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5\Buletin Perangkaan Sosial 2024\"/>
    </mc:Choice>
  </mc:AlternateContent>
  <bookViews>
    <workbookView xWindow="0" yWindow="0" windowWidth="11160" windowHeight="11160" tabRatio="859"/>
  </bookViews>
  <sheets>
    <sheet name="4.1" sheetId="51" r:id="rId1"/>
    <sheet name="4.2" sheetId="53" r:id="rId2"/>
    <sheet name="4.3 " sheetId="55" r:id="rId3"/>
    <sheet name="4.3  (2)" sheetId="126" r:id="rId4"/>
    <sheet name="4.4" sheetId="58" r:id="rId5"/>
    <sheet name="4.5" sheetId="59" r:id="rId6"/>
    <sheet name="4.5 (2)" sheetId="60" r:id="rId7"/>
    <sheet name="4.6" sheetId="61" r:id="rId8"/>
    <sheet name="4.6 (2)" sheetId="62" r:id="rId9"/>
    <sheet name="4.7" sheetId="63" r:id="rId10"/>
    <sheet name="6.7(n)" sheetId="1" state="hidden" r:id="rId11"/>
    <sheet name="6.8 (n)" sheetId="2" state="hidden" r:id="rId12"/>
    <sheet name="6.9 (n)" sheetId="3" state="hidden" r:id="rId13"/>
    <sheet name="4.8" sheetId="132" r:id="rId14"/>
    <sheet name="4.8 (2)" sheetId="133" r:id="rId15"/>
    <sheet name="4.9" sheetId="134" r:id="rId16"/>
    <sheet name="4.9 (2)" sheetId="135" r:id="rId17"/>
    <sheet name="4.10a" sheetId="145" r:id="rId18"/>
    <sheet name="4.10b" sheetId="146" r:id="rId19"/>
    <sheet name="4.10c" sheetId="147" r:id="rId20"/>
    <sheet name="4.10d" sheetId="148" r:id="rId21"/>
    <sheet name="4.10e" sheetId="149" r:id="rId22"/>
    <sheet name="4.10f" sheetId="150" r:id="rId23"/>
    <sheet name="4.11" sheetId="151" r:id="rId24"/>
    <sheet name="4.12" sheetId="152" r:id="rId25"/>
    <sheet name="4.13" sheetId="183" r:id="rId26"/>
    <sheet name="4.14" sheetId="184" r:id="rId27"/>
    <sheet name="4.15" sheetId="92" r:id="rId28"/>
    <sheet name="4.16" sheetId="129" r:id="rId29"/>
    <sheet name="4.17" sheetId="127" r:id="rId30"/>
    <sheet name="4.17 (2)" sheetId="128" r:id="rId31"/>
    <sheet name="4.18" sheetId="130" r:id="rId32"/>
    <sheet name="4.18 (2)" sheetId="144" r:id="rId33"/>
    <sheet name="4.19" sheetId="18" r:id="rId34"/>
    <sheet name="4.20" sheetId="64" r:id="rId35"/>
    <sheet name="4.21 " sheetId="65" r:id="rId36"/>
    <sheet name="4.22" sheetId="20" r:id="rId37"/>
    <sheet name="4.22 (samb.)" sheetId="21" r:id="rId38"/>
    <sheet name="4.23" sheetId="22" r:id="rId39"/>
    <sheet name="4.23 (2)" sheetId="99" r:id="rId40"/>
    <sheet name="4.23 (3)" sheetId="100" r:id="rId41"/>
    <sheet name="4.23 (samb.)" sheetId="23" r:id="rId42"/>
    <sheet name="4.24 (4)" sheetId="105" r:id="rId43"/>
    <sheet name="4.24 (5)" sheetId="106" r:id="rId44"/>
    <sheet name="4.24 (6)" sheetId="107" r:id="rId45"/>
    <sheet name="4.24 (samb.) " sheetId="108" r:id="rId46"/>
    <sheet name="4.25" sheetId="143" r:id="rId47"/>
    <sheet name="4.26" sheetId="26" r:id="rId48"/>
    <sheet name="4.26 (samb)" sheetId="27" r:id="rId49"/>
    <sheet name="4.27 (1)" sheetId="109" r:id="rId50"/>
    <sheet name="4.27(2)" sheetId="110" r:id="rId51"/>
    <sheet name="4.27(3)" sheetId="69" r:id="rId52"/>
    <sheet name="4.27(4)" sheetId="111" r:id="rId53"/>
    <sheet name="4.28 (2)" sheetId="67" r:id="rId54"/>
    <sheet name="4.28 2 (samb)" sheetId="68" r:id="rId55"/>
    <sheet name="4.28 (samb)2 (3)" sheetId="112" r:id="rId56"/>
    <sheet name="4.29" sheetId="70" r:id="rId57"/>
    <sheet name="4.29 (samb) " sheetId="71" r:id="rId58"/>
    <sheet name="4.29 (samb) 2" sheetId="72" r:id="rId59"/>
    <sheet name="4.29 (samb) 3" sheetId="73" r:id="rId60"/>
    <sheet name="4.29 (samb) 4" sheetId="74" r:id="rId61"/>
    <sheet name="4.29 (samb) 5" sheetId="75" r:id="rId62"/>
    <sheet name="4.29 (samb) 6" sheetId="76" r:id="rId63"/>
    <sheet name="4.30" sheetId="77" r:id="rId64"/>
    <sheet name="4.30 (samb)" sheetId="78" r:id="rId65"/>
    <sheet name="4.30 (3)" sheetId="79" r:id="rId66"/>
    <sheet name="4.30 (4)" sheetId="80" r:id="rId67"/>
    <sheet name="4.30 (5)" sheetId="81" r:id="rId68"/>
    <sheet name="4.30 (6) " sheetId="153" r:id="rId69"/>
    <sheet name="4.30 (7)" sheetId="158" r:id="rId70"/>
    <sheet name="4.30 (8)" sheetId="159" r:id="rId71"/>
    <sheet name="4.30 (9)" sheetId="160" r:id="rId72"/>
    <sheet name="4.30 (10)" sheetId="161" r:id="rId73"/>
    <sheet name="4.30 (11)" sheetId="162" r:id="rId74"/>
    <sheet name="4.31" sheetId="163" r:id="rId75"/>
    <sheet name="4.31 (2)" sheetId="164" r:id="rId76"/>
    <sheet name="4.31 (3)" sheetId="165" r:id="rId77"/>
    <sheet name="4.31 (4)" sheetId="166" r:id="rId78"/>
    <sheet name="4.32" sheetId="167" r:id="rId79"/>
    <sheet name="4.32(2)" sheetId="178" r:id="rId80"/>
    <sheet name="4.32 (3)" sheetId="177" r:id="rId81"/>
    <sheet name="4.33" sheetId="124" r:id="rId82"/>
    <sheet name="4.33 (2)" sheetId="125" r:id="rId83"/>
    <sheet name="4.34" sheetId="97" r:id="rId84"/>
    <sheet name="4.35" sheetId="88" r:id="rId85"/>
    <sheet name="4.36" sheetId="89" r:id="rId86"/>
    <sheet name="4.36 (2)" sheetId="90" r:id="rId87"/>
    <sheet name="4.37" sheetId="171" r:id="rId88"/>
    <sheet name="4.38" sheetId="113" r:id="rId89"/>
    <sheet name="4.38 (2)" sheetId="114" r:id="rId90"/>
    <sheet name="4.39" sheetId="172" r:id="rId91"/>
    <sheet name="4.39(2)" sheetId="173" r:id="rId92"/>
    <sheet name="4.39(3)" sheetId="174" r:id="rId93"/>
    <sheet name="4.39(4)" sheetId="175" r:id="rId94"/>
    <sheet name="4.40" sheetId="95" r:id="rId95"/>
    <sheet name="4.41" sheetId="96" r:id="rId96"/>
    <sheet name="4.42" sheetId="19" r:id="rId97"/>
    <sheet name="4.43" sheetId="179" r:id="rId98"/>
    <sheet name="4.43(2)" sheetId="181" r:id="rId99"/>
  </sheets>
  <externalReferences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</externalReferences>
  <definedNames>
    <definedName name="__123Graph_A" localSheetId="0" hidden="1">'[1]4.9'!#REF!</definedName>
    <definedName name="__123Graph_A" localSheetId="17">#REF!</definedName>
    <definedName name="__123Graph_A" localSheetId="18">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>#REF!</definedName>
    <definedName name="__123Graph_A" localSheetId="23">'4.11'!#REF!</definedName>
    <definedName name="__123Graph_A" localSheetId="24">#REF!</definedName>
    <definedName name="__123Graph_A" localSheetId="25">#REF!</definedName>
    <definedName name="__123Graph_A" localSheetId="26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'[1]4.9'!#REF!</definedName>
    <definedName name="__123Graph_A" localSheetId="34" hidden="1">#REF!</definedName>
    <definedName name="__123Graph_A" localSheetId="35" hidden="1">#REF!</definedName>
    <definedName name="__123Graph_A" localSheetId="36" hidden="1">'[1]4.9'!#REF!</definedName>
    <definedName name="__123Graph_A" localSheetId="37" hidden="1">'[1]4.9'!#REF!</definedName>
    <definedName name="__123Graph_A" localSheetId="38" hidden="1">'[1]4.9'!#REF!</definedName>
    <definedName name="__123Graph_A" localSheetId="39" hidden="1">'[1]4.9'!#REF!</definedName>
    <definedName name="__123Graph_A" localSheetId="40" hidden="1">'[1]4.9'!#REF!</definedName>
    <definedName name="__123Graph_A" localSheetId="41" hidden="1">'[1]4.9'!#REF!</definedName>
    <definedName name="__123Graph_A" localSheetId="42" hidden="1">'[1]4.9'!#REF!</definedName>
    <definedName name="__123Graph_A" localSheetId="43" hidden="1">'[1]4.9'!#REF!</definedName>
    <definedName name="__123Graph_A" localSheetId="44" hidden="1">'[1]4.9'!#REF!</definedName>
    <definedName name="__123Graph_A" localSheetId="45" hidden="1">'[1]4.9'!#REF!</definedName>
    <definedName name="__123Graph_A" localSheetId="46" hidden="1">#REF!</definedName>
    <definedName name="__123Graph_A" localSheetId="49" hidden="1">#REF!</definedName>
    <definedName name="__123Graph_A" localSheetId="50" hidden="1">#REF!</definedName>
    <definedName name="__123Graph_A" localSheetId="52" hidden="1">#REF!</definedName>
    <definedName name="__123Graph_A" localSheetId="55" hidden="1">#REF!</definedName>
    <definedName name="__123Graph_A" localSheetId="61" hidden="1">'[2]4.9'!#REF!</definedName>
    <definedName name="__123Graph_A" localSheetId="62" hidden="1">'[2]4.9'!#REF!</definedName>
    <definedName name="__123Graph_A" localSheetId="2" hidden="1">'[1]4.9'!#REF!</definedName>
    <definedName name="__123Graph_A" localSheetId="3" hidden="1">'[1]4.9'!#REF!</definedName>
    <definedName name="__123Graph_A" localSheetId="63" hidden="1">#REF!</definedName>
    <definedName name="__123Graph_A" localSheetId="72" hidden="1">#REF!</definedName>
    <definedName name="__123Graph_A" localSheetId="73" hidden="1">#REF!</definedName>
    <definedName name="__123Graph_A" localSheetId="65" hidden="1">#REF!</definedName>
    <definedName name="__123Graph_A" localSheetId="67" hidden="1">#REF!</definedName>
    <definedName name="__123Graph_A" localSheetId="68" hidden="1">#REF!</definedName>
    <definedName name="__123Graph_A" localSheetId="69" hidden="1">#REF!</definedName>
    <definedName name="__123Graph_A" localSheetId="70" hidden="1">#REF!</definedName>
    <definedName name="__123Graph_A" localSheetId="71" hidden="1">#REF!</definedName>
    <definedName name="__123Graph_A" localSheetId="74" hidden="1">#REF!</definedName>
    <definedName name="__123Graph_A" localSheetId="75" hidden="1">#REF!</definedName>
    <definedName name="__123Graph_A" localSheetId="76" hidden="1">#REF!</definedName>
    <definedName name="__123Graph_A" localSheetId="77" hidden="1">#REF!</definedName>
    <definedName name="__123Graph_A" localSheetId="80" hidden="1">#REF!</definedName>
    <definedName name="__123Graph_A" localSheetId="79" hidden="1">#REF!</definedName>
    <definedName name="__123Graph_A" localSheetId="81" hidden="1">#REF!</definedName>
    <definedName name="__123Graph_A" localSheetId="82" hidden="1">#REF!</definedName>
    <definedName name="__123Graph_A" localSheetId="83" hidden="1">'[3]4.9'!#REF!</definedName>
    <definedName name="__123Graph_A" localSheetId="85" hidden="1">'[1]4.9'!#REF!</definedName>
    <definedName name="__123Graph_A" localSheetId="86" hidden="1">'[1]4.9'!#REF!</definedName>
    <definedName name="__123Graph_A" localSheetId="87" hidden="1">#REF!</definedName>
    <definedName name="__123Graph_A" localSheetId="88" hidden="1">'[1]4.9'!#REF!</definedName>
    <definedName name="__123Graph_A" localSheetId="89" hidden="1">'[1]4.9'!#REF!</definedName>
    <definedName name="__123Graph_A" localSheetId="90" hidden="1">#REF!</definedName>
    <definedName name="__123Graph_A" localSheetId="91" hidden="1">#REF!</definedName>
    <definedName name="__123Graph_A" localSheetId="92" hidden="1">#REF!</definedName>
    <definedName name="__123Graph_A" localSheetId="93" hidden="1">#REF!</definedName>
    <definedName name="__123Graph_A" localSheetId="4" hidden="1">'[1]4.9'!#REF!</definedName>
    <definedName name="__123Graph_A" localSheetId="94" hidden="1">'[4]4.9'!#REF!</definedName>
    <definedName name="__123Graph_A" localSheetId="95" hidden="1">'[4]4.9'!#REF!</definedName>
    <definedName name="__123Graph_A" localSheetId="96" hidden="1">#REF!</definedName>
    <definedName name="__123Graph_A" localSheetId="97" hidden="1">#REF!</definedName>
    <definedName name="__123Graph_A" localSheetId="98" hidden="1">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3" hidden="1">'4.8'!#REF!</definedName>
    <definedName name="__123Graph_A" localSheetId="14" hidden="1">'4.8 (2)'!#REF!</definedName>
    <definedName name="__123Graph_A" localSheetId="15" hidden="1">'4.9'!#REF!</definedName>
    <definedName name="__123Graph_A" localSheetId="16" hidden="1">'4.9 (2)'!#REF!</definedName>
    <definedName name="__123Graph_A" localSheetId="10" hidden="1">'6.7(n)'!#REF!</definedName>
    <definedName name="__123Graph_A" localSheetId="11" hidden="1">'6.8 (n)'!#REF!</definedName>
    <definedName name="__123Graph_A" hidden="1">#REF!</definedName>
    <definedName name="__123Graph_A_4" localSheetId="0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8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34">#REF!</definedName>
    <definedName name="__123Graph_A_4" localSheetId="35">#REF!</definedName>
    <definedName name="__123Graph_A_4" localSheetId="36">#REF!</definedName>
    <definedName name="__123Graph_A_4" localSheetId="37">#REF!</definedName>
    <definedName name="__123Graph_A_4" localSheetId="38">#REF!</definedName>
    <definedName name="__123Graph_A_4" localSheetId="39">#REF!</definedName>
    <definedName name="__123Graph_A_4" localSheetId="40">#REF!</definedName>
    <definedName name="__123Graph_A_4" localSheetId="41">#REF!</definedName>
    <definedName name="__123Graph_A_4" localSheetId="42">#REF!</definedName>
    <definedName name="__123Graph_A_4" localSheetId="43">#REF!</definedName>
    <definedName name="__123Graph_A_4" localSheetId="44">#REF!</definedName>
    <definedName name="__123Graph_A_4" localSheetId="45">#REF!</definedName>
    <definedName name="__123Graph_A_4" localSheetId="49">#REF!</definedName>
    <definedName name="__123Graph_A_4" localSheetId="50">#REF!</definedName>
    <definedName name="__123Graph_A_4" localSheetId="52">#REF!</definedName>
    <definedName name="__123Graph_A_4" localSheetId="55">#REF!</definedName>
    <definedName name="__123Graph_A_4" localSheetId="61">#REF!</definedName>
    <definedName name="__123Graph_A_4" localSheetId="62">#REF!</definedName>
    <definedName name="__123Graph_A_4" localSheetId="2">#REF!</definedName>
    <definedName name="__123Graph_A_4" localSheetId="3">#REF!</definedName>
    <definedName name="__123Graph_A_4" localSheetId="72">#REF!</definedName>
    <definedName name="__123Graph_A_4" localSheetId="73">#REF!</definedName>
    <definedName name="__123Graph_A_4" localSheetId="69">#REF!</definedName>
    <definedName name="__123Graph_A_4" localSheetId="70">#REF!</definedName>
    <definedName name="__123Graph_A_4" localSheetId="71">#REF!</definedName>
    <definedName name="__123Graph_A_4" localSheetId="75">#REF!</definedName>
    <definedName name="__123Graph_A_4" localSheetId="76">#REF!</definedName>
    <definedName name="__123Graph_A_4" localSheetId="77">#REF!</definedName>
    <definedName name="__123Graph_A_4" localSheetId="80">#REF!</definedName>
    <definedName name="__123Graph_A_4" localSheetId="79">#REF!</definedName>
    <definedName name="__123Graph_A_4" localSheetId="83">#REF!</definedName>
    <definedName name="__123Graph_A_4" localSheetId="85">#REF!</definedName>
    <definedName name="__123Graph_A_4" localSheetId="86">#REF!</definedName>
    <definedName name="__123Graph_A_4" localSheetId="87">#REF!</definedName>
    <definedName name="__123Graph_A_4" localSheetId="88">#REF!</definedName>
    <definedName name="__123Graph_A_4" localSheetId="89">#REF!</definedName>
    <definedName name="__123Graph_A_4" localSheetId="91">#REF!</definedName>
    <definedName name="__123Graph_A_4" localSheetId="92">#REF!</definedName>
    <definedName name="__123Graph_A_4" localSheetId="93">#REF!</definedName>
    <definedName name="__123Graph_A_4" localSheetId="4">#REF!</definedName>
    <definedName name="__123Graph_A_4" localSheetId="94">#REF!</definedName>
    <definedName name="__123Graph_A_4" localSheetId="95">#REF!</definedName>
    <definedName name="__123Graph_A_4" localSheetId="97">#REF!</definedName>
    <definedName name="__123Graph_A_4" localSheetId="98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>#REF!</definedName>
    <definedName name="__123Graph_B" localSheetId="24">#REF!</definedName>
    <definedName name="__123Graph_B" localSheetId="25" hidden="1">#REF!</definedName>
    <definedName name="__123Graph_B" localSheetId="26" hidden="1">#REF!</definedName>
    <definedName name="__123Graph_B" localSheetId="28" hidden="1">#REF!</definedName>
    <definedName name="__123Graph_B" localSheetId="31" hidden="1">#REF!</definedName>
    <definedName name="__123Graph_B" localSheetId="32" hidden="1">#REF!</definedName>
    <definedName name="__123Graph_B" localSheetId="34" hidden="1">#REF!</definedName>
    <definedName name="__123Graph_B" localSheetId="35" hidden="1">#REF!</definedName>
    <definedName name="__123Graph_B" localSheetId="39" hidden="1">#REF!</definedName>
    <definedName name="__123Graph_B" localSheetId="40" hidden="1">#REF!</definedName>
    <definedName name="__123Graph_B" localSheetId="43" hidden="1">#REF!</definedName>
    <definedName name="__123Graph_B" localSheetId="44" hidden="1">#REF!</definedName>
    <definedName name="__123Graph_B" localSheetId="49" hidden="1">#REF!</definedName>
    <definedName name="__123Graph_B" localSheetId="50" hidden="1">#REF!</definedName>
    <definedName name="__123Graph_B" localSheetId="52" hidden="1">#REF!</definedName>
    <definedName name="__123Graph_B" localSheetId="55" hidden="1">#REF!</definedName>
    <definedName name="__123Graph_B" localSheetId="3" hidden="1">#REF!</definedName>
    <definedName name="__123Graph_B" localSheetId="72" hidden="1">#REF!</definedName>
    <definedName name="__123Graph_B" localSheetId="73" hidden="1">#REF!</definedName>
    <definedName name="__123Graph_B" localSheetId="69" hidden="1">#REF!</definedName>
    <definedName name="__123Graph_B" localSheetId="70" hidden="1">#REF!</definedName>
    <definedName name="__123Graph_B" localSheetId="71" hidden="1">#REF!</definedName>
    <definedName name="__123Graph_B" localSheetId="75" hidden="1">#REF!</definedName>
    <definedName name="__123Graph_B" localSheetId="76" hidden="1">#REF!</definedName>
    <definedName name="__123Graph_B" localSheetId="77" hidden="1">#REF!</definedName>
    <definedName name="__123Graph_B" localSheetId="80" hidden="1">#REF!</definedName>
    <definedName name="__123Graph_B" localSheetId="79" hidden="1">#REF!</definedName>
    <definedName name="__123Graph_B" localSheetId="83" hidden="1">#REF!</definedName>
    <definedName name="__123Graph_B" localSheetId="85" hidden="1">#REF!</definedName>
    <definedName name="__123Graph_B" localSheetId="86" hidden="1">#REF!</definedName>
    <definedName name="__123Graph_B" localSheetId="87" hidden="1">#REF!</definedName>
    <definedName name="__123Graph_B" localSheetId="88" hidden="1">#REF!</definedName>
    <definedName name="__123Graph_B" localSheetId="89" hidden="1">#REF!</definedName>
    <definedName name="__123Graph_B" localSheetId="91" hidden="1">#REF!</definedName>
    <definedName name="__123Graph_B" localSheetId="92" hidden="1">#REF!</definedName>
    <definedName name="__123Graph_B" localSheetId="93" hidden="1">#REF!</definedName>
    <definedName name="__123Graph_B" localSheetId="4" hidden="1">#REF!</definedName>
    <definedName name="__123Graph_B" localSheetId="94" hidden="1">#REF!</definedName>
    <definedName name="__123Graph_B" localSheetId="95" hidden="1">#REF!</definedName>
    <definedName name="__123Graph_B" localSheetId="97" hidden="1">#REF!</definedName>
    <definedName name="__123Graph_B" localSheetId="98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hidden="1">#REF!</definedName>
    <definedName name="__123Graph_C" localSheetId="0" hidden="1">#REF!</definedName>
    <definedName name="__123Graph_C" localSheetId="24">#REF!</definedName>
    <definedName name="__123Graph_C" localSheetId="25" hidden="1">#REF!</definedName>
    <definedName name="__123Graph_C" localSheetId="26" hidden="1">#REF!</definedName>
    <definedName name="__123Graph_C" localSheetId="28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8" hidden="1">#REF!</definedName>
    <definedName name="__123Graph_C" localSheetId="39" hidden="1">#REF!</definedName>
    <definedName name="__123Graph_C" localSheetId="40" hidden="1">#REF!</definedName>
    <definedName name="__123Graph_C" localSheetId="41" hidden="1">#REF!</definedName>
    <definedName name="__123Graph_C" localSheetId="42" hidden="1">#REF!</definedName>
    <definedName name="__123Graph_C" localSheetId="43" hidden="1">#REF!</definedName>
    <definedName name="__123Graph_C" localSheetId="44" hidden="1">#REF!</definedName>
    <definedName name="__123Graph_C" localSheetId="45" hidden="1">#REF!</definedName>
    <definedName name="__123Graph_C" localSheetId="49" hidden="1">#REF!</definedName>
    <definedName name="__123Graph_C" localSheetId="50" hidden="1">#REF!</definedName>
    <definedName name="__123Graph_C" localSheetId="52" hidden="1">#REF!</definedName>
    <definedName name="__123Graph_C" localSheetId="55" hidden="1">#REF!</definedName>
    <definedName name="__123Graph_C" localSheetId="61" hidden="1">#REF!</definedName>
    <definedName name="__123Graph_C" localSheetId="62" hidden="1">#REF!</definedName>
    <definedName name="__123Graph_C" localSheetId="2" hidden="1">#REF!</definedName>
    <definedName name="__123Graph_C" localSheetId="3" hidden="1">#REF!</definedName>
    <definedName name="__123Graph_C" localSheetId="72" hidden="1">#REF!</definedName>
    <definedName name="__123Graph_C" localSheetId="73" hidden="1">#REF!</definedName>
    <definedName name="__123Graph_C" localSheetId="69" hidden="1">#REF!</definedName>
    <definedName name="__123Graph_C" localSheetId="70" hidden="1">#REF!</definedName>
    <definedName name="__123Graph_C" localSheetId="71" hidden="1">#REF!</definedName>
    <definedName name="__123Graph_C" localSheetId="75" hidden="1">#REF!</definedName>
    <definedName name="__123Graph_C" localSheetId="76" hidden="1">#REF!</definedName>
    <definedName name="__123Graph_C" localSheetId="77" hidden="1">#REF!</definedName>
    <definedName name="__123Graph_C" localSheetId="80" hidden="1">#REF!</definedName>
    <definedName name="__123Graph_C" localSheetId="79" hidden="1">#REF!</definedName>
    <definedName name="__123Graph_C" localSheetId="83" hidden="1">#REF!</definedName>
    <definedName name="__123Graph_C" localSheetId="85" hidden="1">#REF!</definedName>
    <definedName name="__123Graph_C" localSheetId="86" hidden="1">#REF!</definedName>
    <definedName name="__123Graph_C" localSheetId="87" hidden="1">#REF!</definedName>
    <definedName name="__123Graph_C" localSheetId="88" hidden="1">#REF!</definedName>
    <definedName name="__123Graph_C" localSheetId="89" hidden="1">#REF!</definedName>
    <definedName name="__123Graph_C" localSheetId="91" hidden="1">#REF!</definedName>
    <definedName name="__123Graph_C" localSheetId="92" hidden="1">#REF!</definedName>
    <definedName name="__123Graph_C" localSheetId="93" hidden="1">#REF!</definedName>
    <definedName name="__123Graph_C" localSheetId="4" hidden="1">#REF!</definedName>
    <definedName name="__123Graph_C" localSheetId="94" hidden="1">#REF!</definedName>
    <definedName name="__123Graph_C" localSheetId="95" hidden="1">#REF!</definedName>
    <definedName name="__123Graph_C" localSheetId="97" hidden="1">#REF!</definedName>
    <definedName name="__123Graph_C" localSheetId="98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D" localSheetId="0" hidden="1">'[1]4.3'!#REF!</definedName>
    <definedName name="__123Graph_D" localSheetId="17">#REF!</definedName>
    <definedName name="__123Graph_D" localSheetId="18">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24">#REF!</definedName>
    <definedName name="__123Graph_D" localSheetId="25">#REF!</definedName>
    <definedName name="__123Graph_D" localSheetId="26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'[1]4.3'!#REF!</definedName>
    <definedName name="__123Graph_D" localSheetId="34" hidden="1">#REF!</definedName>
    <definedName name="__123Graph_D" localSheetId="35" hidden="1">#REF!</definedName>
    <definedName name="__123Graph_D" localSheetId="36" hidden="1">'[1]4.3'!#REF!</definedName>
    <definedName name="__123Graph_D" localSheetId="37" hidden="1">'[1]4.3'!#REF!</definedName>
    <definedName name="__123Graph_D" localSheetId="38" hidden="1">'[1]4.3'!#REF!</definedName>
    <definedName name="__123Graph_D" localSheetId="39" hidden="1">'[1]4.3'!#REF!</definedName>
    <definedName name="__123Graph_D" localSheetId="40" hidden="1">'[1]4.3'!#REF!</definedName>
    <definedName name="__123Graph_D" localSheetId="41" hidden="1">'[1]4.3'!#REF!</definedName>
    <definedName name="__123Graph_D" localSheetId="42" hidden="1">'[1]4.3'!#REF!</definedName>
    <definedName name="__123Graph_D" localSheetId="43" hidden="1">'[1]4.3'!#REF!</definedName>
    <definedName name="__123Graph_D" localSheetId="44" hidden="1">'[1]4.3'!#REF!</definedName>
    <definedName name="__123Graph_D" localSheetId="45" hidden="1">'[1]4.3'!#REF!</definedName>
    <definedName name="__123Graph_D" localSheetId="46" hidden="1">#REF!</definedName>
    <definedName name="__123Graph_D" localSheetId="49" hidden="1">#REF!</definedName>
    <definedName name="__123Graph_D" localSheetId="50" hidden="1">#REF!</definedName>
    <definedName name="__123Graph_D" localSheetId="52" hidden="1">#REF!</definedName>
    <definedName name="__123Graph_D" localSheetId="55" hidden="1">#REF!</definedName>
    <definedName name="__123Graph_D" localSheetId="61" hidden="1">'[2]4.3'!#REF!</definedName>
    <definedName name="__123Graph_D" localSheetId="62" hidden="1">'[2]4.3'!#REF!</definedName>
    <definedName name="__123Graph_D" localSheetId="2" hidden="1">'[1]4.3'!#REF!</definedName>
    <definedName name="__123Graph_D" localSheetId="3" hidden="1">'[1]4.3'!#REF!</definedName>
    <definedName name="__123Graph_D" localSheetId="72" hidden="1">#REF!</definedName>
    <definedName name="__123Graph_D" localSheetId="73" hidden="1">#REF!</definedName>
    <definedName name="__123Graph_D" localSheetId="65" hidden="1">#REF!</definedName>
    <definedName name="__123Graph_D" localSheetId="67" hidden="1">#REF!</definedName>
    <definedName name="__123Graph_D" localSheetId="69" hidden="1">#REF!</definedName>
    <definedName name="__123Graph_D" localSheetId="70" hidden="1">#REF!</definedName>
    <definedName name="__123Graph_D" localSheetId="71" hidden="1">#REF!</definedName>
    <definedName name="__123Graph_D" localSheetId="75" hidden="1">#REF!</definedName>
    <definedName name="__123Graph_D" localSheetId="76" hidden="1">#REF!</definedName>
    <definedName name="__123Graph_D" localSheetId="77" hidden="1">#REF!</definedName>
    <definedName name="__123Graph_D" localSheetId="80" hidden="1">#REF!</definedName>
    <definedName name="__123Graph_D" localSheetId="79" hidden="1">#REF!</definedName>
    <definedName name="__123Graph_D" localSheetId="82" hidden="1">#REF!</definedName>
    <definedName name="__123Graph_D" localSheetId="83" hidden="1">'[3]4.3'!#REF!</definedName>
    <definedName name="__123Graph_D" localSheetId="85" hidden="1">'[1]4.3'!#REF!</definedName>
    <definedName name="__123Graph_D" localSheetId="86" hidden="1">'[1]4.3'!#REF!</definedName>
    <definedName name="__123Graph_D" localSheetId="87" hidden="1">#REF!</definedName>
    <definedName name="__123Graph_D" localSheetId="88" hidden="1">'[1]4.3'!#REF!</definedName>
    <definedName name="__123Graph_D" localSheetId="89" hidden="1">'[1]4.3'!#REF!</definedName>
    <definedName name="__123Graph_D" localSheetId="91" hidden="1">#REF!</definedName>
    <definedName name="__123Graph_D" localSheetId="92" hidden="1">#REF!</definedName>
    <definedName name="__123Graph_D" localSheetId="93" hidden="1">#REF!</definedName>
    <definedName name="__123Graph_D" localSheetId="4" hidden="1">'[1]4.3'!#REF!</definedName>
    <definedName name="__123Graph_D" localSheetId="94" hidden="1">'[4]4.3'!#REF!</definedName>
    <definedName name="__123Graph_D" localSheetId="95" hidden="1">'[4]4.3'!#REF!</definedName>
    <definedName name="__123Graph_D" localSheetId="96" hidden="1">#REF!</definedName>
    <definedName name="__123Graph_D" localSheetId="97" hidden="1">#REF!</definedName>
    <definedName name="__123Graph_D" localSheetId="98" hidden="1">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hidden="1">#REF!</definedName>
    <definedName name="__123Graph_E" localSheetId="0" hidden="1">#REF!</definedName>
    <definedName name="__123Graph_E" localSheetId="24">#REF!</definedName>
    <definedName name="__123Graph_E" localSheetId="25" hidden="1">#REF!</definedName>
    <definedName name="__123Graph_E" localSheetId="26" hidden="1">#REF!</definedName>
    <definedName name="__123Graph_E" localSheetId="28" hidden="1">#REF!</definedName>
    <definedName name="__123Graph_E" localSheetId="31" hidden="1">#REF!</definedName>
    <definedName name="__123Graph_E" localSheetId="32" hidden="1">#REF!</definedName>
    <definedName name="__123Graph_E" localSheetId="1" hidden="1">#REF!</definedName>
    <definedName name="__123Graph_E" localSheetId="34" hidden="1">#REF!</definedName>
    <definedName name="__123Graph_E" localSheetId="35" hidden="1">#REF!</definedName>
    <definedName name="__123Graph_E" localSheetId="36" hidden="1">#REF!</definedName>
    <definedName name="__123Graph_E" localSheetId="37" hidden="1">#REF!</definedName>
    <definedName name="__123Graph_E" localSheetId="38" hidden="1">#REF!</definedName>
    <definedName name="__123Graph_E" localSheetId="39" hidden="1">#REF!</definedName>
    <definedName name="__123Graph_E" localSheetId="40" hidden="1">#REF!</definedName>
    <definedName name="__123Graph_E" localSheetId="41" hidden="1">#REF!</definedName>
    <definedName name="__123Graph_E" localSheetId="42" hidden="1">#REF!</definedName>
    <definedName name="__123Graph_E" localSheetId="43" hidden="1">#REF!</definedName>
    <definedName name="__123Graph_E" localSheetId="44" hidden="1">#REF!</definedName>
    <definedName name="__123Graph_E" localSheetId="45" hidden="1">#REF!</definedName>
    <definedName name="__123Graph_E" localSheetId="49" hidden="1">#REF!</definedName>
    <definedName name="__123Graph_E" localSheetId="50" hidden="1">#REF!</definedName>
    <definedName name="__123Graph_E" localSheetId="52" hidden="1">#REF!</definedName>
    <definedName name="__123Graph_E" localSheetId="55" hidden="1">#REF!</definedName>
    <definedName name="__123Graph_E" localSheetId="61" hidden="1">#REF!</definedName>
    <definedName name="__123Graph_E" localSheetId="62" hidden="1">#REF!</definedName>
    <definedName name="__123Graph_E" localSheetId="2" hidden="1">#REF!</definedName>
    <definedName name="__123Graph_E" localSheetId="3" hidden="1">#REF!</definedName>
    <definedName name="__123Graph_E" localSheetId="72" hidden="1">#REF!</definedName>
    <definedName name="__123Graph_E" localSheetId="73" hidden="1">#REF!</definedName>
    <definedName name="__123Graph_E" localSheetId="69" hidden="1">#REF!</definedName>
    <definedName name="__123Graph_E" localSheetId="70" hidden="1">#REF!</definedName>
    <definedName name="__123Graph_E" localSheetId="71" hidden="1">#REF!</definedName>
    <definedName name="__123Graph_E" localSheetId="75" hidden="1">#REF!</definedName>
    <definedName name="__123Graph_E" localSheetId="76" hidden="1">#REF!</definedName>
    <definedName name="__123Graph_E" localSheetId="77" hidden="1">#REF!</definedName>
    <definedName name="__123Graph_E" localSheetId="80" hidden="1">#REF!</definedName>
    <definedName name="__123Graph_E" localSheetId="79" hidden="1">#REF!</definedName>
    <definedName name="__123Graph_E" localSheetId="83" hidden="1">#REF!</definedName>
    <definedName name="__123Graph_E" localSheetId="85" hidden="1">#REF!</definedName>
    <definedName name="__123Graph_E" localSheetId="86" hidden="1">#REF!</definedName>
    <definedName name="__123Graph_E" localSheetId="87" hidden="1">#REF!</definedName>
    <definedName name="__123Graph_E" localSheetId="88" hidden="1">#REF!</definedName>
    <definedName name="__123Graph_E" localSheetId="89" hidden="1">#REF!</definedName>
    <definedName name="__123Graph_E" localSheetId="91" hidden="1">#REF!</definedName>
    <definedName name="__123Graph_E" localSheetId="92" hidden="1">#REF!</definedName>
    <definedName name="__123Graph_E" localSheetId="93" hidden="1">#REF!</definedName>
    <definedName name="__123Graph_E" localSheetId="4" hidden="1">#REF!</definedName>
    <definedName name="__123Graph_E" localSheetId="94" hidden="1">#REF!</definedName>
    <definedName name="__123Graph_E" localSheetId="95" hidden="1">#REF!</definedName>
    <definedName name="__123Graph_E" localSheetId="97" hidden="1">#REF!</definedName>
    <definedName name="__123Graph_E" localSheetId="98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hidden="1">#REF!</definedName>
    <definedName name="__123Graph_F" localSheetId="0" hidden="1">#REF!</definedName>
    <definedName name="__123Graph_F" localSheetId="17">#REF!</definedName>
    <definedName name="__123Graph_F" localSheetId="18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3">#REF!</definedName>
    <definedName name="__123Graph_F" localSheetId="24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8" hidden="1">#REF!</definedName>
    <definedName name="__123Graph_F" localSheetId="39" hidden="1">#REF!</definedName>
    <definedName name="__123Graph_F" localSheetId="40" hidden="1">#REF!</definedName>
    <definedName name="__123Graph_F" localSheetId="41" hidden="1">#REF!</definedName>
    <definedName name="__123Graph_F" localSheetId="42" hidden="1">#REF!</definedName>
    <definedName name="__123Graph_F" localSheetId="43" hidden="1">#REF!</definedName>
    <definedName name="__123Graph_F" localSheetId="44" hidden="1">#REF!</definedName>
    <definedName name="__123Graph_F" localSheetId="45" hidden="1">#REF!</definedName>
    <definedName name="__123Graph_F" localSheetId="46" hidden="1">#REF!</definedName>
    <definedName name="__123Graph_F" localSheetId="49" hidden="1">#REF!</definedName>
    <definedName name="__123Graph_F" localSheetId="50" hidden="1">#REF!</definedName>
    <definedName name="__123Graph_F" localSheetId="52" hidden="1">#REF!</definedName>
    <definedName name="__123Graph_F" localSheetId="55" hidden="1">#REF!</definedName>
    <definedName name="__123Graph_F" localSheetId="61" hidden="1">#REF!</definedName>
    <definedName name="__123Graph_F" localSheetId="62" hidden="1">#REF!</definedName>
    <definedName name="__123Graph_F" localSheetId="2" hidden="1">#REF!</definedName>
    <definedName name="__123Graph_F" localSheetId="3" hidden="1">#REF!</definedName>
    <definedName name="__123Graph_F" localSheetId="72" hidden="1">#REF!</definedName>
    <definedName name="__123Graph_F" localSheetId="73" hidden="1">#REF!</definedName>
    <definedName name="__123Graph_F" localSheetId="65" hidden="1">#REF!</definedName>
    <definedName name="__123Graph_F" localSheetId="67" hidden="1">#REF!</definedName>
    <definedName name="__123Graph_F" localSheetId="69" hidden="1">#REF!</definedName>
    <definedName name="__123Graph_F" localSheetId="70" hidden="1">#REF!</definedName>
    <definedName name="__123Graph_F" localSheetId="71" hidden="1">#REF!</definedName>
    <definedName name="__123Graph_F" localSheetId="75" hidden="1">#REF!</definedName>
    <definedName name="__123Graph_F" localSheetId="76" hidden="1">#REF!</definedName>
    <definedName name="__123Graph_F" localSheetId="77" hidden="1">#REF!</definedName>
    <definedName name="__123Graph_F" localSheetId="80" hidden="1">#REF!</definedName>
    <definedName name="__123Graph_F" localSheetId="79" hidden="1">#REF!</definedName>
    <definedName name="__123Graph_F" localSheetId="82" hidden="1">#REF!</definedName>
    <definedName name="__123Graph_F" localSheetId="83" hidden="1">#REF!</definedName>
    <definedName name="__123Graph_F" localSheetId="85" hidden="1">#REF!</definedName>
    <definedName name="__123Graph_F" localSheetId="86" hidden="1">#REF!</definedName>
    <definedName name="__123Graph_F" localSheetId="87" hidden="1">#REF!</definedName>
    <definedName name="__123Graph_F" localSheetId="88" hidden="1">#REF!</definedName>
    <definedName name="__123Graph_F" localSheetId="89" hidden="1">#REF!</definedName>
    <definedName name="__123Graph_F" localSheetId="91" hidden="1">#REF!</definedName>
    <definedName name="__123Graph_F" localSheetId="92" hidden="1">#REF!</definedName>
    <definedName name="__123Graph_F" localSheetId="93" hidden="1">#REF!</definedName>
    <definedName name="__123Graph_F" localSheetId="4" hidden="1">#REF!</definedName>
    <definedName name="__123Graph_F" localSheetId="94" hidden="1">#REF!</definedName>
    <definedName name="__123Graph_F" localSheetId="95" hidden="1">#REF!</definedName>
    <definedName name="__123Graph_F" localSheetId="96" hidden="1">#REF!</definedName>
    <definedName name="__123Graph_F" localSheetId="97" hidden="1">#REF!</definedName>
    <definedName name="__123Graph_F" localSheetId="98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hidden="1">#REF!</definedName>
    <definedName name="__123Graph_X" localSheetId="0" hidden="1">'[1]4.9'!#REF!</definedName>
    <definedName name="__123Graph_X" localSheetId="24">#REF!</definedName>
    <definedName name="__123Graph_X" localSheetId="25">#REF!</definedName>
    <definedName name="__123Graph_X" localSheetId="26">#REF!</definedName>
    <definedName name="__123Graph_X" localSheetId="28" hidden="1">'[1]4.9'!#REF!</definedName>
    <definedName name="__123Graph_X" localSheetId="31" hidden="1">'[1]4.9'!#REF!</definedName>
    <definedName name="__123Graph_X" localSheetId="32" hidden="1">'[1]4.9'!#REF!</definedName>
    <definedName name="__123Graph_X" localSheetId="1" hidden="1">'[1]4.9'!#REF!</definedName>
    <definedName name="__123Graph_X" localSheetId="34" hidden="1">'[1]4.9'!#REF!</definedName>
    <definedName name="__123Graph_X" localSheetId="35" hidden="1">'[1]4.9'!#REF!</definedName>
    <definedName name="__123Graph_X" localSheetId="36" hidden="1">'[1]4.9'!#REF!</definedName>
    <definedName name="__123Graph_X" localSheetId="37" hidden="1">'[1]4.9'!#REF!</definedName>
    <definedName name="__123Graph_X" localSheetId="38" hidden="1">'[1]4.9'!#REF!</definedName>
    <definedName name="__123Graph_X" localSheetId="39" hidden="1">'[1]4.9'!#REF!</definedName>
    <definedName name="__123Graph_X" localSheetId="40" hidden="1">'[1]4.9'!#REF!</definedName>
    <definedName name="__123Graph_X" localSheetId="41" hidden="1">'[1]4.9'!#REF!</definedName>
    <definedName name="__123Graph_X" localSheetId="42" hidden="1">'[1]4.9'!#REF!</definedName>
    <definedName name="__123Graph_X" localSheetId="43" hidden="1">'[1]4.9'!#REF!</definedName>
    <definedName name="__123Graph_X" localSheetId="44" hidden="1">'[1]4.9'!#REF!</definedName>
    <definedName name="__123Graph_X" localSheetId="45" hidden="1">'[1]4.9'!#REF!</definedName>
    <definedName name="__123Graph_X" localSheetId="49" hidden="1">'[1]4.9'!#REF!</definedName>
    <definedName name="__123Graph_X" localSheetId="50" hidden="1">'[1]4.9'!#REF!</definedName>
    <definedName name="__123Graph_X" localSheetId="52" hidden="1">'[1]4.9'!#REF!</definedName>
    <definedName name="__123Graph_X" localSheetId="55" hidden="1">'[1]4.9'!#REF!</definedName>
    <definedName name="__123Graph_X" localSheetId="61" hidden="1">'[2]4.9'!#REF!</definedName>
    <definedName name="__123Graph_X" localSheetId="62" hidden="1">'[2]4.9'!#REF!</definedName>
    <definedName name="__123Graph_X" localSheetId="2" hidden="1">'[1]4.9'!#REF!</definedName>
    <definedName name="__123Graph_X" localSheetId="3" hidden="1">'[1]4.9'!#REF!</definedName>
    <definedName name="__123Graph_X" localSheetId="72" hidden="1">'[1]4.9'!#REF!</definedName>
    <definedName name="__123Graph_X" localSheetId="73" hidden="1">'[1]4.9'!#REF!</definedName>
    <definedName name="__123Graph_X" localSheetId="69" hidden="1">'[1]4.9'!#REF!</definedName>
    <definedName name="__123Graph_X" localSheetId="70" hidden="1">'[1]4.9'!#REF!</definedName>
    <definedName name="__123Graph_X" localSheetId="71" hidden="1">'[1]4.9'!#REF!</definedName>
    <definedName name="__123Graph_X" localSheetId="75" hidden="1">'[1]4.9'!#REF!</definedName>
    <definedName name="__123Graph_X" localSheetId="76" hidden="1">'[1]4.9'!#REF!</definedName>
    <definedName name="__123Graph_X" localSheetId="77" hidden="1">'[1]4.9'!#REF!</definedName>
    <definedName name="__123Graph_X" localSheetId="80" hidden="1">'[1]4.9'!#REF!</definedName>
    <definedName name="__123Graph_X" localSheetId="79" hidden="1">'[1]4.9'!#REF!</definedName>
    <definedName name="__123Graph_X" localSheetId="83" hidden="1">'[3]4.9'!#REF!</definedName>
    <definedName name="__123Graph_X" localSheetId="85" hidden="1">'[1]4.9'!#REF!</definedName>
    <definedName name="__123Graph_X" localSheetId="86" hidden="1">'[1]4.9'!#REF!</definedName>
    <definedName name="__123Graph_X" localSheetId="87" hidden="1">'[1]4.9'!#REF!</definedName>
    <definedName name="__123Graph_X" localSheetId="88" hidden="1">'[1]4.9'!#REF!</definedName>
    <definedName name="__123Graph_X" localSheetId="89" hidden="1">'[1]4.9'!#REF!</definedName>
    <definedName name="__123Graph_X" localSheetId="91" hidden="1">'[1]4.9'!#REF!</definedName>
    <definedName name="__123Graph_X" localSheetId="92" hidden="1">'[1]4.9'!#REF!</definedName>
    <definedName name="__123Graph_X" localSheetId="93" hidden="1">'[1]4.9'!#REF!</definedName>
    <definedName name="__123Graph_X" localSheetId="4" hidden="1">'[1]4.9'!#REF!</definedName>
    <definedName name="__123Graph_X" localSheetId="94" hidden="1">'[4]4.9'!#REF!</definedName>
    <definedName name="__123Graph_X" localSheetId="95" hidden="1">'[4]4.9'!#REF!</definedName>
    <definedName name="__123Graph_X" localSheetId="97" hidden="1">'[1]4.9'!#REF!</definedName>
    <definedName name="__123Graph_X" localSheetId="98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hidden="1">'[1]4.9'!#REF!</definedName>
    <definedName name="__123Graph_X_1" localSheetId="0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8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34">#REF!</definedName>
    <definedName name="__123Graph_X_1" localSheetId="35">#REF!</definedName>
    <definedName name="__123Graph_X_1" localSheetId="36">#REF!</definedName>
    <definedName name="__123Graph_X_1" localSheetId="37">#REF!</definedName>
    <definedName name="__123Graph_X_1" localSheetId="38">#REF!</definedName>
    <definedName name="__123Graph_X_1" localSheetId="39">#REF!</definedName>
    <definedName name="__123Graph_X_1" localSheetId="40">#REF!</definedName>
    <definedName name="__123Graph_X_1" localSheetId="41">#REF!</definedName>
    <definedName name="__123Graph_X_1" localSheetId="42">#REF!</definedName>
    <definedName name="__123Graph_X_1" localSheetId="43">#REF!</definedName>
    <definedName name="__123Graph_X_1" localSheetId="44">#REF!</definedName>
    <definedName name="__123Graph_X_1" localSheetId="45">#REF!</definedName>
    <definedName name="__123Graph_X_1" localSheetId="49">#REF!</definedName>
    <definedName name="__123Graph_X_1" localSheetId="50">#REF!</definedName>
    <definedName name="__123Graph_X_1" localSheetId="52">#REF!</definedName>
    <definedName name="__123Graph_X_1" localSheetId="55">#REF!</definedName>
    <definedName name="__123Graph_X_1" localSheetId="61">#REF!</definedName>
    <definedName name="__123Graph_X_1" localSheetId="62">#REF!</definedName>
    <definedName name="__123Graph_X_1" localSheetId="2">#REF!</definedName>
    <definedName name="__123Graph_X_1" localSheetId="3">#REF!</definedName>
    <definedName name="__123Graph_X_1" localSheetId="72">#REF!</definedName>
    <definedName name="__123Graph_X_1" localSheetId="73">#REF!</definedName>
    <definedName name="__123Graph_X_1" localSheetId="69">#REF!</definedName>
    <definedName name="__123Graph_X_1" localSheetId="70">#REF!</definedName>
    <definedName name="__123Graph_X_1" localSheetId="71">#REF!</definedName>
    <definedName name="__123Graph_X_1" localSheetId="75">#REF!</definedName>
    <definedName name="__123Graph_X_1" localSheetId="76">#REF!</definedName>
    <definedName name="__123Graph_X_1" localSheetId="77">#REF!</definedName>
    <definedName name="__123Graph_X_1" localSheetId="80">#REF!</definedName>
    <definedName name="__123Graph_X_1" localSheetId="79">#REF!</definedName>
    <definedName name="__123Graph_X_1" localSheetId="83">#REF!</definedName>
    <definedName name="__123Graph_X_1" localSheetId="85">#REF!</definedName>
    <definedName name="__123Graph_X_1" localSheetId="86">#REF!</definedName>
    <definedName name="__123Graph_X_1" localSheetId="87">#REF!</definedName>
    <definedName name="__123Graph_X_1" localSheetId="88">#REF!</definedName>
    <definedName name="__123Graph_X_1" localSheetId="89">#REF!</definedName>
    <definedName name="__123Graph_X_1" localSheetId="91">#REF!</definedName>
    <definedName name="__123Graph_X_1" localSheetId="92">#REF!</definedName>
    <definedName name="__123Graph_X_1" localSheetId="93">#REF!</definedName>
    <definedName name="__123Graph_X_1" localSheetId="4">#REF!</definedName>
    <definedName name="__123Graph_X_1" localSheetId="94">#REF!</definedName>
    <definedName name="__123Graph_X_1" localSheetId="95">#REF!</definedName>
    <definedName name="__123Graph_X_1" localSheetId="97">#REF!</definedName>
    <definedName name="__123Graph_X_1" localSheetId="98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>#REF!</definedName>
    <definedName name="_7.4a" localSheetId="26" hidden="1">'[4]4.9'!#REF!</definedName>
    <definedName name="_7.4a" localSheetId="28" hidden="1">'[4]4.9'!#REF!</definedName>
    <definedName name="_7.4a" localSheetId="31" hidden="1">'[4]4.9'!#REF!</definedName>
    <definedName name="_7.4a" localSheetId="32" hidden="1">'[4]4.9'!#REF!</definedName>
    <definedName name="_7.4a" localSheetId="39" hidden="1">'[4]4.9'!#REF!</definedName>
    <definedName name="_7.4a" localSheetId="40" hidden="1">'[4]4.9'!#REF!</definedName>
    <definedName name="_7.4a" localSheetId="43" hidden="1">'[4]4.9'!#REF!</definedName>
    <definedName name="_7.4a" localSheetId="44" hidden="1">'[4]4.9'!#REF!</definedName>
    <definedName name="_7.4a" localSheetId="49" hidden="1">'[4]4.9'!#REF!</definedName>
    <definedName name="_7.4a" localSheetId="50" hidden="1">'[4]4.9'!#REF!</definedName>
    <definedName name="_7.4a" localSheetId="52" hidden="1">'[4]4.9'!#REF!</definedName>
    <definedName name="_7.4a" localSheetId="55" hidden="1">'[4]4.9'!#REF!</definedName>
    <definedName name="_7.4a" localSheetId="3" hidden="1">'[4]4.9'!#REF!</definedName>
    <definedName name="_7.4a" localSheetId="72" hidden="1">'[4]4.9'!#REF!</definedName>
    <definedName name="_7.4a" localSheetId="73" hidden="1">'[4]4.9'!#REF!</definedName>
    <definedName name="_7.4a" localSheetId="69" hidden="1">'[4]4.9'!#REF!</definedName>
    <definedName name="_7.4a" localSheetId="70" hidden="1">'[4]4.9'!#REF!</definedName>
    <definedName name="_7.4a" localSheetId="71" hidden="1">'[4]4.9'!#REF!</definedName>
    <definedName name="_7.4a" localSheetId="75" hidden="1">'[4]4.9'!#REF!</definedName>
    <definedName name="_7.4a" localSheetId="76" hidden="1">'[4]4.9'!#REF!</definedName>
    <definedName name="_7.4a" localSheetId="77" hidden="1">'[4]4.9'!#REF!</definedName>
    <definedName name="_7.4a" localSheetId="80" hidden="1">'[4]4.9'!#REF!</definedName>
    <definedName name="_7.4a" localSheetId="79" hidden="1">'[4]4.9'!#REF!</definedName>
    <definedName name="_7.4a" localSheetId="83" hidden="1">'[2]4.9'!#REF!</definedName>
    <definedName name="_7.4a" localSheetId="87" hidden="1">'[4]4.9'!#REF!</definedName>
    <definedName name="_7.4a" localSheetId="91" hidden="1">'[4]4.9'!#REF!</definedName>
    <definedName name="_7.4a" localSheetId="92" hidden="1">'[4]4.9'!#REF!</definedName>
    <definedName name="_7.4a" localSheetId="93" hidden="1">'[4]4.9'!#REF!</definedName>
    <definedName name="_7.4a" localSheetId="94" hidden="1">'[4]4.9'!#REF!</definedName>
    <definedName name="_7.4a" localSheetId="95" hidden="1">'[4]4.9'!#REF!</definedName>
    <definedName name="_7.4a" localSheetId="97" hidden="1">'[4]4.9'!#REF!</definedName>
    <definedName name="_7.4a" localSheetId="98" hidden="1">'[4]4.9'!#REF!</definedName>
    <definedName name="_7.4a" hidden="1">'[4]4.9'!#REF!</definedName>
    <definedName name="_xlnm._FilterDatabase" localSheetId="15" hidden="1">'4.9'!$B$10:$I$60</definedName>
    <definedName name="_xlnm._FilterDatabase" localSheetId="16" hidden="1">'4.9 (2)'!$B$10:$H$55</definedName>
    <definedName name="_Parse_Out" localSheetId="0" hidden="1">#REF!</definedName>
    <definedName name="_Parse_Out" localSheetId="24">#REF!</definedName>
    <definedName name="_Parse_Out" localSheetId="25" hidden="1">#REF!</definedName>
    <definedName name="_Parse_Out" localSheetId="26" hidden="1">#REF!</definedName>
    <definedName name="_Parse_Out" localSheetId="28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34" hidden="1">#REF!</definedName>
    <definedName name="_Parse_Out" localSheetId="35" hidden="1">#REF!</definedName>
    <definedName name="_Parse_Out" localSheetId="36" hidden="1">#REF!</definedName>
    <definedName name="_Parse_Out" localSheetId="37" hidden="1">#REF!</definedName>
    <definedName name="_Parse_Out" localSheetId="38" hidden="1">#REF!</definedName>
    <definedName name="_Parse_Out" localSheetId="39" hidden="1">#REF!</definedName>
    <definedName name="_Parse_Out" localSheetId="40" hidden="1">#REF!</definedName>
    <definedName name="_Parse_Out" localSheetId="41" hidden="1">#REF!</definedName>
    <definedName name="_Parse_Out" localSheetId="42" hidden="1">#REF!</definedName>
    <definedName name="_Parse_Out" localSheetId="43" hidden="1">#REF!</definedName>
    <definedName name="_Parse_Out" localSheetId="44" hidden="1">#REF!</definedName>
    <definedName name="_Parse_Out" localSheetId="45" hidden="1">#REF!</definedName>
    <definedName name="_Parse_Out" localSheetId="49" hidden="1">#REF!</definedName>
    <definedName name="_Parse_Out" localSheetId="50" hidden="1">#REF!</definedName>
    <definedName name="_Parse_Out" localSheetId="52" hidden="1">#REF!</definedName>
    <definedName name="_Parse_Out" localSheetId="55" hidden="1">#REF!</definedName>
    <definedName name="_Parse_Out" localSheetId="61" hidden="1">#REF!</definedName>
    <definedName name="_Parse_Out" localSheetId="62" hidden="1">#REF!</definedName>
    <definedName name="_Parse_Out" localSheetId="2" hidden="1">#REF!</definedName>
    <definedName name="_Parse_Out" localSheetId="3" hidden="1">#REF!</definedName>
    <definedName name="_Parse_Out" localSheetId="72" hidden="1">#REF!</definedName>
    <definedName name="_Parse_Out" localSheetId="73" hidden="1">#REF!</definedName>
    <definedName name="_Parse_Out" localSheetId="69" hidden="1">#REF!</definedName>
    <definedName name="_Parse_Out" localSheetId="70" hidden="1">#REF!</definedName>
    <definedName name="_Parse_Out" localSheetId="71" hidden="1">#REF!</definedName>
    <definedName name="_Parse_Out" localSheetId="75" hidden="1">#REF!</definedName>
    <definedName name="_Parse_Out" localSheetId="76" hidden="1">#REF!</definedName>
    <definedName name="_Parse_Out" localSheetId="77" hidden="1">#REF!</definedName>
    <definedName name="_Parse_Out" localSheetId="80" hidden="1">#REF!</definedName>
    <definedName name="_Parse_Out" localSheetId="79" hidden="1">#REF!</definedName>
    <definedName name="_Parse_Out" localSheetId="83" hidden="1">#REF!</definedName>
    <definedName name="_Parse_Out" localSheetId="85" hidden="1">#REF!</definedName>
    <definedName name="_Parse_Out" localSheetId="86" hidden="1">#REF!</definedName>
    <definedName name="_Parse_Out" localSheetId="87" hidden="1">#REF!</definedName>
    <definedName name="_Parse_Out" localSheetId="88" hidden="1">#REF!</definedName>
    <definedName name="_Parse_Out" localSheetId="89" hidden="1">#REF!</definedName>
    <definedName name="_Parse_Out" localSheetId="91" hidden="1">#REF!</definedName>
    <definedName name="_Parse_Out" localSheetId="92" hidden="1">#REF!</definedName>
    <definedName name="_Parse_Out" localSheetId="93" hidden="1">#REF!</definedName>
    <definedName name="_Parse_Out" localSheetId="4" hidden="1">#REF!</definedName>
    <definedName name="_Parse_Out" localSheetId="94" hidden="1">#REF!</definedName>
    <definedName name="_Parse_Out" localSheetId="95" hidden="1">#REF!</definedName>
    <definedName name="_Parse_Out" localSheetId="97" hidden="1">#REF!</definedName>
    <definedName name="_Parse_Out" localSheetId="98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a" localSheetId="0" hidden="1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5" hidden="1">#REF!</definedName>
    <definedName name="a" localSheetId="46" hidden="1">#REF!</definedName>
    <definedName name="a" localSheetId="49" hidden="1">#REF!</definedName>
    <definedName name="a" localSheetId="50" hidden="1">#REF!</definedName>
    <definedName name="a" localSheetId="52" hidden="1">#REF!</definedName>
    <definedName name="a" localSheetId="55" hidden="1">#REF!</definedName>
    <definedName name="a" localSheetId="61" hidden="1">#REF!</definedName>
    <definedName name="a" localSheetId="62" hidden="1">#REF!</definedName>
    <definedName name="a" localSheetId="2" hidden="1">#REF!</definedName>
    <definedName name="a" localSheetId="3" hidden="1">#REF!</definedName>
    <definedName name="a" localSheetId="72" hidden="1">#REF!</definedName>
    <definedName name="a" localSheetId="73" hidden="1">#REF!</definedName>
    <definedName name="a" localSheetId="65" hidden="1">#REF!</definedName>
    <definedName name="a" localSheetId="67" hidden="1">#REF!</definedName>
    <definedName name="a" localSheetId="69" hidden="1">#REF!</definedName>
    <definedName name="a" localSheetId="70" hidden="1">#REF!</definedName>
    <definedName name="a" localSheetId="71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80" hidden="1">#REF!</definedName>
    <definedName name="a" localSheetId="79" hidden="1">#REF!</definedName>
    <definedName name="a" localSheetId="82" hidden="1">#REF!</definedName>
    <definedName name="a" localSheetId="83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1" hidden="1">#REF!</definedName>
    <definedName name="a" localSheetId="92" hidden="1">#REF!</definedName>
    <definedName name="a" localSheetId="93" hidden="1">#REF!</definedName>
    <definedName name="a" localSheetId="4" hidden="1">#REF!</definedName>
    <definedName name="a" localSheetId="94" hidden="1">#REF!</definedName>
    <definedName name="a" localSheetId="95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3" hidden="1">#REF!</definedName>
    <definedName name="a" localSheetId="14" hidden="1">#REF!</definedName>
    <definedName name="a" localSheetId="16" hidden="1">#REF!</definedName>
    <definedName name="a" hidden="1">#REF!</definedName>
    <definedName name="aa" localSheetId="24">#REF!</definedName>
    <definedName name="aa" localSheetId="25" hidden="1">#REF!</definedName>
    <definedName name="aa" localSheetId="26" hidden="1">#REF!</definedName>
    <definedName name="aa" localSheetId="28" hidden="1">#REF!</definedName>
    <definedName name="aa" localSheetId="31" hidden="1">#REF!</definedName>
    <definedName name="aa" localSheetId="32" hidden="1">#REF!</definedName>
    <definedName name="aa" localSheetId="34" hidden="1">#REF!</definedName>
    <definedName name="aa" localSheetId="35" hidden="1">#REF!</definedName>
    <definedName name="aa" localSheetId="39" hidden="1">#REF!</definedName>
    <definedName name="aa" localSheetId="40" hidden="1">#REF!</definedName>
    <definedName name="aa" localSheetId="43" hidden="1">#REF!</definedName>
    <definedName name="aa" localSheetId="44" hidden="1">#REF!</definedName>
    <definedName name="aa" localSheetId="49" hidden="1">#REF!</definedName>
    <definedName name="aa" localSheetId="50" hidden="1">#REF!</definedName>
    <definedName name="aa" localSheetId="52" hidden="1">#REF!</definedName>
    <definedName name="aa" localSheetId="55" hidden="1">#REF!</definedName>
    <definedName name="aa" localSheetId="3" hidden="1">#REF!</definedName>
    <definedName name="aa" localSheetId="72" hidden="1">#REF!</definedName>
    <definedName name="aa" localSheetId="73" hidden="1">#REF!</definedName>
    <definedName name="aa" localSheetId="69" hidden="1">#REF!</definedName>
    <definedName name="aa" localSheetId="70" hidden="1">#REF!</definedName>
    <definedName name="aa" localSheetId="71" hidden="1">#REF!</definedName>
    <definedName name="aa" localSheetId="75" hidden="1">#REF!</definedName>
    <definedName name="aa" localSheetId="76" hidden="1">#REF!</definedName>
    <definedName name="aa" localSheetId="77" hidden="1">#REF!</definedName>
    <definedName name="aa" localSheetId="80" hidden="1">#REF!</definedName>
    <definedName name="aa" localSheetId="79" hidden="1">#REF!</definedName>
    <definedName name="aa" localSheetId="83" hidden="1">#REF!</definedName>
    <definedName name="aa" localSheetId="85" hidden="1">#REF!</definedName>
    <definedName name="aa" localSheetId="86" hidden="1">#REF!</definedName>
    <definedName name="aa" localSheetId="87" hidden="1">#REF!</definedName>
    <definedName name="aa" localSheetId="88" hidden="1">#REF!</definedName>
    <definedName name="aa" localSheetId="89" hidden="1">#REF!</definedName>
    <definedName name="aa" localSheetId="91" hidden="1">#REF!</definedName>
    <definedName name="aa" localSheetId="92" hidden="1">#REF!</definedName>
    <definedName name="aa" localSheetId="93" hidden="1">#REF!</definedName>
    <definedName name="aa" localSheetId="4" hidden="1">#REF!</definedName>
    <definedName name="aa" localSheetId="94" hidden="1">#REF!</definedName>
    <definedName name="aa" localSheetId="95" hidden="1">#REF!</definedName>
    <definedName name="aa" localSheetId="97" hidden="1">#REF!</definedName>
    <definedName name="aa" localSheetId="98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hidden="1">#REF!</definedName>
    <definedName name="aaa" localSheetId="0">#REF!</definedName>
    <definedName name="aaa" localSheetId="24">#REF!</definedName>
    <definedName name="aaa" localSheetId="25">#REF!</definedName>
    <definedName name="aaa" localSheetId="26">#REF!</definedName>
    <definedName name="aaa" localSheetId="28">#REF!</definedName>
    <definedName name="aaa" localSheetId="31">#REF!</definedName>
    <definedName name="aaa" localSheetId="32">#REF!</definedName>
    <definedName name="aaa" localSheetId="1">#REF!</definedName>
    <definedName name="aaa" localSheetId="34">#REF!</definedName>
    <definedName name="aaa" localSheetId="35">#REF!</definedName>
    <definedName name="aaa" localSheetId="36">#REF!</definedName>
    <definedName name="aaa" localSheetId="37">#REF!</definedName>
    <definedName name="aaa" localSheetId="38">#REF!</definedName>
    <definedName name="aaa" localSheetId="39">#REF!</definedName>
    <definedName name="aaa" localSheetId="40">#REF!</definedName>
    <definedName name="aaa" localSheetId="41">#REF!</definedName>
    <definedName name="aaa" localSheetId="42">#REF!</definedName>
    <definedName name="aaa" localSheetId="43">#REF!</definedName>
    <definedName name="aaa" localSheetId="44">#REF!</definedName>
    <definedName name="aaa" localSheetId="45">#REF!</definedName>
    <definedName name="aaa" localSheetId="49">#REF!</definedName>
    <definedName name="aaa" localSheetId="50">#REF!</definedName>
    <definedName name="aaa" localSheetId="52">#REF!</definedName>
    <definedName name="aaa" localSheetId="55">#REF!</definedName>
    <definedName name="aaa" localSheetId="61">#REF!</definedName>
    <definedName name="aaa" localSheetId="62">#REF!</definedName>
    <definedName name="aaa" localSheetId="2">#REF!</definedName>
    <definedName name="aaa" localSheetId="3">#REF!</definedName>
    <definedName name="aaa" localSheetId="72">#REF!</definedName>
    <definedName name="aaa" localSheetId="73">#REF!</definedName>
    <definedName name="aaa" localSheetId="69">#REF!</definedName>
    <definedName name="aaa" localSheetId="70">#REF!</definedName>
    <definedName name="aaa" localSheetId="71">#REF!</definedName>
    <definedName name="aaa" localSheetId="75">#REF!</definedName>
    <definedName name="aaa" localSheetId="76">#REF!</definedName>
    <definedName name="aaa" localSheetId="77">#REF!</definedName>
    <definedName name="aaa" localSheetId="80">#REF!</definedName>
    <definedName name="aaa" localSheetId="79">#REF!</definedName>
    <definedName name="aaa" localSheetId="83">#REF!</definedName>
    <definedName name="aaa" localSheetId="85">#REF!</definedName>
    <definedName name="aaa" localSheetId="86">#REF!</definedName>
    <definedName name="aaa" localSheetId="87">#REF!</definedName>
    <definedName name="aaa" localSheetId="88">#REF!</definedName>
    <definedName name="aaa" localSheetId="89">#REF!</definedName>
    <definedName name="aaa" localSheetId="91">#REF!</definedName>
    <definedName name="aaa" localSheetId="92">#REF!</definedName>
    <definedName name="aaa" localSheetId="93">#REF!</definedName>
    <definedName name="aaa" localSheetId="4">#REF!</definedName>
    <definedName name="aaa" localSheetId="94">#REF!</definedName>
    <definedName name="aaa" localSheetId="95">#REF!</definedName>
    <definedName name="aaa" localSheetId="97">#REF!</definedName>
    <definedName name="aaa" localSheetId="98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>#REF!</definedName>
    <definedName name="aaab" localSheetId="0">#REF!</definedName>
    <definedName name="aaab" localSheetId="24">#REF!</definedName>
    <definedName name="aaab" localSheetId="25">#REF!</definedName>
    <definedName name="aaab" localSheetId="26">#REF!</definedName>
    <definedName name="aaab" localSheetId="28">#REF!</definedName>
    <definedName name="aaab" localSheetId="31">#REF!</definedName>
    <definedName name="aaab" localSheetId="32">#REF!</definedName>
    <definedName name="aaab" localSheetId="1">#REF!</definedName>
    <definedName name="aaab" localSheetId="34">#REF!</definedName>
    <definedName name="aaab" localSheetId="35">#REF!</definedName>
    <definedName name="aaab" localSheetId="36">#REF!</definedName>
    <definedName name="aaab" localSheetId="37">#REF!</definedName>
    <definedName name="aaab" localSheetId="38">#REF!</definedName>
    <definedName name="aaab" localSheetId="39">#REF!</definedName>
    <definedName name="aaab" localSheetId="40">#REF!</definedName>
    <definedName name="aaab" localSheetId="41">#REF!</definedName>
    <definedName name="aaab" localSheetId="42">#REF!</definedName>
    <definedName name="aaab" localSheetId="43">#REF!</definedName>
    <definedName name="aaab" localSheetId="44">#REF!</definedName>
    <definedName name="aaab" localSheetId="45">#REF!</definedName>
    <definedName name="aaab" localSheetId="49">#REF!</definedName>
    <definedName name="aaab" localSheetId="50">#REF!</definedName>
    <definedName name="aaab" localSheetId="52">#REF!</definedName>
    <definedName name="aaab" localSheetId="55">#REF!</definedName>
    <definedName name="aaab" localSheetId="61">#REF!</definedName>
    <definedName name="aaab" localSheetId="62">#REF!</definedName>
    <definedName name="aaab" localSheetId="2">#REF!</definedName>
    <definedName name="aaab" localSheetId="3">#REF!</definedName>
    <definedName name="aaab" localSheetId="72">#REF!</definedName>
    <definedName name="aaab" localSheetId="73">#REF!</definedName>
    <definedName name="aaab" localSheetId="69">#REF!</definedName>
    <definedName name="aaab" localSheetId="70">#REF!</definedName>
    <definedName name="aaab" localSheetId="71">#REF!</definedName>
    <definedName name="aaab" localSheetId="75">#REF!</definedName>
    <definedName name="aaab" localSheetId="76">#REF!</definedName>
    <definedName name="aaab" localSheetId="77">#REF!</definedName>
    <definedName name="aaab" localSheetId="80">#REF!</definedName>
    <definedName name="aaab" localSheetId="79">#REF!</definedName>
    <definedName name="aaab" localSheetId="83">#REF!</definedName>
    <definedName name="aaab" localSheetId="85">#REF!</definedName>
    <definedName name="aaab" localSheetId="86">#REF!</definedName>
    <definedName name="aaab" localSheetId="87">#REF!</definedName>
    <definedName name="aaab" localSheetId="88">#REF!</definedName>
    <definedName name="aaab" localSheetId="89">#REF!</definedName>
    <definedName name="aaab" localSheetId="91">#REF!</definedName>
    <definedName name="aaab" localSheetId="92">#REF!</definedName>
    <definedName name="aaab" localSheetId="93">#REF!</definedName>
    <definedName name="aaab" localSheetId="4">#REF!</definedName>
    <definedName name="aaab" localSheetId="94">#REF!</definedName>
    <definedName name="aaab" localSheetId="95">#REF!</definedName>
    <definedName name="aaab" localSheetId="97">#REF!</definedName>
    <definedName name="aaab" localSheetId="98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>#REF!</definedName>
    <definedName name="aaad" localSheetId="24">#REF!</definedName>
    <definedName name="aaad" localSheetId="25">#REF!</definedName>
    <definedName name="aaad" localSheetId="26">#REF!</definedName>
    <definedName name="aaad" localSheetId="28">#REF!</definedName>
    <definedName name="aaad" localSheetId="31">#REF!</definedName>
    <definedName name="aaad" localSheetId="32">#REF!</definedName>
    <definedName name="aaad" localSheetId="34">#REF!</definedName>
    <definedName name="aaad" localSheetId="35">#REF!</definedName>
    <definedName name="aaad" localSheetId="39">#REF!</definedName>
    <definedName name="aaad" localSheetId="40">#REF!</definedName>
    <definedName name="aaad" localSheetId="43">#REF!</definedName>
    <definedName name="aaad" localSheetId="44">#REF!</definedName>
    <definedName name="aaad" localSheetId="49">#REF!</definedName>
    <definedName name="aaad" localSheetId="50">#REF!</definedName>
    <definedName name="aaad" localSheetId="52">#REF!</definedName>
    <definedName name="aaad" localSheetId="55">#REF!</definedName>
    <definedName name="aaad" localSheetId="3">#REF!</definedName>
    <definedName name="aaad" localSheetId="72">#REF!</definedName>
    <definedName name="aaad" localSheetId="73">#REF!</definedName>
    <definedName name="aaad" localSheetId="69">#REF!</definedName>
    <definedName name="aaad" localSheetId="70">#REF!</definedName>
    <definedName name="aaad" localSheetId="71">#REF!</definedName>
    <definedName name="aaad" localSheetId="75">#REF!</definedName>
    <definedName name="aaad" localSheetId="76">#REF!</definedName>
    <definedName name="aaad" localSheetId="77">#REF!</definedName>
    <definedName name="aaad" localSheetId="80">#REF!</definedName>
    <definedName name="aaad" localSheetId="79">#REF!</definedName>
    <definedName name="aaad" localSheetId="83">#REF!</definedName>
    <definedName name="aaad" localSheetId="85">#REF!</definedName>
    <definedName name="aaad" localSheetId="86">#REF!</definedName>
    <definedName name="aaad" localSheetId="87">#REF!</definedName>
    <definedName name="aaad" localSheetId="88">#REF!</definedName>
    <definedName name="aaad" localSheetId="89">#REF!</definedName>
    <definedName name="aaad" localSheetId="91">#REF!</definedName>
    <definedName name="aaad" localSheetId="92">#REF!</definedName>
    <definedName name="aaad" localSheetId="93">#REF!</definedName>
    <definedName name="aaad" localSheetId="4">#REF!</definedName>
    <definedName name="aaad" localSheetId="94">#REF!</definedName>
    <definedName name="aaad" localSheetId="95">#REF!</definedName>
    <definedName name="aaad" localSheetId="97">#REF!</definedName>
    <definedName name="aaad" localSheetId="98">#REF!</definedName>
    <definedName name="aaad" localSheetId="5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>#REF!</definedName>
    <definedName name="aaart" localSheetId="24">#REF!</definedName>
    <definedName name="aaart" localSheetId="25">#REF!</definedName>
    <definedName name="aaart" localSheetId="26">#REF!</definedName>
    <definedName name="aaart" localSheetId="28">#REF!</definedName>
    <definedName name="aaart" localSheetId="31">#REF!</definedName>
    <definedName name="aaart" localSheetId="32">#REF!</definedName>
    <definedName name="aaart" localSheetId="34">#REF!</definedName>
    <definedName name="aaart" localSheetId="35">#REF!</definedName>
    <definedName name="aaart" localSheetId="39">#REF!</definedName>
    <definedName name="aaart" localSheetId="40">#REF!</definedName>
    <definedName name="aaart" localSheetId="43">#REF!</definedName>
    <definedName name="aaart" localSheetId="44">#REF!</definedName>
    <definedName name="aaart" localSheetId="49">#REF!</definedName>
    <definedName name="aaart" localSheetId="50">#REF!</definedName>
    <definedName name="aaart" localSheetId="52">#REF!</definedName>
    <definedName name="aaart" localSheetId="55">#REF!</definedName>
    <definedName name="aaart" localSheetId="3">#REF!</definedName>
    <definedName name="aaart" localSheetId="72">#REF!</definedName>
    <definedName name="aaart" localSheetId="73">#REF!</definedName>
    <definedName name="aaart" localSheetId="69">#REF!</definedName>
    <definedName name="aaart" localSheetId="70">#REF!</definedName>
    <definedName name="aaart" localSheetId="71">#REF!</definedName>
    <definedName name="aaart" localSheetId="75">#REF!</definedName>
    <definedName name="aaart" localSheetId="76">#REF!</definedName>
    <definedName name="aaart" localSheetId="77">#REF!</definedName>
    <definedName name="aaart" localSheetId="80">#REF!</definedName>
    <definedName name="aaart" localSheetId="79">#REF!</definedName>
    <definedName name="aaart" localSheetId="83">#REF!</definedName>
    <definedName name="aaart" localSheetId="85">#REF!</definedName>
    <definedName name="aaart" localSheetId="86">#REF!</definedName>
    <definedName name="aaart" localSheetId="87">#REF!</definedName>
    <definedName name="aaart" localSheetId="88">#REF!</definedName>
    <definedName name="aaart" localSheetId="89">#REF!</definedName>
    <definedName name="aaart" localSheetId="91">#REF!</definedName>
    <definedName name="aaart" localSheetId="92">#REF!</definedName>
    <definedName name="aaart" localSheetId="93">#REF!</definedName>
    <definedName name="aaart" localSheetId="4">#REF!</definedName>
    <definedName name="aaart" localSheetId="94">#REF!</definedName>
    <definedName name="aaart" localSheetId="95">#REF!</definedName>
    <definedName name="aaart" localSheetId="97">#REF!</definedName>
    <definedName name="aaart" localSheetId="98">#REF!</definedName>
    <definedName name="aaart" localSheetId="5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>#REF!</definedName>
    <definedName name="aaatr" localSheetId="24">#REF!</definedName>
    <definedName name="aaatr" localSheetId="25">#REF!</definedName>
    <definedName name="aaatr" localSheetId="26">#REF!</definedName>
    <definedName name="aaatr" localSheetId="28">#REF!</definedName>
    <definedName name="aaatr" localSheetId="31">#REF!</definedName>
    <definedName name="aaatr" localSheetId="32">#REF!</definedName>
    <definedName name="aaatr" localSheetId="34">#REF!</definedName>
    <definedName name="aaatr" localSheetId="35">#REF!</definedName>
    <definedName name="aaatr" localSheetId="39">#REF!</definedName>
    <definedName name="aaatr" localSheetId="40">#REF!</definedName>
    <definedName name="aaatr" localSheetId="43">#REF!</definedName>
    <definedName name="aaatr" localSheetId="44">#REF!</definedName>
    <definedName name="aaatr" localSheetId="49">#REF!</definedName>
    <definedName name="aaatr" localSheetId="50">#REF!</definedName>
    <definedName name="aaatr" localSheetId="52">#REF!</definedName>
    <definedName name="aaatr" localSheetId="55">#REF!</definedName>
    <definedName name="aaatr" localSheetId="3">#REF!</definedName>
    <definedName name="aaatr" localSheetId="72">#REF!</definedName>
    <definedName name="aaatr" localSheetId="73">#REF!</definedName>
    <definedName name="aaatr" localSheetId="69">#REF!</definedName>
    <definedName name="aaatr" localSheetId="70">#REF!</definedName>
    <definedName name="aaatr" localSheetId="71">#REF!</definedName>
    <definedName name="aaatr" localSheetId="75">#REF!</definedName>
    <definedName name="aaatr" localSheetId="76">#REF!</definedName>
    <definedName name="aaatr" localSheetId="77">#REF!</definedName>
    <definedName name="aaatr" localSheetId="80">#REF!</definedName>
    <definedName name="aaatr" localSheetId="79">#REF!</definedName>
    <definedName name="aaatr" localSheetId="83">#REF!</definedName>
    <definedName name="aaatr" localSheetId="85">#REF!</definedName>
    <definedName name="aaatr" localSheetId="86">#REF!</definedName>
    <definedName name="aaatr" localSheetId="87">#REF!</definedName>
    <definedName name="aaatr" localSheetId="88">#REF!</definedName>
    <definedName name="aaatr" localSheetId="89">#REF!</definedName>
    <definedName name="aaatr" localSheetId="91">#REF!</definedName>
    <definedName name="aaatr" localSheetId="92">#REF!</definedName>
    <definedName name="aaatr" localSheetId="93">#REF!</definedName>
    <definedName name="aaatr" localSheetId="4">#REF!</definedName>
    <definedName name="aaatr" localSheetId="94">#REF!</definedName>
    <definedName name="aaatr" localSheetId="95">#REF!</definedName>
    <definedName name="aaatr" localSheetId="97">#REF!</definedName>
    <definedName name="aaatr" localSheetId="98">#REF!</definedName>
    <definedName name="aaatr" localSheetId="5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>#REF!</definedName>
    <definedName name="abggg" localSheetId="0" hidden="1">'[1]4.9'!#REF!</definedName>
    <definedName name="abggg" localSheetId="24">#REF!</definedName>
    <definedName name="abggg" localSheetId="26" hidden="1">'[1]4.9'!#REF!</definedName>
    <definedName name="abggg" localSheetId="28" hidden="1">'[1]4.9'!#REF!</definedName>
    <definedName name="abggg" localSheetId="31" hidden="1">'[1]4.9'!#REF!</definedName>
    <definedName name="abggg" localSheetId="32" hidden="1">'[1]4.9'!#REF!</definedName>
    <definedName name="abggg" localSheetId="1" hidden="1">'[1]4.9'!#REF!</definedName>
    <definedName name="abggg" localSheetId="34" hidden="1">'[1]4.9'!#REF!</definedName>
    <definedName name="abggg" localSheetId="35" hidden="1">'[1]4.9'!#REF!</definedName>
    <definedName name="abggg" localSheetId="36" hidden="1">'[1]4.9'!#REF!</definedName>
    <definedName name="abggg" localSheetId="37" hidden="1">'[1]4.9'!#REF!</definedName>
    <definedName name="abggg" localSheetId="38" hidden="1">'[1]4.9'!#REF!</definedName>
    <definedName name="abggg" localSheetId="39" hidden="1">'[1]4.9'!#REF!</definedName>
    <definedName name="abggg" localSheetId="40" hidden="1">'[1]4.9'!#REF!</definedName>
    <definedName name="abggg" localSheetId="41" hidden="1">'[1]4.9'!#REF!</definedName>
    <definedName name="abggg" localSheetId="42" hidden="1">'[1]4.9'!#REF!</definedName>
    <definedName name="abggg" localSheetId="43" hidden="1">'[1]4.9'!#REF!</definedName>
    <definedName name="abggg" localSheetId="44" hidden="1">'[1]4.9'!#REF!</definedName>
    <definedName name="abggg" localSheetId="45" hidden="1">'[1]4.9'!#REF!</definedName>
    <definedName name="abggg" localSheetId="49" hidden="1">'[1]4.9'!#REF!</definedName>
    <definedName name="abggg" localSheetId="50" hidden="1">'[1]4.9'!#REF!</definedName>
    <definedName name="abggg" localSheetId="52" hidden="1">'[1]4.9'!#REF!</definedName>
    <definedName name="abggg" localSheetId="55" hidden="1">'[1]4.9'!#REF!</definedName>
    <definedName name="abggg" localSheetId="61" hidden="1">'[2]4.9'!#REF!</definedName>
    <definedName name="abggg" localSheetId="62" hidden="1">'[2]4.9'!#REF!</definedName>
    <definedName name="abggg" localSheetId="2" hidden="1">'[1]4.9'!#REF!</definedName>
    <definedName name="abggg" localSheetId="3" hidden="1">'[1]4.9'!#REF!</definedName>
    <definedName name="abggg" localSheetId="72" hidden="1">'[1]4.9'!#REF!</definedName>
    <definedName name="abggg" localSheetId="73" hidden="1">'[1]4.9'!#REF!</definedName>
    <definedName name="abggg" localSheetId="69" hidden="1">'[1]4.9'!#REF!</definedName>
    <definedName name="abggg" localSheetId="70" hidden="1">'[1]4.9'!#REF!</definedName>
    <definedName name="abggg" localSheetId="71" hidden="1">'[1]4.9'!#REF!</definedName>
    <definedName name="abggg" localSheetId="75" hidden="1">'[1]4.9'!#REF!</definedName>
    <definedName name="abggg" localSheetId="76" hidden="1">'[1]4.9'!#REF!</definedName>
    <definedName name="abggg" localSheetId="77" hidden="1">'[1]4.9'!#REF!</definedName>
    <definedName name="abggg" localSheetId="80" hidden="1">'[1]4.9'!#REF!</definedName>
    <definedName name="abggg" localSheetId="79" hidden="1">'[1]4.9'!#REF!</definedName>
    <definedName name="abggg" localSheetId="83" hidden="1">'[3]4.9'!#REF!</definedName>
    <definedName name="abggg" localSheetId="85" hidden="1">'[1]4.9'!#REF!</definedName>
    <definedName name="abggg" localSheetId="86" hidden="1">'[1]4.9'!#REF!</definedName>
    <definedName name="abggg" localSheetId="87" hidden="1">'[1]4.9'!#REF!</definedName>
    <definedName name="abggg" localSheetId="88" hidden="1">'[1]4.9'!#REF!</definedName>
    <definedName name="abggg" localSheetId="89" hidden="1">'[1]4.9'!#REF!</definedName>
    <definedName name="abggg" localSheetId="91" hidden="1">'[1]4.9'!#REF!</definedName>
    <definedName name="abggg" localSheetId="92" hidden="1">'[1]4.9'!#REF!</definedName>
    <definedName name="abggg" localSheetId="93" hidden="1">'[1]4.9'!#REF!</definedName>
    <definedName name="abggg" localSheetId="4" hidden="1">'[1]4.9'!#REF!</definedName>
    <definedName name="abggg" localSheetId="94" hidden="1">'[4]4.9'!#REF!</definedName>
    <definedName name="abggg" localSheetId="95" hidden="1">'[4]4.9'!#REF!</definedName>
    <definedName name="abggg" localSheetId="97" hidden="1">'[1]4.9'!#REF!</definedName>
    <definedName name="abggg" localSheetId="98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hidden="1">'[1]4.9'!#REF!</definedName>
    <definedName name="afaf" localSheetId="26" hidden="1">'[4]4.9'!#REF!</definedName>
    <definedName name="afaf" localSheetId="28" hidden="1">'[4]4.9'!#REF!</definedName>
    <definedName name="afaf" localSheetId="31" hidden="1">'[4]4.9'!#REF!</definedName>
    <definedName name="afaf" localSheetId="32" hidden="1">'[4]4.9'!#REF!</definedName>
    <definedName name="afaf" localSheetId="39" hidden="1">'[4]4.9'!#REF!</definedName>
    <definedName name="afaf" localSheetId="40" hidden="1">'[4]4.9'!#REF!</definedName>
    <definedName name="afaf" localSheetId="43" hidden="1">'[4]4.9'!#REF!</definedName>
    <definedName name="afaf" localSheetId="44" hidden="1">'[4]4.9'!#REF!</definedName>
    <definedName name="afaf" localSheetId="49" hidden="1">'[4]4.9'!#REF!</definedName>
    <definedName name="afaf" localSheetId="50" hidden="1">'[4]4.9'!#REF!</definedName>
    <definedName name="afaf" localSheetId="52" hidden="1">'[4]4.9'!#REF!</definedName>
    <definedName name="afaf" localSheetId="55" hidden="1">'[4]4.9'!#REF!</definedName>
    <definedName name="afaf" localSheetId="3" hidden="1">'[4]4.9'!#REF!</definedName>
    <definedName name="afaf" localSheetId="72" hidden="1">'[4]4.9'!#REF!</definedName>
    <definedName name="afaf" localSheetId="73" hidden="1">'[4]4.9'!#REF!</definedName>
    <definedName name="afaf" localSheetId="69" hidden="1">'[4]4.9'!#REF!</definedName>
    <definedName name="afaf" localSheetId="70" hidden="1">'[4]4.9'!#REF!</definedName>
    <definedName name="afaf" localSheetId="71" hidden="1">'[4]4.9'!#REF!</definedName>
    <definedName name="afaf" localSheetId="75" hidden="1">'[4]4.9'!#REF!</definedName>
    <definedName name="afaf" localSheetId="76" hidden="1">'[4]4.9'!#REF!</definedName>
    <definedName name="afaf" localSheetId="77" hidden="1">'[4]4.9'!#REF!</definedName>
    <definedName name="afaf" localSheetId="80" hidden="1">'[4]4.9'!#REF!</definedName>
    <definedName name="afaf" localSheetId="79" hidden="1">'[4]4.9'!#REF!</definedName>
    <definedName name="afaf" localSheetId="83" hidden="1">'[2]4.9'!#REF!</definedName>
    <definedName name="afaf" localSheetId="87" hidden="1">'[4]4.9'!#REF!</definedName>
    <definedName name="afaf" localSheetId="91" hidden="1">'[4]4.9'!#REF!</definedName>
    <definedName name="afaf" localSheetId="92" hidden="1">'[4]4.9'!#REF!</definedName>
    <definedName name="afaf" localSheetId="93" hidden="1">'[4]4.9'!#REF!</definedName>
    <definedName name="afaf" localSheetId="94" hidden="1">'[4]4.9'!#REF!</definedName>
    <definedName name="afaf" localSheetId="95" hidden="1">'[4]4.9'!#REF!</definedName>
    <definedName name="afaf" localSheetId="97" hidden="1">'[4]4.9'!#REF!</definedName>
    <definedName name="afaf" localSheetId="98" hidden="1">'[4]4.9'!#REF!</definedName>
    <definedName name="afaf" hidden="1">'[4]4.9'!#REF!</definedName>
    <definedName name="as" localSheetId="0" hidden="1">#REF!</definedName>
    <definedName name="as" localSheetId="24">#REF!</definedName>
    <definedName name="as" localSheetId="25" hidden="1">#REF!</definedName>
    <definedName name="as" localSheetId="26" hidden="1">#REF!</definedName>
    <definedName name="as" localSheetId="28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34" hidden="1">#REF!</definedName>
    <definedName name="as" localSheetId="35" hidden="1">#REF!</definedName>
    <definedName name="as" localSheetId="36" hidden="1">#REF!</definedName>
    <definedName name="as" localSheetId="37" hidden="1">#REF!</definedName>
    <definedName name="as" localSheetId="38" hidden="1">#REF!</definedName>
    <definedName name="as" localSheetId="39" hidden="1">#REF!</definedName>
    <definedName name="as" localSheetId="40" hidden="1">#REF!</definedName>
    <definedName name="as" localSheetId="41" hidden="1">#REF!</definedName>
    <definedName name="as" localSheetId="42" hidden="1">#REF!</definedName>
    <definedName name="as" localSheetId="43" hidden="1">#REF!</definedName>
    <definedName name="as" localSheetId="44" hidden="1">#REF!</definedName>
    <definedName name="as" localSheetId="45" hidden="1">#REF!</definedName>
    <definedName name="as" localSheetId="49" hidden="1">#REF!</definedName>
    <definedName name="as" localSheetId="50" hidden="1">#REF!</definedName>
    <definedName name="as" localSheetId="52" hidden="1">#REF!</definedName>
    <definedName name="as" localSheetId="55" hidden="1">#REF!</definedName>
    <definedName name="as" localSheetId="61" hidden="1">#REF!</definedName>
    <definedName name="as" localSheetId="62" hidden="1">#REF!</definedName>
    <definedName name="as" localSheetId="2" hidden="1">#REF!</definedName>
    <definedName name="as" localSheetId="3" hidden="1">#REF!</definedName>
    <definedName name="as" localSheetId="72" hidden="1">#REF!</definedName>
    <definedName name="as" localSheetId="73" hidden="1">#REF!</definedName>
    <definedName name="as" localSheetId="69" hidden="1">#REF!</definedName>
    <definedName name="as" localSheetId="70" hidden="1">#REF!</definedName>
    <definedName name="as" localSheetId="71" hidden="1">#REF!</definedName>
    <definedName name="as" localSheetId="75" hidden="1">#REF!</definedName>
    <definedName name="as" localSheetId="76" hidden="1">#REF!</definedName>
    <definedName name="as" localSheetId="77" hidden="1">#REF!</definedName>
    <definedName name="as" localSheetId="80" hidden="1">#REF!</definedName>
    <definedName name="as" localSheetId="79" hidden="1">#REF!</definedName>
    <definedName name="as" localSheetId="83" hidden="1">#REF!</definedName>
    <definedName name="as" localSheetId="85" hidden="1">#REF!</definedName>
    <definedName name="as" localSheetId="86" hidden="1">#REF!</definedName>
    <definedName name="as" localSheetId="87" hidden="1">#REF!</definedName>
    <definedName name="as" localSheetId="88" hidden="1">#REF!</definedName>
    <definedName name="as" localSheetId="89" hidden="1">#REF!</definedName>
    <definedName name="as" localSheetId="91" hidden="1">#REF!</definedName>
    <definedName name="as" localSheetId="92" hidden="1">#REF!</definedName>
    <definedName name="as" localSheetId="93" hidden="1">#REF!</definedName>
    <definedName name="as" localSheetId="4" hidden="1">#REF!</definedName>
    <definedName name="as" localSheetId="94" hidden="1">#REF!</definedName>
    <definedName name="as" localSheetId="95" hidden="1">#REF!</definedName>
    <definedName name="as" localSheetId="97" hidden="1">#REF!</definedName>
    <definedName name="as" localSheetId="98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hidden="1">#REF!</definedName>
    <definedName name="ass" localSheetId="0" hidden="1">'[5]4.8'!#REF!</definedName>
    <definedName name="ass" localSheetId="24">'[6]4.8'!#REF!</definedName>
    <definedName name="ass" localSheetId="25">#REF!</definedName>
    <definedName name="ass" localSheetId="26">#REF!</definedName>
    <definedName name="ass" localSheetId="28" hidden="1">'[5]4.8'!#REF!</definedName>
    <definedName name="ass" localSheetId="31" hidden="1">'[5]4.8'!#REF!</definedName>
    <definedName name="ass" localSheetId="32" hidden="1">'[5]4.8'!#REF!</definedName>
    <definedName name="ass" localSheetId="1" hidden="1">'[5]4.8'!#REF!</definedName>
    <definedName name="ass" localSheetId="34" hidden="1">'[5]4.8'!#REF!</definedName>
    <definedName name="ass" localSheetId="35" hidden="1">'[5]4.8'!#REF!</definedName>
    <definedName name="ass" localSheetId="36" hidden="1">'[5]4.8'!#REF!</definedName>
    <definedName name="ass" localSheetId="37" hidden="1">'[5]4.8'!#REF!</definedName>
    <definedName name="ass" localSheetId="38" hidden="1">'[5]4.8'!#REF!</definedName>
    <definedName name="ass" localSheetId="39" hidden="1">'[5]4.8'!#REF!</definedName>
    <definedName name="ass" localSheetId="40" hidden="1">'[5]4.8'!#REF!</definedName>
    <definedName name="ass" localSheetId="41" hidden="1">'[5]4.8'!#REF!</definedName>
    <definedName name="ass" localSheetId="42" hidden="1">'[5]4.8'!#REF!</definedName>
    <definedName name="ass" localSheetId="43" hidden="1">'[5]4.8'!#REF!</definedName>
    <definedName name="ass" localSheetId="44" hidden="1">'[5]4.8'!#REF!</definedName>
    <definedName name="ass" localSheetId="45" hidden="1">'[5]4.8'!#REF!</definedName>
    <definedName name="ass" localSheetId="49" hidden="1">'[5]4.8'!#REF!</definedName>
    <definedName name="ass" localSheetId="50" hidden="1">'[5]4.8'!#REF!</definedName>
    <definedName name="ass" localSheetId="52" hidden="1">'[5]4.8'!#REF!</definedName>
    <definedName name="ass" localSheetId="55" hidden="1">'[5]4.8'!#REF!</definedName>
    <definedName name="ass" localSheetId="61" hidden="1">'[7]4.8'!#REF!</definedName>
    <definedName name="ass" localSheetId="62" hidden="1">'[7]4.8'!#REF!</definedName>
    <definedName name="ass" localSheetId="2" hidden="1">'[5]4.8'!#REF!</definedName>
    <definedName name="ass" localSheetId="3" hidden="1">'[5]4.8'!#REF!</definedName>
    <definedName name="ass" localSheetId="72" hidden="1">'[5]4.8'!#REF!</definedName>
    <definedName name="ass" localSheetId="73" hidden="1">'[5]4.8'!#REF!</definedName>
    <definedName name="ass" localSheetId="69" hidden="1">'[5]4.8'!#REF!</definedName>
    <definedName name="ass" localSheetId="70" hidden="1">'[5]4.8'!#REF!</definedName>
    <definedName name="ass" localSheetId="71" hidden="1">'[5]4.8'!#REF!</definedName>
    <definedName name="ass" localSheetId="75" hidden="1">'[5]4.8'!#REF!</definedName>
    <definedName name="ass" localSheetId="76" hidden="1">'[5]4.8'!#REF!</definedName>
    <definedName name="ass" localSheetId="77" hidden="1">'[5]4.8'!#REF!</definedName>
    <definedName name="ass" localSheetId="80" hidden="1">'[5]4.8'!#REF!</definedName>
    <definedName name="ass" localSheetId="79" hidden="1">'[5]4.8'!#REF!</definedName>
    <definedName name="ass" localSheetId="83" hidden="1">'[8]4.8'!#REF!</definedName>
    <definedName name="ass" localSheetId="85" hidden="1">'[5]4.8'!#REF!</definedName>
    <definedName name="ass" localSheetId="86" hidden="1">'[5]4.8'!#REF!</definedName>
    <definedName name="ass" localSheetId="87" hidden="1">'[5]4.8'!#REF!</definedName>
    <definedName name="ass" localSheetId="88" hidden="1">'[5]4.8'!#REF!</definedName>
    <definedName name="ass" localSheetId="89" hidden="1">'[5]4.8'!#REF!</definedName>
    <definedName name="ass" localSheetId="91" hidden="1">'[5]4.8'!#REF!</definedName>
    <definedName name="ass" localSheetId="92" hidden="1">'[5]4.8'!#REF!</definedName>
    <definedName name="ass" localSheetId="93" hidden="1">'[5]4.8'!#REF!</definedName>
    <definedName name="ass" localSheetId="4" hidden="1">'[5]4.8'!#REF!</definedName>
    <definedName name="ass" localSheetId="94" hidden="1">'[7]4.8'!#REF!</definedName>
    <definedName name="ass" localSheetId="95" hidden="1">'[7]4.8'!#REF!</definedName>
    <definedName name="ass" localSheetId="97" hidden="1">'[5]4.8'!#REF!</definedName>
    <definedName name="ass" localSheetId="98" hidden="1">'[5]4.8'!#REF!</definedName>
    <definedName name="ass" localSheetId="5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hidden="1">'[5]4.8'!#REF!</definedName>
    <definedName name="Asset91" localSheetId="0">#REF!</definedName>
    <definedName name="Asset91" localSheetId="24">#REF!</definedName>
    <definedName name="Asset91" localSheetId="25">#REF!</definedName>
    <definedName name="Asset91" localSheetId="26">#REF!</definedName>
    <definedName name="Asset91" localSheetId="28">#REF!</definedName>
    <definedName name="Asset91" localSheetId="31">#REF!</definedName>
    <definedName name="Asset91" localSheetId="32">#REF!</definedName>
    <definedName name="Asset91" localSheetId="1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8">#REF!</definedName>
    <definedName name="Asset91" localSheetId="39">#REF!</definedName>
    <definedName name="Asset91" localSheetId="40">#REF!</definedName>
    <definedName name="Asset91" localSheetId="41">#REF!</definedName>
    <definedName name="Asset91" localSheetId="42">#REF!</definedName>
    <definedName name="Asset91" localSheetId="43">#REF!</definedName>
    <definedName name="Asset91" localSheetId="44">#REF!</definedName>
    <definedName name="Asset91" localSheetId="45">#REF!</definedName>
    <definedName name="Asset91" localSheetId="49">#REF!</definedName>
    <definedName name="Asset91" localSheetId="50">#REF!</definedName>
    <definedName name="Asset91" localSheetId="52">#REF!</definedName>
    <definedName name="Asset91" localSheetId="55">#REF!</definedName>
    <definedName name="Asset91" localSheetId="61">#REF!</definedName>
    <definedName name="Asset91" localSheetId="62">#REF!</definedName>
    <definedName name="Asset91" localSheetId="2">#REF!</definedName>
    <definedName name="Asset91" localSheetId="3">#REF!</definedName>
    <definedName name="Asset91" localSheetId="72">#REF!</definedName>
    <definedName name="Asset91" localSheetId="73">#REF!</definedName>
    <definedName name="Asset91" localSheetId="69">#REF!</definedName>
    <definedName name="Asset91" localSheetId="70">#REF!</definedName>
    <definedName name="Asset91" localSheetId="71">#REF!</definedName>
    <definedName name="Asset91" localSheetId="75">#REF!</definedName>
    <definedName name="Asset91" localSheetId="76">#REF!</definedName>
    <definedName name="Asset91" localSheetId="77">#REF!</definedName>
    <definedName name="Asset91" localSheetId="80">#REF!</definedName>
    <definedName name="Asset91" localSheetId="79">#REF!</definedName>
    <definedName name="Asset91" localSheetId="83">#REF!</definedName>
    <definedName name="Asset91" localSheetId="85">#REF!</definedName>
    <definedName name="Asset91" localSheetId="86">#REF!</definedName>
    <definedName name="Asset91" localSheetId="87">#REF!</definedName>
    <definedName name="Asset91" localSheetId="88">#REF!</definedName>
    <definedName name="Asset91" localSheetId="89">#REF!</definedName>
    <definedName name="Asset91" localSheetId="91">#REF!</definedName>
    <definedName name="Asset91" localSheetId="92">#REF!</definedName>
    <definedName name="Asset91" localSheetId="93">#REF!</definedName>
    <definedName name="Asset91" localSheetId="4">#REF!</definedName>
    <definedName name="Asset91" localSheetId="94">#REF!</definedName>
    <definedName name="Asset91" localSheetId="95">#REF!</definedName>
    <definedName name="Asset91" localSheetId="97">#REF!</definedName>
    <definedName name="Asset91" localSheetId="98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>#REF!</definedName>
    <definedName name="Asset92" localSheetId="0">#REF!</definedName>
    <definedName name="Asset92" localSheetId="24">#REF!</definedName>
    <definedName name="Asset92" localSheetId="25">#REF!</definedName>
    <definedName name="Asset92" localSheetId="26">#REF!</definedName>
    <definedName name="Asset92" localSheetId="28">#REF!</definedName>
    <definedName name="Asset92" localSheetId="31">#REF!</definedName>
    <definedName name="Asset92" localSheetId="32">#REF!</definedName>
    <definedName name="Asset92" localSheetId="1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8">#REF!</definedName>
    <definedName name="Asset92" localSheetId="39">#REF!</definedName>
    <definedName name="Asset92" localSheetId="40">#REF!</definedName>
    <definedName name="Asset92" localSheetId="41">#REF!</definedName>
    <definedName name="Asset92" localSheetId="42">#REF!</definedName>
    <definedName name="Asset92" localSheetId="43">#REF!</definedName>
    <definedName name="Asset92" localSheetId="44">#REF!</definedName>
    <definedName name="Asset92" localSheetId="45">#REF!</definedName>
    <definedName name="Asset92" localSheetId="49">#REF!</definedName>
    <definedName name="Asset92" localSheetId="50">#REF!</definedName>
    <definedName name="Asset92" localSheetId="52">#REF!</definedName>
    <definedName name="Asset92" localSheetId="55">#REF!</definedName>
    <definedName name="Asset92" localSheetId="61">#REF!</definedName>
    <definedName name="Asset92" localSheetId="62">#REF!</definedName>
    <definedName name="Asset92" localSheetId="2">#REF!</definedName>
    <definedName name="Asset92" localSheetId="3">#REF!</definedName>
    <definedName name="Asset92" localSheetId="72">#REF!</definedName>
    <definedName name="Asset92" localSheetId="73">#REF!</definedName>
    <definedName name="Asset92" localSheetId="69">#REF!</definedName>
    <definedName name="Asset92" localSheetId="70">#REF!</definedName>
    <definedName name="Asset92" localSheetId="71">#REF!</definedName>
    <definedName name="Asset92" localSheetId="75">#REF!</definedName>
    <definedName name="Asset92" localSheetId="76">#REF!</definedName>
    <definedName name="Asset92" localSheetId="77">#REF!</definedName>
    <definedName name="Asset92" localSheetId="80">#REF!</definedName>
    <definedName name="Asset92" localSheetId="79">#REF!</definedName>
    <definedName name="Asset92" localSheetId="83">#REF!</definedName>
    <definedName name="Asset92" localSheetId="85">#REF!</definedName>
    <definedName name="Asset92" localSheetId="86">#REF!</definedName>
    <definedName name="Asset92" localSheetId="87">#REF!</definedName>
    <definedName name="Asset92" localSheetId="88">#REF!</definedName>
    <definedName name="Asset92" localSheetId="89">#REF!</definedName>
    <definedName name="Asset92" localSheetId="91">#REF!</definedName>
    <definedName name="Asset92" localSheetId="92">#REF!</definedName>
    <definedName name="Asset92" localSheetId="93">#REF!</definedName>
    <definedName name="Asset92" localSheetId="4">#REF!</definedName>
    <definedName name="Asset92" localSheetId="94">#REF!</definedName>
    <definedName name="Asset92" localSheetId="95">#REF!</definedName>
    <definedName name="Asset92" localSheetId="97">#REF!</definedName>
    <definedName name="Asset92" localSheetId="98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>#REF!</definedName>
    <definedName name="ax" localSheetId="24">#REF!</definedName>
    <definedName name="ax" localSheetId="25">#REF!</definedName>
    <definedName name="ax" localSheetId="26">#REF!</definedName>
    <definedName name="ax" localSheetId="28">#REF!</definedName>
    <definedName name="ax" localSheetId="31">#REF!</definedName>
    <definedName name="ax" localSheetId="32">#REF!</definedName>
    <definedName name="ax" localSheetId="34">#REF!</definedName>
    <definedName name="ax" localSheetId="35">#REF!</definedName>
    <definedName name="ax" localSheetId="39">#REF!</definedName>
    <definedName name="ax" localSheetId="40">#REF!</definedName>
    <definedName name="ax" localSheetId="43">#REF!</definedName>
    <definedName name="ax" localSheetId="44">#REF!</definedName>
    <definedName name="ax" localSheetId="49">#REF!</definedName>
    <definedName name="ax" localSheetId="50">#REF!</definedName>
    <definedName name="ax" localSheetId="52">#REF!</definedName>
    <definedName name="ax" localSheetId="55">#REF!</definedName>
    <definedName name="ax" localSheetId="3">#REF!</definedName>
    <definedName name="ax" localSheetId="72">#REF!</definedName>
    <definedName name="ax" localSheetId="73">#REF!</definedName>
    <definedName name="ax" localSheetId="69">#REF!</definedName>
    <definedName name="ax" localSheetId="70">#REF!</definedName>
    <definedName name="ax" localSheetId="71">#REF!</definedName>
    <definedName name="ax" localSheetId="75">#REF!</definedName>
    <definedName name="ax" localSheetId="76">#REF!</definedName>
    <definedName name="ax" localSheetId="77">#REF!</definedName>
    <definedName name="ax" localSheetId="80">#REF!</definedName>
    <definedName name="ax" localSheetId="79">#REF!</definedName>
    <definedName name="ax" localSheetId="83">#REF!</definedName>
    <definedName name="ax" localSheetId="85">#REF!</definedName>
    <definedName name="ax" localSheetId="86">#REF!</definedName>
    <definedName name="ax" localSheetId="87">#REF!</definedName>
    <definedName name="ax" localSheetId="88">#REF!</definedName>
    <definedName name="ax" localSheetId="89">#REF!</definedName>
    <definedName name="ax" localSheetId="91">#REF!</definedName>
    <definedName name="ax" localSheetId="92">#REF!</definedName>
    <definedName name="ax" localSheetId="93">#REF!</definedName>
    <definedName name="ax" localSheetId="4">#REF!</definedName>
    <definedName name="ax" localSheetId="94">#REF!</definedName>
    <definedName name="ax" localSheetId="95">#REF!</definedName>
    <definedName name="ax" localSheetId="97">#REF!</definedName>
    <definedName name="ax" localSheetId="98">#REF!</definedName>
    <definedName name="ax" localSheetId="5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>#REF!</definedName>
    <definedName name="b" localSheetId="0" hidden="1">#REF!</definedName>
    <definedName name="b" localSheetId="17">#REF!</definedName>
    <definedName name="b" localSheetId="18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 localSheetId="25" hidden="1">#REF!</definedName>
    <definedName name="b" localSheetId="26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localSheetId="1" hidden="1">#REF!</definedName>
    <definedName name="b" localSheetId="34" hidden="1">#REF!</definedName>
    <definedName name="b" localSheetId="35" hidden="1">#REF!</definedName>
    <definedName name="b" localSheetId="39" hidden="1">#REF!</definedName>
    <definedName name="b" localSheetId="40" hidden="1">#REF!</definedName>
    <definedName name="b" localSheetId="43" hidden="1">#REF!</definedName>
    <definedName name="b" localSheetId="44" hidden="1">#REF!</definedName>
    <definedName name="b" localSheetId="46" hidden="1">#REF!</definedName>
    <definedName name="b" localSheetId="49" hidden="1">#REF!</definedName>
    <definedName name="b" localSheetId="50" hidden="1">#REF!</definedName>
    <definedName name="b" localSheetId="52" hidden="1">#REF!</definedName>
    <definedName name="b" localSheetId="55" hidden="1">#REF!</definedName>
    <definedName name="b" localSheetId="61" hidden="1">#REF!</definedName>
    <definedName name="b" localSheetId="62" hidden="1">#REF!</definedName>
    <definedName name="b" localSheetId="3" hidden="1">#REF!</definedName>
    <definedName name="b" localSheetId="72" hidden="1">#REF!</definedName>
    <definedName name="b" localSheetId="73" hidden="1">#REF!</definedName>
    <definedName name="b" localSheetId="65" hidden="1">#REF!</definedName>
    <definedName name="b" localSheetId="67" hidden="1">#REF!</definedName>
    <definedName name="b" localSheetId="69" hidden="1">#REF!</definedName>
    <definedName name="b" localSheetId="70" hidden="1">#REF!</definedName>
    <definedName name="b" localSheetId="71" hidden="1">#REF!</definedName>
    <definedName name="b" localSheetId="75" hidden="1">#REF!</definedName>
    <definedName name="b" localSheetId="76" hidden="1">#REF!</definedName>
    <definedName name="b" localSheetId="77" hidden="1">#REF!</definedName>
    <definedName name="b" localSheetId="80" hidden="1">#REF!</definedName>
    <definedName name="b" localSheetId="79" hidden="1">#REF!</definedName>
    <definedName name="b" localSheetId="83" hidden="1">#REF!</definedName>
    <definedName name="b" localSheetId="85" hidden="1">#REF!</definedName>
    <definedName name="b" localSheetId="86" hidden="1">#REF!</definedName>
    <definedName name="b" localSheetId="87" hidden="1">#REF!</definedName>
    <definedName name="b" localSheetId="88" hidden="1">#REF!</definedName>
    <definedName name="b" localSheetId="89" hidden="1">#REF!</definedName>
    <definedName name="b" localSheetId="91" hidden="1">#REF!</definedName>
    <definedName name="b" localSheetId="92" hidden="1">#REF!</definedName>
    <definedName name="b" localSheetId="93" hidden="1">#REF!</definedName>
    <definedName name="b" localSheetId="4" hidden="1">#REF!</definedName>
    <definedName name="b" localSheetId="94" hidden="1">#REF!</definedName>
    <definedName name="b" localSheetId="95" hidden="1">#REF!</definedName>
    <definedName name="b" localSheetId="96" hidden="1">#REF!</definedName>
    <definedName name="b" localSheetId="97" hidden="1">#REF!</definedName>
    <definedName name="b" localSheetId="98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3" hidden="1">#REF!</definedName>
    <definedName name="b" localSheetId="14" hidden="1">#REF!</definedName>
    <definedName name="b" localSheetId="16" hidden="1">#REF!</definedName>
    <definedName name="b" hidden="1">#REF!</definedName>
    <definedName name="bbbg" localSheetId="24">#REF!</definedName>
    <definedName name="bbbg" localSheetId="25">#REF!</definedName>
    <definedName name="bbbg" localSheetId="26">#REF!</definedName>
    <definedName name="bbbg" localSheetId="28">#REF!</definedName>
    <definedName name="bbbg" localSheetId="31">#REF!</definedName>
    <definedName name="bbbg" localSheetId="32">#REF!</definedName>
    <definedName name="bbbg" localSheetId="34">#REF!</definedName>
    <definedName name="bbbg" localSheetId="35">#REF!</definedName>
    <definedName name="bbbg" localSheetId="39">#REF!</definedName>
    <definedName name="bbbg" localSheetId="40">#REF!</definedName>
    <definedName name="bbbg" localSheetId="43">#REF!</definedName>
    <definedName name="bbbg" localSheetId="44">#REF!</definedName>
    <definedName name="bbbg" localSheetId="49">#REF!</definedName>
    <definedName name="bbbg" localSheetId="50">#REF!</definedName>
    <definedName name="bbbg" localSheetId="52">#REF!</definedName>
    <definedName name="bbbg" localSheetId="55">#REF!</definedName>
    <definedName name="bbbg" localSheetId="3">#REF!</definedName>
    <definedName name="bbbg" localSheetId="72">#REF!</definedName>
    <definedName name="bbbg" localSheetId="73">#REF!</definedName>
    <definedName name="bbbg" localSheetId="69">#REF!</definedName>
    <definedName name="bbbg" localSheetId="70">#REF!</definedName>
    <definedName name="bbbg" localSheetId="71">#REF!</definedName>
    <definedName name="bbbg" localSheetId="75">#REF!</definedName>
    <definedName name="bbbg" localSheetId="76">#REF!</definedName>
    <definedName name="bbbg" localSheetId="77">#REF!</definedName>
    <definedName name="bbbg" localSheetId="80">#REF!</definedName>
    <definedName name="bbbg" localSheetId="79">#REF!</definedName>
    <definedName name="bbbg" localSheetId="83">#REF!</definedName>
    <definedName name="bbbg" localSheetId="85">#REF!</definedName>
    <definedName name="bbbg" localSheetId="86">#REF!</definedName>
    <definedName name="bbbg" localSheetId="87">#REF!</definedName>
    <definedName name="bbbg" localSheetId="88">#REF!</definedName>
    <definedName name="bbbg" localSheetId="89">#REF!</definedName>
    <definedName name="bbbg" localSheetId="91">#REF!</definedName>
    <definedName name="bbbg" localSheetId="92">#REF!</definedName>
    <definedName name="bbbg" localSheetId="93">#REF!</definedName>
    <definedName name="bbbg" localSheetId="4">#REF!</definedName>
    <definedName name="bbbg" localSheetId="94">#REF!</definedName>
    <definedName name="bbbg" localSheetId="95">#REF!</definedName>
    <definedName name="bbbg" localSheetId="97">#REF!</definedName>
    <definedName name="bbbg" localSheetId="98">#REF!</definedName>
    <definedName name="bbbg" localSheetId="5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>#REF!</definedName>
    <definedName name="bbbgt" localSheetId="24">#REF!</definedName>
    <definedName name="bbbgt" localSheetId="25">#REF!</definedName>
    <definedName name="bbbgt" localSheetId="26">#REF!</definedName>
    <definedName name="bbbgt" localSheetId="28">#REF!</definedName>
    <definedName name="bbbgt" localSheetId="31">#REF!</definedName>
    <definedName name="bbbgt" localSheetId="32">#REF!</definedName>
    <definedName name="bbbgt" localSheetId="34">#REF!</definedName>
    <definedName name="bbbgt" localSheetId="35">#REF!</definedName>
    <definedName name="bbbgt" localSheetId="39">#REF!</definedName>
    <definedName name="bbbgt" localSheetId="40">#REF!</definedName>
    <definedName name="bbbgt" localSheetId="43">#REF!</definedName>
    <definedName name="bbbgt" localSheetId="44">#REF!</definedName>
    <definedName name="bbbgt" localSheetId="49">#REF!</definedName>
    <definedName name="bbbgt" localSheetId="50">#REF!</definedName>
    <definedName name="bbbgt" localSheetId="52">#REF!</definedName>
    <definedName name="bbbgt" localSheetId="55">#REF!</definedName>
    <definedName name="bbbgt" localSheetId="3">#REF!</definedName>
    <definedName name="bbbgt" localSheetId="72">#REF!</definedName>
    <definedName name="bbbgt" localSheetId="73">#REF!</definedName>
    <definedName name="bbbgt" localSheetId="69">#REF!</definedName>
    <definedName name="bbbgt" localSheetId="70">#REF!</definedName>
    <definedName name="bbbgt" localSheetId="71">#REF!</definedName>
    <definedName name="bbbgt" localSheetId="75">#REF!</definedName>
    <definedName name="bbbgt" localSheetId="76">#REF!</definedName>
    <definedName name="bbbgt" localSheetId="77">#REF!</definedName>
    <definedName name="bbbgt" localSheetId="80">#REF!</definedName>
    <definedName name="bbbgt" localSheetId="79">#REF!</definedName>
    <definedName name="bbbgt" localSheetId="83">#REF!</definedName>
    <definedName name="bbbgt" localSheetId="85">#REF!</definedName>
    <definedName name="bbbgt" localSheetId="86">#REF!</definedName>
    <definedName name="bbbgt" localSheetId="87">#REF!</definedName>
    <definedName name="bbbgt" localSheetId="88">#REF!</definedName>
    <definedName name="bbbgt" localSheetId="89">#REF!</definedName>
    <definedName name="bbbgt" localSheetId="91">#REF!</definedName>
    <definedName name="bbbgt" localSheetId="92">#REF!</definedName>
    <definedName name="bbbgt" localSheetId="93">#REF!</definedName>
    <definedName name="bbbgt" localSheetId="4">#REF!</definedName>
    <definedName name="bbbgt" localSheetId="94">#REF!</definedName>
    <definedName name="bbbgt" localSheetId="95">#REF!</definedName>
    <definedName name="bbbgt" localSheetId="97">#REF!</definedName>
    <definedName name="bbbgt" localSheetId="98">#REF!</definedName>
    <definedName name="bbbgt" localSheetId="5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>#REF!</definedName>
    <definedName name="bbbh" localSheetId="24">#REF!</definedName>
    <definedName name="bbbh" localSheetId="25">#REF!</definedName>
    <definedName name="bbbh" localSheetId="26">#REF!</definedName>
    <definedName name="bbbh" localSheetId="28">#REF!</definedName>
    <definedName name="bbbh" localSheetId="31">#REF!</definedName>
    <definedName name="bbbh" localSheetId="32">#REF!</definedName>
    <definedName name="bbbh" localSheetId="34">#REF!</definedName>
    <definedName name="bbbh" localSheetId="35">#REF!</definedName>
    <definedName name="bbbh" localSheetId="39">#REF!</definedName>
    <definedName name="bbbh" localSheetId="40">#REF!</definedName>
    <definedName name="bbbh" localSheetId="43">#REF!</definedName>
    <definedName name="bbbh" localSheetId="44">#REF!</definedName>
    <definedName name="bbbh" localSheetId="49">#REF!</definedName>
    <definedName name="bbbh" localSheetId="50">#REF!</definedName>
    <definedName name="bbbh" localSheetId="52">#REF!</definedName>
    <definedName name="bbbh" localSheetId="55">#REF!</definedName>
    <definedName name="bbbh" localSheetId="3">#REF!</definedName>
    <definedName name="bbbh" localSheetId="72">#REF!</definedName>
    <definedName name="bbbh" localSheetId="73">#REF!</definedName>
    <definedName name="bbbh" localSheetId="69">#REF!</definedName>
    <definedName name="bbbh" localSheetId="70">#REF!</definedName>
    <definedName name="bbbh" localSheetId="71">#REF!</definedName>
    <definedName name="bbbh" localSheetId="75">#REF!</definedName>
    <definedName name="bbbh" localSheetId="76">#REF!</definedName>
    <definedName name="bbbh" localSheetId="77">#REF!</definedName>
    <definedName name="bbbh" localSheetId="80">#REF!</definedName>
    <definedName name="bbbh" localSheetId="79">#REF!</definedName>
    <definedName name="bbbh" localSheetId="83">#REF!</definedName>
    <definedName name="bbbh" localSheetId="85">#REF!</definedName>
    <definedName name="bbbh" localSheetId="86">#REF!</definedName>
    <definedName name="bbbh" localSheetId="87">#REF!</definedName>
    <definedName name="bbbh" localSheetId="88">#REF!</definedName>
    <definedName name="bbbh" localSheetId="89">#REF!</definedName>
    <definedName name="bbbh" localSheetId="91">#REF!</definedName>
    <definedName name="bbbh" localSheetId="92">#REF!</definedName>
    <definedName name="bbbh" localSheetId="93">#REF!</definedName>
    <definedName name="bbbh" localSheetId="4">#REF!</definedName>
    <definedName name="bbbh" localSheetId="94">#REF!</definedName>
    <definedName name="bbbh" localSheetId="95">#REF!</definedName>
    <definedName name="bbbh" localSheetId="97">#REF!</definedName>
    <definedName name="bbbh" localSheetId="98">#REF!</definedName>
    <definedName name="bbbh" localSheetId="5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>#REF!</definedName>
    <definedName name="bcvb" localSheetId="24">#REF!</definedName>
    <definedName name="bcvb" localSheetId="25">#REF!</definedName>
    <definedName name="bcvb" localSheetId="26">#REF!</definedName>
    <definedName name="bcvb" localSheetId="28">#REF!</definedName>
    <definedName name="bcvb" localSheetId="31">#REF!</definedName>
    <definedName name="bcvb" localSheetId="32">#REF!</definedName>
    <definedName name="bcvb" localSheetId="34">#REF!</definedName>
    <definedName name="bcvb" localSheetId="35">#REF!</definedName>
    <definedName name="bcvb" localSheetId="39">#REF!</definedName>
    <definedName name="bcvb" localSheetId="40">#REF!</definedName>
    <definedName name="bcvb" localSheetId="43">#REF!</definedName>
    <definedName name="bcvb" localSheetId="44">#REF!</definedName>
    <definedName name="bcvb" localSheetId="49">#REF!</definedName>
    <definedName name="bcvb" localSheetId="50">#REF!</definedName>
    <definedName name="bcvb" localSheetId="52">#REF!</definedName>
    <definedName name="bcvb" localSheetId="55">#REF!</definedName>
    <definedName name="bcvb" localSheetId="3">#REF!</definedName>
    <definedName name="bcvb" localSheetId="72">#REF!</definedName>
    <definedName name="bcvb" localSheetId="73">#REF!</definedName>
    <definedName name="bcvb" localSheetId="69">#REF!</definedName>
    <definedName name="bcvb" localSheetId="70">#REF!</definedName>
    <definedName name="bcvb" localSheetId="71">#REF!</definedName>
    <definedName name="bcvb" localSheetId="75">#REF!</definedName>
    <definedName name="bcvb" localSheetId="76">#REF!</definedName>
    <definedName name="bcvb" localSheetId="77">#REF!</definedName>
    <definedName name="bcvb" localSheetId="80">#REF!</definedName>
    <definedName name="bcvb" localSheetId="79">#REF!</definedName>
    <definedName name="bcvb" localSheetId="83">#REF!</definedName>
    <definedName name="bcvb" localSheetId="85">#REF!</definedName>
    <definedName name="bcvb" localSheetId="86">#REF!</definedName>
    <definedName name="bcvb" localSheetId="87">#REF!</definedName>
    <definedName name="bcvb" localSheetId="88">#REF!</definedName>
    <definedName name="bcvb" localSheetId="89">#REF!</definedName>
    <definedName name="bcvb" localSheetId="91">#REF!</definedName>
    <definedName name="bcvb" localSheetId="92">#REF!</definedName>
    <definedName name="bcvb" localSheetId="93">#REF!</definedName>
    <definedName name="bcvb" localSheetId="4">#REF!</definedName>
    <definedName name="bcvb" localSheetId="94">#REF!</definedName>
    <definedName name="bcvb" localSheetId="95">#REF!</definedName>
    <definedName name="bcvb" localSheetId="97">#REF!</definedName>
    <definedName name="bcvb" localSheetId="98">#REF!</definedName>
    <definedName name="bcvb" localSheetId="5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>#REF!</definedName>
    <definedName name="bf" localSheetId="26" hidden="1">'[9]7.6'!#REF!</definedName>
    <definedName name="bf" localSheetId="28" hidden="1">'[9]7.6'!#REF!</definedName>
    <definedName name="bf" localSheetId="31" hidden="1">'[9]7.6'!#REF!</definedName>
    <definedName name="bf" localSheetId="32" hidden="1">'[9]7.6'!#REF!</definedName>
    <definedName name="bf" localSheetId="39" hidden="1">'[9]7.6'!#REF!</definedName>
    <definedName name="bf" localSheetId="40" hidden="1">'[9]7.6'!#REF!</definedName>
    <definedName name="bf" localSheetId="43" hidden="1">'[9]7.6'!#REF!</definedName>
    <definedName name="bf" localSheetId="44" hidden="1">'[9]7.6'!#REF!</definedName>
    <definedName name="bf" localSheetId="49" hidden="1">'[9]7.6'!#REF!</definedName>
    <definedName name="bf" localSheetId="50" hidden="1">'[9]7.6'!#REF!</definedName>
    <definedName name="bf" localSheetId="52" hidden="1">'[9]7.6'!#REF!</definedName>
    <definedName name="bf" localSheetId="55" hidden="1">'[9]7.6'!#REF!</definedName>
    <definedName name="bf" localSheetId="3" hidden="1">'[9]7.6'!#REF!</definedName>
    <definedName name="bf" localSheetId="72" hidden="1">'[9]7.6'!#REF!</definedName>
    <definedName name="bf" localSheetId="73" hidden="1">'[9]7.6'!#REF!</definedName>
    <definedName name="bf" localSheetId="69" hidden="1">'[9]7.6'!#REF!</definedName>
    <definedName name="bf" localSheetId="70" hidden="1">'[9]7.6'!#REF!</definedName>
    <definedName name="bf" localSheetId="71" hidden="1">'[9]7.6'!#REF!</definedName>
    <definedName name="bf" localSheetId="75" hidden="1">'[9]7.6'!#REF!</definedName>
    <definedName name="bf" localSheetId="76" hidden="1">'[9]7.6'!#REF!</definedName>
    <definedName name="bf" localSheetId="77" hidden="1">'[9]7.6'!#REF!</definedName>
    <definedName name="bf" localSheetId="80" hidden="1">'[9]7.6'!#REF!</definedName>
    <definedName name="bf" localSheetId="79" hidden="1">'[9]7.6'!#REF!</definedName>
    <definedName name="bf" localSheetId="83" hidden="1">'[9]7.6'!#REF!</definedName>
    <definedName name="bf" localSheetId="87" hidden="1">'[9]7.6'!#REF!</definedName>
    <definedName name="bf" localSheetId="91" hidden="1">'[9]7.6'!#REF!</definedName>
    <definedName name="bf" localSheetId="92" hidden="1">'[9]7.6'!#REF!</definedName>
    <definedName name="bf" localSheetId="93" hidden="1">'[9]7.6'!#REF!</definedName>
    <definedName name="bf" localSheetId="94" hidden="1">'[9]7.6'!#REF!</definedName>
    <definedName name="bf" localSheetId="95" hidden="1">'[9]7.6'!#REF!</definedName>
    <definedName name="bf" localSheetId="97" hidden="1">'[9]7.6'!#REF!</definedName>
    <definedName name="bf" localSheetId="98" hidden="1">'[9]7.6'!#REF!</definedName>
    <definedName name="bf" hidden="1">'[9]7.6'!#REF!</definedName>
    <definedName name="BH" localSheetId="24">#REF!</definedName>
    <definedName name="BH" localSheetId="25">#REF!</definedName>
    <definedName name="BH" localSheetId="26">#REF!</definedName>
    <definedName name="BH" localSheetId="28">#REF!</definedName>
    <definedName name="BH" localSheetId="31">#REF!</definedName>
    <definedName name="BH" localSheetId="32">#REF!</definedName>
    <definedName name="BH" localSheetId="34">#REF!</definedName>
    <definedName name="BH" localSheetId="35">#REF!</definedName>
    <definedName name="BH" localSheetId="39">#REF!</definedName>
    <definedName name="BH" localSheetId="40">#REF!</definedName>
    <definedName name="BH" localSheetId="43">#REF!</definedName>
    <definedName name="BH" localSheetId="44">#REF!</definedName>
    <definedName name="BH" localSheetId="49">#REF!</definedName>
    <definedName name="BH" localSheetId="50">#REF!</definedName>
    <definedName name="BH" localSheetId="52">#REF!</definedName>
    <definedName name="BH" localSheetId="55">#REF!</definedName>
    <definedName name="BH" localSheetId="3">#REF!</definedName>
    <definedName name="BH" localSheetId="72">#REF!</definedName>
    <definedName name="BH" localSheetId="73">#REF!</definedName>
    <definedName name="BH" localSheetId="69">#REF!</definedName>
    <definedName name="BH" localSheetId="70">#REF!</definedName>
    <definedName name="BH" localSheetId="71">#REF!</definedName>
    <definedName name="BH" localSheetId="75">#REF!</definedName>
    <definedName name="BH" localSheetId="76">#REF!</definedName>
    <definedName name="BH" localSheetId="77">#REF!</definedName>
    <definedName name="BH" localSheetId="80">#REF!</definedName>
    <definedName name="BH" localSheetId="79">#REF!</definedName>
    <definedName name="BH" localSheetId="83">#REF!</definedName>
    <definedName name="BH" localSheetId="85">#REF!</definedName>
    <definedName name="BH" localSheetId="86">#REF!</definedName>
    <definedName name="BH" localSheetId="87">#REF!</definedName>
    <definedName name="BH" localSheetId="88">#REF!</definedName>
    <definedName name="BH" localSheetId="89">#REF!</definedName>
    <definedName name="BH" localSheetId="91">#REF!</definedName>
    <definedName name="BH" localSheetId="92">#REF!</definedName>
    <definedName name="BH" localSheetId="93">#REF!</definedName>
    <definedName name="BH" localSheetId="4">#REF!</definedName>
    <definedName name="BH" localSheetId="94">#REF!</definedName>
    <definedName name="BH" localSheetId="95">#REF!</definedName>
    <definedName name="BH" localSheetId="97">#REF!</definedName>
    <definedName name="BH" localSheetId="98">#REF!</definedName>
    <definedName name="BH" localSheetId="5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>#REF!</definedName>
    <definedName name="bnb" localSheetId="26" hidden="1">'[9]7.6'!#REF!</definedName>
    <definedName name="bnb" localSheetId="28" hidden="1">'[9]7.6'!#REF!</definedName>
    <definedName name="bnb" localSheetId="31" hidden="1">'[9]7.6'!#REF!</definedName>
    <definedName name="bnb" localSheetId="32" hidden="1">'[9]7.6'!#REF!</definedName>
    <definedName name="bnb" localSheetId="39" hidden="1">'[9]7.6'!#REF!</definedName>
    <definedName name="bnb" localSheetId="40" hidden="1">'[9]7.6'!#REF!</definedName>
    <definedName name="bnb" localSheetId="43" hidden="1">'[9]7.6'!#REF!</definedName>
    <definedName name="bnb" localSheetId="44" hidden="1">'[9]7.6'!#REF!</definedName>
    <definedName name="bnb" localSheetId="49" hidden="1">'[9]7.6'!#REF!</definedName>
    <definedName name="bnb" localSheetId="50" hidden="1">'[9]7.6'!#REF!</definedName>
    <definedName name="bnb" localSheetId="52" hidden="1">'[9]7.6'!#REF!</definedName>
    <definedName name="bnb" localSheetId="55" hidden="1">'[9]7.6'!#REF!</definedName>
    <definedName name="bnb" localSheetId="3" hidden="1">'[9]7.6'!#REF!</definedName>
    <definedName name="bnb" localSheetId="72" hidden="1">'[9]7.6'!#REF!</definedName>
    <definedName name="bnb" localSheetId="73" hidden="1">'[9]7.6'!#REF!</definedName>
    <definedName name="bnb" localSheetId="69" hidden="1">'[9]7.6'!#REF!</definedName>
    <definedName name="bnb" localSheetId="70" hidden="1">'[9]7.6'!#REF!</definedName>
    <definedName name="bnb" localSheetId="71" hidden="1">'[9]7.6'!#REF!</definedName>
    <definedName name="bnb" localSheetId="75" hidden="1">'[9]7.6'!#REF!</definedName>
    <definedName name="bnb" localSheetId="76" hidden="1">'[9]7.6'!#REF!</definedName>
    <definedName name="bnb" localSheetId="77" hidden="1">'[9]7.6'!#REF!</definedName>
    <definedName name="bnb" localSheetId="80" hidden="1">'[9]7.6'!#REF!</definedName>
    <definedName name="bnb" localSheetId="79" hidden="1">'[9]7.6'!#REF!</definedName>
    <definedName name="bnb" localSheetId="83" hidden="1">'[9]7.6'!#REF!</definedName>
    <definedName name="bnb" localSheetId="87" hidden="1">'[9]7.6'!#REF!</definedName>
    <definedName name="bnb" localSheetId="91" hidden="1">'[9]7.6'!#REF!</definedName>
    <definedName name="bnb" localSheetId="92" hidden="1">'[9]7.6'!#REF!</definedName>
    <definedName name="bnb" localSheetId="93" hidden="1">'[9]7.6'!#REF!</definedName>
    <definedName name="bnb" localSheetId="94" hidden="1">'[9]7.6'!#REF!</definedName>
    <definedName name="bnb" localSheetId="95" hidden="1">'[9]7.6'!#REF!</definedName>
    <definedName name="bnb" localSheetId="97" hidden="1">'[9]7.6'!#REF!</definedName>
    <definedName name="bnb" localSheetId="98" hidden="1">'[9]7.6'!#REF!</definedName>
    <definedName name="bnb" hidden="1">'[9]7.6'!#REF!</definedName>
    <definedName name="bv" localSheetId="24">#REF!</definedName>
    <definedName name="bv" localSheetId="25">#REF!</definedName>
    <definedName name="bv" localSheetId="26">#REF!</definedName>
    <definedName name="bv" localSheetId="28">#REF!</definedName>
    <definedName name="bv" localSheetId="31">#REF!</definedName>
    <definedName name="bv" localSheetId="32">#REF!</definedName>
    <definedName name="bv" localSheetId="34">#REF!</definedName>
    <definedName name="bv" localSheetId="35">#REF!</definedName>
    <definedName name="bv" localSheetId="39">#REF!</definedName>
    <definedName name="bv" localSheetId="40">#REF!</definedName>
    <definedName name="bv" localSheetId="43">#REF!</definedName>
    <definedName name="bv" localSheetId="44">#REF!</definedName>
    <definedName name="bv" localSheetId="49">#REF!</definedName>
    <definedName name="bv" localSheetId="50">#REF!</definedName>
    <definedName name="bv" localSheetId="52">#REF!</definedName>
    <definedName name="bv" localSheetId="55">#REF!</definedName>
    <definedName name="bv" localSheetId="3">#REF!</definedName>
    <definedName name="bv" localSheetId="72">#REF!</definedName>
    <definedName name="bv" localSheetId="73">#REF!</definedName>
    <definedName name="bv" localSheetId="69">#REF!</definedName>
    <definedName name="bv" localSheetId="70">#REF!</definedName>
    <definedName name="bv" localSheetId="71">#REF!</definedName>
    <definedName name="bv" localSheetId="75">#REF!</definedName>
    <definedName name="bv" localSheetId="76">#REF!</definedName>
    <definedName name="bv" localSheetId="77">#REF!</definedName>
    <definedName name="bv" localSheetId="80">#REF!</definedName>
    <definedName name="bv" localSheetId="79">#REF!</definedName>
    <definedName name="bv" localSheetId="83">#REF!</definedName>
    <definedName name="bv" localSheetId="85">#REF!</definedName>
    <definedName name="bv" localSheetId="86">#REF!</definedName>
    <definedName name="bv" localSheetId="87">#REF!</definedName>
    <definedName name="bv" localSheetId="88">#REF!</definedName>
    <definedName name="bv" localSheetId="89">#REF!</definedName>
    <definedName name="bv" localSheetId="91">#REF!</definedName>
    <definedName name="bv" localSheetId="92">#REF!</definedName>
    <definedName name="bv" localSheetId="93">#REF!</definedName>
    <definedName name="bv" localSheetId="4">#REF!</definedName>
    <definedName name="bv" localSheetId="94">#REF!</definedName>
    <definedName name="bv" localSheetId="95">#REF!</definedName>
    <definedName name="bv" localSheetId="97">#REF!</definedName>
    <definedName name="bv" localSheetId="98">#REF!</definedName>
    <definedName name="bv" localSheetId="5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>#REF!</definedName>
    <definedName name="cc" localSheetId="0">#REF!</definedName>
    <definedName name="cc" localSheetId="24">#REF!</definedName>
    <definedName name="cc" localSheetId="25">#REF!</definedName>
    <definedName name="cc" localSheetId="26">#REF!</definedName>
    <definedName name="cc" localSheetId="28">#REF!</definedName>
    <definedName name="cc" localSheetId="31">#REF!</definedName>
    <definedName name="cc" localSheetId="32">#REF!</definedName>
    <definedName name="cc" localSheetId="1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8">#REF!</definedName>
    <definedName name="cc" localSheetId="39">#REF!</definedName>
    <definedName name="cc" localSheetId="40">#REF!</definedName>
    <definedName name="cc" localSheetId="41">#REF!</definedName>
    <definedName name="cc" localSheetId="42">#REF!</definedName>
    <definedName name="cc" localSheetId="43">#REF!</definedName>
    <definedName name="cc" localSheetId="44">#REF!</definedName>
    <definedName name="cc" localSheetId="45">#REF!</definedName>
    <definedName name="cc" localSheetId="49">#REF!</definedName>
    <definedName name="cc" localSheetId="50">#REF!</definedName>
    <definedName name="cc" localSheetId="52">#REF!</definedName>
    <definedName name="cc" localSheetId="55">#REF!</definedName>
    <definedName name="cc" localSheetId="61">#REF!</definedName>
    <definedName name="cc" localSheetId="62">#REF!</definedName>
    <definedName name="cc" localSheetId="2">#REF!</definedName>
    <definedName name="cc" localSheetId="3">#REF!</definedName>
    <definedName name="cc" localSheetId="72">#REF!</definedName>
    <definedName name="cc" localSheetId="73">#REF!</definedName>
    <definedName name="cc" localSheetId="69">#REF!</definedName>
    <definedName name="cc" localSheetId="70">#REF!</definedName>
    <definedName name="cc" localSheetId="71">#REF!</definedName>
    <definedName name="cc" localSheetId="75">#REF!</definedName>
    <definedName name="cc" localSheetId="76">#REF!</definedName>
    <definedName name="cc" localSheetId="77">#REF!</definedName>
    <definedName name="cc" localSheetId="80">#REF!</definedName>
    <definedName name="cc" localSheetId="79">#REF!</definedName>
    <definedName name="cc" localSheetId="83">#REF!</definedName>
    <definedName name="cc" localSheetId="85">#REF!</definedName>
    <definedName name="cc" localSheetId="86">#REF!</definedName>
    <definedName name="cc" localSheetId="87">#REF!</definedName>
    <definedName name="cc" localSheetId="88">#REF!</definedName>
    <definedName name="cc" localSheetId="89">#REF!</definedName>
    <definedName name="cc" localSheetId="91">#REF!</definedName>
    <definedName name="cc" localSheetId="92">#REF!</definedName>
    <definedName name="cc" localSheetId="93">#REF!</definedName>
    <definedName name="cc" localSheetId="4">#REF!</definedName>
    <definedName name="cc" localSheetId="94">#REF!</definedName>
    <definedName name="cc" localSheetId="95">#REF!</definedName>
    <definedName name="cc" localSheetId="97">#REF!</definedName>
    <definedName name="cc" localSheetId="98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>#REF!</definedName>
    <definedName name="con_05" localSheetId="0">#REF!</definedName>
    <definedName name="con_05" localSheetId="24">#REF!</definedName>
    <definedName name="con_05" localSheetId="25">#REF!</definedName>
    <definedName name="con_05" localSheetId="26">#REF!</definedName>
    <definedName name="con_05" localSheetId="28">#REF!</definedName>
    <definedName name="con_05" localSheetId="31">#REF!</definedName>
    <definedName name="con_05" localSheetId="32">#REF!</definedName>
    <definedName name="con_05" localSheetId="1">#REF!</definedName>
    <definedName name="con_05" localSheetId="34">#REF!</definedName>
    <definedName name="con_05" localSheetId="35">#REF!</definedName>
    <definedName name="con_05" localSheetId="36">#REF!</definedName>
    <definedName name="con_05" localSheetId="37">#REF!</definedName>
    <definedName name="con_05" localSheetId="38">#REF!</definedName>
    <definedName name="con_05" localSheetId="39">#REF!</definedName>
    <definedName name="con_05" localSheetId="40">#REF!</definedName>
    <definedName name="con_05" localSheetId="41">#REF!</definedName>
    <definedName name="con_05" localSheetId="42">#REF!</definedName>
    <definedName name="con_05" localSheetId="43">#REF!</definedName>
    <definedName name="con_05" localSheetId="44">#REF!</definedName>
    <definedName name="con_05" localSheetId="45">#REF!</definedName>
    <definedName name="con_05" localSheetId="49">#REF!</definedName>
    <definedName name="con_05" localSheetId="50">#REF!</definedName>
    <definedName name="con_05" localSheetId="52">#REF!</definedName>
    <definedName name="con_05" localSheetId="55">#REF!</definedName>
    <definedName name="con_05" localSheetId="61">#REF!</definedName>
    <definedName name="con_05" localSheetId="62">#REF!</definedName>
    <definedName name="con_05" localSheetId="2">#REF!</definedName>
    <definedName name="con_05" localSheetId="3">#REF!</definedName>
    <definedName name="con_05" localSheetId="72">#REF!</definedName>
    <definedName name="con_05" localSheetId="73">#REF!</definedName>
    <definedName name="con_05" localSheetId="69">#REF!</definedName>
    <definedName name="con_05" localSheetId="70">#REF!</definedName>
    <definedName name="con_05" localSheetId="71">#REF!</definedName>
    <definedName name="con_05" localSheetId="75">#REF!</definedName>
    <definedName name="con_05" localSheetId="76">#REF!</definedName>
    <definedName name="con_05" localSheetId="77">#REF!</definedName>
    <definedName name="con_05" localSheetId="80">#REF!</definedName>
    <definedName name="con_05" localSheetId="79">#REF!</definedName>
    <definedName name="con_05" localSheetId="83">#REF!</definedName>
    <definedName name="con_05" localSheetId="85">#REF!</definedName>
    <definedName name="con_05" localSheetId="86">#REF!</definedName>
    <definedName name="con_05" localSheetId="87">#REF!</definedName>
    <definedName name="con_05" localSheetId="88">#REF!</definedName>
    <definedName name="con_05" localSheetId="89">#REF!</definedName>
    <definedName name="con_05" localSheetId="91">#REF!</definedName>
    <definedName name="con_05" localSheetId="92">#REF!</definedName>
    <definedName name="con_05" localSheetId="93">#REF!</definedName>
    <definedName name="con_05" localSheetId="4">#REF!</definedName>
    <definedName name="con_05" localSheetId="94">#REF!</definedName>
    <definedName name="con_05" localSheetId="95">#REF!</definedName>
    <definedName name="con_05" localSheetId="97">#REF!</definedName>
    <definedName name="con_05" localSheetId="98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>#REF!</definedName>
    <definedName name="con_06" localSheetId="0">#REF!</definedName>
    <definedName name="con_06" localSheetId="24">#REF!</definedName>
    <definedName name="con_06" localSheetId="25">#REF!</definedName>
    <definedName name="con_06" localSheetId="26">#REF!</definedName>
    <definedName name="con_06" localSheetId="28">#REF!</definedName>
    <definedName name="con_06" localSheetId="31">#REF!</definedName>
    <definedName name="con_06" localSheetId="32">#REF!</definedName>
    <definedName name="con_06" localSheetId="1">#REF!</definedName>
    <definedName name="con_06" localSheetId="34">#REF!</definedName>
    <definedName name="con_06" localSheetId="35">#REF!</definedName>
    <definedName name="con_06" localSheetId="36">#REF!</definedName>
    <definedName name="con_06" localSheetId="37">#REF!</definedName>
    <definedName name="con_06" localSheetId="38">#REF!</definedName>
    <definedName name="con_06" localSheetId="39">#REF!</definedName>
    <definedName name="con_06" localSheetId="40">#REF!</definedName>
    <definedName name="con_06" localSheetId="41">#REF!</definedName>
    <definedName name="con_06" localSheetId="42">#REF!</definedName>
    <definedName name="con_06" localSheetId="43">#REF!</definedName>
    <definedName name="con_06" localSheetId="44">#REF!</definedName>
    <definedName name="con_06" localSheetId="45">#REF!</definedName>
    <definedName name="con_06" localSheetId="49">#REF!</definedName>
    <definedName name="con_06" localSheetId="50">#REF!</definedName>
    <definedName name="con_06" localSheetId="52">#REF!</definedName>
    <definedName name="con_06" localSheetId="55">#REF!</definedName>
    <definedName name="con_06" localSheetId="61">#REF!</definedName>
    <definedName name="con_06" localSheetId="62">#REF!</definedName>
    <definedName name="con_06" localSheetId="2">#REF!</definedName>
    <definedName name="con_06" localSheetId="3">#REF!</definedName>
    <definedName name="con_06" localSheetId="72">#REF!</definedName>
    <definedName name="con_06" localSheetId="73">#REF!</definedName>
    <definedName name="con_06" localSheetId="69">#REF!</definedName>
    <definedName name="con_06" localSheetId="70">#REF!</definedName>
    <definedName name="con_06" localSheetId="71">#REF!</definedName>
    <definedName name="con_06" localSheetId="75">#REF!</definedName>
    <definedName name="con_06" localSheetId="76">#REF!</definedName>
    <definedName name="con_06" localSheetId="77">#REF!</definedName>
    <definedName name="con_06" localSheetId="80">#REF!</definedName>
    <definedName name="con_06" localSheetId="79">#REF!</definedName>
    <definedName name="con_06" localSheetId="83">#REF!</definedName>
    <definedName name="con_06" localSheetId="85">#REF!</definedName>
    <definedName name="con_06" localSheetId="86">#REF!</definedName>
    <definedName name="con_06" localSheetId="87">#REF!</definedName>
    <definedName name="con_06" localSheetId="88">#REF!</definedName>
    <definedName name="con_06" localSheetId="89">#REF!</definedName>
    <definedName name="con_06" localSheetId="91">#REF!</definedName>
    <definedName name="con_06" localSheetId="92">#REF!</definedName>
    <definedName name="con_06" localSheetId="93">#REF!</definedName>
    <definedName name="con_06" localSheetId="4">#REF!</definedName>
    <definedName name="con_06" localSheetId="94">#REF!</definedName>
    <definedName name="con_06" localSheetId="95">#REF!</definedName>
    <definedName name="con_06" localSheetId="97">#REF!</definedName>
    <definedName name="con_06" localSheetId="98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>#REF!</definedName>
    <definedName name="con_07" localSheetId="0">#REF!</definedName>
    <definedName name="con_07" localSheetId="24">#REF!</definedName>
    <definedName name="con_07" localSheetId="25">#REF!</definedName>
    <definedName name="con_07" localSheetId="26">#REF!</definedName>
    <definedName name="con_07" localSheetId="28">#REF!</definedName>
    <definedName name="con_07" localSheetId="31">#REF!</definedName>
    <definedName name="con_07" localSheetId="32">#REF!</definedName>
    <definedName name="con_07" localSheetId="1">#REF!</definedName>
    <definedName name="con_07" localSheetId="34">#REF!</definedName>
    <definedName name="con_07" localSheetId="35">#REF!</definedName>
    <definedName name="con_07" localSheetId="36">#REF!</definedName>
    <definedName name="con_07" localSheetId="37">#REF!</definedName>
    <definedName name="con_07" localSheetId="38">#REF!</definedName>
    <definedName name="con_07" localSheetId="39">#REF!</definedName>
    <definedName name="con_07" localSheetId="40">#REF!</definedName>
    <definedName name="con_07" localSheetId="41">#REF!</definedName>
    <definedName name="con_07" localSheetId="42">#REF!</definedName>
    <definedName name="con_07" localSheetId="43">#REF!</definedName>
    <definedName name="con_07" localSheetId="44">#REF!</definedName>
    <definedName name="con_07" localSheetId="45">#REF!</definedName>
    <definedName name="con_07" localSheetId="49">#REF!</definedName>
    <definedName name="con_07" localSheetId="50">#REF!</definedName>
    <definedName name="con_07" localSheetId="52">#REF!</definedName>
    <definedName name="con_07" localSheetId="55">#REF!</definedName>
    <definedName name="con_07" localSheetId="61">#REF!</definedName>
    <definedName name="con_07" localSheetId="62">#REF!</definedName>
    <definedName name="con_07" localSheetId="2">#REF!</definedName>
    <definedName name="con_07" localSheetId="3">#REF!</definedName>
    <definedName name="con_07" localSheetId="72">#REF!</definedName>
    <definedName name="con_07" localSheetId="73">#REF!</definedName>
    <definedName name="con_07" localSheetId="69">#REF!</definedName>
    <definedName name="con_07" localSheetId="70">#REF!</definedName>
    <definedName name="con_07" localSheetId="71">#REF!</definedName>
    <definedName name="con_07" localSheetId="75">#REF!</definedName>
    <definedName name="con_07" localSheetId="76">#REF!</definedName>
    <definedName name="con_07" localSheetId="77">#REF!</definedName>
    <definedName name="con_07" localSheetId="80">#REF!</definedName>
    <definedName name="con_07" localSheetId="79">#REF!</definedName>
    <definedName name="con_07" localSheetId="83">#REF!</definedName>
    <definedName name="con_07" localSheetId="85">#REF!</definedName>
    <definedName name="con_07" localSheetId="86">#REF!</definedName>
    <definedName name="con_07" localSheetId="87">#REF!</definedName>
    <definedName name="con_07" localSheetId="88">#REF!</definedName>
    <definedName name="con_07" localSheetId="89">#REF!</definedName>
    <definedName name="con_07" localSheetId="91">#REF!</definedName>
    <definedName name="con_07" localSheetId="92">#REF!</definedName>
    <definedName name="con_07" localSheetId="93">#REF!</definedName>
    <definedName name="con_07" localSheetId="4">#REF!</definedName>
    <definedName name="con_07" localSheetId="94">#REF!</definedName>
    <definedName name="con_07" localSheetId="95">#REF!</definedName>
    <definedName name="con_07" localSheetId="97">#REF!</definedName>
    <definedName name="con_07" localSheetId="98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>#REF!</definedName>
    <definedName name="con_08" localSheetId="0">#REF!</definedName>
    <definedName name="con_08" localSheetId="24">#REF!</definedName>
    <definedName name="con_08" localSheetId="25">#REF!</definedName>
    <definedName name="con_08" localSheetId="26">#REF!</definedName>
    <definedName name="con_08" localSheetId="28">#REF!</definedName>
    <definedName name="con_08" localSheetId="31">#REF!</definedName>
    <definedName name="con_08" localSheetId="32">#REF!</definedName>
    <definedName name="con_08" localSheetId="1">#REF!</definedName>
    <definedName name="con_08" localSheetId="34">#REF!</definedName>
    <definedName name="con_08" localSheetId="35">#REF!</definedName>
    <definedName name="con_08" localSheetId="36">#REF!</definedName>
    <definedName name="con_08" localSheetId="37">#REF!</definedName>
    <definedName name="con_08" localSheetId="38">#REF!</definedName>
    <definedName name="con_08" localSheetId="39">#REF!</definedName>
    <definedName name="con_08" localSheetId="40">#REF!</definedName>
    <definedName name="con_08" localSheetId="41">#REF!</definedName>
    <definedName name="con_08" localSheetId="42">#REF!</definedName>
    <definedName name="con_08" localSheetId="43">#REF!</definedName>
    <definedName name="con_08" localSheetId="44">#REF!</definedName>
    <definedName name="con_08" localSheetId="45">#REF!</definedName>
    <definedName name="con_08" localSheetId="49">#REF!</definedName>
    <definedName name="con_08" localSheetId="50">#REF!</definedName>
    <definedName name="con_08" localSheetId="52">#REF!</definedName>
    <definedName name="con_08" localSheetId="55">#REF!</definedName>
    <definedName name="con_08" localSheetId="61">#REF!</definedName>
    <definedName name="con_08" localSheetId="62">#REF!</definedName>
    <definedName name="con_08" localSheetId="2">#REF!</definedName>
    <definedName name="con_08" localSheetId="3">#REF!</definedName>
    <definedName name="con_08" localSheetId="72">#REF!</definedName>
    <definedName name="con_08" localSheetId="73">#REF!</definedName>
    <definedName name="con_08" localSheetId="69">#REF!</definedName>
    <definedName name="con_08" localSheetId="70">#REF!</definedName>
    <definedName name="con_08" localSheetId="71">#REF!</definedName>
    <definedName name="con_08" localSheetId="75">#REF!</definedName>
    <definedName name="con_08" localSheetId="76">#REF!</definedName>
    <definedName name="con_08" localSheetId="77">#REF!</definedName>
    <definedName name="con_08" localSheetId="80">#REF!</definedName>
    <definedName name="con_08" localSheetId="79">#REF!</definedName>
    <definedName name="con_08" localSheetId="83">#REF!</definedName>
    <definedName name="con_08" localSheetId="85">#REF!</definedName>
    <definedName name="con_08" localSheetId="86">#REF!</definedName>
    <definedName name="con_08" localSheetId="87">#REF!</definedName>
    <definedName name="con_08" localSheetId="88">#REF!</definedName>
    <definedName name="con_08" localSheetId="89">#REF!</definedName>
    <definedName name="con_08" localSheetId="91">#REF!</definedName>
    <definedName name="con_08" localSheetId="92">#REF!</definedName>
    <definedName name="con_08" localSheetId="93">#REF!</definedName>
    <definedName name="con_08" localSheetId="4">#REF!</definedName>
    <definedName name="con_08" localSheetId="94">#REF!</definedName>
    <definedName name="con_08" localSheetId="95">#REF!</definedName>
    <definedName name="con_08" localSheetId="97">#REF!</definedName>
    <definedName name="con_08" localSheetId="98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>#REF!</definedName>
    <definedName name="con_09" localSheetId="0">#REF!</definedName>
    <definedName name="con_09" localSheetId="24">#REF!</definedName>
    <definedName name="con_09" localSheetId="25">#REF!</definedName>
    <definedName name="con_09" localSheetId="26">#REF!</definedName>
    <definedName name="con_09" localSheetId="28">#REF!</definedName>
    <definedName name="con_09" localSheetId="31">#REF!</definedName>
    <definedName name="con_09" localSheetId="32">#REF!</definedName>
    <definedName name="con_09" localSheetId="1">#REF!</definedName>
    <definedName name="con_09" localSheetId="34">#REF!</definedName>
    <definedName name="con_09" localSheetId="35">#REF!</definedName>
    <definedName name="con_09" localSheetId="36">#REF!</definedName>
    <definedName name="con_09" localSheetId="37">#REF!</definedName>
    <definedName name="con_09" localSheetId="38">#REF!</definedName>
    <definedName name="con_09" localSheetId="39">#REF!</definedName>
    <definedName name="con_09" localSheetId="40">#REF!</definedName>
    <definedName name="con_09" localSheetId="41">#REF!</definedName>
    <definedName name="con_09" localSheetId="42">#REF!</definedName>
    <definedName name="con_09" localSheetId="43">#REF!</definedName>
    <definedName name="con_09" localSheetId="44">#REF!</definedName>
    <definedName name="con_09" localSheetId="45">#REF!</definedName>
    <definedName name="con_09" localSheetId="49">#REF!</definedName>
    <definedName name="con_09" localSheetId="50">#REF!</definedName>
    <definedName name="con_09" localSheetId="52">#REF!</definedName>
    <definedName name="con_09" localSheetId="55">#REF!</definedName>
    <definedName name="con_09" localSheetId="61">#REF!</definedName>
    <definedName name="con_09" localSheetId="62">#REF!</definedName>
    <definedName name="con_09" localSheetId="2">#REF!</definedName>
    <definedName name="con_09" localSheetId="3">#REF!</definedName>
    <definedName name="con_09" localSheetId="72">#REF!</definedName>
    <definedName name="con_09" localSheetId="73">#REF!</definedName>
    <definedName name="con_09" localSheetId="69">#REF!</definedName>
    <definedName name="con_09" localSheetId="70">#REF!</definedName>
    <definedName name="con_09" localSheetId="71">#REF!</definedName>
    <definedName name="con_09" localSheetId="75">#REF!</definedName>
    <definedName name="con_09" localSheetId="76">#REF!</definedName>
    <definedName name="con_09" localSheetId="77">#REF!</definedName>
    <definedName name="con_09" localSheetId="80">#REF!</definedName>
    <definedName name="con_09" localSheetId="79">#REF!</definedName>
    <definedName name="con_09" localSheetId="83">#REF!</definedName>
    <definedName name="con_09" localSheetId="85">#REF!</definedName>
    <definedName name="con_09" localSheetId="86">#REF!</definedName>
    <definedName name="con_09" localSheetId="87">#REF!</definedName>
    <definedName name="con_09" localSheetId="88">#REF!</definedName>
    <definedName name="con_09" localSheetId="89">#REF!</definedName>
    <definedName name="con_09" localSheetId="91">#REF!</definedName>
    <definedName name="con_09" localSheetId="92">#REF!</definedName>
    <definedName name="con_09" localSheetId="93">#REF!</definedName>
    <definedName name="con_09" localSheetId="4">#REF!</definedName>
    <definedName name="con_09" localSheetId="94">#REF!</definedName>
    <definedName name="con_09" localSheetId="95">#REF!</definedName>
    <definedName name="con_09" localSheetId="97">#REF!</definedName>
    <definedName name="con_09" localSheetId="98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>#REF!</definedName>
    <definedName name="con_10" localSheetId="0">#REF!</definedName>
    <definedName name="con_10" localSheetId="24">#REF!</definedName>
    <definedName name="con_10" localSheetId="25">#REF!</definedName>
    <definedName name="con_10" localSheetId="26">#REF!</definedName>
    <definedName name="con_10" localSheetId="28">#REF!</definedName>
    <definedName name="con_10" localSheetId="31">#REF!</definedName>
    <definedName name="con_10" localSheetId="32">#REF!</definedName>
    <definedName name="con_10" localSheetId="1">#REF!</definedName>
    <definedName name="con_10" localSheetId="34">#REF!</definedName>
    <definedName name="con_10" localSheetId="35">#REF!</definedName>
    <definedName name="con_10" localSheetId="36">#REF!</definedName>
    <definedName name="con_10" localSheetId="37">#REF!</definedName>
    <definedName name="con_10" localSheetId="38">#REF!</definedName>
    <definedName name="con_10" localSheetId="39">#REF!</definedName>
    <definedName name="con_10" localSheetId="40">#REF!</definedName>
    <definedName name="con_10" localSheetId="41">#REF!</definedName>
    <definedName name="con_10" localSheetId="42">#REF!</definedName>
    <definedName name="con_10" localSheetId="43">#REF!</definedName>
    <definedName name="con_10" localSheetId="44">#REF!</definedName>
    <definedName name="con_10" localSheetId="45">#REF!</definedName>
    <definedName name="con_10" localSheetId="49">#REF!</definedName>
    <definedName name="con_10" localSheetId="50">#REF!</definedName>
    <definedName name="con_10" localSheetId="52">#REF!</definedName>
    <definedName name="con_10" localSheetId="55">#REF!</definedName>
    <definedName name="con_10" localSheetId="61">#REF!</definedName>
    <definedName name="con_10" localSheetId="62">#REF!</definedName>
    <definedName name="con_10" localSheetId="2">#REF!</definedName>
    <definedName name="con_10" localSheetId="3">#REF!</definedName>
    <definedName name="con_10" localSheetId="72">#REF!</definedName>
    <definedName name="con_10" localSheetId="73">#REF!</definedName>
    <definedName name="con_10" localSheetId="69">#REF!</definedName>
    <definedName name="con_10" localSheetId="70">#REF!</definedName>
    <definedName name="con_10" localSheetId="71">#REF!</definedName>
    <definedName name="con_10" localSheetId="75">#REF!</definedName>
    <definedName name="con_10" localSheetId="76">#REF!</definedName>
    <definedName name="con_10" localSheetId="77">#REF!</definedName>
    <definedName name="con_10" localSheetId="80">#REF!</definedName>
    <definedName name="con_10" localSheetId="79">#REF!</definedName>
    <definedName name="con_10" localSheetId="83">#REF!</definedName>
    <definedName name="con_10" localSheetId="85">#REF!</definedName>
    <definedName name="con_10" localSheetId="86">#REF!</definedName>
    <definedName name="con_10" localSheetId="87">#REF!</definedName>
    <definedName name="con_10" localSheetId="88">#REF!</definedName>
    <definedName name="con_10" localSheetId="89">#REF!</definedName>
    <definedName name="con_10" localSheetId="91">#REF!</definedName>
    <definedName name="con_10" localSheetId="92">#REF!</definedName>
    <definedName name="con_10" localSheetId="93">#REF!</definedName>
    <definedName name="con_10" localSheetId="4">#REF!</definedName>
    <definedName name="con_10" localSheetId="94">#REF!</definedName>
    <definedName name="con_10" localSheetId="95">#REF!</definedName>
    <definedName name="con_10" localSheetId="97">#REF!</definedName>
    <definedName name="con_10" localSheetId="98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>#REF!</definedName>
    <definedName name="con_11" localSheetId="0">#REF!</definedName>
    <definedName name="con_11" localSheetId="24">#REF!</definedName>
    <definedName name="con_11" localSheetId="25">#REF!</definedName>
    <definedName name="con_11" localSheetId="26">#REF!</definedName>
    <definedName name="con_11" localSheetId="28">#REF!</definedName>
    <definedName name="con_11" localSheetId="31">#REF!</definedName>
    <definedName name="con_11" localSheetId="32">#REF!</definedName>
    <definedName name="con_11" localSheetId="1">#REF!</definedName>
    <definedName name="con_11" localSheetId="34">#REF!</definedName>
    <definedName name="con_11" localSheetId="35">#REF!</definedName>
    <definedName name="con_11" localSheetId="36">#REF!</definedName>
    <definedName name="con_11" localSheetId="37">#REF!</definedName>
    <definedName name="con_11" localSheetId="38">#REF!</definedName>
    <definedName name="con_11" localSheetId="39">#REF!</definedName>
    <definedName name="con_11" localSheetId="40">#REF!</definedName>
    <definedName name="con_11" localSheetId="41">#REF!</definedName>
    <definedName name="con_11" localSheetId="42">#REF!</definedName>
    <definedName name="con_11" localSheetId="43">#REF!</definedName>
    <definedName name="con_11" localSheetId="44">#REF!</definedName>
    <definedName name="con_11" localSheetId="45">#REF!</definedName>
    <definedName name="con_11" localSheetId="49">#REF!</definedName>
    <definedName name="con_11" localSheetId="50">#REF!</definedName>
    <definedName name="con_11" localSheetId="52">#REF!</definedName>
    <definedName name="con_11" localSheetId="55">#REF!</definedName>
    <definedName name="con_11" localSheetId="61">#REF!</definedName>
    <definedName name="con_11" localSheetId="62">#REF!</definedName>
    <definedName name="con_11" localSheetId="2">#REF!</definedName>
    <definedName name="con_11" localSheetId="3">#REF!</definedName>
    <definedName name="con_11" localSheetId="72">#REF!</definedName>
    <definedName name="con_11" localSheetId="73">#REF!</definedName>
    <definedName name="con_11" localSheetId="69">#REF!</definedName>
    <definedName name="con_11" localSheetId="70">#REF!</definedName>
    <definedName name="con_11" localSheetId="71">#REF!</definedName>
    <definedName name="con_11" localSheetId="75">#REF!</definedName>
    <definedName name="con_11" localSheetId="76">#REF!</definedName>
    <definedName name="con_11" localSheetId="77">#REF!</definedName>
    <definedName name="con_11" localSheetId="80">#REF!</definedName>
    <definedName name="con_11" localSheetId="79">#REF!</definedName>
    <definedName name="con_11" localSheetId="83">#REF!</definedName>
    <definedName name="con_11" localSheetId="85">#REF!</definedName>
    <definedName name="con_11" localSheetId="86">#REF!</definedName>
    <definedName name="con_11" localSheetId="87">#REF!</definedName>
    <definedName name="con_11" localSheetId="88">#REF!</definedName>
    <definedName name="con_11" localSheetId="89">#REF!</definedName>
    <definedName name="con_11" localSheetId="91">#REF!</definedName>
    <definedName name="con_11" localSheetId="92">#REF!</definedName>
    <definedName name="con_11" localSheetId="93">#REF!</definedName>
    <definedName name="con_11" localSheetId="4">#REF!</definedName>
    <definedName name="con_11" localSheetId="94">#REF!</definedName>
    <definedName name="con_11" localSheetId="95">#REF!</definedName>
    <definedName name="con_11" localSheetId="97">#REF!</definedName>
    <definedName name="con_11" localSheetId="98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>#REF!</definedName>
    <definedName name="cons_12p" localSheetId="0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8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34">#REF!</definedName>
    <definedName name="cons_12p" localSheetId="35">#REF!</definedName>
    <definedName name="cons_12p" localSheetId="36">#REF!</definedName>
    <definedName name="cons_12p" localSheetId="37">#REF!</definedName>
    <definedName name="cons_12p" localSheetId="38">#REF!</definedName>
    <definedName name="cons_12p" localSheetId="39">#REF!</definedName>
    <definedName name="cons_12p" localSheetId="40">#REF!</definedName>
    <definedName name="cons_12p" localSheetId="41">#REF!</definedName>
    <definedName name="cons_12p" localSheetId="42">#REF!</definedName>
    <definedName name="cons_12p" localSheetId="43">#REF!</definedName>
    <definedName name="cons_12p" localSheetId="44">#REF!</definedName>
    <definedName name="cons_12p" localSheetId="45">#REF!</definedName>
    <definedName name="cons_12p" localSheetId="49">#REF!</definedName>
    <definedName name="cons_12p" localSheetId="50">#REF!</definedName>
    <definedName name="cons_12p" localSheetId="52">#REF!</definedName>
    <definedName name="cons_12p" localSheetId="55">#REF!</definedName>
    <definedName name="cons_12p" localSheetId="61">#REF!</definedName>
    <definedName name="cons_12p" localSheetId="62">#REF!</definedName>
    <definedName name="cons_12p" localSheetId="2">#REF!</definedName>
    <definedName name="cons_12p" localSheetId="3">#REF!</definedName>
    <definedName name="cons_12p" localSheetId="72">#REF!</definedName>
    <definedName name="cons_12p" localSheetId="73">#REF!</definedName>
    <definedName name="cons_12p" localSheetId="69">#REF!</definedName>
    <definedName name="cons_12p" localSheetId="70">#REF!</definedName>
    <definedName name="cons_12p" localSheetId="71">#REF!</definedName>
    <definedName name="cons_12p" localSheetId="75">#REF!</definedName>
    <definedName name="cons_12p" localSheetId="76">#REF!</definedName>
    <definedName name="cons_12p" localSheetId="77">#REF!</definedName>
    <definedName name="cons_12p" localSheetId="80">#REF!</definedName>
    <definedName name="cons_12p" localSheetId="79">#REF!</definedName>
    <definedName name="cons_12p" localSheetId="83">#REF!</definedName>
    <definedName name="cons_12p" localSheetId="85">#REF!</definedName>
    <definedName name="cons_12p" localSheetId="86">#REF!</definedName>
    <definedName name="cons_12p" localSheetId="87">#REF!</definedName>
    <definedName name="cons_12p" localSheetId="88">#REF!</definedName>
    <definedName name="cons_12p" localSheetId="89">#REF!</definedName>
    <definedName name="cons_12p" localSheetId="91">#REF!</definedName>
    <definedName name="cons_12p" localSheetId="92">#REF!</definedName>
    <definedName name="cons_12p" localSheetId="93">#REF!</definedName>
    <definedName name="cons_12p" localSheetId="4">#REF!</definedName>
    <definedName name="cons_12p" localSheetId="94">#REF!</definedName>
    <definedName name="cons_12p" localSheetId="95">#REF!</definedName>
    <definedName name="cons_12p" localSheetId="97">#REF!</definedName>
    <definedName name="cons_12p" localSheetId="98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>#REF!</definedName>
    <definedName name="cons_2005" localSheetId="0">[10]VA_CONSTANT!$A$3:$Z$21</definedName>
    <definedName name="cons_2005" localSheetId="24">[11]VA_CONSTANT!$A$3:$Z$21</definedName>
    <definedName name="cons_2005" localSheetId="1">[10]VA_CONSTANT!$A$3:$Z$21</definedName>
    <definedName name="cons_2005" localSheetId="36">[10]VA_CONSTANT!$A$3:$Z$21</definedName>
    <definedName name="cons_2005" localSheetId="37">[10]VA_CONSTANT!$A$3:$Z$21</definedName>
    <definedName name="cons_2005" localSheetId="38">[10]VA_CONSTANT!$A$3:$Z$21</definedName>
    <definedName name="cons_2005" localSheetId="39">[10]VA_CONSTANT!$A$3:$Z$21</definedName>
    <definedName name="cons_2005" localSheetId="40">[10]VA_CONSTANT!$A$3:$Z$21</definedName>
    <definedName name="cons_2005" localSheetId="41">[10]VA_CONSTANT!$A$3:$Z$21</definedName>
    <definedName name="cons_2005" localSheetId="42">[10]VA_CONSTANT!$A$3:$Z$21</definedName>
    <definedName name="cons_2005" localSheetId="43">[10]VA_CONSTANT!$A$3:$Z$21</definedName>
    <definedName name="cons_2005" localSheetId="44">[10]VA_CONSTANT!$A$3:$Z$21</definedName>
    <definedName name="cons_2005" localSheetId="45">[10]VA_CONSTANT!$A$3:$Z$21</definedName>
    <definedName name="cons_2005" localSheetId="2">[10]VA_CONSTANT!$A$3:$Z$21</definedName>
    <definedName name="cons_2005" localSheetId="3">[10]VA_CONSTANT!$A$3:$Z$21</definedName>
    <definedName name="cons_2005" localSheetId="83">[12]VA_CONSTANT!$A$3:$Z$21</definedName>
    <definedName name="cons_2005" localSheetId="85">[10]VA_CONSTANT!$A$3:$Z$21</definedName>
    <definedName name="cons_2005" localSheetId="86">[10]VA_CONSTANT!$A$3:$Z$21</definedName>
    <definedName name="cons_2005" localSheetId="88">[10]VA_CONSTANT!$A$3:$Z$21</definedName>
    <definedName name="cons_2005" localSheetId="89">[10]VA_CONSTANT!$A$3:$Z$21</definedName>
    <definedName name="cons_2005" localSheetId="4">[10]VA_CONSTANT!$A$3:$Z$21</definedName>
    <definedName name="cons_2005" localSheetId="94">[13]VA_CONSTANT!$A$3:$Z$21</definedName>
    <definedName name="cons_2005" localSheetId="95">[13]VA_CONSTANT!$A$3:$Z$21</definedName>
    <definedName name="cons_2005" localSheetId="5">[10]VA_CONSTANT!$A$3:$Z$21</definedName>
    <definedName name="cons_2005" localSheetId="6">[10]VA_CONSTANT!$A$3:$Z$21</definedName>
    <definedName name="cons_2005" localSheetId="7">[10]VA_CONSTANT!$A$3:$Z$21</definedName>
    <definedName name="cons_2005" localSheetId="8">[10]VA_CONSTANT!$A$3:$Z$21</definedName>
    <definedName name="cons_2005" localSheetId="9">[10]VA_CONSTANT!$A$3:$Z$21</definedName>
    <definedName name="cons_2005">[10]VA_CONSTANT!$A$3:$Z$21</definedName>
    <definedName name="cons_2006" localSheetId="0">[10]VA_CONSTANT!$A$25:$Z$43</definedName>
    <definedName name="cons_2006" localSheetId="24">[11]VA_CONSTANT!$A$25:$Z$43</definedName>
    <definedName name="cons_2006" localSheetId="1">[10]VA_CONSTANT!$A$25:$Z$43</definedName>
    <definedName name="cons_2006" localSheetId="36">[10]VA_CONSTANT!$A$25:$Z$43</definedName>
    <definedName name="cons_2006" localSheetId="37">[10]VA_CONSTANT!$A$25:$Z$43</definedName>
    <definedName name="cons_2006" localSheetId="38">[10]VA_CONSTANT!$A$25:$Z$43</definedName>
    <definedName name="cons_2006" localSheetId="39">[10]VA_CONSTANT!$A$25:$Z$43</definedName>
    <definedName name="cons_2006" localSheetId="40">[10]VA_CONSTANT!$A$25:$Z$43</definedName>
    <definedName name="cons_2006" localSheetId="41">[10]VA_CONSTANT!$A$25:$Z$43</definedName>
    <definedName name="cons_2006" localSheetId="42">[10]VA_CONSTANT!$A$25:$Z$43</definedName>
    <definedName name="cons_2006" localSheetId="43">[10]VA_CONSTANT!$A$25:$Z$43</definedName>
    <definedName name="cons_2006" localSheetId="44">[10]VA_CONSTANT!$A$25:$Z$43</definedName>
    <definedName name="cons_2006" localSheetId="45">[10]VA_CONSTANT!$A$25:$Z$43</definedName>
    <definedName name="cons_2006" localSheetId="2">[10]VA_CONSTANT!$A$25:$Z$43</definedName>
    <definedName name="cons_2006" localSheetId="3">[10]VA_CONSTANT!$A$25:$Z$43</definedName>
    <definedName name="cons_2006" localSheetId="83">[12]VA_CONSTANT!$A$25:$Z$43</definedName>
    <definedName name="cons_2006" localSheetId="85">[10]VA_CONSTANT!$A$25:$Z$43</definedName>
    <definedName name="cons_2006" localSheetId="86">[10]VA_CONSTANT!$A$25:$Z$43</definedName>
    <definedName name="cons_2006" localSheetId="88">[10]VA_CONSTANT!$A$25:$Z$43</definedName>
    <definedName name="cons_2006" localSheetId="89">[10]VA_CONSTANT!$A$25:$Z$43</definedName>
    <definedName name="cons_2006" localSheetId="4">[10]VA_CONSTANT!$A$25:$Z$43</definedName>
    <definedName name="cons_2006" localSheetId="94">[13]VA_CONSTANT!$A$25:$Z$43</definedName>
    <definedName name="cons_2006" localSheetId="95">[13]VA_CONSTANT!$A$25:$Z$43</definedName>
    <definedName name="cons_2006" localSheetId="5">[10]VA_CONSTANT!$A$25:$Z$43</definedName>
    <definedName name="cons_2006" localSheetId="6">[10]VA_CONSTANT!$A$25:$Z$43</definedName>
    <definedName name="cons_2006" localSheetId="7">[10]VA_CONSTANT!$A$25:$Z$43</definedName>
    <definedName name="cons_2006" localSheetId="8">[10]VA_CONSTANT!$A$25:$Z$43</definedName>
    <definedName name="cons_2006" localSheetId="9">[10]VA_CONSTANT!$A$25:$Z$43</definedName>
    <definedName name="cons_2006">[10]VA_CONSTANT!$A$25:$Z$43</definedName>
    <definedName name="cons_2007" localSheetId="0">[10]VA_CONSTANT!$A$47:$Z$65</definedName>
    <definedName name="cons_2007" localSheetId="24">[11]VA_CONSTANT!$A$47:$Z$65</definedName>
    <definedName name="cons_2007" localSheetId="1">[10]VA_CONSTANT!$A$47:$Z$65</definedName>
    <definedName name="cons_2007" localSheetId="36">[10]VA_CONSTANT!$A$47:$Z$65</definedName>
    <definedName name="cons_2007" localSheetId="37">[10]VA_CONSTANT!$A$47:$Z$65</definedName>
    <definedName name="cons_2007" localSheetId="38">[10]VA_CONSTANT!$A$47:$Z$65</definedName>
    <definedName name="cons_2007" localSheetId="39">[10]VA_CONSTANT!$A$47:$Z$65</definedName>
    <definedName name="cons_2007" localSheetId="40">[10]VA_CONSTANT!$A$47:$Z$65</definedName>
    <definedName name="cons_2007" localSheetId="41">[10]VA_CONSTANT!$A$47:$Z$65</definedName>
    <definedName name="cons_2007" localSheetId="42">[10]VA_CONSTANT!$A$47:$Z$65</definedName>
    <definedName name="cons_2007" localSheetId="43">[10]VA_CONSTANT!$A$47:$Z$65</definedName>
    <definedName name="cons_2007" localSheetId="44">[10]VA_CONSTANT!$A$47:$Z$65</definedName>
    <definedName name="cons_2007" localSheetId="45">[10]VA_CONSTANT!$A$47:$Z$65</definedName>
    <definedName name="cons_2007" localSheetId="2">[10]VA_CONSTANT!$A$47:$Z$65</definedName>
    <definedName name="cons_2007" localSheetId="3">[10]VA_CONSTANT!$A$47:$Z$65</definedName>
    <definedName name="cons_2007" localSheetId="83">[12]VA_CONSTANT!$A$47:$Z$65</definedName>
    <definedName name="cons_2007" localSheetId="85">[10]VA_CONSTANT!$A$47:$Z$65</definedName>
    <definedName name="cons_2007" localSheetId="86">[10]VA_CONSTANT!$A$47:$Z$65</definedName>
    <definedName name="cons_2007" localSheetId="88">[10]VA_CONSTANT!$A$47:$Z$65</definedName>
    <definedName name="cons_2007" localSheetId="89">[10]VA_CONSTANT!$A$47:$Z$65</definedName>
    <definedName name="cons_2007" localSheetId="4">[10]VA_CONSTANT!$A$47:$Z$65</definedName>
    <definedName name="cons_2007" localSheetId="94">[13]VA_CONSTANT!$A$47:$Z$65</definedName>
    <definedName name="cons_2007" localSheetId="95">[13]VA_CONSTANT!$A$47:$Z$65</definedName>
    <definedName name="cons_2007" localSheetId="5">[10]VA_CONSTANT!$A$47:$Z$65</definedName>
    <definedName name="cons_2007" localSheetId="6">[10]VA_CONSTANT!$A$47:$Z$65</definedName>
    <definedName name="cons_2007" localSheetId="7">[10]VA_CONSTANT!$A$47:$Z$65</definedName>
    <definedName name="cons_2007" localSheetId="8">[10]VA_CONSTANT!$A$47:$Z$65</definedName>
    <definedName name="cons_2007" localSheetId="9">[10]VA_CONSTANT!$A$47:$Z$65</definedName>
    <definedName name="cons_2007">[10]VA_CONSTANT!$A$47:$Z$65</definedName>
    <definedName name="cons_2008" localSheetId="0">[10]VA_CONSTANT!$A$69:$Z$87</definedName>
    <definedName name="cons_2008" localSheetId="24">[11]VA_CONSTANT!$A$69:$Z$87</definedName>
    <definedName name="cons_2008" localSheetId="1">[10]VA_CONSTANT!$A$69:$Z$87</definedName>
    <definedName name="cons_2008" localSheetId="36">[10]VA_CONSTANT!$A$69:$Z$87</definedName>
    <definedName name="cons_2008" localSheetId="37">[10]VA_CONSTANT!$A$69:$Z$87</definedName>
    <definedName name="cons_2008" localSheetId="38">[10]VA_CONSTANT!$A$69:$Z$87</definedName>
    <definedName name="cons_2008" localSheetId="39">[10]VA_CONSTANT!$A$69:$Z$87</definedName>
    <definedName name="cons_2008" localSheetId="40">[10]VA_CONSTANT!$A$69:$Z$87</definedName>
    <definedName name="cons_2008" localSheetId="41">[10]VA_CONSTANT!$A$69:$Z$87</definedName>
    <definedName name="cons_2008" localSheetId="42">[10]VA_CONSTANT!$A$69:$Z$87</definedName>
    <definedName name="cons_2008" localSheetId="43">[10]VA_CONSTANT!$A$69:$Z$87</definedName>
    <definedName name="cons_2008" localSheetId="44">[10]VA_CONSTANT!$A$69:$Z$87</definedName>
    <definedName name="cons_2008" localSheetId="45">[10]VA_CONSTANT!$A$69:$Z$87</definedName>
    <definedName name="cons_2008" localSheetId="2">[10]VA_CONSTANT!$A$69:$Z$87</definedName>
    <definedName name="cons_2008" localSheetId="3">[10]VA_CONSTANT!$A$69:$Z$87</definedName>
    <definedName name="cons_2008" localSheetId="83">[12]VA_CONSTANT!$A$69:$Z$87</definedName>
    <definedName name="cons_2008" localSheetId="85">[10]VA_CONSTANT!$A$69:$Z$87</definedName>
    <definedName name="cons_2008" localSheetId="86">[10]VA_CONSTANT!$A$69:$Z$87</definedName>
    <definedName name="cons_2008" localSheetId="88">[10]VA_CONSTANT!$A$69:$Z$87</definedName>
    <definedName name="cons_2008" localSheetId="89">[10]VA_CONSTANT!$A$69:$Z$87</definedName>
    <definedName name="cons_2008" localSheetId="4">[10]VA_CONSTANT!$A$69:$Z$87</definedName>
    <definedName name="cons_2008" localSheetId="94">[13]VA_CONSTANT!$A$69:$Z$87</definedName>
    <definedName name="cons_2008" localSheetId="95">[13]VA_CONSTANT!$A$69:$Z$87</definedName>
    <definedName name="cons_2008" localSheetId="5">[10]VA_CONSTANT!$A$69:$Z$87</definedName>
    <definedName name="cons_2008" localSheetId="6">[10]VA_CONSTANT!$A$69:$Z$87</definedName>
    <definedName name="cons_2008" localSheetId="7">[10]VA_CONSTANT!$A$69:$Z$87</definedName>
    <definedName name="cons_2008" localSheetId="8">[10]VA_CONSTANT!$A$69:$Z$87</definedName>
    <definedName name="cons_2008" localSheetId="9">[10]VA_CONSTANT!$A$69:$Z$87</definedName>
    <definedName name="cons_2008">[10]VA_CONSTANT!$A$69:$Z$87</definedName>
    <definedName name="cons_2009" localSheetId="0">[10]VA_CONSTANT!$A$91:$Z$109</definedName>
    <definedName name="cons_2009" localSheetId="24">[11]VA_CONSTANT!$A$91:$Z$109</definedName>
    <definedName name="cons_2009" localSheetId="1">[10]VA_CONSTANT!$A$91:$Z$109</definedName>
    <definedName name="cons_2009" localSheetId="36">[10]VA_CONSTANT!$A$91:$Z$109</definedName>
    <definedName name="cons_2009" localSheetId="37">[10]VA_CONSTANT!$A$91:$Z$109</definedName>
    <definedName name="cons_2009" localSheetId="38">[10]VA_CONSTANT!$A$91:$Z$109</definedName>
    <definedName name="cons_2009" localSheetId="39">[10]VA_CONSTANT!$A$91:$Z$109</definedName>
    <definedName name="cons_2009" localSheetId="40">[10]VA_CONSTANT!$A$91:$Z$109</definedName>
    <definedName name="cons_2009" localSheetId="41">[10]VA_CONSTANT!$A$91:$Z$109</definedName>
    <definedName name="cons_2009" localSheetId="42">[10]VA_CONSTANT!$A$91:$Z$109</definedName>
    <definedName name="cons_2009" localSheetId="43">[10]VA_CONSTANT!$A$91:$Z$109</definedName>
    <definedName name="cons_2009" localSheetId="44">[10]VA_CONSTANT!$A$91:$Z$109</definedName>
    <definedName name="cons_2009" localSheetId="45">[10]VA_CONSTANT!$A$91:$Z$109</definedName>
    <definedName name="cons_2009" localSheetId="2">[10]VA_CONSTANT!$A$91:$Z$109</definedName>
    <definedName name="cons_2009" localSheetId="3">[10]VA_CONSTANT!$A$91:$Z$109</definedName>
    <definedName name="cons_2009" localSheetId="83">[12]VA_CONSTANT!$A$91:$Z$109</definedName>
    <definedName name="cons_2009" localSheetId="85">[10]VA_CONSTANT!$A$91:$Z$109</definedName>
    <definedName name="cons_2009" localSheetId="86">[10]VA_CONSTANT!$A$91:$Z$109</definedName>
    <definedName name="cons_2009" localSheetId="88">[10]VA_CONSTANT!$A$91:$Z$109</definedName>
    <definedName name="cons_2009" localSheetId="89">[10]VA_CONSTANT!$A$91:$Z$109</definedName>
    <definedName name="cons_2009" localSheetId="4">[10]VA_CONSTANT!$A$91:$Z$109</definedName>
    <definedName name="cons_2009" localSheetId="94">[13]VA_CONSTANT!$A$91:$Z$109</definedName>
    <definedName name="cons_2009" localSheetId="95">[13]VA_CONSTANT!$A$91:$Z$109</definedName>
    <definedName name="cons_2009" localSheetId="5">[10]VA_CONSTANT!$A$91:$Z$109</definedName>
    <definedName name="cons_2009" localSheetId="6">[10]VA_CONSTANT!$A$91:$Z$109</definedName>
    <definedName name="cons_2009" localSheetId="7">[10]VA_CONSTANT!$A$91:$Z$109</definedName>
    <definedName name="cons_2009" localSheetId="8">[10]VA_CONSTANT!$A$91:$Z$109</definedName>
    <definedName name="cons_2009" localSheetId="9">[10]VA_CONSTANT!$A$91:$Z$109</definedName>
    <definedName name="cons_2009">[10]VA_CONSTANT!$A$91:$Z$109</definedName>
    <definedName name="cons_2010" localSheetId="0">[10]VA_CONSTANT!$A$113:$Z$131</definedName>
    <definedName name="cons_2010" localSheetId="24">[11]VA_CONSTANT!$A$113:$Z$131</definedName>
    <definedName name="cons_2010" localSheetId="1">[10]VA_CONSTANT!$A$113:$Z$131</definedName>
    <definedName name="cons_2010" localSheetId="36">[10]VA_CONSTANT!$A$113:$Z$131</definedName>
    <definedName name="cons_2010" localSheetId="37">[10]VA_CONSTANT!$A$113:$Z$131</definedName>
    <definedName name="cons_2010" localSheetId="38">[10]VA_CONSTANT!$A$113:$Z$131</definedName>
    <definedName name="cons_2010" localSheetId="39">[10]VA_CONSTANT!$A$113:$Z$131</definedName>
    <definedName name="cons_2010" localSheetId="40">[10]VA_CONSTANT!$A$113:$Z$131</definedName>
    <definedName name="cons_2010" localSheetId="41">[10]VA_CONSTANT!$A$113:$Z$131</definedName>
    <definedName name="cons_2010" localSheetId="42">[10]VA_CONSTANT!$A$113:$Z$131</definedName>
    <definedName name="cons_2010" localSheetId="43">[10]VA_CONSTANT!$A$113:$Z$131</definedName>
    <definedName name="cons_2010" localSheetId="44">[10]VA_CONSTANT!$A$113:$Z$131</definedName>
    <definedName name="cons_2010" localSheetId="45">[10]VA_CONSTANT!$A$113:$Z$131</definedName>
    <definedName name="cons_2010" localSheetId="2">[10]VA_CONSTANT!$A$113:$Z$131</definedName>
    <definedName name="cons_2010" localSheetId="3">[10]VA_CONSTANT!$A$113:$Z$131</definedName>
    <definedName name="cons_2010" localSheetId="83">[12]VA_CONSTANT!$A$113:$Z$131</definedName>
    <definedName name="cons_2010" localSheetId="85">[10]VA_CONSTANT!$A$113:$Z$131</definedName>
    <definedName name="cons_2010" localSheetId="86">[10]VA_CONSTANT!$A$113:$Z$131</definedName>
    <definedName name="cons_2010" localSheetId="88">[10]VA_CONSTANT!$A$113:$Z$131</definedName>
    <definedName name="cons_2010" localSheetId="89">[10]VA_CONSTANT!$A$113:$Z$131</definedName>
    <definedName name="cons_2010" localSheetId="4">[10]VA_CONSTANT!$A$113:$Z$131</definedName>
    <definedName name="cons_2010" localSheetId="94">[13]VA_CONSTANT!$A$113:$Z$131</definedName>
    <definedName name="cons_2010" localSheetId="95">[13]VA_CONSTANT!$A$113:$Z$131</definedName>
    <definedName name="cons_2010" localSheetId="5">[10]VA_CONSTANT!$A$113:$Z$131</definedName>
    <definedName name="cons_2010" localSheetId="6">[10]VA_CONSTANT!$A$113:$Z$131</definedName>
    <definedName name="cons_2010" localSheetId="7">[10]VA_CONSTANT!$A$113:$Z$131</definedName>
    <definedName name="cons_2010" localSheetId="8">[10]VA_CONSTANT!$A$113:$Z$131</definedName>
    <definedName name="cons_2010" localSheetId="9">[10]VA_CONSTANT!$A$113:$Z$131</definedName>
    <definedName name="cons_2010">[10]VA_CONSTANT!$A$113:$Z$131</definedName>
    <definedName name="cons_2011" localSheetId="0">[10]VA_CONSTANT!$A$135:$Z$153</definedName>
    <definedName name="cons_2011" localSheetId="24">[11]VA_CONSTANT!$A$135:$Z$153</definedName>
    <definedName name="cons_2011" localSheetId="1">[10]VA_CONSTANT!$A$135:$Z$153</definedName>
    <definedName name="cons_2011" localSheetId="36">[10]VA_CONSTANT!$A$135:$Z$153</definedName>
    <definedName name="cons_2011" localSheetId="37">[10]VA_CONSTANT!$A$135:$Z$153</definedName>
    <definedName name="cons_2011" localSheetId="38">[10]VA_CONSTANT!$A$135:$Z$153</definedName>
    <definedName name="cons_2011" localSheetId="39">[10]VA_CONSTANT!$A$135:$Z$153</definedName>
    <definedName name="cons_2011" localSheetId="40">[10]VA_CONSTANT!$A$135:$Z$153</definedName>
    <definedName name="cons_2011" localSheetId="41">[10]VA_CONSTANT!$A$135:$Z$153</definedName>
    <definedName name="cons_2011" localSheetId="42">[10]VA_CONSTANT!$A$135:$Z$153</definedName>
    <definedName name="cons_2011" localSheetId="43">[10]VA_CONSTANT!$A$135:$Z$153</definedName>
    <definedName name="cons_2011" localSheetId="44">[10]VA_CONSTANT!$A$135:$Z$153</definedName>
    <definedName name="cons_2011" localSheetId="45">[10]VA_CONSTANT!$A$135:$Z$153</definedName>
    <definedName name="cons_2011" localSheetId="2">[10]VA_CONSTANT!$A$135:$Z$153</definedName>
    <definedName name="cons_2011" localSheetId="3">[10]VA_CONSTANT!$A$135:$Z$153</definedName>
    <definedName name="cons_2011" localSheetId="83">[12]VA_CONSTANT!$A$135:$Z$153</definedName>
    <definedName name="cons_2011" localSheetId="85">[10]VA_CONSTANT!$A$135:$Z$153</definedName>
    <definedName name="cons_2011" localSheetId="86">[10]VA_CONSTANT!$A$135:$Z$153</definedName>
    <definedName name="cons_2011" localSheetId="88">[10]VA_CONSTANT!$A$135:$Z$153</definedName>
    <definedName name="cons_2011" localSheetId="89">[10]VA_CONSTANT!$A$135:$Z$153</definedName>
    <definedName name="cons_2011" localSheetId="4">[10]VA_CONSTANT!$A$135:$Z$153</definedName>
    <definedName name="cons_2011" localSheetId="94">[13]VA_CONSTANT!$A$135:$Z$153</definedName>
    <definedName name="cons_2011" localSheetId="95">[13]VA_CONSTANT!$A$135:$Z$153</definedName>
    <definedName name="cons_2011" localSheetId="5">[10]VA_CONSTANT!$A$135:$Z$153</definedName>
    <definedName name="cons_2011" localSheetId="6">[10]VA_CONSTANT!$A$135:$Z$153</definedName>
    <definedName name="cons_2011" localSheetId="7">[10]VA_CONSTANT!$A$135:$Z$153</definedName>
    <definedName name="cons_2011" localSheetId="8">[10]VA_CONSTANT!$A$135:$Z$153</definedName>
    <definedName name="cons_2011" localSheetId="9">[10]VA_CONSTANT!$A$135:$Z$153</definedName>
    <definedName name="cons_2011">[10]VA_CONSTANT!$A$135:$Z$153</definedName>
    <definedName name="cons_2012" localSheetId="0">[10]VA_CONSTANT!$A$157:$Z$175</definedName>
    <definedName name="cons_2012" localSheetId="24">[11]VA_CONSTANT!$A$157:$Z$175</definedName>
    <definedName name="cons_2012" localSheetId="1">[10]VA_CONSTANT!$A$157:$Z$175</definedName>
    <definedName name="cons_2012" localSheetId="36">[10]VA_CONSTANT!$A$157:$Z$175</definedName>
    <definedName name="cons_2012" localSheetId="37">[10]VA_CONSTANT!$A$157:$Z$175</definedName>
    <definedName name="cons_2012" localSheetId="38">[10]VA_CONSTANT!$A$157:$Z$175</definedName>
    <definedName name="cons_2012" localSheetId="39">[10]VA_CONSTANT!$A$157:$Z$175</definedName>
    <definedName name="cons_2012" localSheetId="40">[10]VA_CONSTANT!$A$157:$Z$175</definedName>
    <definedName name="cons_2012" localSheetId="41">[10]VA_CONSTANT!$A$157:$Z$175</definedName>
    <definedName name="cons_2012" localSheetId="42">[10]VA_CONSTANT!$A$157:$Z$175</definedName>
    <definedName name="cons_2012" localSheetId="43">[10]VA_CONSTANT!$A$157:$Z$175</definedName>
    <definedName name="cons_2012" localSheetId="44">[10]VA_CONSTANT!$A$157:$Z$175</definedName>
    <definedName name="cons_2012" localSheetId="45">[10]VA_CONSTANT!$A$157:$Z$175</definedName>
    <definedName name="cons_2012" localSheetId="2">[10]VA_CONSTANT!$A$157:$Z$175</definedName>
    <definedName name="cons_2012" localSheetId="3">[10]VA_CONSTANT!$A$157:$Z$175</definedName>
    <definedName name="cons_2012" localSheetId="83">[12]VA_CONSTANT!$A$157:$Z$175</definedName>
    <definedName name="cons_2012" localSheetId="85">[10]VA_CONSTANT!$A$157:$Z$175</definedName>
    <definedName name="cons_2012" localSheetId="86">[10]VA_CONSTANT!$A$157:$Z$175</definedName>
    <definedName name="cons_2012" localSheetId="88">[10]VA_CONSTANT!$A$157:$Z$175</definedName>
    <definedName name="cons_2012" localSheetId="89">[10]VA_CONSTANT!$A$157:$Z$175</definedName>
    <definedName name="cons_2012" localSheetId="4">[10]VA_CONSTANT!$A$157:$Z$175</definedName>
    <definedName name="cons_2012" localSheetId="94">[13]VA_CONSTANT!$A$157:$Z$175</definedName>
    <definedName name="cons_2012" localSheetId="95">[13]VA_CONSTANT!$A$157:$Z$175</definedName>
    <definedName name="cons_2012" localSheetId="5">[10]VA_CONSTANT!$A$157:$Z$175</definedName>
    <definedName name="cons_2012" localSheetId="6">[10]VA_CONSTANT!$A$157:$Z$175</definedName>
    <definedName name="cons_2012" localSheetId="7">[10]VA_CONSTANT!$A$157:$Z$175</definedName>
    <definedName name="cons_2012" localSheetId="8">[10]VA_CONSTANT!$A$157:$Z$175</definedName>
    <definedName name="cons_2012" localSheetId="9">[10]VA_CONSTANT!$A$157:$Z$175</definedName>
    <definedName name="cons_2012">[10]VA_CONSTANT!$A$157:$Z$175</definedName>
    <definedName name="cons_2013" localSheetId="0">[10]VA_CONSTANT!$A$179:$Z$197</definedName>
    <definedName name="cons_2013" localSheetId="24">[11]VA_CONSTANT!$A$179:$Z$197</definedName>
    <definedName name="cons_2013" localSheetId="1">[10]VA_CONSTANT!$A$179:$Z$197</definedName>
    <definedName name="cons_2013" localSheetId="36">[10]VA_CONSTANT!$A$179:$Z$197</definedName>
    <definedName name="cons_2013" localSheetId="37">[10]VA_CONSTANT!$A$179:$Z$197</definedName>
    <definedName name="cons_2013" localSheetId="38">[10]VA_CONSTANT!$A$179:$Z$197</definedName>
    <definedName name="cons_2013" localSheetId="39">[10]VA_CONSTANT!$A$179:$Z$197</definedName>
    <definedName name="cons_2013" localSheetId="40">[10]VA_CONSTANT!$A$179:$Z$197</definedName>
    <definedName name="cons_2013" localSheetId="41">[10]VA_CONSTANT!$A$179:$Z$197</definedName>
    <definedName name="cons_2013" localSheetId="42">[10]VA_CONSTANT!$A$179:$Z$197</definedName>
    <definedName name="cons_2013" localSheetId="43">[10]VA_CONSTANT!$A$179:$Z$197</definedName>
    <definedName name="cons_2013" localSheetId="44">[10]VA_CONSTANT!$A$179:$Z$197</definedName>
    <definedName name="cons_2013" localSheetId="45">[10]VA_CONSTANT!$A$179:$Z$197</definedName>
    <definedName name="cons_2013" localSheetId="2">[10]VA_CONSTANT!$A$179:$Z$197</definedName>
    <definedName name="cons_2013" localSheetId="3">[10]VA_CONSTANT!$A$179:$Z$197</definedName>
    <definedName name="cons_2013" localSheetId="83">[12]VA_CONSTANT!$A$179:$Z$197</definedName>
    <definedName name="cons_2013" localSheetId="85">[10]VA_CONSTANT!$A$179:$Z$197</definedName>
    <definedName name="cons_2013" localSheetId="86">[10]VA_CONSTANT!$A$179:$Z$197</definedName>
    <definedName name="cons_2013" localSheetId="88">[10]VA_CONSTANT!$A$179:$Z$197</definedName>
    <definedName name="cons_2013" localSheetId="89">[10]VA_CONSTANT!$A$179:$Z$197</definedName>
    <definedName name="cons_2013" localSheetId="4">[10]VA_CONSTANT!$A$179:$Z$197</definedName>
    <definedName name="cons_2013" localSheetId="94">[13]VA_CONSTANT!$A$179:$Z$197</definedName>
    <definedName name="cons_2013" localSheetId="95">[13]VA_CONSTANT!$A$179:$Z$197</definedName>
    <definedName name="cons_2013" localSheetId="5">[10]VA_CONSTANT!$A$179:$Z$197</definedName>
    <definedName name="cons_2013" localSheetId="6">[10]VA_CONSTANT!$A$179:$Z$197</definedName>
    <definedName name="cons_2013" localSheetId="7">[10]VA_CONSTANT!$A$179:$Z$197</definedName>
    <definedName name="cons_2013" localSheetId="8">[10]VA_CONSTANT!$A$179:$Z$197</definedName>
    <definedName name="cons_2013" localSheetId="9">[10]VA_CONSTANT!$A$179:$Z$197</definedName>
    <definedName name="cons_2013">[10]VA_CONSTANT!$A$179:$Z$197</definedName>
    <definedName name="cons_2013p" localSheetId="0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8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34">#REF!</definedName>
    <definedName name="cons_2013p" localSheetId="35">#REF!</definedName>
    <definedName name="cons_2013p" localSheetId="36">#REF!</definedName>
    <definedName name="cons_2013p" localSheetId="37">#REF!</definedName>
    <definedName name="cons_2013p" localSheetId="38">#REF!</definedName>
    <definedName name="cons_2013p" localSheetId="39">#REF!</definedName>
    <definedName name="cons_2013p" localSheetId="40">#REF!</definedName>
    <definedName name="cons_2013p" localSheetId="41">#REF!</definedName>
    <definedName name="cons_2013p" localSheetId="42">#REF!</definedName>
    <definedName name="cons_2013p" localSheetId="43">#REF!</definedName>
    <definedName name="cons_2013p" localSheetId="44">#REF!</definedName>
    <definedName name="cons_2013p" localSheetId="45">#REF!</definedName>
    <definedName name="cons_2013p" localSheetId="49">#REF!</definedName>
    <definedName name="cons_2013p" localSheetId="50">#REF!</definedName>
    <definedName name="cons_2013p" localSheetId="52">#REF!</definedName>
    <definedName name="cons_2013p" localSheetId="55">#REF!</definedName>
    <definedName name="cons_2013p" localSheetId="61">#REF!</definedName>
    <definedName name="cons_2013p" localSheetId="62">#REF!</definedName>
    <definedName name="cons_2013p" localSheetId="2">#REF!</definedName>
    <definedName name="cons_2013p" localSheetId="3">#REF!</definedName>
    <definedName name="cons_2013p" localSheetId="72">#REF!</definedName>
    <definedName name="cons_2013p" localSheetId="73">#REF!</definedName>
    <definedName name="cons_2013p" localSheetId="69">#REF!</definedName>
    <definedName name="cons_2013p" localSheetId="70">#REF!</definedName>
    <definedName name="cons_2013p" localSheetId="71">#REF!</definedName>
    <definedName name="cons_2013p" localSheetId="75">#REF!</definedName>
    <definedName name="cons_2013p" localSheetId="76">#REF!</definedName>
    <definedName name="cons_2013p" localSheetId="77">#REF!</definedName>
    <definedName name="cons_2013p" localSheetId="80">#REF!</definedName>
    <definedName name="cons_2013p" localSheetId="79">#REF!</definedName>
    <definedName name="cons_2013p" localSheetId="83">#REF!</definedName>
    <definedName name="cons_2013p" localSheetId="85">#REF!</definedName>
    <definedName name="cons_2013p" localSheetId="86">#REF!</definedName>
    <definedName name="cons_2013p" localSheetId="87">#REF!</definedName>
    <definedName name="cons_2013p" localSheetId="88">#REF!</definedName>
    <definedName name="cons_2013p" localSheetId="89">#REF!</definedName>
    <definedName name="cons_2013p" localSheetId="91">#REF!</definedName>
    <definedName name="cons_2013p" localSheetId="92">#REF!</definedName>
    <definedName name="cons_2013p" localSheetId="93">#REF!</definedName>
    <definedName name="cons_2013p" localSheetId="4">#REF!</definedName>
    <definedName name="cons_2013p" localSheetId="94">#REF!</definedName>
    <definedName name="cons_2013p" localSheetId="95">#REF!</definedName>
    <definedName name="cons_2013p" localSheetId="97">#REF!</definedName>
    <definedName name="cons_2013p" localSheetId="98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>#REF!</definedName>
    <definedName name="cons_data" localSheetId="0">[10]VA_CONSTANT!$A$1:$Z$197</definedName>
    <definedName name="cons_data" localSheetId="24">[11]VA_CONSTANT!$A$1:$Z$197</definedName>
    <definedName name="cons_data" localSheetId="1">[10]VA_CONSTANT!$A$1:$Z$197</definedName>
    <definedName name="cons_data" localSheetId="36">[10]VA_CONSTANT!$A$1:$Z$197</definedName>
    <definedName name="cons_data" localSheetId="37">[10]VA_CONSTANT!$A$1:$Z$197</definedName>
    <definedName name="cons_data" localSheetId="38">[10]VA_CONSTANT!$A$1:$Z$197</definedName>
    <definedName name="cons_data" localSheetId="39">[10]VA_CONSTANT!$A$1:$Z$197</definedName>
    <definedName name="cons_data" localSheetId="40">[10]VA_CONSTANT!$A$1:$Z$197</definedName>
    <definedName name="cons_data" localSheetId="41">[10]VA_CONSTANT!$A$1:$Z$197</definedName>
    <definedName name="cons_data" localSheetId="42">[10]VA_CONSTANT!$A$1:$Z$197</definedName>
    <definedName name="cons_data" localSheetId="43">[10]VA_CONSTANT!$A$1:$Z$197</definedName>
    <definedName name="cons_data" localSheetId="44">[10]VA_CONSTANT!$A$1:$Z$197</definedName>
    <definedName name="cons_data" localSheetId="45">[10]VA_CONSTANT!$A$1:$Z$197</definedName>
    <definedName name="cons_data" localSheetId="2">[10]VA_CONSTANT!$A$1:$Z$197</definedName>
    <definedName name="cons_data" localSheetId="3">[10]VA_CONSTANT!$A$1:$Z$197</definedName>
    <definedName name="cons_data" localSheetId="83">[12]VA_CONSTANT!$A$1:$Z$197</definedName>
    <definedName name="cons_data" localSheetId="85">[10]VA_CONSTANT!$A$1:$Z$197</definedName>
    <definedName name="cons_data" localSheetId="86">[10]VA_CONSTANT!$A$1:$Z$197</definedName>
    <definedName name="cons_data" localSheetId="88">[10]VA_CONSTANT!$A$1:$Z$197</definedName>
    <definedName name="cons_data" localSheetId="89">[10]VA_CONSTANT!$A$1:$Z$197</definedName>
    <definedName name="cons_data" localSheetId="4">[10]VA_CONSTANT!$A$1:$Z$197</definedName>
    <definedName name="cons_data" localSheetId="94">[13]VA_CONSTANT!$A$1:$Z$197</definedName>
    <definedName name="cons_data" localSheetId="95">[13]VA_CONSTANT!$A$1:$Z$197</definedName>
    <definedName name="cons_data" localSheetId="5">[10]VA_CONSTANT!$A$1:$Z$197</definedName>
    <definedName name="cons_data" localSheetId="6">[10]VA_CONSTANT!$A$1:$Z$197</definedName>
    <definedName name="cons_data" localSheetId="7">[10]VA_CONSTANT!$A$1:$Z$197</definedName>
    <definedName name="cons_data" localSheetId="8">[10]VA_CONSTANT!$A$1:$Z$197</definedName>
    <definedName name="cons_data" localSheetId="9">[10]VA_CONSTANT!$A$1:$Z$197</definedName>
    <definedName name="cons_data">[10]VA_CONSTANT!$A$1:$Z$197</definedName>
    <definedName name="cur_0" localSheetId="0">#REF!</definedName>
    <definedName name="cur_0" localSheetId="24">#REF!</definedName>
    <definedName name="cur_0" localSheetId="25">#REF!</definedName>
    <definedName name="cur_0" localSheetId="26">#REF!</definedName>
    <definedName name="cur_0" localSheetId="28">#REF!</definedName>
    <definedName name="cur_0" localSheetId="31">#REF!</definedName>
    <definedName name="cur_0" localSheetId="32">#REF!</definedName>
    <definedName name="cur_0" localSheetId="1">#REF!</definedName>
    <definedName name="cur_0" localSheetId="34">#REF!</definedName>
    <definedName name="cur_0" localSheetId="35">#REF!</definedName>
    <definedName name="cur_0" localSheetId="36">#REF!</definedName>
    <definedName name="cur_0" localSheetId="37">#REF!</definedName>
    <definedName name="cur_0" localSheetId="38">#REF!</definedName>
    <definedName name="cur_0" localSheetId="39">#REF!</definedName>
    <definedName name="cur_0" localSheetId="40">#REF!</definedName>
    <definedName name="cur_0" localSheetId="41">#REF!</definedName>
    <definedName name="cur_0" localSheetId="42">#REF!</definedName>
    <definedName name="cur_0" localSheetId="43">#REF!</definedName>
    <definedName name="cur_0" localSheetId="44">#REF!</definedName>
    <definedName name="cur_0" localSheetId="45">#REF!</definedName>
    <definedName name="cur_0" localSheetId="49">#REF!</definedName>
    <definedName name="cur_0" localSheetId="50">#REF!</definedName>
    <definedName name="cur_0" localSheetId="52">#REF!</definedName>
    <definedName name="cur_0" localSheetId="55">#REF!</definedName>
    <definedName name="cur_0" localSheetId="61">#REF!</definedName>
    <definedName name="cur_0" localSheetId="62">#REF!</definedName>
    <definedName name="cur_0" localSheetId="2">#REF!</definedName>
    <definedName name="cur_0" localSheetId="3">#REF!</definedName>
    <definedName name="cur_0" localSheetId="72">#REF!</definedName>
    <definedName name="cur_0" localSheetId="73">#REF!</definedName>
    <definedName name="cur_0" localSheetId="69">#REF!</definedName>
    <definedName name="cur_0" localSheetId="70">#REF!</definedName>
    <definedName name="cur_0" localSheetId="71">#REF!</definedName>
    <definedName name="cur_0" localSheetId="75">#REF!</definedName>
    <definedName name="cur_0" localSheetId="76">#REF!</definedName>
    <definedName name="cur_0" localSheetId="77">#REF!</definedName>
    <definedName name="cur_0" localSheetId="80">#REF!</definedName>
    <definedName name="cur_0" localSheetId="79">#REF!</definedName>
    <definedName name="cur_0" localSheetId="83">#REF!</definedName>
    <definedName name="cur_0" localSheetId="85">#REF!</definedName>
    <definedName name="cur_0" localSheetId="86">#REF!</definedName>
    <definedName name="cur_0" localSheetId="87">#REF!</definedName>
    <definedName name="cur_0" localSheetId="88">#REF!</definedName>
    <definedName name="cur_0" localSheetId="89">#REF!</definedName>
    <definedName name="cur_0" localSheetId="91">#REF!</definedName>
    <definedName name="cur_0" localSheetId="92">#REF!</definedName>
    <definedName name="cur_0" localSheetId="93">#REF!</definedName>
    <definedName name="cur_0" localSheetId="4">#REF!</definedName>
    <definedName name="cur_0" localSheetId="94">#REF!</definedName>
    <definedName name="cur_0" localSheetId="95">#REF!</definedName>
    <definedName name="cur_0" localSheetId="97">#REF!</definedName>
    <definedName name="cur_0" localSheetId="98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>#REF!</definedName>
    <definedName name="cur_05" localSheetId="0">#REF!</definedName>
    <definedName name="cur_05" localSheetId="24">#REF!</definedName>
    <definedName name="cur_05" localSheetId="25">#REF!</definedName>
    <definedName name="cur_05" localSheetId="26">#REF!</definedName>
    <definedName name="cur_05" localSheetId="28">#REF!</definedName>
    <definedName name="cur_05" localSheetId="31">#REF!</definedName>
    <definedName name="cur_05" localSheetId="32">#REF!</definedName>
    <definedName name="cur_05" localSheetId="1">#REF!</definedName>
    <definedName name="cur_05" localSheetId="34">#REF!</definedName>
    <definedName name="cur_05" localSheetId="35">#REF!</definedName>
    <definedName name="cur_05" localSheetId="36">#REF!</definedName>
    <definedName name="cur_05" localSheetId="37">#REF!</definedName>
    <definedName name="cur_05" localSheetId="38">#REF!</definedName>
    <definedName name="cur_05" localSheetId="39">#REF!</definedName>
    <definedName name="cur_05" localSheetId="40">#REF!</definedName>
    <definedName name="cur_05" localSheetId="41">#REF!</definedName>
    <definedName name="cur_05" localSheetId="42">#REF!</definedName>
    <definedName name="cur_05" localSheetId="43">#REF!</definedName>
    <definedName name="cur_05" localSheetId="44">#REF!</definedName>
    <definedName name="cur_05" localSheetId="45">#REF!</definedName>
    <definedName name="cur_05" localSheetId="49">#REF!</definedName>
    <definedName name="cur_05" localSheetId="50">#REF!</definedName>
    <definedName name="cur_05" localSheetId="52">#REF!</definedName>
    <definedName name="cur_05" localSheetId="55">#REF!</definedName>
    <definedName name="cur_05" localSheetId="61">#REF!</definedName>
    <definedName name="cur_05" localSheetId="62">#REF!</definedName>
    <definedName name="cur_05" localSheetId="2">#REF!</definedName>
    <definedName name="cur_05" localSheetId="3">#REF!</definedName>
    <definedName name="cur_05" localSheetId="72">#REF!</definedName>
    <definedName name="cur_05" localSheetId="73">#REF!</definedName>
    <definedName name="cur_05" localSheetId="69">#REF!</definedName>
    <definedName name="cur_05" localSheetId="70">#REF!</definedName>
    <definedName name="cur_05" localSheetId="71">#REF!</definedName>
    <definedName name="cur_05" localSheetId="75">#REF!</definedName>
    <definedName name="cur_05" localSheetId="76">#REF!</definedName>
    <definedName name="cur_05" localSheetId="77">#REF!</definedName>
    <definedName name="cur_05" localSheetId="80">#REF!</definedName>
    <definedName name="cur_05" localSheetId="79">#REF!</definedName>
    <definedName name="cur_05" localSheetId="83">#REF!</definedName>
    <definedName name="cur_05" localSheetId="85">#REF!</definedName>
    <definedName name="cur_05" localSheetId="86">#REF!</definedName>
    <definedName name="cur_05" localSheetId="87">#REF!</definedName>
    <definedName name="cur_05" localSheetId="88">#REF!</definedName>
    <definedName name="cur_05" localSheetId="89">#REF!</definedName>
    <definedName name="cur_05" localSheetId="91">#REF!</definedName>
    <definedName name="cur_05" localSheetId="92">#REF!</definedName>
    <definedName name="cur_05" localSheetId="93">#REF!</definedName>
    <definedName name="cur_05" localSheetId="4">#REF!</definedName>
    <definedName name="cur_05" localSheetId="94">#REF!</definedName>
    <definedName name="cur_05" localSheetId="95">#REF!</definedName>
    <definedName name="cur_05" localSheetId="97">#REF!</definedName>
    <definedName name="cur_05" localSheetId="98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>#REF!</definedName>
    <definedName name="cur_06" localSheetId="0">#REF!</definedName>
    <definedName name="cur_06" localSheetId="24">#REF!</definedName>
    <definedName name="cur_06" localSheetId="25">#REF!</definedName>
    <definedName name="cur_06" localSheetId="26">#REF!</definedName>
    <definedName name="cur_06" localSheetId="28">#REF!</definedName>
    <definedName name="cur_06" localSheetId="31">#REF!</definedName>
    <definedName name="cur_06" localSheetId="32">#REF!</definedName>
    <definedName name="cur_06" localSheetId="1">#REF!</definedName>
    <definedName name="cur_06" localSheetId="34">#REF!</definedName>
    <definedName name="cur_06" localSheetId="35">#REF!</definedName>
    <definedName name="cur_06" localSheetId="36">#REF!</definedName>
    <definedName name="cur_06" localSheetId="37">#REF!</definedName>
    <definedName name="cur_06" localSheetId="38">#REF!</definedName>
    <definedName name="cur_06" localSheetId="39">#REF!</definedName>
    <definedName name="cur_06" localSheetId="40">#REF!</definedName>
    <definedName name="cur_06" localSheetId="41">#REF!</definedName>
    <definedName name="cur_06" localSheetId="42">#REF!</definedName>
    <definedName name="cur_06" localSheetId="43">#REF!</definedName>
    <definedName name="cur_06" localSheetId="44">#REF!</definedName>
    <definedName name="cur_06" localSheetId="45">#REF!</definedName>
    <definedName name="cur_06" localSheetId="49">#REF!</definedName>
    <definedName name="cur_06" localSheetId="50">#REF!</definedName>
    <definedName name="cur_06" localSheetId="52">#REF!</definedName>
    <definedName name="cur_06" localSheetId="55">#REF!</definedName>
    <definedName name="cur_06" localSheetId="61">#REF!</definedName>
    <definedName name="cur_06" localSheetId="62">#REF!</definedName>
    <definedName name="cur_06" localSheetId="2">#REF!</definedName>
    <definedName name="cur_06" localSheetId="3">#REF!</definedName>
    <definedName name="cur_06" localSheetId="72">#REF!</definedName>
    <definedName name="cur_06" localSheetId="73">#REF!</definedName>
    <definedName name="cur_06" localSheetId="69">#REF!</definedName>
    <definedName name="cur_06" localSheetId="70">#REF!</definedName>
    <definedName name="cur_06" localSheetId="71">#REF!</definedName>
    <definedName name="cur_06" localSheetId="75">#REF!</definedName>
    <definedName name="cur_06" localSheetId="76">#REF!</definedName>
    <definedName name="cur_06" localSheetId="77">#REF!</definedName>
    <definedName name="cur_06" localSheetId="80">#REF!</definedName>
    <definedName name="cur_06" localSheetId="79">#REF!</definedName>
    <definedName name="cur_06" localSheetId="83">#REF!</definedName>
    <definedName name="cur_06" localSheetId="85">#REF!</definedName>
    <definedName name="cur_06" localSheetId="86">#REF!</definedName>
    <definedName name="cur_06" localSheetId="87">#REF!</definedName>
    <definedName name="cur_06" localSheetId="88">#REF!</definedName>
    <definedName name="cur_06" localSheetId="89">#REF!</definedName>
    <definedName name="cur_06" localSheetId="91">#REF!</definedName>
    <definedName name="cur_06" localSheetId="92">#REF!</definedName>
    <definedName name="cur_06" localSheetId="93">#REF!</definedName>
    <definedName name="cur_06" localSheetId="4">#REF!</definedName>
    <definedName name="cur_06" localSheetId="94">#REF!</definedName>
    <definedName name="cur_06" localSheetId="95">#REF!</definedName>
    <definedName name="cur_06" localSheetId="97">#REF!</definedName>
    <definedName name="cur_06" localSheetId="98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>#REF!</definedName>
    <definedName name="cur_07" localSheetId="0">#REF!</definedName>
    <definedName name="cur_07" localSheetId="24">#REF!</definedName>
    <definedName name="cur_07" localSheetId="25">#REF!</definedName>
    <definedName name="cur_07" localSheetId="26">#REF!</definedName>
    <definedName name="cur_07" localSheetId="28">#REF!</definedName>
    <definedName name="cur_07" localSheetId="31">#REF!</definedName>
    <definedName name="cur_07" localSheetId="32">#REF!</definedName>
    <definedName name="cur_07" localSheetId="1">#REF!</definedName>
    <definedName name="cur_07" localSheetId="34">#REF!</definedName>
    <definedName name="cur_07" localSheetId="35">#REF!</definedName>
    <definedName name="cur_07" localSheetId="36">#REF!</definedName>
    <definedName name="cur_07" localSheetId="37">#REF!</definedName>
    <definedName name="cur_07" localSheetId="38">#REF!</definedName>
    <definedName name="cur_07" localSheetId="39">#REF!</definedName>
    <definedName name="cur_07" localSheetId="40">#REF!</definedName>
    <definedName name="cur_07" localSheetId="41">#REF!</definedName>
    <definedName name="cur_07" localSheetId="42">#REF!</definedName>
    <definedName name="cur_07" localSheetId="43">#REF!</definedName>
    <definedName name="cur_07" localSheetId="44">#REF!</definedName>
    <definedName name="cur_07" localSheetId="45">#REF!</definedName>
    <definedName name="cur_07" localSheetId="49">#REF!</definedName>
    <definedName name="cur_07" localSheetId="50">#REF!</definedName>
    <definedName name="cur_07" localSheetId="52">#REF!</definedName>
    <definedName name="cur_07" localSheetId="55">#REF!</definedName>
    <definedName name="cur_07" localSheetId="61">#REF!</definedName>
    <definedName name="cur_07" localSheetId="62">#REF!</definedName>
    <definedName name="cur_07" localSheetId="2">#REF!</definedName>
    <definedName name="cur_07" localSheetId="3">#REF!</definedName>
    <definedName name="cur_07" localSheetId="72">#REF!</definedName>
    <definedName name="cur_07" localSheetId="73">#REF!</definedName>
    <definedName name="cur_07" localSheetId="69">#REF!</definedName>
    <definedName name="cur_07" localSheetId="70">#REF!</definedName>
    <definedName name="cur_07" localSheetId="71">#REF!</definedName>
    <definedName name="cur_07" localSheetId="75">#REF!</definedName>
    <definedName name="cur_07" localSheetId="76">#REF!</definedName>
    <definedName name="cur_07" localSheetId="77">#REF!</definedName>
    <definedName name="cur_07" localSheetId="80">#REF!</definedName>
    <definedName name="cur_07" localSheetId="79">#REF!</definedName>
    <definedName name="cur_07" localSheetId="83">#REF!</definedName>
    <definedName name="cur_07" localSheetId="85">#REF!</definedName>
    <definedName name="cur_07" localSheetId="86">#REF!</definedName>
    <definedName name="cur_07" localSheetId="87">#REF!</definedName>
    <definedName name="cur_07" localSheetId="88">#REF!</definedName>
    <definedName name="cur_07" localSheetId="89">#REF!</definedName>
    <definedName name="cur_07" localSheetId="91">#REF!</definedName>
    <definedName name="cur_07" localSheetId="92">#REF!</definedName>
    <definedName name="cur_07" localSheetId="93">#REF!</definedName>
    <definedName name="cur_07" localSheetId="4">#REF!</definedName>
    <definedName name="cur_07" localSheetId="94">#REF!</definedName>
    <definedName name="cur_07" localSheetId="95">#REF!</definedName>
    <definedName name="cur_07" localSheetId="97">#REF!</definedName>
    <definedName name="cur_07" localSheetId="98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>#REF!</definedName>
    <definedName name="cur_08" localSheetId="0">#REF!</definedName>
    <definedName name="cur_08" localSheetId="24">#REF!</definedName>
    <definedName name="cur_08" localSheetId="25">#REF!</definedName>
    <definedName name="cur_08" localSheetId="26">#REF!</definedName>
    <definedName name="cur_08" localSheetId="28">#REF!</definedName>
    <definedName name="cur_08" localSheetId="31">#REF!</definedName>
    <definedName name="cur_08" localSheetId="32">#REF!</definedName>
    <definedName name="cur_08" localSheetId="1">#REF!</definedName>
    <definedName name="cur_08" localSheetId="34">#REF!</definedName>
    <definedName name="cur_08" localSheetId="35">#REF!</definedName>
    <definedName name="cur_08" localSheetId="36">#REF!</definedName>
    <definedName name="cur_08" localSheetId="37">#REF!</definedName>
    <definedName name="cur_08" localSheetId="38">#REF!</definedName>
    <definedName name="cur_08" localSheetId="39">#REF!</definedName>
    <definedName name="cur_08" localSheetId="40">#REF!</definedName>
    <definedName name="cur_08" localSheetId="41">#REF!</definedName>
    <definedName name="cur_08" localSheetId="42">#REF!</definedName>
    <definedName name="cur_08" localSheetId="43">#REF!</definedName>
    <definedName name="cur_08" localSheetId="44">#REF!</definedName>
    <definedName name="cur_08" localSheetId="45">#REF!</definedName>
    <definedName name="cur_08" localSheetId="49">#REF!</definedName>
    <definedName name="cur_08" localSheetId="50">#REF!</definedName>
    <definedName name="cur_08" localSheetId="52">#REF!</definedName>
    <definedName name="cur_08" localSheetId="55">#REF!</definedName>
    <definedName name="cur_08" localSheetId="61">#REF!</definedName>
    <definedName name="cur_08" localSheetId="62">#REF!</definedName>
    <definedName name="cur_08" localSheetId="2">#REF!</definedName>
    <definedName name="cur_08" localSheetId="3">#REF!</definedName>
    <definedName name="cur_08" localSheetId="72">#REF!</definedName>
    <definedName name="cur_08" localSheetId="73">#REF!</definedName>
    <definedName name="cur_08" localSheetId="69">#REF!</definedName>
    <definedName name="cur_08" localSheetId="70">#REF!</definedName>
    <definedName name="cur_08" localSheetId="71">#REF!</definedName>
    <definedName name="cur_08" localSheetId="75">#REF!</definedName>
    <definedName name="cur_08" localSheetId="76">#REF!</definedName>
    <definedName name="cur_08" localSheetId="77">#REF!</definedName>
    <definedName name="cur_08" localSheetId="80">#REF!</definedName>
    <definedName name="cur_08" localSheetId="79">#REF!</definedName>
    <definedName name="cur_08" localSheetId="83">#REF!</definedName>
    <definedName name="cur_08" localSheetId="85">#REF!</definedName>
    <definedName name="cur_08" localSheetId="86">#REF!</definedName>
    <definedName name="cur_08" localSheetId="87">#REF!</definedName>
    <definedName name="cur_08" localSheetId="88">#REF!</definedName>
    <definedName name="cur_08" localSheetId="89">#REF!</definedName>
    <definedName name="cur_08" localSheetId="91">#REF!</definedName>
    <definedName name="cur_08" localSheetId="92">#REF!</definedName>
    <definedName name="cur_08" localSheetId="93">#REF!</definedName>
    <definedName name="cur_08" localSheetId="4">#REF!</definedName>
    <definedName name="cur_08" localSheetId="94">#REF!</definedName>
    <definedName name="cur_08" localSheetId="95">#REF!</definedName>
    <definedName name="cur_08" localSheetId="97">#REF!</definedName>
    <definedName name="cur_08" localSheetId="98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>#REF!</definedName>
    <definedName name="cur_09" localSheetId="0">#REF!</definedName>
    <definedName name="cur_09" localSheetId="24">#REF!</definedName>
    <definedName name="cur_09" localSheetId="25">#REF!</definedName>
    <definedName name="cur_09" localSheetId="26">#REF!</definedName>
    <definedName name="cur_09" localSheetId="28">#REF!</definedName>
    <definedName name="cur_09" localSheetId="31">#REF!</definedName>
    <definedName name="cur_09" localSheetId="32">#REF!</definedName>
    <definedName name="cur_09" localSheetId="1">#REF!</definedName>
    <definedName name="cur_09" localSheetId="34">#REF!</definedName>
    <definedName name="cur_09" localSheetId="35">#REF!</definedName>
    <definedName name="cur_09" localSheetId="36">#REF!</definedName>
    <definedName name="cur_09" localSheetId="37">#REF!</definedName>
    <definedName name="cur_09" localSheetId="38">#REF!</definedName>
    <definedName name="cur_09" localSheetId="39">#REF!</definedName>
    <definedName name="cur_09" localSheetId="40">#REF!</definedName>
    <definedName name="cur_09" localSheetId="41">#REF!</definedName>
    <definedName name="cur_09" localSheetId="42">#REF!</definedName>
    <definedName name="cur_09" localSheetId="43">#REF!</definedName>
    <definedName name="cur_09" localSheetId="44">#REF!</definedName>
    <definedName name="cur_09" localSheetId="45">#REF!</definedName>
    <definedName name="cur_09" localSheetId="49">#REF!</definedName>
    <definedName name="cur_09" localSheetId="50">#REF!</definedName>
    <definedName name="cur_09" localSheetId="52">#REF!</definedName>
    <definedName name="cur_09" localSheetId="55">#REF!</definedName>
    <definedName name="cur_09" localSheetId="61">#REF!</definedName>
    <definedName name="cur_09" localSheetId="62">#REF!</definedName>
    <definedName name="cur_09" localSheetId="2">#REF!</definedName>
    <definedName name="cur_09" localSheetId="3">#REF!</definedName>
    <definedName name="cur_09" localSheetId="72">#REF!</definedName>
    <definedName name="cur_09" localSheetId="73">#REF!</definedName>
    <definedName name="cur_09" localSheetId="69">#REF!</definedName>
    <definedName name="cur_09" localSheetId="70">#REF!</definedName>
    <definedName name="cur_09" localSheetId="71">#REF!</definedName>
    <definedName name="cur_09" localSheetId="75">#REF!</definedName>
    <definedName name="cur_09" localSheetId="76">#REF!</definedName>
    <definedName name="cur_09" localSheetId="77">#REF!</definedName>
    <definedName name="cur_09" localSheetId="80">#REF!</definedName>
    <definedName name="cur_09" localSheetId="79">#REF!</definedName>
    <definedName name="cur_09" localSheetId="83">#REF!</definedName>
    <definedName name="cur_09" localSheetId="85">#REF!</definedName>
    <definedName name="cur_09" localSheetId="86">#REF!</definedName>
    <definedName name="cur_09" localSheetId="87">#REF!</definedName>
    <definedName name="cur_09" localSheetId="88">#REF!</definedName>
    <definedName name="cur_09" localSheetId="89">#REF!</definedName>
    <definedName name="cur_09" localSheetId="91">#REF!</definedName>
    <definedName name="cur_09" localSheetId="92">#REF!</definedName>
    <definedName name="cur_09" localSheetId="93">#REF!</definedName>
    <definedName name="cur_09" localSheetId="4">#REF!</definedName>
    <definedName name="cur_09" localSheetId="94">#REF!</definedName>
    <definedName name="cur_09" localSheetId="95">#REF!</definedName>
    <definedName name="cur_09" localSheetId="97">#REF!</definedName>
    <definedName name="cur_09" localSheetId="98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>#REF!</definedName>
    <definedName name="cur_10" localSheetId="0">#REF!</definedName>
    <definedName name="cur_10" localSheetId="24">#REF!</definedName>
    <definedName name="cur_10" localSheetId="25">#REF!</definedName>
    <definedName name="cur_10" localSheetId="26">#REF!</definedName>
    <definedName name="cur_10" localSheetId="28">#REF!</definedName>
    <definedName name="cur_10" localSheetId="31">#REF!</definedName>
    <definedName name="cur_10" localSheetId="32">#REF!</definedName>
    <definedName name="cur_10" localSheetId="1">#REF!</definedName>
    <definedName name="cur_10" localSheetId="34">#REF!</definedName>
    <definedName name="cur_10" localSheetId="35">#REF!</definedName>
    <definedName name="cur_10" localSheetId="36">#REF!</definedName>
    <definedName name="cur_10" localSheetId="37">#REF!</definedName>
    <definedName name="cur_10" localSheetId="38">#REF!</definedName>
    <definedName name="cur_10" localSheetId="39">#REF!</definedName>
    <definedName name="cur_10" localSheetId="40">#REF!</definedName>
    <definedName name="cur_10" localSheetId="41">#REF!</definedName>
    <definedName name="cur_10" localSheetId="42">#REF!</definedName>
    <definedName name="cur_10" localSheetId="43">#REF!</definedName>
    <definedName name="cur_10" localSheetId="44">#REF!</definedName>
    <definedName name="cur_10" localSheetId="45">#REF!</definedName>
    <definedName name="cur_10" localSheetId="49">#REF!</definedName>
    <definedName name="cur_10" localSheetId="50">#REF!</definedName>
    <definedName name="cur_10" localSheetId="52">#REF!</definedName>
    <definedName name="cur_10" localSheetId="55">#REF!</definedName>
    <definedName name="cur_10" localSheetId="61">#REF!</definedName>
    <definedName name="cur_10" localSheetId="62">#REF!</definedName>
    <definedName name="cur_10" localSheetId="2">#REF!</definedName>
    <definedName name="cur_10" localSheetId="3">#REF!</definedName>
    <definedName name="cur_10" localSheetId="72">#REF!</definedName>
    <definedName name="cur_10" localSheetId="73">#REF!</definedName>
    <definedName name="cur_10" localSheetId="69">#REF!</definedName>
    <definedName name="cur_10" localSheetId="70">#REF!</definedName>
    <definedName name="cur_10" localSheetId="71">#REF!</definedName>
    <definedName name="cur_10" localSheetId="75">#REF!</definedName>
    <definedName name="cur_10" localSheetId="76">#REF!</definedName>
    <definedName name="cur_10" localSheetId="77">#REF!</definedName>
    <definedName name="cur_10" localSheetId="80">#REF!</definedName>
    <definedName name="cur_10" localSheetId="79">#REF!</definedName>
    <definedName name="cur_10" localSheetId="83">#REF!</definedName>
    <definedName name="cur_10" localSheetId="85">#REF!</definedName>
    <definedName name="cur_10" localSheetId="86">#REF!</definedName>
    <definedName name="cur_10" localSheetId="87">#REF!</definedName>
    <definedName name="cur_10" localSheetId="88">#REF!</definedName>
    <definedName name="cur_10" localSheetId="89">#REF!</definedName>
    <definedName name="cur_10" localSheetId="91">#REF!</definedName>
    <definedName name="cur_10" localSheetId="92">#REF!</definedName>
    <definedName name="cur_10" localSheetId="93">#REF!</definedName>
    <definedName name="cur_10" localSheetId="4">#REF!</definedName>
    <definedName name="cur_10" localSheetId="94">#REF!</definedName>
    <definedName name="cur_10" localSheetId="95">#REF!</definedName>
    <definedName name="cur_10" localSheetId="97">#REF!</definedName>
    <definedName name="cur_10" localSheetId="98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>#REF!</definedName>
    <definedName name="cur_11" localSheetId="0">#REF!</definedName>
    <definedName name="cur_11" localSheetId="24">#REF!</definedName>
    <definedName name="cur_11" localSheetId="25">#REF!</definedName>
    <definedName name="cur_11" localSheetId="26">#REF!</definedName>
    <definedName name="cur_11" localSheetId="28">#REF!</definedName>
    <definedName name="cur_11" localSheetId="31">#REF!</definedName>
    <definedName name="cur_11" localSheetId="32">#REF!</definedName>
    <definedName name="cur_11" localSheetId="1">#REF!</definedName>
    <definedName name="cur_11" localSheetId="34">#REF!</definedName>
    <definedName name="cur_11" localSheetId="35">#REF!</definedName>
    <definedName name="cur_11" localSheetId="36">#REF!</definedName>
    <definedName name="cur_11" localSheetId="37">#REF!</definedName>
    <definedName name="cur_11" localSheetId="38">#REF!</definedName>
    <definedName name="cur_11" localSheetId="39">#REF!</definedName>
    <definedName name="cur_11" localSheetId="40">#REF!</definedName>
    <definedName name="cur_11" localSheetId="41">#REF!</definedName>
    <definedName name="cur_11" localSheetId="42">#REF!</definedName>
    <definedName name="cur_11" localSheetId="43">#REF!</definedName>
    <definedName name="cur_11" localSheetId="44">#REF!</definedName>
    <definedName name="cur_11" localSheetId="45">#REF!</definedName>
    <definedName name="cur_11" localSheetId="49">#REF!</definedName>
    <definedName name="cur_11" localSheetId="50">#REF!</definedName>
    <definedName name="cur_11" localSheetId="52">#REF!</definedName>
    <definedName name="cur_11" localSheetId="55">#REF!</definedName>
    <definedName name="cur_11" localSheetId="61">#REF!</definedName>
    <definedName name="cur_11" localSheetId="62">#REF!</definedName>
    <definedName name="cur_11" localSheetId="2">#REF!</definedName>
    <definedName name="cur_11" localSheetId="3">#REF!</definedName>
    <definedName name="cur_11" localSheetId="72">#REF!</definedName>
    <definedName name="cur_11" localSheetId="73">#REF!</definedName>
    <definedName name="cur_11" localSheetId="69">#REF!</definedName>
    <definedName name="cur_11" localSheetId="70">#REF!</definedName>
    <definedName name="cur_11" localSheetId="71">#REF!</definedName>
    <definedName name="cur_11" localSheetId="75">#REF!</definedName>
    <definedName name="cur_11" localSheetId="76">#REF!</definedName>
    <definedName name="cur_11" localSheetId="77">#REF!</definedName>
    <definedName name="cur_11" localSheetId="80">#REF!</definedName>
    <definedName name="cur_11" localSheetId="79">#REF!</definedName>
    <definedName name="cur_11" localSheetId="83">#REF!</definedName>
    <definedName name="cur_11" localSheetId="85">#REF!</definedName>
    <definedName name="cur_11" localSheetId="86">#REF!</definedName>
    <definedName name="cur_11" localSheetId="87">#REF!</definedName>
    <definedName name="cur_11" localSheetId="88">#REF!</definedName>
    <definedName name="cur_11" localSheetId="89">#REF!</definedName>
    <definedName name="cur_11" localSheetId="91">#REF!</definedName>
    <definedName name="cur_11" localSheetId="92">#REF!</definedName>
    <definedName name="cur_11" localSheetId="93">#REF!</definedName>
    <definedName name="cur_11" localSheetId="4">#REF!</definedName>
    <definedName name="cur_11" localSheetId="94">#REF!</definedName>
    <definedName name="cur_11" localSheetId="95">#REF!</definedName>
    <definedName name="cur_11" localSheetId="97">#REF!</definedName>
    <definedName name="cur_11" localSheetId="98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>#REF!</definedName>
    <definedName name="cur_12p" localSheetId="0">#REF!</definedName>
    <definedName name="cur_12p" localSheetId="24">#REF!</definedName>
    <definedName name="cur_12p" localSheetId="25">#REF!</definedName>
    <definedName name="cur_12p" localSheetId="26">#REF!</definedName>
    <definedName name="cur_12p" localSheetId="28">#REF!</definedName>
    <definedName name="cur_12p" localSheetId="31">#REF!</definedName>
    <definedName name="cur_12p" localSheetId="32">#REF!</definedName>
    <definedName name="cur_12p" localSheetId="1">#REF!</definedName>
    <definedName name="cur_12p" localSheetId="34">#REF!</definedName>
    <definedName name="cur_12p" localSheetId="35">#REF!</definedName>
    <definedName name="cur_12p" localSheetId="36">#REF!</definedName>
    <definedName name="cur_12p" localSheetId="37">#REF!</definedName>
    <definedName name="cur_12p" localSheetId="38">#REF!</definedName>
    <definedName name="cur_12p" localSheetId="39">#REF!</definedName>
    <definedName name="cur_12p" localSheetId="40">#REF!</definedName>
    <definedName name="cur_12p" localSheetId="41">#REF!</definedName>
    <definedName name="cur_12p" localSheetId="42">#REF!</definedName>
    <definedName name="cur_12p" localSheetId="43">#REF!</definedName>
    <definedName name="cur_12p" localSheetId="44">#REF!</definedName>
    <definedName name="cur_12p" localSheetId="45">#REF!</definedName>
    <definedName name="cur_12p" localSheetId="49">#REF!</definedName>
    <definedName name="cur_12p" localSheetId="50">#REF!</definedName>
    <definedName name="cur_12p" localSheetId="52">#REF!</definedName>
    <definedName name="cur_12p" localSheetId="55">#REF!</definedName>
    <definedName name="cur_12p" localSheetId="61">#REF!</definedName>
    <definedName name="cur_12p" localSheetId="62">#REF!</definedName>
    <definedName name="cur_12p" localSheetId="2">#REF!</definedName>
    <definedName name="cur_12p" localSheetId="3">#REF!</definedName>
    <definedName name="cur_12p" localSheetId="72">#REF!</definedName>
    <definedName name="cur_12p" localSheetId="73">#REF!</definedName>
    <definedName name="cur_12p" localSheetId="69">#REF!</definedName>
    <definedName name="cur_12p" localSheetId="70">#REF!</definedName>
    <definedName name="cur_12p" localSheetId="71">#REF!</definedName>
    <definedName name="cur_12p" localSheetId="75">#REF!</definedName>
    <definedName name="cur_12p" localSheetId="76">#REF!</definedName>
    <definedName name="cur_12p" localSheetId="77">#REF!</definedName>
    <definedName name="cur_12p" localSheetId="80">#REF!</definedName>
    <definedName name="cur_12p" localSheetId="79">#REF!</definedName>
    <definedName name="cur_12p" localSheetId="83">#REF!</definedName>
    <definedName name="cur_12p" localSheetId="85">#REF!</definedName>
    <definedName name="cur_12p" localSheetId="86">#REF!</definedName>
    <definedName name="cur_12p" localSheetId="87">#REF!</definedName>
    <definedName name="cur_12p" localSheetId="88">#REF!</definedName>
    <definedName name="cur_12p" localSheetId="89">#REF!</definedName>
    <definedName name="cur_12p" localSheetId="91">#REF!</definedName>
    <definedName name="cur_12p" localSheetId="92">#REF!</definedName>
    <definedName name="cur_12p" localSheetId="93">#REF!</definedName>
    <definedName name="cur_12p" localSheetId="4">#REF!</definedName>
    <definedName name="cur_12p" localSheetId="94">#REF!</definedName>
    <definedName name="cur_12p" localSheetId="95">#REF!</definedName>
    <definedName name="cur_12p" localSheetId="97">#REF!</definedName>
    <definedName name="cur_12p" localSheetId="98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>#REF!</definedName>
    <definedName name="cur_2013p" localSheetId="0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8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34">#REF!</definedName>
    <definedName name="cur_2013p" localSheetId="35">#REF!</definedName>
    <definedName name="cur_2013p" localSheetId="36">#REF!</definedName>
    <definedName name="cur_2013p" localSheetId="37">#REF!</definedName>
    <definedName name="cur_2013p" localSheetId="38">#REF!</definedName>
    <definedName name="cur_2013p" localSheetId="39">#REF!</definedName>
    <definedName name="cur_2013p" localSheetId="40">#REF!</definedName>
    <definedName name="cur_2013p" localSheetId="41">#REF!</definedName>
    <definedName name="cur_2013p" localSheetId="42">#REF!</definedName>
    <definedName name="cur_2013p" localSheetId="43">#REF!</definedName>
    <definedName name="cur_2013p" localSheetId="44">#REF!</definedName>
    <definedName name="cur_2013p" localSheetId="45">#REF!</definedName>
    <definedName name="cur_2013p" localSheetId="49">#REF!</definedName>
    <definedName name="cur_2013p" localSheetId="50">#REF!</definedName>
    <definedName name="cur_2013p" localSheetId="52">#REF!</definedName>
    <definedName name="cur_2013p" localSheetId="55">#REF!</definedName>
    <definedName name="cur_2013p" localSheetId="61">#REF!</definedName>
    <definedName name="cur_2013p" localSheetId="62">#REF!</definedName>
    <definedName name="cur_2013p" localSheetId="2">#REF!</definedName>
    <definedName name="cur_2013p" localSheetId="3">#REF!</definedName>
    <definedName name="cur_2013p" localSheetId="72">#REF!</definedName>
    <definedName name="cur_2013p" localSheetId="73">#REF!</definedName>
    <definedName name="cur_2013p" localSheetId="69">#REF!</definedName>
    <definedName name="cur_2013p" localSheetId="70">#REF!</definedName>
    <definedName name="cur_2013p" localSheetId="71">#REF!</definedName>
    <definedName name="cur_2013p" localSheetId="75">#REF!</definedName>
    <definedName name="cur_2013p" localSheetId="76">#REF!</definedName>
    <definedName name="cur_2013p" localSheetId="77">#REF!</definedName>
    <definedName name="cur_2013p" localSheetId="80">#REF!</definedName>
    <definedName name="cur_2013p" localSheetId="79">#REF!</definedName>
    <definedName name="cur_2013p" localSheetId="83">#REF!</definedName>
    <definedName name="cur_2013p" localSheetId="85">#REF!</definedName>
    <definedName name="cur_2013p" localSheetId="86">#REF!</definedName>
    <definedName name="cur_2013p" localSheetId="87">#REF!</definedName>
    <definedName name="cur_2013p" localSheetId="88">#REF!</definedName>
    <definedName name="cur_2013p" localSheetId="89">#REF!</definedName>
    <definedName name="cur_2013p" localSheetId="91">#REF!</definedName>
    <definedName name="cur_2013p" localSheetId="92">#REF!</definedName>
    <definedName name="cur_2013p" localSheetId="93">#REF!</definedName>
    <definedName name="cur_2013p" localSheetId="4">#REF!</definedName>
    <definedName name="cur_2013p" localSheetId="94">#REF!</definedName>
    <definedName name="cur_2013p" localSheetId="95">#REF!</definedName>
    <definedName name="cur_2013p" localSheetId="97">#REF!</definedName>
    <definedName name="cur_2013p" localSheetId="98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>#REF!</definedName>
    <definedName name="cur_45" localSheetId="0">#REF!</definedName>
    <definedName name="cur_45" localSheetId="24">#REF!</definedName>
    <definedName name="cur_45" localSheetId="25">#REF!</definedName>
    <definedName name="cur_45" localSheetId="26">#REF!</definedName>
    <definedName name="cur_45" localSheetId="28">#REF!</definedName>
    <definedName name="cur_45" localSheetId="31">#REF!</definedName>
    <definedName name="cur_45" localSheetId="32">#REF!</definedName>
    <definedName name="cur_45" localSheetId="1">#REF!</definedName>
    <definedName name="cur_45" localSheetId="34">#REF!</definedName>
    <definedName name="cur_45" localSheetId="35">#REF!</definedName>
    <definedName name="cur_45" localSheetId="36">#REF!</definedName>
    <definedName name="cur_45" localSheetId="37">#REF!</definedName>
    <definedName name="cur_45" localSheetId="38">#REF!</definedName>
    <definedName name="cur_45" localSheetId="39">#REF!</definedName>
    <definedName name="cur_45" localSheetId="40">#REF!</definedName>
    <definedName name="cur_45" localSheetId="41">#REF!</definedName>
    <definedName name="cur_45" localSheetId="42">#REF!</definedName>
    <definedName name="cur_45" localSheetId="43">#REF!</definedName>
    <definedName name="cur_45" localSheetId="44">#REF!</definedName>
    <definedName name="cur_45" localSheetId="45">#REF!</definedName>
    <definedName name="cur_45" localSheetId="49">#REF!</definedName>
    <definedName name="cur_45" localSheetId="50">#REF!</definedName>
    <definedName name="cur_45" localSheetId="52">#REF!</definedName>
    <definedName name="cur_45" localSheetId="55">#REF!</definedName>
    <definedName name="cur_45" localSheetId="61">#REF!</definedName>
    <definedName name="cur_45" localSheetId="62">#REF!</definedName>
    <definedName name="cur_45" localSheetId="2">#REF!</definedName>
    <definedName name="cur_45" localSheetId="3">#REF!</definedName>
    <definedName name="cur_45" localSheetId="72">#REF!</definedName>
    <definedName name="cur_45" localSheetId="73">#REF!</definedName>
    <definedName name="cur_45" localSheetId="69">#REF!</definedName>
    <definedName name="cur_45" localSheetId="70">#REF!</definedName>
    <definedName name="cur_45" localSheetId="71">#REF!</definedName>
    <definedName name="cur_45" localSheetId="75">#REF!</definedName>
    <definedName name="cur_45" localSheetId="76">#REF!</definedName>
    <definedName name="cur_45" localSheetId="77">#REF!</definedName>
    <definedName name="cur_45" localSheetId="80">#REF!</definedName>
    <definedName name="cur_45" localSheetId="79">#REF!</definedName>
    <definedName name="cur_45" localSheetId="83">#REF!</definedName>
    <definedName name="cur_45" localSheetId="85">#REF!</definedName>
    <definedName name="cur_45" localSheetId="86">#REF!</definedName>
    <definedName name="cur_45" localSheetId="87">#REF!</definedName>
    <definedName name="cur_45" localSheetId="88">#REF!</definedName>
    <definedName name="cur_45" localSheetId="89">#REF!</definedName>
    <definedName name="cur_45" localSheetId="91">#REF!</definedName>
    <definedName name="cur_45" localSheetId="92">#REF!</definedName>
    <definedName name="cur_45" localSheetId="93">#REF!</definedName>
    <definedName name="cur_45" localSheetId="4">#REF!</definedName>
    <definedName name="cur_45" localSheetId="94">#REF!</definedName>
    <definedName name="cur_45" localSheetId="95">#REF!</definedName>
    <definedName name="cur_45" localSheetId="97">#REF!</definedName>
    <definedName name="cur_45" localSheetId="98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>#REF!</definedName>
    <definedName name="cur_52369" localSheetId="0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8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34">#REF!</definedName>
    <definedName name="cur_52369" localSheetId="35">#REF!</definedName>
    <definedName name="cur_52369" localSheetId="36">#REF!</definedName>
    <definedName name="cur_52369" localSheetId="37">#REF!</definedName>
    <definedName name="cur_52369" localSheetId="38">#REF!</definedName>
    <definedName name="cur_52369" localSheetId="39">#REF!</definedName>
    <definedName name="cur_52369" localSheetId="40">#REF!</definedName>
    <definedName name="cur_52369" localSheetId="41">#REF!</definedName>
    <definedName name="cur_52369" localSheetId="42">#REF!</definedName>
    <definedName name="cur_52369" localSheetId="43">#REF!</definedName>
    <definedName name="cur_52369" localSheetId="44">#REF!</definedName>
    <definedName name="cur_52369" localSheetId="45">#REF!</definedName>
    <definedName name="cur_52369" localSheetId="49">#REF!</definedName>
    <definedName name="cur_52369" localSheetId="50">#REF!</definedName>
    <definedName name="cur_52369" localSheetId="52">#REF!</definedName>
    <definedName name="cur_52369" localSheetId="55">#REF!</definedName>
    <definedName name="cur_52369" localSheetId="61">#REF!</definedName>
    <definedName name="cur_52369" localSheetId="62">#REF!</definedName>
    <definedName name="cur_52369" localSheetId="2">#REF!</definedName>
    <definedName name="cur_52369" localSheetId="3">#REF!</definedName>
    <definedName name="cur_52369" localSheetId="72">#REF!</definedName>
    <definedName name="cur_52369" localSheetId="73">#REF!</definedName>
    <definedName name="cur_52369" localSheetId="69">#REF!</definedName>
    <definedName name="cur_52369" localSheetId="70">#REF!</definedName>
    <definedName name="cur_52369" localSheetId="71">#REF!</definedName>
    <definedName name="cur_52369" localSheetId="75">#REF!</definedName>
    <definedName name="cur_52369" localSheetId="76">#REF!</definedName>
    <definedName name="cur_52369" localSheetId="77">#REF!</definedName>
    <definedName name="cur_52369" localSheetId="80">#REF!</definedName>
    <definedName name="cur_52369" localSheetId="79">#REF!</definedName>
    <definedName name="cur_52369" localSheetId="83">#REF!</definedName>
    <definedName name="cur_52369" localSheetId="85">#REF!</definedName>
    <definedName name="cur_52369" localSheetId="86">#REF!</definedName>
    <definedName name="cur_52369" localSheetId="87">#REF!</definedName>
    <definedName name="cur_52369" localSheetId="88">#REF!</definedName>
    <definedName name="cur_52369" localSheetId="89">#REF!</definedName>
    <definedName name="cur_52369" localSheetId="91">#REF!</definedName>
    <definedName name="cur_52369" localSheetId="92">#REF!</definedName>
    <definedName name="cur_52369" localSheetId="93">#REF!</definedName>
    <definedName name="cur_52369" localSheetId="4">#REF!</definedName>
    <definedName name="cur_52369" localSheetId="94">#REF!</definedName>
    <definedName name="cur_52369" localSheetId="95">#REF!</definedName>
    <definedName name="cur_52369" localSheetId="97">#REF!</definedName>
    <definedName name="cur_52369" localSheetId="98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>#REF!</definedName>
    <definedName name="cvxc" localSheetId="24">#REF!</definedName>
    <definedName name="cvxc" localSheetId="25" hidden="1">#REF!</definedName>
    <definedName name="cvxc" localSheetId="26" hidden="1">#REF!</definedName>
    <definedName name="cvxc" localSheetId="28" hidden="1">#REF!</definedName>
    <definedName name="cvxc" localSheetId="31" hidden="1">#REF!</definedName>
    <definedName name="cvxc" localSheetId="32" hidden="1">#REF!</definedName>
    <definedName name="cvxc" localSheetId="34" hidden="1">#REF!</definedName>
    <definedName name="cvxc" localSheetId="35" hidden="1">#REF!</definedName>
    <definedName name="cvxc" localSheetId="39" hidden="1">#REF!</definedName>
    <definedName name="cvxc" localSheetId="40" hidden="1">#REF!</definedName>
    <definedName name="cvxc" localSheetId="43" hidden="1">#REF!</definedName>
    <definedName name="cvxc" localSheetId="44" hidden="1">#REF!</definedName>
    <definedName name="cvxc" localSheetId="49" hidden="1">#REF!</definedName>
    <definedName name="cvxc" localSheetId="50" hidden="1">#REF!</definedName>
    <definedName name="cvxc" localSheetId="52" hidden="1">#REF!</definedName>
    <definedName name="cvxc" localSheetId="55" hidden="1">#REF!</definedName>
    <definedName name="cvxc" localSheetId="3" hidden="1">#REF!</definedName>
    <definedName name="cvxc" localSheetId="72" hidden="1">#REF!</definedName>
    <definedName name="cvxc" localSheetId="73" hidden="1">#REF!</definedName>
    <definedName name="cvxc" localSheetId="69" hidden="1">#REF!</definedName>
    <definedName name="cvxc" localSheetId="70" hidden="1">#REF!</definedName>
    <definedName name="cvxc" localSheetId="71" hidden="1">#REF!</definedName>
    <definedName name="cvxc" localSheetId="75" hidden="1">#REF!</definedName>
    <definedName name="cvxc" localSheetId="76" hidden="1">#REF!</definedName>
    <definedName name="cvxc" localSheetId="77" hidden="1">#REF!</definedName>
    <definedName name="cvxc" localSheetId="80" hidden="1">#REF!</definedName>
    <definedName name="cvxc" localSheetId="79" hidden="1">#REF!</definedName>
    <definedName name="cvxc" localSheetId="83" hidden="1">#REF!</definedName>
    <definedName name="cvxc" localSheetId="85" hidden="1">#REF!</definedName>
    <definedName name="cvxc" localSheetId="86" hidden="1">#REF!</definedName>
    <definedName name="cvxc" localSheetId="87" hidden="1">#REF!</definedName>
    <definedName name="cvxc" localSheetId="88" hidden="1">#REF!</definedName>
    <definedName name="cvxc" localSheetId="89" hidden="1">#REF!</definedName>
    <definedName name="cvxc" localSheetId="91" hidden="1">#REF!</definedName>
    <definedName name="cvxc" localSheetId="92" hidden="1">#REF!</definedName>
    <definedName name="cvxc" localSheetId="93" hidden="1">#REF!</definedName>
    <definedName name="cvxc" localSheetId="4" hidden="1">#REF!</definedName>
    <definedName name="cvxc" localSheetId="94" hidden="1">#REF!</definedName>
    <definedName name="cvxc" localSheetId="95" hidden="1">#REF!</definedName>
    <definedName name="cvxc" localSheetId="97" hidden="1">#REF!</definedName>
    <definedName name="cvxc" localSheetId="98" hidden="1">#REF!</definedName>
    <definedName name="cvxc" localSheetId="5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hidden="1">#REF!</definedName>
    <definedName name="cx" localSheetId="24">#REF!</definedName>
    <definedName name="cx" localSheetId="25">#REF!</definedName>
    <definedName name="cx" localSheetId="26">#REF!</definedName>
    <definedName name="cx" localSheetId="28">#REF!</definedName>
    <definedName name="cx" localSheetId="31">#REF!</definedName>
    <definedName name="cx" localSheetId="32">#REF!</definedName>
    <definedName name="cx" localSheetId="34">#REF!</definedName>
    <definedName name="cx" localSheetId="35">#REF!</definedName>
    <definedName name="cx" localSheetId="39">#REF!</definedName>
    <definedName name="cx" localSheetId="40">#REF!</definedName>
    <definedName name="cx" localSheetId="43">#REF!</definedName>
    <definedName name="cx" localSheetId="44">#REF!</definedName>
    <definedName name="cx" localSheetId="49">#REF!</definedName>
    <definedName name="cx" localSheetId="50">#REF!</definedName>
    <definedName name="cx" localSheetId="52">#REF!</definedName>
    <definedName name="cx" localSheetId="55">#REF!</definedName>
    <definedName name="cx" localSheetId="3">#REF!</definedName>
    <definedName name="cx" localSheetId="72">#REF!</definedName>
    <definedName name="cx" localSheetId="73">#REF!</definedName>
    <definedName name="cx" localSheetId="69">#REF!</definedName>
    <definedName name="cx" localSheetId="70">#REF!</definedName>
    <definedName name="cx" localSheetId="71">#REF!</definedName>
    <definedName name="cx" localSheetId="75">#REF!</definedName>
    <definedName name="cx" localSheetId="76">#REF!</definedName>
    <definedName name="cx" localSheetId="77">#REF!</definedName>
    <definedName name="cx" localSheetId="80">#REF!</definedName>
    <definedName name="cx" localSheetId="79">#REF!</definedName>
    <definedName name="cx" localSheetId="83">#REF!</definedName>
    <definedName name="cx" localSheetId="85">#REF!</definedName>
    <definedName name="cx" localSheetId="86">#REF!</definedName>
    <definedName name="cx" localSheetId="87">#REF!</definedName>
    <definedName name="cx" localSheetId="88">#REF!</definedName>
    <definedName name="cx" localSheetId="89">#REF!</definedName>
    <definedName name="cx" localSheetId="91">#REF!</definedName>
    <definedName name="cx" localSheetId="92">#REF!</definedName>
    <definedName name="cx" localSheetId="93">#REF!</definedName>
    <definedName name="cx" localSheetId="4">#REF!</definedName>
    <definedName name="cx" localSheetId="94">#REF!</definedName>
    <definedName name="cx" localSheetId="95">#REF!</definedName>
    <definedName name="cx" localSheetId="97">#REF!</definedName>
    <definedName name="cx" localSheetId="98">#REF!</definedName>
    <definedName name="cx" localSheetId="5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>#REF!</definedName>
    <definedName name="d" localSheetId="0">#REF!</definedName>
    <definedName name="d" localSheetId="24">#REF!</definedName>
    <definedName name="d" localSheetId="25">#REF!</definedName>
    <definedName name="d" localSheetId="26">#REF!</definedName>
    <definedName name="d" localSheetId="28">#REF!</definedName>
    <definedName name="d" localSheetId="31">#REF!</definedName>
    <definedName name="d" localSheetId="32">#REF!</definedName>
    <definedName name="d" localSheetId="1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8">#REF!</definedName>
    <definedName name="d" localSheetId="39">#REF!</definedName>
    <definedName name="d" localSheetId="40">#REF!</definedName>
    <definedName name="d" localSheetId="41">#REF!</definedName>
    <definedName name="d" localSheetId="42">#REF!</definedName>
    <definedName name="d" localSheetId="43">#REF!</definedName>
    <definedName name="d" localSheetId="44">#REF!</definedName>
    <definedName name="d" localSheetId="45">#REF!</definedName>
    <definedName name="d" localSheetId="49">#REF!</definedName>
    <definedName name="d" localSheetId="50">#REF!</definedName>
    <definedName name="d" localSheetId="52">#REF!</definedName>
    <definedName name="d" localSheetId="55">#REF!</definedName>
    <definedName name="d" localSheetId="61">#REF!</definedName>
    <definedName name="d" localSheetId="62">#REF!</definedName>
    <definedName name="d" localSheetId="2">#REF!</definedName>
    <definedName name="d" localSheetId="3">#REF!</definedName>
    <definedName name="d" localSheetId="72">#REF!</definedName>
    <definedName name="d" localSheetId="73">#REF!</definedName>
    <definedName name="d" localSheetId="69">#REF!</definedName>
    <definedName name="d" localSheetId="70">#REF!</definedName>
    <definedName name="d" localSheetId="71">#REF!</definedName>
    <definedName name="d" localSheetId="75">#REF!</definedName>
    <definedName name="d" localSheetId="76">#REF!</definedName>
    <definedName name="d" localSheetId="77">#REF!</definedName>
    <definedName name="d" localSheetId="80">#REF!</definedName>
    <definedName name="d" localSheetId="79">#REF!</definedName>
    <definedName name="d" localSheetId="83">#REF!</definedName>
    <definedName name="d" localSheetId="85">#REF!</definedName>
    <definedName name="d" localSheetId="86">#REF!</definedName>
    <definedName name="d" localSheetId="87">#REF!</definedName>
    <definedName name="d" localSheetId="88">#REF!</definedName>
    <definedName name="d" localSheetId="89">#REF!</definedName>
    <definedName name="d" localSheetId="91">#REF!</definedName>
    <definedName name="d" localSheetId="92">#REF!</definedName>
    <definedName name="d" localSheetId="93">#REF!</definedName>
    <definedName name="d" localSheetId="4">#REF!</definedName>
    <definedName name="d" localSheetId="94">#REF!</definedName>
    <definedName name="d" localSheetId="95">#REF!</definedName>
    <definedName name="d" localSheetId="97">#REF!</definedName>
    <definedName name="d" localSheetId="98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dasdasd" localSheetId="0">#REF!</definedName>
    <definedName name="dasdasd" localSheetId="24">#REF!</definedName>
    <definedName name="dasdasd" localSheetId="25">#REF!</definedName>
    <definedName name="dasdasd" localSheetId="26">#REF!</definedName>
    <definedName name="dasdasd" localSheetId="28">#REF!</definedName>
    <definedName name="dasdasd" localSheetId="31">#REF!</definedName>
    <definedName name="dasdasd" localSheetId="32">#REF!</definedName>
    <definedName name="dasdasd" localSheetId="1">#REF!</definedName>
    <definedName name="dasdasd" localSheetId="34">#REF!</definedName>
    <definedName name="dasdasd" localSheetId="35">#REF!</definedName>
    <definedName name="dasdasd" localSheetId="36">#REF!</definedName>
    <definedName name="dasdasd" localSheetId="37">#REF!</definedName>
    <definedName name="dasdasd" localSheetId="38">#REF!</definedName>
    <definedName name="dasdasd" localSheetId="39">#REF!</definedName>
    <definedName name="dasdasd" localSheetId="40">#REF!</definedName>
    <definedName name="dasdasd" localSheetId="41">#REF!</definedName>
    <definedName name="dasdasd" localSheetId="42">#REF!</definedName>
    <definedName name="dasdasd" localSheetId="43">#REF!</definedName>
    <definedName name="dasdasd" localSheetId="44">#REF!</definedName>
    <definedName name="dasdasd" localSheetId="45">#REF!</definedName>
    <definedName name="dasdasd" localSheetId="49">#REF!</definedName>
    <definedName name="dasdasd" localSheetId="50">#REF!</definedName>
    <definedName name="dasdasd" localSheetId="52">#REF!</definedName>
    <definedName name="dasdasd" localSheetId="55">#REF!</definedName>
    <definedName name="dasdasd" localSheetId="61">#REF!</definedName>
    <definedName name="dasdasd" localSheetId="62">#REF!</definedName>
    <definedName name="dasdasd" localSheetId="2">#REF!</definedName>
    <definedName name="dasdasd" localSheetId="3">#REF!</definedName>
    <definedName name="dasdasd" localSheetId="72">#REF!</definedName>
    <definedName name="dasdasd" localSheetId="73">#REF!</definedName>
    <definedName name="dasdasd" localSheetId="69">#REF!</definedName>
    <definedName name="dasdasd" localSheetId="70">#REF!</definedName>
    <definedName name="dasdasd" localSheetId="71">#REF!</definedName>
    <definedName name="dasdasd" localSheetId="75">#REF!</definedName>
    <definedName name="dasdasd" localSheetId="76">#REF!</definedName>
    <definedName name="dasdasd" localSheetId="77">#REF!</definedName>
    <definedName name="dasdasd" localSheetId="80">#REF!</definedName>
    <definedName name="dasdasd" localSheetId="79">#REF!</definedName>
    <definedName name="dasdasd" localSheetId="83">#REF!</definedName>
    <definedName name="dasdasd" localSheetId="85">#REF!</definedName>
    <definedName name="dasdasd" localSheetId="86">#REF!</definedName>
    <definedName name="dasdasd" localSheetId="87">#REF!</definedName>
    <definedName name="dasdasd" localSheetId="88">#REF!</definedName>
    <definedName name="dasdasd" localSheetId="89">#REF!</definedName>
    <definedName name="dasdasd" localSheetId="91">#REF!</definedName>
    <definedName name="dasdasd" localSheetId="92">#REF!</definedName>
    <definedName name="dasdasd" localSheetId="93">#REF!</definedName>
    <definedName name="dasdasd" localSheetId="4">#REF!</definedName>
    <definedName name="dasdasd" localSheetId="94">#REF!</definedName>
    <definedName name="dasdasd" localSheetId="95">#REF!</definedName>
    <definedName name="dasdasd" localSheetId="97">#REF!</definedName>
    <definedName name="dasdasd" localSheetId="98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>#REF!</definedName>
    <definedName name="dd" localSheetId="24">#REF!</definedName>
    <definedName name="dd" localSheetId="25" hidden="1">#REF!</definedName>
    <definedName name="dd" localSheetId="26" hidden="1">#REF!</definedName>
    <definedName name="dd" localSheetId="28" hidden="1">#REF!</definedName>
    <definedName name="dd" localSheetId="31" hidden="1">#REF!</definedName>
    <definedName name="dd" localSheetId="32" hidden="1">#REF!</definedName>
    <definedName name="dd" localSheetId="34" hidden="1">#REF!</definedName>
    <definedName name="dd" localSheetId="35" hidden="1">#REF!</definedName>
    <definedName name="dd" localSheetId="39" hidden="1">#REF!</definedName>
    <definedName name="dd" localSheetId="40" hidden="1">#REF!</definedName>
    <definedName name="dd" localSheetId="43" hidden="1">#REF!</definedName>
    <definedName name="dd" localSheetId="44" hidden="1">#REF!</definedName>
    <definedName name="dd" localSheetId="49" hidden="1">#REF!</definedName>
    <definedName name="dd" localSheetId="50" hidden="1">#REF!</definedName>
    <definedName name="dd" localSheetId="52" hidden="1">#REF!</definedName>
    <definedName name="dd" localSheetId="55" hidden="1">#REF!</definedName>
    <definedName name="dd" localSheetId="3" hidden="1">#REF!</definedName>
    <definedName name="dd" localSheetId="72" hidden="1">#REF!</definedName>
    <definedName name="dd" localSheetId="73" hidden="1">#REF!</definedName>
    <definedName name="dd" localSheetId="69" hidden="1">#REF!</definedName>
    <definedName name="dd" localSheetId="70" hidden="1">#REF!</definedName>
    <definedName name="dd" localSheetId="71" hidden="1">#REF!</definedName>
    <definedName name="dd" localSheetId="75" hidden="1">#REF!</definedName>
    <definedName name="dd" localSheetId="76" hidden="1">#REF!</definedName>
    <definedName name="dd" localSheetId="77" hidden="1">#REF!</definedName>
    <definedName name="dd" localSheetId="80" hidden="1">#REF!</definedName>
    <definedName name="dd" localSheetId="79" hidden="1">#REF!</definedName>
    <definedName name="dd" localSheetId="83" hidden="1">#REF!</definedName>
    <definedName name="dd" localSheetId="85" hidden="1">#REF!</definedName>
    <definedName name="dd" localSheetId="86" hidden="1">#REF!</definedName>
    <definedName name="dd" localSheetId="87" hidden="1">#REF!</definedName>
    <definedName name="dd" localSheetId="88" hidden="1">#REF!</definedName>
    <definedName name="dd" localSheetId="89" hidden="1">#REF!</definedName>
    <definedName name="dd" localSheetId="91" hidden="1">#REF!</definedName>
    <definedName name="dd" localSheetId="92" hidden="1">#REF!</definedName>
    <definedName name="dd" localSheetId="93" hidden="1">#REF!</definedName>
    <definedName name="dd" localSheetId="4" hidden="1">#REF!</definedName>
    <definedName name="dd" localSheetId="94" hidden="1">#REF!</definedName>
    <definedName name="dd" localSheetId="95" hidden="1">#REF!</definedName>
    <definedName name="dd" localSheetId="97" hidden="1">#REF!</definedName>
    <definedName name="dd" localSheetId="98" hidden="1">#REF!</definedName>
    <definedName name="dd" localSheetId="5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hidden="1">#REF!</definedName>
    <definedName name="ddd" localSheetId="0">#REF!</definedName>
    <definedName name="ddd" localSheetId="24">#REF!</definedName>
    <definedName name="ddd" localSheetId="25">#REF!</definedName>
    <definedName name="ddd" localSheetId="26">#REF!</definedName>
    <definedName name="ddd" localSheetId="28">#REF!</definedName>
    <definedName name="ddd" localSheetId="31">#REF!</definedName>
    <definedName name="ddd" localSheetId="32">#REF!</definedName>
    <definedName name="ddd" localSheetId="1">#REF!</definedName>
    <definedName name="ddd" localSheetId="34">#REF!</definedName>
    <definedName name="ddd" localSheetId="35">#REF!</definedName>
    <definedName name="ddd" localSheetId="36">#REF!</definedName>
    <definedName name="ddd" localSheetId="37">#REF!</definedName>
    <definedName name="ddd" localSheetId="38">#REF!</definedName>
    <definedName name="ddd" localSheetId="39">#REF!</definedName>
    <definedName name="ddd" localSheetId="40">#REF!</definedName>
    <definedName name="ddd" localSheetId="41">#REF!</definedName>
    <definedName name="ddd" localSheetId="42">#REF!</definedName>
    <definedName name="ddd" localSheetId="43">#REF!</definedName>
    <definedName name="ddd" localSheetId="44">#REF!</definedName>
    <definedName name="ddd" localSheetId="45">#REF!</definedName>
    <definedName name="ddd" localSheetId="49">#REF!</definedName>
    <definedName name="ddd" localSheetId="50">#REF!</definedName>
    <definedName name="ddd" localSheetId="52">#REF!</definedName>
    <definedName name="ddd" localSheetId="55">#REF!</definedName>
    <definedName name="ddd" localSheetId="61">#REF!</definedName>
    <definedName name="ddd" localSheetId="62">#REF!</definedName>
    <definedName name="ddd" localSheetId="2">#REF!</definedName>
    <definedName name="ddd" localSheetId="3">#REF!</definedName>
    <definedName name="ddd" localSheetId="72">#REF!</definedName>
    <definedName name="ddd" localSheetId="73">#REF!</definedName>
    <definedName name="ddd" localSheetId="69">#REF!</definedName>
    <definedName name="ddd" localSheetId="70">#REF!</definedName>
    <definedName name="ddd" localSheetId="71">#REF!</definedName>
    <definedName name="ddd" localSheetId="75">#REF!</definedName>
    <definedName name="ddd" localSheetId="76">#REF!</definedName>
    <definedName name="ddd" localSheetId="77">#REF!</definedName>
    <definedName name="ddd" localSheetId="80">#REF!</definedName>
    <definedName name="ddd" localSheetId="79">#REF!</definedName>
    <definedName name="ddd" localSheetId="83">#REF!</definedName>
    <definedName name="ddd" localSheetId="85">#REF!</definedName>
    <definedName name="ddd" localSheetId="86">#REF!</definedName>
    <definedName name="ddd" localSheetId="87">#REF!</definedName>
    <definedName name="ddd" localSheetId="88">#REF!</definedName>
    <definedName name="ddd" localSheetId="89">#REF!</definedName>
    <definedName name="ddd" localSheetId="91">#REF!</definedName>
    <definedName name="ddd" localSheetId="92">#REF!</definedName>
    <definedName name="ddd" localSheetId="93">#REF!</definedName>
    <definedName name="ddd" localSheetId="4">#REF!</definedName>
    <definedName name="ddd" localSheetId="94">#REF!</definedName>
    <definedName name="ddd" localSheetId="95">#REF!</definedName>
    <definedName name="ddd" localSheetId="97">#REF!</definedName>
    <definedName name="ddd" localSheetId="98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>#REF!</definedName>
    <definedName name="dddfrt" localSheetId="24">#REF!</definedName>
    <definedName name="dddfrt" localSheetId="25">#REF!</definedName>
    <definedName name="dddfrt" localSheetId="26">#REF!</definedName>
    <definedName name="dddfrt" localSheetId="28">#REF!</definedName>
    <definedName name="dddfrt" localSheetId="31">#REF!</definedName>
    <definedName name="dddfrt" localSheetId="32">#REF!</definedName>
    <definedName name="dddfrt" localSheetId="34">#REF!</definedName>
    <definedName name="dddfrt" localSheetId="35">#REF!</definedName>
    <definedName name="dddfrt" localSheetId="39">#REF!</definedName>
    <definedName name="dddfrt" localSheetId="40">#REF!</definedName>
    <definedName name="dddfrt" localSheetId="43">#REF!</definedName>
    <definedName name="dddfrt" localSheetId="44">#REF!</definedName>
    <definedName name="dddfrt" localSheetId="49">#REF!</definedName>
    <definedName name="dddfrt" localSheetId="50">#REF!</definedName>
    <definedName name="dddfrt" localSheetId="52">#REF!</definedName>
    <definedName name="dddfrt" localSheetId="55">#REF!</definedName>
    <definedName name="dddfrt" localSheetId="3">#REF!</definedName>
    <definedName name="dddfrt" localSheetId="72">#REF!</definedName>
    <definedName name="dddfrt" localSheetId="73">#REF!</definedName>
    <definedName name="dddfrt" localSheetId="69">#REF!</definedName>
    <definedName name="dddfrt" localSheetId="70">#REF!</definedName>
    <definedName name="dddfrt" localSheetId="71">#REF!</definedName>
    <definedName name="dddfrt" localSheetId="75">#REF!</definedName>
    <definedName name="dddfrt" localSheetId="76">#REF!</definedName>
    <definedName name="dddfrt" localSheetId="77">#REF!</definedName>
    <definedName name="dddfrt" localSheetId="80">#REF!</definedName>
    <definedName name="dddfrt" localSheetId="79">#REF!</definedName>
    <definedName name="dddfrt" localSheetId="83">#REF!</definedName>
    <definedName name="dddfrt" localSheetId="85">#REF!</definedName>
    <definedName name="dddfrt" localSheetId="86">#REF!</definedName>
    <definedName name="dddfrt" localSheetId="87">#REF!</definedName>
    <definedName name="dddfrt" localSheetId="88">#REF!</definedName>
    <definedName name="dddfrt" localSheetId="89">#REF!</definedName>
    <definedName name="dddfrt" localSheetId="91">#REF!</definedName>
    <definedName name="dddfrt" localSheetId="92">#REF!</definedName>
    <definedName name="dddfrt" localSheetId="93">#REF!</definedName>
    <definedName name="dddfrt" localSheetId="4">#REF!</definedName>
    <definedName name="dddfrt" localSheetId="94">#REF!</definedName>
    <definedName name="dddfrt" localSheetId="95">#REF!</definedName>
    <definedName name="dddfrt" localSheetId="97">#REF!</definedName>
    <definedName name="dddfrt" localSheetId="98">#REF!</definedName>
    <definedName name="dddfrt" localSheetId="5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>#REF!</definedName>
    <definedName name="ddds" localSheetId="24">#REF!</definedName>
    <definedName name="ddds" localSheetId="25">#REF!</definedName>
    <definedName name="ddds" localSheetId="26">#REF!</definedName>
    <definedName name="ddds" localSheetId="28">#REF!</definedName>
    <definedName name="ddds" localSheetId="31">#REF!</definedName>
    <definedName name="ddds" localSheetId="32">#REF!</definedName>
    <definedName name="ddds" localSheetId="34">#REF!</definedName>
    <definedName name="ddds" localSheetId="35">#REF!</definedName>
    <definedName name="ddds" localSheetId="39">#REF!</definedName>
    <definedName name="ddds" localSheetId="40">#REF!</definedName>
    <definedName name="ddds" localSheetId="43">#REF!</definedName>
    <definedName name="ddds" localSheetId="44">#REF!</definedName>
    <definedName name="ddds" localSheetId="49">#REF!</definedName>
    <definedName name="ddds" localSheetId="50">#REF!</definedName>
    <definedName name="ddds" localSheetId="52">#REF!</definedName>
    <definedName name="ddds" localSheetId="55">#REF!</definedName>
    <definedName name="ddds" localSheetId="3">#REF!</definedName>
    <definedName name="ddds" localSheetId="72">#REF!</definedName>
    <definedName name="ddds" localSheetId="73">#REF!</definedName>
    <definedName name="ddds" localSheetId="69">#REF!</definedName>
    <definedName name="ddds" localSheetId="70">#REF!</definedName>
    <definedName name="ddds" localSheetId="71">#REF!</definedName>
    <definedName name="ddds" localSheetId="75">#REF!</definedName>
    <definedName name="ddds" localSheetId="76">#REF!</definedName>
    <definedName name="ddds" localSheetId="77">#REF!</definedName>
    <definedName name="ddds" localSheetId="80">#REF!</definedName>
    <definedName name="ddds" localSheetId="79">#REF!</definedName>
    <definedName name="ddds" localSheetId="83">#REF!</definedName>
    <definedName name="ddds" localSheetId="85">#REF!</definedName>
    <definedName name="ddds" localSheetId="86">#REF!</definedName>
    <definedName name="ddds" localSheetId="87">#REF!</definedName>
    <definedName name="ddds" localSheetId="88">#REF!</definedName>
    <definedName name="ddds" localSheetId="89">#REF!</definedName>
    <definedName name="ddds" localSheetId="91">#REF!</definedName>
    <definedName name="ddds" localSheetId="92">#REF!</definedName>
    <definedName name="ddds" localSheetId="93">#REF!</definedName>
    <definedName name="ddds" localSheetId="4">#REF!</definedName>
    <definedName name="ddds" localSheetId="94">#REF!</definedName>
    <definedName name="ddds" localSheetId="95">#REF!</definedName>
    <definedName name="ddds" localSheetId="97">#REF!</definedName>
    <definedName name="ddds" localSheetId="98">#REF!</definedName>
    <definedName name="ddds" localSheetId="5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>#REF!</definedName>
    <definedName name="dfcsz" localSheetId="26" hidden="1">'[4]4.9'!#REF!</definedName>
    <definedName name="dfcsz" localSheetId="28" hidden="1">'[4]4.9'!#REF!</definedName>
    <definedName name="dfcsz" localSheetId="31" hidden="1">'[4]4.9'!#REF!</definedName>
    <definedName name="dfcsz" localSheetId="32" hidden="1">'[4]4.9'!#REF!</definedName>
    <definedName name="dfcsz" localSheetId="39" hidden="1">'[4]4.9'!#REF!</definedName>
    <definedName name="dfcsz" localSheetId="40" hidden="1">'[4]4.9'!#REF!</definedName>
    <definedName name="dfcsz" localSheetId="43" hidden="1">'[4]4.9'!#REF!</definedName>
    <definedName name="dfcsz" localSheetId="44" hidden="1">'[4]4.9'!#REF!</definedName>
    <definedName name="dfcsz" localSheetId="49" hidden="1">'[4]4.9'!#REF!</definedName>
    <definedName name="dfcsz" localSheetId="50" hidden="1">'[4]4.9'!#REF!</definedName>
    <definedName name="dfcsz" localSheetId="52" hidden="1">'[4]4.9'!#REF!</definedName>
    <definedName name="dfcsz" localSheetId="55" hidden="1">'[4]4.9'!#REF!</definedName>
    <definedName name="dfcsz" localSheetId="3" hidden="1">'[4]4.9'!#REF!</definedName>
    <definedName name="dfcsz" localSheetId="72" hidden="1">'[4]4.9'!#REF!</definedName>
    <definedName name="dfcsz" localSheetId="73" hidden="1">'[4]4.9'!#REF!</definedName>
    <definedName name="dfcsz" localSheetId="69" hidden="1">'[4]4.9'!#REF!</definedName>
    <definedName name="dfcsz" localSheetId="70" hidden="1">'[4]4.9'!#REF!</definedName>
    <definedName name="dfcsz" localSheetId="71" hidden="1">'[4]4.9'!#REF!</definedName>
    <definedName name="dfcsz" localSheetId="75" hidden="1">'[4]4.9'!#REF!</definedName>
    <definedName name="dfcsz" localSheetId="76" hidden="1">'[4]4.9'!#REF!</definedName>
    <definedName name="dfcsz" localSheetId="77" hidden="1">'[4]4.9'!#REF!</definedName>
    <definedName name="dfcsz" localSheetId="80" hidden="1">'[4]4.9'!#REF!</definedName>
    <definedName name="dfcsz" localSheetId="79" hidden="1">'[4]4.9'!#REF!</definedName>
    <definedName name="dfcsz" localSheetId="83" hidden="1">'[2]4.9'!#REF!</definedName>
    <definedName name="dfcsz" localSheetId="87" hidden="1">'[4]4.9'!#REF!</definedName>
    <definedName name="dfcsz" localSheetId="91" hidden="1">'[4]4.9'!#REF!</definedName>
    <definedName name="dfcsz" localSheetId="92" hidden="1">'[4]4.9'!#REF!</definedName>
    <definedName name="dfcsz" localSheetId="93" hidden="1">'[4]4.9'!#REF!</definedName>
    <definedName name="dfcsz" localSheetId="94" hidden="1">'[4]4.9'!#REF!</definedName>
    <definedName name="dfcsz" localSheetId="95" hidden="1">'[4]4.9'!#REF!</definedName>
    <definedName name="dfcsz" localSheetId="97" hidden="1">'[4]4.9'!#REF!</definedName>
    <definedName name="dfcsz" localSheetId="98" hidden="1">'[4]4.9'!#REF!</definedName>
    <definedName name="dfcsz" hidden="1">'[4]4.9'!#REF!</definedName>
    <definedName name="dfd" localSheetId="26" hidden="1">'[4]4.9'!#REF!</definedName>
    <definedName name="dfd" localSheetId="28" hidden="1">'[4]4.9'!#REF!</definedName>
    <definedName name="dfd" localSheetId="31" hidden="1">'[4]4.9'!#REF!</definedName>
    <definedName name="dfd" localSheetId="32" hidden="1">'[4]4.9'!#REF!</definedName>
    <definedName name="dfd" localSheetId="39" hidden="1">'[4]4.9'!#REF!</definedName>
    <definedName name="dfd" localSheetId="40" hidden="1">'[4]4.9'!#REF!</definedName>
    <definedName name="dfd" localSheetId="43" hidden="1">'[4]4.9'!#REF!</definedName>
    <definedName name="dfd" localSheetId="44" hidden="1">'[4]4.9'!#REF!</definedName>
    <definedName name="dfd" localSheetId="49" hidden="1">'[4]4.9'!#REF!</definedName>
    <definedName name="dfd" localSheetId="50" hidden="1">'[4]4.9'!#REF!</definedName>
    <definedName name="dfd" localSheetId="52" hidden="1">'[4]4.9'!#REF!</definedName>
    <definedName name="dfd" localSheetId="55" hidden="1">'[4]4.9'!#REF!</definedName>
    <definedName name="dfd" localSheetId="3" hidden="1">'[4]4.9'!#REF!</definedName>
    <definedName name="dfd" localSheetId="72" hidden="1">'[4]4.9'!#REF!</definedName>
    <definedName name="dfd" localSheetId="73" hidden="1">'[4]4.9'!#REF!</definedName>
    <definedName name="dfd" localSheetId="69" hidden="1">'[4]4.9'!#REF!</definedName>
    <definedName name="dfd" localSheetId="70" hidden="1">'[4]4.9'!#REF!</definedName>
    <definedName name="dfd" localSheetId="71" hidden="1">'[4]4.9'!#REF!</definedName>
    <definedName name="dfd" localSheetId="75" hidden="1">'[4]4.9'!#REF!</definedName>
    <definedName name="dfd" localSheetId="76" hidden="1">'[4]4.9'!#REF!</definedName>
    <definedName name="dfd" localSheetId="77" hidden="1">'[4]4.9'!#REF!</definedName>
    <definedName name="dfd" localSheetId="80" hidden="1">'[4]4.9'!#REF!</definedName>
    <definedName name="dfd" localSheetId="79" hidden="1">'[4]4.9'!#REF!</definedName>
    <definedName name="dfd" localSheetId="83" hidden="1">'[2]4.9'!#REF!</definedName>
    <definedName name="dfd" localSheetId="87" hidden="1">'[4]4.9'!#REF!</definedName>
    <definedName name="dfd" localSheetId="91" hidden="1">'[4]4.9'!#REF!</definedName>
    <definedName name="dfd" localSheetId="92" hidden="1">'[4]4.9'!#REF!</definedName>
    <definedName name="dfd" localSheetId="93" hidden="1">'[4]4.9'!#REF!</definedName>
    <definedName name="dfd" localSheetId="94" hidden="1">'[4]4.9'!#REF!</definedName>
    <definedName name="dfd" localSheetId="95" hidden="1">'[4]4.9'!#REF!</definedName>
    <definedName name="dfd" localSheetId="97" hidden="1">'[4]4.9'!#REF!</definedName>
    <definedName name="dfd" localSheetId="98" hidden="1">'[4]4.9'!#REF!</definedName>
    <definedName name="dfd" hidden="1">'[4]4.9'!#REF!</definedName>
    <definedName name="dfdfvz" localSheetId="24">#REF!</definedName>
    <definedName name="dfdfvz" localSheetId="25">#REF!</definedName>
    <definedName name="dfdfvz" localSheetId="26">#REF!</definedName>
    <definedName name="dfdfvz" localSheetId="28">#REF!</definedName>
    <definedName name="dfdfvz" localSheetId="31">#REF!</definedName>
    <definedName name="dfdfvz" localSheetId="32">#REF!</definedName>
    <definedName name="dfdfvz" localSheetId="34">#REF!</definedName>
    <definedName name="dfdfvz" localSheetId="35">#REF!</definedName>
    <definedName name="dfdfvz" localSheetId="39">#REF!</definedName>
    <definedName name="dfdfvz" localSheetId="40">#REF!</definedName>
    <definedName name="dfdfvz" localSheetId="43">#REF!</definedName>
    <definedName name="dfdfvz" localSheetId="44">#REF!</definedName>
    <definedName name="dfdfvz" localSheetId="49">#REF!</definedName>
    <definedName name="dfdfvz" localSheetId="50">#REF!</definedName>
    <definedName name="dfdfvz" localSheetId="52">#REF!</definedName>
    <definedName name="dfdfvz" localSheetId="55">#REF!</definedName>
    <definedName name="dfdfvz" localSheetId="3">#REF!</definedName>
    <definedName name="dfdfvz" localSheetId="72">#REF!</definedName>
    <definedName name="dfdfvz" localSheetId="73">#REF!</definedName>
    <definedName name="dfdfvz" localSheetId="69">#REF!</definedName>
    <definedName name="dfdfvz" localSheetId="70">#REF!</definedName>
    <definedName name="dfdfvz" localSheetId="71">#REF!</definedName>
    <definedName name="dfdfvz" localSheetId="75">#REF!</definedName>
    <definedName name="dfdfvz" localSheetId="76">#REF!</definedName>
    <definedName name="dfdfvz" localSheetId="77">#REF!</definedName>
    <definedName name="dfdfvz" localSheetId="80">#REF!</definedName>
    <definedName name="dfdfvz" localSheetId="79">#REF!</definedName>
    <definedName name="dfdfvz" localSheetId="83">#REF!</definedName>
    <definedName name="dfdfvz" localSheetId="85">#REF!</definedName>
    <definedName name="dfdfvz" localSheetId="86">#REF!</definedName>
    <definedName name="dfdfvz" localSheetId="87">#REF!</definedName>
    <definedName name="dfdfvz" localSheetId="88">#REF!</definedName>
    <definedName name="dfdfvz" localSheetId="89">#REF!</definedName>
    <definedName name="dfdfvz" localSheetId="91">#REF!</definedName>
    <definedName name="dfdfvz" localSheetId="92">#REF!</definedName>
    <definedName name="dfdfvz" localSheetId="93">#REF!</definedName>
    <definedName name="dfdfvz" localSheetId="4">#REF!</definedName>
    <definedName name="dfdfvz" localSheetId="94">#REF!</definedName>
    <definedName name="dfdfvz" localSheetId="95">#REF!</definedName>
    <definedName name="dfdfvz" localSheetId="97">#REF!</definedName>
    <definedName name="dfdfvz" localSheetId="98">#REF!</definedName>
    <definedName name="dfdfvz" localSheetId="5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>#REF!</definedName>
    <definedName name="dfdxv" localSheetId="24">#REF!</definedName>
    <definedName name="dfdxv" localSheetId="25">#REF!</definedName>
    <definedName name="dfdxv" localSheetId="26">#REF!</definedName>
    <definedName name="dfdxv" localSheetId="28">#REF!</definedName>
    <definedName name="dfdxv" localSheetId="31">#REF!</definedName>
    <definedName name="dfdxv" localSheetId="32">#REF!</definedName>
    <definedName name="dfdxv" localSheetId="34">#REF!</definedName>
    <definedName name="dfdxv" localSheetId="35">#REF!</definedName>
    <definedName name="dfdxv" localSheetId="39">#REF!</definedName>
    <definedName name="dfdxv" localSheetId="40">#REF!</definedName>
    <definedName name="dfdxv" localSheetId="43">#REF!</definedName>
    <definedName name="dfdxv" localSheetId="44">#REF!</definedName>
    <definedName name="dfdxv" localSheetId="49">#REF!</definedName>
    <definedName name="dfdxv" localSheetId="50">#REF!</definedName>
    <definedName name="dfdxv" localSheetId="52">#REF!</definedName>
    <definedName name="dfdxv" localSheetId="55">#REF!</definedName>
    <definedName name="dfdxv" localSheetId="3">#REF!</definedName>
    <definedName name="dfdxv" localSheetId="72">#REF!</definedName>
    <definedName name="dfdxv" localSheetId="73">#REF!</definedName>
    <definedName name="dfdxv" localSheetId="69">#REF!</definedName>
    <definedName name="dfdxv" localSheetId="70">#REF!</definedName>
    <definedName name="dfdxv" localSheetId="71">#REF!</definedName>
    <definedName name="dfdxv" localSheetId="75">#REF!</definedName>
    <definedName name="dfdxv" localSheetId="76">#REF!</definedName>
    <definedName name="dfdxv" localSheetId="77">#REF!</definedName>
    <definedName name="dfdxv" localSheetId="80">#REF!</definedName>
    <definedName name="dfdxv" localSheetId="79">#REF!</definedName>
    <definedName name="dfdxv" localSheetId="83">#REF!</definedName>
    <definedName name="dfdxv" localSheetId="85">#REF!</definedName>
    <definedName name="dfdxv" localSheetId="86">#REF!</definedName>
    <definedName name="dfdxv" localSheetId="87">#REF!</definedName>
    <definedName name="dfdxv" localSheetId="88">#REF!</definedName>
    <definedName name="dfdxv" localSheetId="89">#REF!</definedName>
    <definedName name="dfdxv" localSheetId="91">#REF!</definedName>
    <definedName name="dfdxv" localSheetId="92">#REF!</definedName>
    <definedName name="dfdxv" localSheetId="93">#REF!</definedName>
    <definedName name="dfdxv" localSheetId="4">#REF!</definedName>
    <definedName name="dfdxv" localSheetId="94">#REF!</definedName>
    <definedName name="dfdxv" localSheetId="95">#REF!</definedName>
    <definedName name="dfdxv" localSheetId="97">#REF!</definedName>
    <definedName name="dfdxv" localSheetId="98">#REF!</definedName>
    <definedName name="dfdxv" localSheetId="5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>#REF!</definedName>
    <definedName name="dfg" localSheetId="24">#REF!</definedName>
    <definedName name="dfg" localSheetId="25">#REF!</definedName>
    <definedName name="dfg" localSheetId="26">#REF!</definedName>
    <definedName name="dfg" localSheetId="28">#REF!</definedName>
    <definedName name="dfg" localSheetId="31">#REF!</definedName>
    <definedName name="dfg" localSheetId="32">#REF!</definedName>
    <definedName name="dfg" localSheetId="34">#REF!</definedName>
    <definedName name="dfg" localSheetId="35">#REF!</definedName>
    <definedName name="dfg" localSheetId="39">#REF!</definedName>
    <definedName name="dfg" localSheetId="40">#REF!</definedName>
    <definedName name="dfg" localSheetId="43">#REF!</definedName>
    <definedName name="dfg" localSheetId="44">#REF!</definedName>
    <definedName name="dfg" localSheetId="49">#REF!</definedName>
    <definedName name="dfg" localSheetId="50">#REF!</definedName>
    <definedName name="dfg" localSheetId="52">#REF!</definedName>
    <definedName name="dfg" localSheetId="55">#REF!</definedName>
    <definedName name="dfg" localSheetId="3">#REF!</definedName>
    <definedName name="dfg" localSheetId="72">#REF!</definedName>
    <definedName name="dfg" localSheetId="73">#REF!</definedName>
    <definedName name="dfg" localSheetId="69">#REF!</definedName>
    <definedName name="dfg" localSheetId="70">#REF!</definedName>
    <definedName name="dfg" localSheetId="71">#REF!</definedName>
    <definedName name="dfg" localSheetId="75">#REF!</definedName>
    <definedName name="dfg" localSheetId="76">#REF!</definedName>
    <definedName name="dfg" localSheetId="77">#REF!</definedName>
    <definedName name="dfg" localSheetId="80">#REF!</definedName>
    <definedName name="dfg" localSheetId="79">#REF!</definedName>
    <definedName name="dfg" localSheetId="83">#REF!</definedName>
    <definedName name="dfg" localSheetId="85">#REF!</definedName>
    <definedName name="dfg" localSheetId="86">#REF!</definedName>
    <definedName name="dfg" localSheetId="87">#REF!</definedName>
    <definedName name="dfg" localSheetId="88">#REF!</definedName>
    <definedName name="dfg" localSheetId="89">#REF!</definedName>
    <definedName name="dfg" localSheetId="91">#REF!</definedName>
    <definedName name="dfg" localSheetId="92">#REF!</definedName>
    <definedName name="dfg" localSheetId="93">#REF!</definedName>
    <definedName name="dfg" localSheetId="4">#REF!</definedName>
    <definedName name="dfg" localSheetId="94">#REF!</definedName>
    <definedName name="dfg" localSheetId="95">#REF!</definedName>
    <definedName name="dfg" localSheetId="97">#REF!</definedName>
    <definedName name="dfg" localSheetId="98">#REF!</definedName>
    <definedName name="dfg" localSheetId="5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>#REF!</definedName>
    <definedName name="dfhf" localSheetId="24">#REF!</definedName>
    <definedName name="dfhf" localSheetId="25">#REF!</definedName>
    <definedName name="dfhf" localSheetId="26">#REF!</definedName>
    <definedName name="dfhf" localSheetId="28">#REF!</definedName>
    <definedName name="dfhf" localSheetId="31">#REF!</definedName>
    <definedName name="dfhf" localSheetId="32">#REF!</definedName>
    <definedName name="dfhf" localSheetId="34">#REF!</definedName>
    <definedName name="dfhf" localSheetId="35">#REF!</definedName>
    <definedName name="dfhf" localSheetId="39">#REF!</definedName>
    <definedName name="dfhf" localSheetId="40">#REF!</definedName>
    <definedName name="dfhf" localSheetId="43">#REF!</definedName>
    <definedName name="dfhf" localSheetId="44">#REF!</definedName>
    <definedName name="dfhf" localSheetId="49">#REF!</definedName>
    <definedName name="dfhf" localSheetId="50">#REF!</definedName>
    <definedName name="dfhf" localSheetId="52">#REF!</definedName>
    <definedName name="dfhf" localSheetId="55">#REF!</definedName>
    <definedName name="dfhf" localSheetId="3">#REF!</definedName>
    <definedName name="dfhf" localSheetId="72">#REF!</definedName>
    <definedName name="dfhf" localSheetId="73">#REF!</definedName>
    <definedName name="dfhf" localSheetId="69">#REF!</definedName>
    <definedName name="dfhf" localSheetId="70">#REF!</definedName>
    <definedName name="dfhf" localSheetId="71">#REF!</definedName>
    <definedName name="dfhf" localSheetId="75">#REF!</definedName>
    <definedName name="dfhf" localSheetId="76">#REF!</definedName>
    <definedName name="dfhf" localSheetId="77">#REF!</definedName>
    <definedName name="dfhf" localSheetId="80">#REF!</definedName>
    <definedName name="dfhf" localSheetId="79">#REF!</definedName>
    <definedName name="dfhf" localSheetId="83">#REF!</definedName>
    <definedName name="dfhf" localSheetId="85">#REF!</definedName>
    <definedName name="dfhf" localSheetId="86">#REF!</definedName>
    <definedName name="dfhf" localSheetId="87">#REF!</definedName>
    <definedName name="dfhf" localSheetId="88">#REF!</definedName>
    <definedName name="dfhf" localSheetId="89">#REF!</definedName>
    <definedName name="dfhf" localSheetId="91">#REF!</definedName>
    <definedName name="dfhf" localSheetId="92">#REF!</definedName>
    <definedName name="dfhf" localSheetId="93">#REF!</definedName>
    <definedName name="dfhf" localSheetId="4">#REF!</definedName>
    <definedName name="dfhf" localSheetId="94">#REF!</definedName>
    <definedName name="dfhf" localSheetId="95">#REF!</definedName>
    <definedName name="dfhf" localSheetId="97">#REF!</definedName>
    <definedName name="dfhf" localSheetId="98">#REF!</definedName>
    <definedName name="dfhf" localSheetId="5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>#REF!</definedName>
    <definedName name="dfs" localSheetId="24">#REF!</definedName>
    <definedName name="dfs" localSheetId="25">#REF!</definedName>
    <definedName name="dfs" localSheetId="26">#REF!</definedName>
    <definedName name="dfs" localSheetId="28">#REF!</definedName>
    <definedName name="dfs" localSheetId="31">#REF!</definedName>
    <definedName name="dfs" localSheetId="32">#REF!</definedName>
    <definedName name="dfs" localSheetId="34">#REF!</definedName>
    <definedName name="dfs" localSheetId="35">#REF!</definedName>
    <definedName name="dfs" localSheetId="39">#REF!</definedName>
    <definedName name="dfs" localSheetId="40">#REF!</definedName>
    <definedName name="dfs" localSheetId="43">#REF!</definedName>
    <definedName name="dfs" localSheetId="44">#REF!</definedName>
    <definedName name="dfs" localSheetId="49">#REF!</definedName>
    <definedName name="dfs" localSheetId="50">#REF!</definedName>
    <definedName name="dfs" localSheetId="52">#REF!</definedName>
    <definedName name="dfs" localSheetId="55">#REF!</definedName>
    <definedName name="dfs" localSheetId="3">#REF!</definedName>
    <definedName name="dfs" localSheetId="72">#REF!</definedName>
    <definedName name="dfs" localSheetId="73">#REF!</definedName>
    <definedName name="dfs" localSheetId="69">#REF!</definedName>
    <definedName name="dfs" localSheetId="70">#REF!</definedName>
    <definedName name="dfs" localSheetId="71">#REF!</definedName>
    <definedName name="dfs" localSheetId="75">#REF!</definedName>
    <definedName name="dfs" localSheetId="76">#REF!</definedName>
    <definedName name="dfs" localSheetId="77">#REF!</definedName>
    <definedName name="dfs" localSheetId="80">#REF!</definedName>
    <definedName name="dfs" localSheetId="79">#REF!</definedName>
    <definedName name="dfs" localSheetId="83">#REF!</definedName>
    <definedName name="dfs" localSheetId="85">#REF!</definedName>
    <definedName name="dfs" localSheetId="86">#REF!</definedName>
    <definedName name="dfs" localSheetId="87">#REF!</definedName>
    <definedName name="dfs" localSheetId="88">#REF!</definedName>
    <definedName name="dfs" localSheetId="89">#REF!</definedName>
    <definedName name="dfs" localSheetId="91">#REF!</definedName>
    <definedName name="dfs" localSheetId="92">#REF!</definedName>
    <definedName name="dfs" localSheetId="93">#REF!</definedName>
    <definedName name="dfs" localSheetId="4">#REF!</definedName>
    <definedName name="dfs" localSheetId="94">#REF!</definedName>
    <definedName name="dfs" localSheetId="95">#REF!</definedName>
    <definedName name="dfs" localSheetId="97">#REF!</definedName>
    <definedName name="dfs" localSheetId="98">#REF!</definedName>
    <definedName name="dfs" localSheetId="5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>#REF!</definedName>
    <definedName name="dfsd" localSheetId="24">#REF!</definedName>
    <definedName name="dfsd" localSheetId="25" hidden="1">#REF!</definedName>
    <definedName name="dfsd" localSheetId="26" hidden="1">#REF!</definedName>
    <definedName name="dfsd" localSheetId="28" hidden="1">#REF!</definedName>
    <definedName name="dfsd" localSheetId="31" hidden="1">#REF!</definedName>
    <definedName name="dfsd" localSheetId="32" hidden="1">#REF!</definedName>
    <definedName name="dfsd" localSheetId="34" hidden="1">#REF!</definedName>
    <definedName name="dfsd" localSheetId="35" hidden="1">#REF!</definedName>
    <definedName name="dfsd" localSheetId="39" hidden="1">#REF!</definedName>
    <definedName name="dfsd" localSheetId="40" hidden="1">#REF!</definedName>
    <definedName name="dfsd" localSheetId="43" hidden="1">#REF!</definedName>
    <definedName name="dfsd" localSheetId="44" hidden="1">#REF!</definedName>
    <definedName name="dfsd" localSheetId="49" hidden="1">#REF!</definedName>
    <definedName name="dfsd" localSheetId="50" hidden="1">#REF!</definedName>
    <definedName name="dfsd" localSheetId="52" hidden="1">#REF!</definedName>
    <definedName name="dfsd" localSheetId="55" hidden="1">#REF!</definedName>
    <definedName name="dfsd" localSheetId="3" hidden="1">#REF!</definedName>
    <definedName name="dfsd" localSheetId="72" hidden="1">#REF!</definedName>
    <definedName name="dfsd" localSheetId="73" hidden="1">#REF!</definedName>
    <definedName name="dfsd" localSheetId="69" hidden="1">#REF!</definedName>
    <definedName name="dfsd" localSheetId="70" hidden="1">#REF!</definedName>
    <definedName name="dfsd" localSheetId="71" hidden="1">#REF!</definedName>
    <definedName name="dfsd" localSheetId="75" hidden="1">#REF!</definedName>
    <definedName name="dfsd" localSheetId="76" hidden="1">#REF!</definedName>
    <definedName name="dfsd" localSheetId="77" hidden="1">#REF!</definedName>
    <definedName name="dfsd" localSheetId="80" hidden="1">#REF!</definedName>
    <definedName name="dfsd" localSheetId="79" hidden="1">#REF!</definedName>
    <definedName name="dfsd" localSheetId="83" hidden="1">#REF!</definedName>
    <definedName name="dfsd" localSheetId="85" hidden="1">#REF!</definedName>
    <definedName name="dfsd" localSheetId="86" hidden="1">#REF!</definedName>
    <definedName name="dfsd" localSheetId="87" hidden="1">#REF!</definedName>
    <definedName name="dfsd" localSheetId="88" hidden="1">#REF!</definedName>
    <definedName name="dfsd" localSheetId="89" hidden="1">#REF!</definedName>
    <definedName name="dfsd" localSheetId="91" hidden="1">#REF!</definedName>
    <definedName name="dfsd" localSheetId="92" hidden="1">#REF!</definedName>
    <definedName name="dfsd" localSheetId="93" hidden="1">#REF!</definedName>
    <definedName name="dfsd" localSheetId="4" hidden="1">#REF!</definedName>
    <definedName name="dfsd" localSheetId="94" hidden="1">#REF!</definedName>
    <definedName name="dfsd" localSheetId="95" hidden="1">#REF!</definedName>
    <definedName name="dfsd" localSheetId="97" hidden="1">#REF!</definedName>
    <definedName name="dfsd" localSheetId="98" hidden="1">#REF!</definedName>
    <definedName name="dfsd" localSheetId="5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hidden="1">#REF!</definedName>
    <definedName name="dfvd" localSheetId="26" hidden="1">'[4]4.9'!#REF!</definedName>
    <definedName name="dfvd" localSheetId="28" hidden="1">'[4]4.9'!#REF!</definedName>
    <definedName name="dfvd" localSheetId="31" hidden="1">'[4]4.9'!#REF!</definedName>
    <definedName name="dfvd" localSheetId="32" hidden="1">'[4]4.9'!#REF!</definedName>
    <definedName name="dfvd" localSheetId="39" hidden="1">'[4]4.9'!#REF!</definedName>
    <definedName name="dfvd" localSheetId="40" hidden="1">'[4]4.9'!#REF!</definedName>
    <definedName name="dfvd" localSheetId="43" hidden="1">'[4]4.9'!#REF!</definedName>
    <definedName name="dfvd" localSheetId="44" hidden="1">'[4]4.9'!#REF!</definedName>
    <definedName name="dfvd" localSheetId="49" hidden="1">'[4]4.9'!#REF!</definedName>
    <definedName name="dfvd" localSheetId="50" hidden="1">'[4]4.9'!#REF!</definedName>
    <definedName name="dfvd" localSheetId="52" hidden="1">'[4]4.9'!#REF!</definedName>
    <definedName name="dfvd" localSheetId="55" hidden="1">'[4]4.9'!#REF!</definedName>
    <definedName name="dfvd" localSheetId="3" hidden="1">'[4]4.9'!#REF!</definedName>
    <definedName name="dfvd" localSheetId="72" hidden="1">'[4]4.9'!#REF!</definedName>
    <definedName name="dfvd" localSheetId="73" hidden="1">'[4]4.9'!#REF!</definedName>
    <definedName name="dfvd" localSheetId="69" hidden="1">'[4]4.9'!#REF!</definedName>
    <definedName name="dfvd" localSheetId="70" hidden="1">'[4]4.9'!#REF!</definedName>
    <definedName name="dfvd" localSheetId="71" hidden="1">'[4]4.9'!#REF!</definedName>
    <definedName name="dfvd" localSheetId="75" hidden="1">'[4]4.9'!#REF!</definedName>
    <definedName name="dfvd" localSheetId="76" hidden="1">'[4]4.9'!#REF!</definedName>
    <definedName name="dfvd" localSheetId="77" hidden="1">'[4]4.9'!#REF!</definedName>
    <definedName name="dfvd" localSheetId="80" hidden="1">'[4]4.9'!#REF!</definedName>
    <definedName name="dfvd" localSheetId="79" hidden="1">'[4]4.9'!#REF!</definedName>
    <definedName name="dfvd" localSheetId="83" hidden="1">'[2]4.9'!#REF!</definedName>
    <definedName name="dfvd" localSheetId="87" hidden="1">'[4]4.9'!#REF!</definedName>
    <definedName name="dfvd" localSheetId="91" hidden="1">'[4]4.9'!#REF!</definedName>
    <definedName name="dfvd" localSheetId="92" hidden="1">'[4]4.9'!#REF!</definedName>
    <definedName name="dfvd" localSheetId="93" hidden="1">'[4]4.9'!#REF!</definedName>
    <definedName name="dfvd" localSheetId="94" hidden="1">'[4]4.9'!#REF!</definedName>
    <definedName name="dfvd" localSheetId="95" hidden="1">'[4]4.9'!#REF!</definedName>
    <definedName name="dfvd" localSheetId="97" hidden="1">'[4]4.9'!#REF!</definedName>
    <definedName name="dfvd" localSheetId="98" hidden="1">'[4]4.9'!#REF!</definedName>
    <definedName name="dfvd" hidden="1">'[4]4.9'!#REF!</definedName>
    <definedName name="ds" localSheetId="0" hidden="1">'[5]4.8'!#REF!</definedName>
    <definedName name="ds" localSheetId="24">'[6]4.8'!#REF!</definedName>
    <definedName name="ds" localSheetId="25">#REF!</definedName>
    <definedName name="ds" localSheetId="26">#REF!</definedName>
    <definedName name="ds" localSheetId="28" hidden="1">'[5]4.8'!#REF!</definedName>
    <definedName name="ds" localSheetId="31" hidden="1">'[5]4.8'!#REF!</definedName>
    <definedName name="ds" localSheetId="32" hidden="1">'[5]4.8'!#REF!</definedName>
    <definedName name="ds" localSheetId="1" hidden="1">'[5]4.8'!#REF!</definedName>
    <definedName name="ds" localSheetId="34" hidden="1">'[5]4.8'!#REF!</definedName>
    <definedName name="ds" localSheetId="35" hidden="1">'[5]4.8'!#REF!</definedName>
    <definedName name="ds" localSheetId="36" hidden="1">'[5]4.8'!#REF!</definedName>
    <definedName name="ds" localSheetId="37" hidden="1">'[5]4.8'!#REF!</definedName>
    <definedName name="ds" localSheetId="38" hidden="1">'[5]4.8'!#REF!</definedName>
    <definedName name="ds" localSheetId="39" hidden="1">'[5]4.8'!#REF!</definedName>
    <definedName name="ds" localSheetId="40" hidden="1">'[5]4.8'!#REF!</definedName>
    <definedName name="ds" localSheetId="41" hidden="1">'[5]4.8'!#REF!</definedName>
    <definedName name="ds" localSheetId="42" hidden="1">'[5]4.8'!#REF!</definedName>
    <definedName name="ds" localSheetId="43" hidden="1">'[5]4.8'!#REF!</definedName>
    <definedName name="ds" localSheetId="44" hidden="1">'[5]4.8'!#REF!</definedName>
    <definedName name="ds" localSheetId="45" hidden="1">'[5]4.8'!#REF!</definedName>
    <definedName name="ds" localSheetId="49" hidden="1">'[5]4.8'!#REF!</definedName>
    <definedName name="ds" localSheetId="50" hidden="1">'[5]4.8'!#REF!</definedName>
    <definedName name="ds" localSheetId="52" hidden="1">'[5]4.8'!#REF!</definedName>
    <definedName name="ds" localSheetId="55" hidden="1">'[5]4.8'!#REF!</definedName>
    <definedName name="ds" localSheetId="61" hidden="1">'[7]4.8'!#REF!</definedName>
    <definedName name="ds" localSheetId="62" hidden="1">'[7]4.8'!#REF!</definedName>
    <definedName name="ds" localSheetId="2" hidden="1">'[5]4.8'!#REF!</definedName>
    <definedName name="ds" localSheetId="3" hidden="1">'[5]4.8'!#REF!</definedName>
    <definedName name="ds" localSheetId="72" hidden="1">'[5]4.8'!#REF!</definedName>
    <definedName name="ds" localSheetId="73" hidden="1">'[5]4.8'!#REF!</definedName>
    <definedName name="ds" localSheetId="69" hidden="1">'[5]4.8'!#REF!</definedName>
    <definedName name="ds" localSheetId="70" hidden="1">'[5]4.8'!#REF!</definedName>
    <definedName name="ds" localSheetId="71" hidden="1">'[5]4.8'!#REF!</definedName>
    <definedName name="ds" localSheetId="75" hidden="1">'[5]4.8'!#REF!</definedName>
    <definedName name="ds" localSheetId="76" hidden="1">'[5]4.8'!#REF!</definedName>
    <definedName name="ds" localSheetId="77" hidden="1">'[5]4.8'!#REF!</definedName>
    <definedName name="ds" localSheetId="80" hidden="1">'[5]4.8'!#REF!</definedName>
    <definedName name="ds" localSheetId="79" hidden="1">'[5]4.8'!#REF!</definedName>
    <definedName name="ds" localSheetId="83" hidden="1">'[8]4.8'!#REF!</definedName>
    <definedName name="ds" localSheetId="85" hidden="1">'[5]4.8'!#REF!</definedName>
    <definedName name="ds" localSheetId="86" hidden="1">'[5]4.8'!#REF!</definedName>
    <definedName name="ds" localSheetId="87" hidden="1">'[5]4.8'!#REF!</definedName>
    <definedName name="ds" localSheetId="88" hidden="1">'[5]4.8'!#REF!</definedName>
    <definedName name="ds" localSheetId="89" hidden="1">'[5]4.8'!#REF!</definedName>
    <definedName name="ds" localSheetId="91" hidden="1">'[5]4.8'!#REF!</definedName>
    <definedName name="ds" localSheetId="92" hidden="1">'[5]4.8'!#REF!</definedName>
    <definedName name="ds" localSheetId="93" hidden="1">'[5]4.8'!#REF!</definedName>
    <definedName name="ds" localSheetId="4" hidden="1">'[5]4.8'!#REF!</definedName>
    <definedName name="ds" localSheetId="94" hidden="1">'[7]4.8'!#REF!</definedName>
    <definedName name="ds" localSheetId="95" hidden="1">'[7]4.8'!#REF!</definedName>
    <definedName name="ds" localSheetId="97" hidden="1">'[5]4.8'!#REF!</definedName>
    <definedName name="ds" localSheetId="98" hidden="1">'[5]4.8'!#REF!</definedName>
    <definedName name="ds" localSheetId="5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hidden="1">'[5]4.8'!#REF!</definedName>
    <definedName name="dvcx" localSheetId="24">#REF!</definedName>
    <definedName name="dvcx" localSheetId="25">#REF!</definedName>
    <definedName name="dvcx" localSheetId="26">#REF!</definedName>
    <definedName name="dvcx" localSheetId="28">#REF!</definedName>
    <definedName name="dvcx" localSheetId="31">#REF!</definedName>
    <definedName name="dvcx" localSheetId="32">#REF!</definedName>
    <definedName name="dvcx" localSheetId="34">#REF!</definedName>
    <definedName name="dvcx" localSheetId="35">#REF!</definedName>
    <definedName name="dvcx" localSheetId="39">#REF!</definedName>
    <definedName name="dvcx" localSheetId="40">#REF!</definedName>
    <definedName name="dvcx" localSheetId="43">#REF!</definedName>
    <definedName name="dvcx" localSheetId="44">#REF!</definedName>
    <definedName name="dvcx" localSheetId="49">#REF!</definedName>
    <definedName name="dvcx" localSheetId="50">#REF!</definedName>
    <definedName name="dvcx" localSheetId="52">#REF!</definedName>
    <definedName name="dvcx" localSheetId="55">#REF!</definedName>
    <definedName name="dvcx" localSheetId="3">#REF!</definedName>
    <definedName name="dvcx" localSheetId="72">#REF!</definedName>
    <definedName name="dvcx" localSheetId="73">#REF!</definedName>
    <definedName name="dvcx" localSheetId="69">#REF!</definedName>
    <definedName name="dvcx" localSheetId="70">#REF!</definedName>
    <definedName name="dvcx" localSheetId="71">#REF!</definedName>
    <definedName name="dvcx" localSheetId="75">#REF!</definedName>
    <definedName name="dvcx" localSheetId="76">#REF!</definedName>
    <definedName name="dvcx" localSheetId="77">#REF!</definedName>
    <definedName name="dvcx" localSheetId="80">#REF!</definedName>
    <definedName name="dvcx" localSheetId="79">#REF!</definedName>
    <definedName name="dvcx" localSheetId="83">#REF!</definedName>
    <definedName name="dvcx" localSheetId="85">#REF!</definedName>
    <definedName name="dvcx" localSheetId="86">#REF!</definedName>
    <definedName name="dvcx" localSheetId="87">#REF!</definedName>
    <definedName name="dvcx" localSheetId="88">#REF!</definedName>
    <definedName name="dvcx" localSheetId="89">#REF!</definedName>
    <definedName name="dvcx" localSheetId="91">#REF!</definedName>
    <definedName name="dvcx" localSheetId="92">#REF!</definedName>
    <definedName name="dvcx" localSheetId="93">#REF!</definedName>
    <definedName name="dvcx" localSheetId="4">#REF!</definedName>
    <definedName name="dvcx" localSheetId="94">#REF!</definedName>
    <definedName name="dvcx" localSheetId="95">#REF!</definedName>
    <definedName name="dvcx" localSheetId="97">#REF!</definedName>
    <definedName name="dvcx" localSheetId="98">#REF!</definedName>
    <definedName name="dvcx" localSheetId="5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>#REF!</definedName>
    <definedName name="dvvc" localSheetId="24">#REF!</definedName>
    <definedName name="dvvc" localSheetId="25">#REF!</definedName>
    <definedName name="dvvc" localSheetId="26">#REF!</definedName>
    <definedName name="dvvc" localSheetId="28">#REF!</definedName>
    <definedName name="dvvc" localSheetId="31">#REF!</definedName>
    <definedName name="dvvc" localSheetId="32">#REF!</definedName>
    <definedName name="dvvc" localSheetId="34">#REF!</definedName>
    <definedName name="dvvc" localSheetId="35">#REF!</definedName>
    <definedName name="dvvc" localSheetId="39">#REF!</definedName>
    <definedName name="dvvc" localSheetId="40">#REF!</definedName>
    <definedName name="dvvc" localSheetId="43">#REF!</definedName>
    <definedName name="dvvc" localSheetId="44">#REF!</definedName>
    <definedName name="dvvc" localSheetId="49">#REF!</definedName>
    <definedName name="dvvc" localSheetId="50">#REF!</definedName>
    <definedName name="dvvc" localSheetId="52">#REF!</definedName>
    <definedName name="dvvc" localSheetId="55">#REF!</definedName>
    <definedName name="dvvc" localSheetId="3">#REF!</definedName>
    <definedName name="dvvc" localSheetId="72">#REF!</definedName>
    <definedName name="dvvc" localSheetId="73">#REF!</definedName>
    <definedName name="dvvc" localSheetId="69">#REF!</definedName>
    <definedName name="dvvc" localSheetId="70">#REF!</definedName>
    <definedName name="dvvc" localSheetId="71">#REF!</definedName>
    <definedName name="dvvc" localSheetId="75">#REF!</definedName>
    <definedName name="dvvc" localSheetId="76">#REF!</definedName>
    <definedName name="dvvc" localSheetId="77">#REF!</definedName>
    <definedName name="dvvc" localSheetId="80">#REF!</definedName>
    <definedName name="dvvc" localSheetId="79">#REF!</definedName>
    <definedName name="dvvc" localSheetId="83">#REF!</definedName>
    <definedName name="dvvc" localSheetId="85">#REF!</definedName>
    <definedName name="dvvc" localSheetId="86">#REF!</definedName>
    <definedName name="dvvc" localSheetId="87">#REF!</definedName>
    <definedName name="dvvc" localSheetId="88">#REF!</definedName>
    <definedName name="dvvc" localSheetId="89">#REF!</definedName>
    <definedName name="dvvc" localSheetId="91">#REF!</definedName>
    <definedName name="dvvc" localSheetId="92">#REF!</definedName>
    <definedName name="dvvc" localSheetId="93">#REF!</definedName>
    <definedName name="dvvc" localSheetId="4">#REF!</definedName>
    <definedName name="dvvc" localSheetId="94">#REF!</definedName>
    <definedName name="dvvc" localSheetId="95">#REF!</definedName>
    <definedName name="dvvc" localSheetId="97">#REF!</definedName>
    <definedName name="dvvc" localSheetId="98">#REF!</definedName>
    <definedName name="dvvc" localSheetId="5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>#REF!</definedName>
    <definedName name="dxcx" localSheetId="24">#REF!</definedName>
    <definedName name="dxcx" localSheetId="25">#REF!</definedName>
    <definedName name="dxcx" localSheetId="26">#REF!</definedName>
    <definedName name="dxcx" localSheetId="28">#REF!</definedName>
    <definedName name="dxcx" localSheetId="31">#REF!</definedName>
    <definedName name="dxcx" localSheetId="32">#REF!</definedName>
    <definedName name="dxcx" localSheetId="34">#REF!</definedName>
    <definedName name="dxcx" localSheetId="35">#REF!</definedName>
    <definedName name="dxcx" localSheetId="39">#REF!</definedName>
    <definedName name="dxcx" localSheetId="40">#REF!</definedName>
    <definedName name="dxcx" localSheetId="43">#REF!</definedName>
    <definedName name="dxcx" localSheetId="44">#REF!</definedName>
    <definedName name="dxcx" localSheetId="49">#REF!</definedName>
    <definedName name="dxcx" localSheetId="50">#REF!</definedName>
    <definedName name="dxcx" localSheetId="52">#REF!</definedName>
    <definedName name="dxcx" localSheetId="55">#REF!</definedName>
    <definedName name="dxcx" localSheetId="3">#REF!</definedName>
    <definedName name="dxcx" localSheetId="72">#REF!</definedName>
    <definedName name="dxcx" localSheetId="73">#REF!</definedName>
    <definedName name="dxcx" localSheetId="69">#REF!</definedName>
    <definedName name="dxcx" localSheetId="70">#REF!</definedName>
    <definedName name="dxcx" localSheetId="71">#REF!</definedName>
    <definedName name="dxcx" localSheetId="75">#REF!</definedName>
    <definedName name="dxcx" localSheetId="76">#REF!</definedName>
    <definedName name="dxcx" localSheetId="77">#REF!</definedName>
    <definedName name="dxcx" localSheetId="80">#REF!</definedName>
    <definedName name="dxcx" localSheetId="79">#REF!</definedName>
    <definedName name="dxcx" localSheetId="83">#REF!</definedName>
    <definedName name="dxcx" localSheetId="85">#REF!</definedName>
    <definedName name="dxcx" localSheetId="86">#REF!</definedName>
    <definedName name="dxcx" localSheetId="87">#REF!</definedName>
    <definedName name="dxcx" localSheetId="88">#REF!</definedName>
    <definedName name="dxcx" localSheetId="89">#REF!</definedName>
    <definedName name="dxcx" localSheetId="91">#REF!</definedName>
    <definedName name="dxcx" localSheetId="92">#REF!</definedName>
    <definedName name="dxcx" localSheetId="93">#REF!</definedName>
    <definedName name="dxcx" localSheetId="4">#REF!</definedName>
    <definedName name="dxcx" localSheetId="94">#REF!</definedName>
    <definedName name="dxcx" localSheetId="95">#REF!</definedName>
    <definedName name="dxcx" localSheetId="97">#REF!</definedName>
    <definedName name="dxcx" localSheetId="98">#REF!</definedName>
    <definedName name="dxcx" localSheetId="5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>#REF!</definedName>
    <definedName name="e" localSheetId="0">#REF!</definedName>
    <definedName name="e" localSheetId="24">#REF!</definedName>
    <definedName name="E" localSheetId="25">#REF!</definedName>
    <definedName name="E" localSheetId="26">#REF!</definedName>
    <definedName name="e" localSheetId="28">#REF!</definedName>
    <definedName name="e" localSheetId="31">#REF!</definedName>
    <definedName name="e" localSheetId="32">#REF!</definedName>
    <definedName name="e" localSheetId="1">#REF!</definedName>
    <definedName name="e" localSheetId="34">#REF!</definedName>
    <definedName name="e" localSheetId="35">#REF!</definedName>
    <definedName name="e" localSheetId="36">#REF!</definedName>
    <definedName name="e" localSheetId="37">#REF!</definedName>
    <definedName name="e" localSheetId="38">#REF!</definedName>
    <definedName name="e" localSheetId="39">#REF!</definedName>
    <definedName name="e" localSheetId="40">#REF!</definedName>
    <definedName name="e" localSheetId="41">#REF!</definedName>
    <definedName name="e" localSheetId="42">#REF!</definedName>
    <definedName name="e" localSheetId="43">#REF!</definedName>
    <definedName name="e" localSheetId="44">#REF!</definedName>
    <definedName name="e" localSheetId="45">#REF!</definedName>
    <definedName name="e" localSheetId="49">#REF!</definedName>
    <definedName name="e" localSheetId="50">#REF!</definedName>
    <definedName name="e" localSheetId="52">#REF!</definedName>
    <definedName name="e" localSheetId="55">#REF!</definedName>
    <definedName name="e" localSheetId="61">#REF!</definedName>
    <definedName name="e" localSheetId="62">#REF!</definedName>
    <definedName name="e" localSheetId="2">#REF!</definedName>
    <definedName name="e" localSheetId="3">#REF!</definedName>
    <definedName name="e" localSheetId="72">#REF!</definedName>
    <definedName name="e" localSheetId="73">#REF!</definedName>
    <definedName name="e" localSheetId="69">#REF!</definedName>
    <definedName name="e" localSheetId="70">#REF!</definedName>
    <definedName name="e" localSheetId="71">#REF!</definedName>
    <definedName name="e" localSheetId="75">#REF!</definedName>
    <definedName name="e" localSheetId="76">#REF!</definedName>
    <definedName name="e" localSheetId="77">#REF!</definedName>
    <definedName name="e" localSheetId="80">#REF!</definedName>
    <definedName name="e" localSheetId="79">#REF!</definedName>
    <definedName name="e" localSheetId="83">#REF!</definedName>
    <definedName name="e" localSheetId="85">#REF!</definedName>
    <definedName name="e" localSheetId="86">#REF!</definedName>
    <definedName name="e" localSheetId="87">#REF!</definedName>
    <definedName name="e" localSheetId="88">#REF!</definedName>
    <definedName name="e" localSheetId="89">#REF!</definedName>
    <definedName name="e" localSheetId="91">#REF!</definedName>
    <definedName name="e" localSheetId="92">#REF!</definedName>
    <definedName name="e" localSheetId="93">#REF!</definedName>
    <definedName name="e" localSheetId="4">#REF!</definedName>
    <definedName name="e" localSheetId="94">#REF!</definedName>
    <definedName name="e" localSheetId="95">#REF!</definedName>
    <definedName name="e" localSheetId="97">#REF!</definedName>
    <definedName name="e" localSheetId="98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>#REF!</definedName>
    <definedName name="ER" localSheetId="25">#REF!</definedName>
    <definedName name="ER" localSheetId="26">#REF!</definedName>
    <definedName name="ER">#REF!</definedName>
    <definedName name="EST" localSheetId="0" hidden="1">'[1]4.9'!#REF!</definedName>
    <definedName name="EST" localSheetId="24">#REF!</definedName>
    <definedName name="EST" localSheetId="26" hidden="1">'[1]4.9'!#REF!</definedName>
    <definedName name="EST" localSheetId="28" hidden="1">'[1]4.9'!#REF!</definedName>
    <definedName name="EST" localSheetId="31" hidden="1">'[1]4.9'!#REF!</definedName>
    <definedName name="EST" localSheetId="32" hidden="1">'[1]4.9'!#REF!</definedName>
    <definedName name="EST" localSheetId="1" hidden="1">'[1]4.9'!#REF!</definedName>
    <definedName name="EST" localSheetId="34" hidden="1">'[1]4.9'!#REF!</definedName>
    <definedName name="EST" localSheetId="35" hidden="1">'[1]4.9'!#REF!</definedName>
    <definedName name="EST" localSheetId="36" hidden="1">'[1]4.9'!#REF!</definedName>
    <definedName name="EST" localSheetId="37" hidden="1">'[1]4.9'!#REF!</definedName>
    <definedName name="EST" localSheetId="38" hidden="1">'[1]4.9'!#REF!</definedName>
    <definedName name="EST" localSheetId="39" hidden="1">'[1]4.9'!#REF!</definedName>
    <definedName name="EST" localSheetId="40" hidden="1">'[1]4.9'!#REF!</definedName>
    <definedName name="EST" localSheetId="41" hidden="1">'[1]4.9'!#REF!</definedName>
    <definedName name="EST" localSheetId="42" hidden="1">'[1]4.9'!#REF!</definedName>
    <definedName name="EST" localSheetId="43" hidden="1">'[1]4.9'!#REF!</definedName>
    <definedName name="EST" localSheetId="44" hidden="1">'[1]4.9'!#REF!</definedName>
    <definedName name="EST" localSheetId="45" hidden="1">'[1]4.9'!#REF!</definedName>
    <definedName name="EST" localSheetId="49" hidden="1">'[1]4.9'!#REF!</definedName>
    <definedName name="EST" localSheetId="50" hidden="1">'[1]4.9'!#REF!</definedName>
    <definedName name="EST" localSheetId="52" hidden="1">'[1]4.9'!#REF!</definedName>
    <definedName name="EST" localSheetId="55" hidden="1">'[1]4.9'!#REF!</definedName>
    <definedName name="EST" localSheetId="61" hidden="1">'[2]4.9'!#REF!</definedName>
    <definedName name="EST" localSheetId="62" hidden="1">'[2]4.9'!#REF!</definedName>
    <definedName name="EST" localSheetId="2" hidden="1">'[1]4.9'!#REF!</definedName>
    <definedName name="EST" localSheetId="3" hidden="1">'[1]4.9'!#REF!</definedName>
    <definedName name="EST" localSheetId="72" hidden="1">'[1]4.9'!#REF!</definedName>
    <definedName name="EST" localSheetId="73" hidden="1">'[1]4.9'!#REF!</definedName>
    <definedName name="EST" localSheetId="69" hidden="1">'[1]4.9'!#REF!</definedName>
    <definedName name="EST" localSheetId="70" hidden="1">'[1]4.9'!#REF!</definedName>
    <definedName name="EST" localSheetId="71" hidden="1">'[1]4.9'!#REF!</definedName>
    <definedName name="EST" localSheetId="75" hidden="1">'[1]4.9'!#REF!</definedName>
    <definedName name="EST" localSheetId="76" hidden="1">'[1]4.9'!#REF!</definedName>
    <definedName name="EST" localSheetId="77" hidden="1">'[1]4.9'!#REF!</definedName>
    <definedName name="EST" localSheetId="80" hidden="1">'[1]4.9'!#REF!</definedName>
    <definedName name="EST" localSheetId="79" hidden="1">'[1]4.9'!#REF!</definedName>
    <definedName name="EST" localSheetId="83" hidden="1">'[3]4.9'!#REF!</definedName>
    <definedName name="EST" localSheetId="85" hidden="1">'[1]4.9'!#REF!</definedName>
    <definedName name="EST" localSheetId="86" hidden="1">'[1]4.9'!#REF!</definedName>
    <definedName name="EST" localSheetId="87" hidden="1">'[1]4.9'!#REF!</definedName>
    <definedName name="EST" localSheetId="88" hidden="1">'[1]4.9'!#REF!</definedName>
    <definedName name="EST" localSheetId="89" hidden="1">'[1]4.9'!#REF!</definedName>
    <definedName name="EST" localSheetId="91" hidden="1">'[1]4.9'!#REF!</definedName>
    <definedName name="EST" localSheetId="92" hidden="1">'[1]4.9'!#REF!</definedName>
    <definedName name="EST" localSheetId="93" hidden="1">'[1]4.9'!#REF!</definedName>
    <definedName name="EST" localSheetId="4" hidden="1">'[1]4.9'!#REF!</definedName>
    <definedName name="EST" localSheetId="94" hidden="1">'[4]4.9'!#REF!</definedName>
    <definedName name="EST" localSheetId="95" hidden="1">'[4]4.9'!#REF!</definedName>
    <definedName name="EST" localSheetId="97" hidden="1">'[1]4.9'!#REF!</definedName>
    <definedName name="EST" localSheetId="98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hidden="1">'[1]4.9'!#REF!</definedName>
    <definedName name="f" localSheetId="0">#REF!</definedName>
    <definedName name="f" localSheetId="24">#REF!</definedName>
    <definedName name="f" localSheetId="25">#REF!</definedName>
    <definedName name="f" localSheetId="26">#REF!</definedName>
    <definedName name="f" localSheetId="28">#REF!</definedName>
    <definedName name="f" localSheetId="31">#REF!</definedName>
    <definedName name="f" localSheetId="32">#REF!</definedName>
    <definedName name="f" localSheetId="1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8">#REF!</definedName>
    <definedName name="f" localSheetId="39">#REF!</definedName>
    <definedName name="f" localSheetId="40">#REF!</definedName>
    <definedName name="f" localSheetId="41">#REF!</definedName>
    <definedName name="f" localSheetId="42">#REF!</definedName>
    <definedName name="f" localSheetId="43">#REF!</definedName>
    <definedName name="f" localSheetId="44">#REF!</definedName>
    <definedName name="f" localSheetId="45">#REF!</definedName>
    <definedName name="f" localSheetId="49">#REF!</definedName>
    <definedName name="f" localSheetId="50">#REF!</definedName>
    <definedName name="f" localSheetId="52">#REF!</definedName>
    <definedName name="f" localSheetId="55">#REF!</definedName>
    <definedName name="f" localSheetId="61">#REF!</definedName>
    <definedName name="f" localSheetId="62">#REF!</definedName>
    <definedName name="f" localSheetId="2">#REF!</definedName>
    <definedName name="f" localSheetId="3">#REF!</definedName>
    <definedName name="f" localSheetId="72">#REF!</definedName>
    <definedName name="f" localSheetId="73">#REF!</definedName>
    <definedName name="f" localSheetId="69">#REF!</definedName>
    <definedName name="f" localSheetId="70">#REF!</definedName>
    <definedName name="f" localSheetId="71">#REF!</definedName>
    <definedName name="f" localSheetId="75">#REF!</definedName>
    <definedName name="f" localSheetId="76">#REF!</definedName>
    <definedName name="f" localSheetId="77">#REF!</definedName>
    <definedName name="f" localSheetId="80">#REF!</definedName>
    <definedName name="f" localSheetId="79">#REF!</definedName>
    <definedName name="f" localSheetId="83">#REF!</definedName>
    <definedName name="f" localSheetId="85">#REF!</definedName>
    <definedName name="f" localSheetId="86">#REF!</definedName>
    <definedName name="f" localSheetId="87">#REF!</definedName>
    <definedName name="f" localSheetId="88">#REF!</definedName>
    <definedName name="f" localSheetId="89">#REF!</definedName>
    <definedName name="f" localSheetId="91">#REF!</definedName>
    <definedName name="f" localSheetId="92">#REF!</definedName>
    <definedName name="f" localSheetId="93">#REF!</definedName>
    <definedName name="f" localSheetId="4">#REF!</definedName>
    <definedName name="f" localSheetId="94">#REF!</definedName>
    <definedName name="f" localSheetId="95">#REF!</definedName>
    <definedName name="f" localSheetId="97">#REF!</definedName>
    <definedName name="f" localSheetId="98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fbxd" localSheetId="24">#REF!</definedName>
    <definedName name="fbxd" localSheetId="25">#REF!</definedName>
    <definedName name="fbxd" localSheetId="26">#REF!</definedName>
    <definedName name="fbxd" localSheetId="28">#REF!</definedName>
    <definedName name="fbxd" localSheetId="31">#REF!</definedName>
    <definedName name="fbxd" localSheetId="32">#REF!</definedName>
    <definedName name="fbxd" localSheetId="34">#REF!</definedName>
    <definedName name="fbxd" localSheetId="35">#REF!</definedName>
    <definedName name="fbxd" localSheetId="39">#REF!</definedName>
    <definedName name="fbxd" localSheetId="40">#REF!</definedName>
    <definedName name="fbxd" localSheetId="43">#REF!</definedName>
    <definedName name="fbxd" localSheetId="44">#REF!</definedName>
    <definedName name="fbxd" localSheetId="49">#REF!</definedName>
    <definedName name="fbxd" localSheetId="50">#REF!</definedName>
    <definedName name="fbxd" localSheetId="52">#REF!</definedName>
    <definedName name="fbxd" localSheetId="55">#REF!</definedName>
    <definedName name="fbxd" localSheetId="3">#REF!</definedName>
    <definedName name="fbxd" localSheetId="72">#REF!</definedName>
    <definedName name="fbxd" localSheetId="73">#REF!</definedName>
    <definedName name="fbxd" localSheetId="69">#REF!</definedName>
    <definedName name="fbxd" localSheetId="70">#REF!</definedName>
    <definedName name="fbxd" localSheetId="71">#REF!</definedName>
    <definedName name="fbxd" localSheetId="75">#REF!</definedName>
    <definedName name="fbxd" localSheetId="76">#REF!</definedName>
    <definedName name="fbxd" localSheetId="77">#REF!</definedName>
    <definedName name="fbxd" localSheetId="80">#REF!</definedName>
    <definedName name="fbxd" localSheetId="79">#REF!</definedName>
    <definedName name="fbxd" localSheetId="83">#REF!</definedName>
    <definedName name="fbxd" localSheetId="85">#REF!</definedName>
    <definedName name="fbxd" localSheetId="86">#REF!</definedName>
    <definedName name="fbxd" localSheetId="87">#REF!</definedName>
    <definedName name="fbxd" localSheetId="88">#REF!</definedName>
    <definedName name="fbxd" localSheetId="89">#REF!</definedName>
    <definedName name="fbxd" localSheetId="91">#REF!</definedName>
    <definedName name="fbxd" localSheetId="92">#REF!</definedName>
    <definedName name="fbxd" localSheetId="93">#REF!</definedName>
    <definedName name="fbxd" localSheetId="4">#REF!</definedName>
    <definedName name="fbxd" localSheetId="94">#REF!</definedName>
    <definedName name="fbxd" localSheetId="95">#REF!</definedName>
    <definedName name="fbxd" localSheetId="97">#REF!</definedName>
    <definedName name="fbxd" localSheetId="98">#REF!</definedName>
    <definedName name="fbxd" localSheetId="5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>#REF!</definedName>
    <definedName name="fdf" localSheetId="24">#REF!</definedName>
    <definedName name="fdf" localSheetId="25">#REF!</definedName>
    <definedName name="fdf" localSheetId="26">#REF!</definedName>
    <definedName name="fdf" localSheetId="28">#REF!</definedName>
    <definedName name="fdf" localSheetId="31">#REF!</definedName>
    <definedName name="fdf" localSheetId="32">#REF!</definedName>
    <definedName name="fdf" localSheetId="34">#REF!</definedName>
    <definedName name="fdf" localSheetId="35">#REF!</definedName>
    <definedName name="fdf" localSheetId="39">#REF!</definedName>
    <definedName name="fdf" localSheetId="40">#REF!</definedName>
    <definedName name="fdf" localSheetId="43">#REF!</definedName>
    <definedName name="fdf" localSheetId="44">#REF!</definedName>
    <definedName name="fdf" localSheetId="49">#REF!</definedName>
    <definedName name="fdf" localSheetId="50">#REF!</definedName>
    <definedName name="fdf" localSheetId="52">#REF!</definedName>
    <definedName name="fdf" localSheetId="55">#REF!</definedName>
    <definedName name="fdf" localSheetId="3">#REF!</definedName>
    <definedName name="fdf" localSheetId="72">#REF!</definedName>
    <definedName name="fdf" localSheetId="73">#REF!</definedName>
    <definedName name="fdf" localSheetId="69">#REF!</definedName>
    <definedName name="fdf" localSheetId="70">#REF!</definedName>
    <definedName name="fdf" localSheetId="71">#REF!</definedName>
    <definedName name="fdf" localSheetId="75">#REF!</definedName>
    <definedName name="fdf" localSheetId="76">#REF!</definedName>
    <definedName name="fdf" localSheetId="77">#REF!</definedName>
    <definedName name="fdf" localSheetId="80">#REF!</definedName>
    <definedName name="fdf" localSheetId="79">#REF!</definedName>
    <definedName name="fdf" localSheetId="83">#REF!</definedName>
    <definedName name="fdf" localSheetId="85">#REF!</definedName>
    <definedName name="fdf" localSheetId="86">#REF!</definedName>
    <definedName name="fdf" localSheetId="87">#REF!</definedName>
    <definedName name="fdf" localSheetId="88">#REF!</definedName>
    <definedName name="fdf" localSheetId="89">#REF!</definedName>
    <definedName name="fdf" localSheetId="91">#REF!</definedName>
    <definedName name="fdf" localSheetId="92">#REF!</definedName>
    <definedName name="fdf" localSheetId="93">#REF!</definedName>
    <definedName name="fdf" localSheetId="4">#REF!</definedName>
    <definedName name="fdf" localSheetId="94">#REF!</definedName>
    <definedName name="fdf" localSheetId="95">#REF!</definedName>
    <definedName name="fdf" localSheetId="97">#REF!</definedName>
    <definedName name="fdf" localSheetId="98">#REF!</definedName>
    <definedName name="fdf" localSheetId="5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>#REF!</definedName>
    <definedName name="fdfa" localSheetId="24">#REF!</definedName>
    <definedName name="fdfa" localSheetId="25">#REF!</definedName>
    <definedName name="fdfa" localSheetId="26">#REF!</definedName>
    <definedName name="fdfa" localSheetId="28">#REF!</definedName>
    <definedName name="fdfa" localSheetId="31">#REF!</definedName>
    <definedName name="fdfa" localSheetId="32">#REF!</definedName>
    <definedName name="fdfa" localSheetId="34">#REF!</definedName>
    <definedName name="fdfa" localSheetId="35">#REF!</definedName>
    <definedName name="fdfa" localSheetId="39">#REF!</definedName>
    <definedName name="fdfa" localSheetId="40">#REF!</definedName>
    <definedName name="fdfa" localSheetId="43">#REF!</definedName>
    <definedName name="fdfa" localSheetId="44">#REF!</definedName>
    <definedName name="fdfa" localSheetId="49">#REF!</definedName>
    <definedName name="fdfa" localSheetId="50">#REF!</definedName>
    <definedName name="fdfa" localSheetId="52">#REF!</definedName>
    <definedName name="fdfa" localSheetId="55">#REF!</definedName>
    <definedName name="fdfa" localSheetId="3">#REF!</definedName>
    <definedName name="fdfa" localSheetId="72">#REF!</definedName>
    <definedName name="fdfa" localSheetId="73">#REF!</definedName>
    <definedName name="fdfa" localSheetId="69">#REF!</definedName>
    <definedName name="fdfa" localSheetId="70">#REF!</definedName>
    <definedName name="fdfa" localSheetId="71">#REF!</definedName>
    <definedName name="fdfa" localSheetId="75">#REF!</definedName>
    <definedName name="fdfa" localSheetId="76">#REF!</definedName>
    <definedName name="fdfa" localSheetId="77">#REF!</definedName>
    <definedName name="fdfa" localSheetId="80">#REF!</definedName>
    <definedName name="fdfa" localSheetId="79">#REF!</definedName>
    <definedName name="fdfa" localSheetId="83">#REF!</definedName>
    <definedName name="fdfa" localSheetId="85">#REF!</definedName>
    <definedName name="fdfa" localSheetId="86">#REF!</definedName>
    <definedName name="fdfa" localSheetId="87">#REF!</definedName>
    <definedName name="fdfa" localSheetId="88">#REF!</definedName>
    <definedName name="fdfa" localSheetId="89">#REF!</definedName>
    <definedName name="fdfa" localSheetId="91">#REF!</definedName>
    <definedName name="fdfa" localSheetId="92">#REF!</definedName>
    <definedName name="fdfa" localSheetId="93">#REF!</definedName>
    <definedName name="fdfa" localSheetId="4">#REF!</definedName>
    <definedName name="fdfa" localSheetId="94">#REF!</definedName>
    <definedName name="fdfa" localSheetId="95">#REF!</definedName>
    <definedName name="fdfa" localSheetId="97">#REF!</definedName>
    <definedName name="fdfa" localSheetId="98">#REF!</definedName>
    <definedName name="fdfa" localSheetId="5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>#REF!</definedName>
    <definedName name="fdgdf" localSheetId="24">#REF!</definedName>
    <definedName name="fdgdf" localSheetId="25">#REF!</definedName>
    <definedName name="fdgdf" localSheetId="26">#REF!</definedName>
    <definedName name="fdgdf" localSheetId="28">#REF!</definedName>
    <definedName name="fdgdf" localSheetId="31">#REF!</definedName>
    <definedName name="fdgdf" localSheetId="32">#REF!</definedName>
    <definedName name="fdgdf" localSheetId="34">#REF!</definedName>
    <definedName name="fdgdf" localSheetId="35">#REF!</definedName>
    <definedName name="fdgdf" localSheetId="39">#REF!</definedName>
    <definedName name="fdgdf" localSheetId="40">#REF!</definedName>
    <definedName name="fdgdf" localSheetId="43">#REF!</definedName>
    <definedName name="fdgdf" localSheetId="44">#REF!</definedName>
    <definedName name="fdgdf" localSheetId="49">#REF!</definedName>
    <definedName name="fdgdf" localSheetId="50">#REF!</definedName>
    <definedName name="fdgdf" localSheetId="52">#REF!</definedName>
    <definedName name="fdgdf" localSheetId="55">#REF!</definedName>
    <definedName name="fdgdf" localSheetId="3">#REF!</definedName>
    <definedName name="fdgdf" localSheetId="72">#REF!</definedName>
    <definedName name="fdgdf" localSheetId="73">#REF!</definedName>
    <definedName name="fdgdf" localSheetId="69">#REF!</definedName>
    <definedName name="fdgdf" localSheetId="70">#REF!</definedName>
    <definedName name="fdgdf" localSheetId="71">#REF!</definedName>
    <definedName name="fdgdf" localSheetId="75">#REF!</definedName>
    <definedName name="fdgdf" localSheetId="76">#REF!</definedName>
    <definedName name="fdgdf" localSheetId="77">#REF!</definedName>
    <definedName name="fdgdf" localSheetId="80">#REF!</definedName>
    <definedName name="fdgdf" localSheetId="79">#REF!</definedName>
    <definedName name="fdgdf" localSheetId="83">#REF!</definedName>
    <definedName name="fdgdf" localSheetId="85">#REF!</definedName>
    <definedName name="fdgdf" localSheetId="86">#REF!</definedName>
    <definedName name="fdgdf" localSheetId="87">#REF!</definedName>
    <definedName name="fdgdf" localSheetId="88">#REF!</definedName>
    <definedName name="fdgdf" localSheetId="89">#REF!</definedName>
    <definedName name="fdgdf" localSheetId="91">#REF!</definedName>
    <definedName name="fdgdf" localSheetId="92">#REF!</definedName>
    <definedName name="fdgdf" localSheetId="93">#REF!</definedName>
    <definedName name="fdgdf" localSheetId="4">#REF!</definedName>
    <definedName name="fdgdf" localSheetId="94">#REF!</definedName>
    <definedName name="fdgdf" localSheetId="95">#REF!</definedName>
    <definedName name="fdgdf" localSheetId="97">#REF!</definedName>
    <definedName name="fdgdf" localSheetId="98">#REF!</definedName>
    <definedName name="fdgdf" localSheetId="5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>#REF!</definedName>
    <definedName name="fdgf" localSheetId="24">#REF!</definedName>
    <definedName name="fdgf" localSheetId="25">#REF!</definedName>
    <definedName name="fdgf" localSheetId="26">#REF!</definedName>
    <definedName name="fdgf" localSheetId="28">#REF!</definedName>
    <definedName name="fdgf" localSheetId="31">#REF!</definedName>
    <definedName name="fdgf" localSheetId="32">#REF!</definedName>
    <definedName name="fdgf" localSheetId="34">#REF!</definedName>
    <definedName name="fdgf" localSheetId="35">#REF!</definedName>
    <definedName name="fdgf" localSheetId="39">#REF!</definedName>
    <definedName name="fdgf" localSheetId="40">#REF!</definedName>
    <definedName name="fdgf" localSheetId="43">#REF!</definedName>
    <definedName name="fdgf" localSheetId="44">#REF!</definedName>
    <definedName name="fdgf" localSheetId="49">#REF!</definedName>
    <definedName name="fdgf" localSheetId="50">#REF!</definedName>
    <definedName name="fdgf" localSheetId="52">#REF!</definedName>
    <definedName name="fdgf" localSheetId="55">#REF!</definedName>
    <definedName name="fdgf" localSheetId="3">#REF!</definedName>
    <definedName name="fdgf" localSheetId="72">#REF!</definedName>
    <definedName name="fdgf" localSheetId="73">#REF!</definedName>
    <definedName name="fdgf" localSheetId="69">#REF!</definedName>
    <definedName name="fdgf" localSheetId="70">#REF!</definedName>
    <definedName name="fdgf" localSheetId="71">#REF!</definedName>
    <definedName name="fdgf" localSheetId="75">#REF!</definedName>
    <definedName name="fdgf" localSheetId="76">#REF!</definedName>
    <definedName name="fdgf" localSheetId="77">#REF!</definedName>
    <definedName name="fdgf" localSheetId="80">#REF!</definedName>
    <definedName name="fdgf" localSheetId="79">#REF!</definedName>
    <definedName name="fdgf" localSheetId="83">#REF!</definedName>
    <definedName name="fdgf" localSheetId="85">#REF!</definedName>
    <definedName name="fdgf" localSheetId="86">#REF!</definedName>
    <definedName name="fdgf" localSheetId="87">#REF!</definedName>
    <definedName name="fdgf" localSheetId="88">#REF!</definedName>
    <definedName name="fdgf" localSheetId="89">#REF!</definedName>
    <definedName name="fdgf" localSheetId="91">#REF!</definedName>
    <definedName name="fdgf" localSheetId="92">#REF!</definedName>
    <definedName name="fdgf" localSheetId="93">#REF!</definedName>
    <definedName name="fdgf" localSheetId="4">#REF!</definedName>
    <definedName name="fdgf" localSheetId="94">#REF!</definedName>
    <definedName name="fdgf" localSheetId="95">#REF!</definedName>
    <definedName name="fdgf" localSheetId="97">#REF!</definedName>
    <definedName name="fdgf" localSheetId="98">#REF!</definedName>
    <definedName name="fdgf" localSheetId="5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>#REF!</definedName>
    <definedName name="ff" localSheetId="0">#REF!</definedName>
    <definedName name="ff" localSheetId="24">#REF!</definedName>
    <definedName name="ff" localSheetId="25">#REF!</definedName>
    <definedName name="ff" localSheetId="26">#REF!</definedName>
    <definedName name="ff" localSheetId="28">#REF!</definedName>
    <definedName name="ff" localSheetId="31">#REF!</definedName>
    <definedName name="ff" localSheetId="32">#REF!</definedName>
    <definedName name="ff" localSheetId="1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8">#REF!</definedName>
    <definedName name="ff" localSheetId="39">#REF!</definedName>
    <definedName name="ff" localSheetId="40">#REF!</definedName>
    <definedName name="ff" localSheetId="41">#REF!</definedName>
    <definedName name="ff" localSheetId="42">#REF!</definedName>
    <definedName name="ff" localSheetId="43">#REF!</definedName>
    <definedName name="ff" localSheetId="44">#REF!</definedName>
    <definedName name="ff" localSheetId="45">#REF!</definedName>
    <definedName name="ff" localSheetId="49">#REF!</definedName>
    <definedName name="ff" localSheetId="50">#REF!</definedName>
    <definedName name="ff" localSheetId="52">#REF!</definedName>
    <definedName name="ff" localSheetId="55">#REF!</definedName>
    <definedName name="ff" localSheetId="61">#REF!</definedName>
    <definedName name="ff" localSheetId="62">#REF!</definedName>
    <definedName name="ff" localSheetId="2">#REF!</definedName>
    <definedName name="ff" localSheetId="3">#REF!</definedName>
    <definedName name="ff" localSheetId="72">#REF!</definedName>
    <definedName name="ff" localSheetId="73">#REF!</definedName>
    <definedName name="ff" localSheetId="69">#REF!</definedName>
    <definedName name="ff" localSheetId="70">#REF!</definedName>
    <definedName name="ff" localSheetId="71">#REF!</definedName>
    <definedName name="ff" localSheetId="75">#REF!</definedName>
    <definedName name="ff" localSheetId="76">#REF!</definedName>
    <definedName name="ff" localSheetId="77">#REF!</definedName>
    <definedName name="ff" localSheetId="80">#REF!</definedName>
    <definedName name="ff" localSheetId="79">#REF!</definedName>
    <definedName name="ff" localSheetId="83">#REF!</definedName>
    <definedName name="ff" localSheetId="85">#REF!</definedName>
    <definedName name="ff" localSheetId="86">#REF!</definedName>
    <definedName name="ff" localSheetId="87">#REF!</definedName>
    <definedName name="ff" localSheetId="88">#REF!</definedName>
    <definedName name="ff" localSheetId="89">#REF!</definedName>
    <definedName name="ff" localSheetId="91">#REF!</definedName>
    <definedName name="ff" localSheetId="92">#REF!</definedName>
    <definedName name="ff" localSheetId="93">#REF!</definedName>
    <definedName name="ff" localSheetId="4">#REF!</definedName>
    <definedName name="ff" localSheetId="94">#REF!</definedName>
    <definedName name="ff" localSheetId="95">#REF!</definedName>
    <definedName name="ff" localSheetId="97">#REF!</definedName>
    <definedName name="ff" localSheetId="98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h" localSheetId="24">#REF!</definedName>
    <definedName name="fffh" localSheetId="25">#REF!</definedName>
    <definedName name="fffh" localSheetId="26">#REF!</definedName>
    <definedName name="fffh" localSheetId="28">#REF!</definedName>
    <definedName name="fffh" localSheetId="31">#REF!</definedName>
    <definedName name="fffh" localSheetId="32">#REF!</definedName>
    <definedName name="fffh" localSheetId="34">#REF!</definedName>
    <definedName name="fffh" localSheetId="35">#REF!</definedName>
    <definedName name="fffh" localSheetId="39">#REF!</definedName>
    <definedName name="fffh" localSheetId="40">#REF!</definedName>
    <definedName name="fffh" localSheetId="43">#REF!</definedName>
    <definedName name="fffh" localSheetId="44">#REF!</definedName>
    <definedName name="fffh" localSheetId="49">#REF!</definedName>
    <definedName name="fffh" localSheetId="50">#REF!</definedName>
    <definedName name="fffh" localSheetId="52">#REF!</definedName>
    <definedName name="fffh" localSheetId="55">#REF!</definedName>
    <definedName name="fffh" localSheetId="3">#REF!</definedName>
    <definedName name="fffh" localSheetId="72">#REF!</definedName>
    <definedName name="fffh" localSheetId="73">#REF!</definedName>
    <definedName name="fffh" localSheetId="69">#REF!</definedName>
    <definedName name="fffh" localSheetId="70">#REF!</definedName>
    <definedName name="fffh" localSheetId="71">#REF!</definedName>
    <definedName name="fffh" localSheetId="75">#REF!</definedName>
    <definedName name="fffh" localSheetId="76">#REF!</definedName>
    <definedName name="fffh" localSheetId="77">#REF!</definedName>
    <definedName name="fffh" localSheetId="80">#REF!</definedName>
    <definedName name="fffh" localSheetId="79">#REF!</definedName>
    <definedName name="fffh" localSheetId="83">#REF!</definedName>
    <definedName name="fffh" localSheetId="85">#REF!</definedName>
    <definedName name="fffh" localSheetId="86">#REF!</definedName>
    <definedName name="fffh" localSheetId="87">#REF!</definedName>
    <definedName name="fffh" localSheetId="88">#REF!</definedName>
    <definedName name="fffh" localSheetId="89">#REF!</definedName>
    <definedName name="fffh" localSheetId="91">#REF!</definedName>
    <definedName name="fffh" localSheetId="92">#REF!</definedName>
    <definedName name="fffh" localSheetId="93">#REF!</definedName>
    <definedName name="fffh" localSheetId="4">#REF!</definedName>
    <definedName name="fffh" localSheetId="94">#REF!</definedName>
    <definedName name="fffh" localSheetId="95">#REF!</definedName>
    <definedName name="fffh" localSheetId="97">#REF!</definedName>
    <definedName name="fffh" localSheetId="98">#REF!</definedName>
    <definedName name="fffh" localSheetId="5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>#REF!</definedName>
    <definedName name="fffrt" localSheetId="24">#REF!</definedName>
    <definedName name="fffrt" localSheetId="25">#REF!</definedName>
    <definedName name="fffrt" localSheetId="26">#REF!</definedName>
    <definedName name="fffrt" localSheetId="28">#REF!</definedName>
    <definedName name="fffrt" localSheetId="31">#REF!</definedName>
    <definedName name="fffrt" localSheetId="32">#REF!</definedName>
    <definedName name="fffrt" localSheetId="34">#REF!</definedName>
    <definedName name="fffrt" localSheetId="35">#REF!</definedName>
    <definedName name="fffrt" localSheetId="39">#REF!</definedName>
    <definedName name="fffrt" localSheetId="40">#REF!</definedName>
    <definedName name="fffrt" localSheetId="43">#REF!</definedName>
    <definedName name="fffrt" localSheetId="44">#REF!</definedName>
    <definedName name="fffrt" localSheetId="49">#REF!</definedName>
    <definedName name="fffrt" localSheetId="50">#REF!</definedName>
    <definedName name="fffrt" localSheetId="52">#REF!</definedName>
    <definedName name="fffrt" localSheetId="55">#REF!</definedName>
    <definedName name="fffrt" localSheetId="3">#REF!</definedName>
    <definedName name="fffrt" localSheetId="72">#REF!</definedName>
    <definedName name="fffrt" localSheetId="73">#REF!</definedName>
    <definedName name="fffrt" localSheetId="69">#REF!</definedName>
    <definedName name="fffrt" localSheetId="70">#REF!</definedName>
    <definedName name="fffrt" localSheetId="71">#REF!</definedName>
    <definedName name="fffrt" localSheetId="75">#REF!</definedName>
    <definedName name="fffrt" localSheetId="76">#REF!</definedName>
    <definedName name="fffrt" localSheetId="77">#REF!</definedName>
    <definedName name="fffrt" localSheetId="80">#REF!</definedName>
    <definedName name="fffrt" localSheetId="79">#REF!</definedName>
    <definedName name="fffrt" localSheetId="83">#REF!</definedName>
    <definedName name="fffrt" localSheetId="85">#REF!</definedName>
    <definedName name="fffrt" localSheetId="86">#REF!</definedName>
    <definedName name="fffrt" localSheetId="87">#REF!</definedName>
    <definedName name="fffrt" localSheetId="88">#REF!</definedName>
    <definedName name="fffrt" localSheetId="89">#REF!</definedName>
    <definedName name="fffrt" localSheetId="91">#REF!</definedName>
    <definedName name="fffrt" localSheetId="92">#REF!</definedName>
    <definedName name="fffrt" localSheetId="93">#REF!</definedName>
    <definedName name="fffrt" localSheetId="4">#REF!</definedName>
    <definedName name="fffrt" localSheetId="94">#REF!</definedName>
    <definedName name="fffrt" localSheetId="95">#REF!</definedName>
    <definedName name="fffrt" localSheetId="97">#REF!</definedName>
    <definedName name="fffrt" localSheetId="98">#REF!</definedName>
    <definedName name="fffrt" localSheetId="5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>#REF!</definedName>
    <definedName name="ffft" localSheetId="24">#REF!</definedName>
    <definedName name="ffft" localSheetId="25">#REF!</definedName>
    <definedName name="ffft" localSheetId="26">#REF!</definedName>
    <definedName name="ffft" localSheetId="28">#REF!</definedName>
    <definedName name="ffft" localSheetId="31">#REF!</definedName>
    <definedName name="ffft" localSheetId="32">#REF!</definedName>
    <definedName name="ffft" localSheetId="34">#REF!</definedName>
    <definedName name="ffft" localSheetId="35">#REF!</definedName>
    <definedName name="ffft" localSheetId="39">#REF!</definedName>
    <definedName name="ffft" localSheetId="40">#REF!</definedName>
    <definedName name="ffft" localSheetId="43">#REF!</definedName>
    <definedName name="ffft" localSheetId="44">#REF!</definedName>
    <definedName name="ffft" localSheetId="49">#REF!</definedName>
    <definedName name="ffft" localSheetId="50">#REF!</definedName>
    <definedName name="ffft" localSheetId="52">#REF!</definedName>
    <definedName name="ffft" localSheetId="55">#REF!</definedName>
    <definedName name="ffft" localSheetId="3">#REF!</definedName>
    <definedName name="ffft" localSheetId="72">#REF!</definedName>
    <definedName name="ffft" localSheetId="73">#REF!</definedName>
    <definedName name="ffft" localSheetId="69">#REF!</definedName>
    <definedName name="ffft" localSheetId="70">#REF!</definedName>
    <definedName name="ffft" localSheetId="71">#REF!</definedName>
    <definedName name="ffft" localSheetId="75">#REF!</definedName>
    <definedName name="ffft" localSheetId="76">#REF!</definedName>
    <definedName name="ffft" localSheetId="77">#REF!</definedName>
    <definedName name="ffft" localSheetId="80">#REF!</definedName>
    <definedName name="ffft" localSheetId="79">#REF!</definedName>
    <definedName name="ffft" localSheetId="83">#REF!</definedName>
    <definedName name="ffft" localSheetId="85">#REF!</definedName>
    <definedName name="ffft" localSheetId="86">#REF!</definedName>
    <definedName name="ffft" localSheetId="87">#REF!</definedName>
    <definedName name="ffft" localSheetId="88">#REF!</definedName>
    <definedName name="ffft" localSheetId="89">#REF!</definedName>
    <definedName name="ffft" localSheetId="91">#REF!</definedName>
    <definedName name="ffft" localSheetId="92">#REF!</definedName>
    <definedName name="ffft" localSheetId="93">#REF!</definedName>
    <definedName name="ffft" localSheetId="4">#REF!</definedName>
    <definedName name="ffft" localSheetId="94">#REF!</definedName>
    <definedName name="ffft" localSheetId="95">#REF!</definedName>
    <definedName name="ffft" localSheetId="97">#REF!</definedName>
    <definedName name="ffft" localSheetId="98">#REF!</definedName>
    <definedName name="ffft" localSheetId="5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>#REF!</definedName>
    <definedName name="fgd" localSheetId="24">#REF!</definedName>
    <definedName name="fgd" localSheetId="25">#REF!</definedName>
    <definedName name="fgd" localSheetId="26">#REF!</definedName>
    <definedName name="fgd" localSheetId="28">#REF!</definedName>
    <definedName name="fgd" localSheetId="31">#REF!</definedName>
    <definedName name="fgd" localSheetId="32">#REF!</definedName>
    <definedName name="fgd" localSheetId="34">#REF!</definedName>
    <definedName name="fgd" localSheetId="35">#REF!</definedName>
    <definedName name="fgd" localSheetId="39">#REF!</definedName>
    <definedName name="fgd" localSheetId="40">#REF!</definedName>
    <definedName name="fgd" localSheetId="43">#REF!</definedName>
    <definedName name="fgd" localSheetId="44">#REF!</definedName>
    <definedName name="fgd" localSheetId="49">#REF!</definedName>
    <definedName name="fgd" localSheetId="50">#REF!</definedName>
    <definedName name="fgd" localSheetId="52">#REF!</definedName>
    <definedName name="fgd" localSheetId="55">#REF!</definedName>
    <definedName name="fgd" localSheetId="3">#REF!</definedName>
    <definedName name="fgd" localSheetId="72">#REF!</definedName>
    <definedName name="fgd" localSheetId="73">#REF!</definedName>
    <definedName name="fgd" localSheetId="69">#REF!</definedName>
    <definedName name="fgd" localSheetId="70">#REF!</definedName>
    <definedName name="fgd" localSheetId="71">#REF!</definedName>
    <definedName name="fgd" localSheetId="75">#REF!</definedName>
    <definedName name="fgd" localSheetId="76">#REF!</definedName>
    <definedName name="fgd" localSheetId="77">#REF!</definedName>
    <definedName name="fgd" localSheetId="80">#REF!</definedName>
    <definedName name="fgd" localSheetId="79">#REF!</definedName>
    <definedName name="fgd" localSheetId="83">#REF!</definedName>
    <definedName name="fgd" localSheetId="85">#REF!</definedName>
    <definedName name="fgd" localSheetId="86">#REF!</definedName>
    <definedName name="fgd" localSheetId="87">#REF!</definedName>
    <definedName name="fgd" localSheetId="88">#REF!</definedName>
    <definedName name="fgd" localSheetId="89">#REF!</definedName>
    <definedName name="fgd" localSheetId="91">#REF!</definedName>
    <definedName name="fgd" localSheetId="92">#REF!</definedName>
    <definedName name="fgd" localSheetId="93">#REF!</definedName>
    <definedName name="fgd" localSheetId="4">#REF!</definedName>
    <definedName name="fgd" localSheetId="94">#REF!</definedName>
    <definedName name="fgd" localSheetId="95">#REF!</definedName>
    <definedName name="fgd" localSheetId="97">#REF!</definedName>
    <definedName name="fgd" localSheetId="98">#REF!</definedName>
    <definedName name="fgd" localSheetId="5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>#REF!</definedName>
    <definedName name="fgdf" localSheetId="24">#REF!</definedName>
    <definedName name="fgdf" localSheetId="25">#REF!</definedName>
    <definedName name="fgdf" localSheetId="26">#REF!</definedName>
    <definedName name="fgdf" localSheetId="28">#REF!</definedName>
    <definedName name="fgdf" localSheetId="31">#REF!</definedName>
    <definedName name="fgdf" localSheetId="32">#REF!</definedName>
    <definedName name="fgdf" localSheetId="34">#REF!</definedName>
    <definedName name="fgdf" localSheetId="35">#REF!</definedName>
    <definedName name="fgdf" localSheetId="39">#REF!</definedName>
    <definedName name="fgdf" localSheetId="40">#REF!</definedName>
    <definedName name="fgdf" localSheetId="43">#REF!</definedName>
    <definedName name="fgdf" localSheetId="44">#REF!</definedName>
    <definedName name="fgdf" localSheetId="49">#REF!</definedName>
    <definedName name="fgdf" localSheetId="50">#REF!</definedName>
    <definedName name="fgdf" localSheetId="52">#REF!</definedName>
    <definedName name="fgdf" localSheetId="55">#REF!</definedName>
    <definedName name="fgdf" localSheetId="3">#REF!</definedName>
    <definedName name="fgdf" localSheetId="72">#REF!</definedName>
    <definedName name="fgdf" localSheetId="73">#REF!</definedName>
    <definedName name="fgdf" localSheetId="69">#REF!</definedName>
    <definedName name="fgdf" localSheetId="70">#REF!</definedName>
    <definedName name="fgdf" localSheetId="71">#REF!</definedName>
    <definedName name="fgdf" localSheetId="75">#REF!</definedName>
    <definedName name="fgdf" localSheetId="76">#REF!</definedName>
    <definedName name="fgdf" localSheetId="77">#REF!</definedName>
    <definedName name="fgdf" localSheetId="80">#REF!</definedName>
    <definedName name="fgdf" localSheetId="79">#REF!</definedName>
    <definedName name="fgdf" localSheetId="83">#REF!</definedName>
    <definedName name="fgdf" localSheetId="85">#REF!</definedName>
    <definedName name="fgdf" localSheetId="86">#REF!</definedName>
    <definedName name="fgdf" localSheetId="87">#REF!</definedName>
    <definedName name="fgdf" localSheetId="88">#REF!</definedName>
    <definedName name="fgdf" localSheetId="89">#REF!</definedName>
    <definedName name="fgdf" localSheetId="91">#REF!</definedName>
    <definedName name="fgdf" localSheetId="92">#REF!</definedName>
    <definedName name="fgdf" localSheetId="93">#REF!</definedName>
    <definedName name="fgdf" localSheetId="4">#REF!</definedName>
    <definedName name="fgdf" localSheetId="94">#REF!</definedName>
    <definedName name="fgdf" localSheetId="95">#REF!</definedName>
    <definedName name="fgdf" localSheetId="97">#REF!</definedName>
    <definedName name="fgdf" localSheetId="98">#REF!</definedName>
    <definedName name="fgdf" localSheetId="5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>#REF!</definedName>
    <definedName name="fgfg" localSheetId="24">#REF!</definedName>
    <definedName name="fgfg" localSheetId="25">#REF!</definedName>
    <definedName name="fgfg" localSheetId="26">#REF!</definedName>
    <definedName name="fgfg" localSheetId="28">#REF!</definedName>
    <definedName name="fgfg" localSheetId="31">#REF!</definedName>
    <definedName name="fgfg" localSheetId="32">#REF!</definedName>
    <definedName name="fgfg" localSheetId="34">#REF!</definedName>
    <definedName name="fgfg" localSheetId="35">#REF!</definedName>
    <definedName name="fgfg" localSheetId="39">#REF!</definedName>
    <definedName name="fgfg" localSheetId="40">#REF!</definedName>
    <definedName name="fgfg" localSheetId="43">#REF!</definedName>
    <definedName name="fgfg" localSheetId="44">#REF!</definedName>
    <definedName name="fgfg" localSheetId="49">#REF!</definedName>
    <definedName name="fgfg" localSheetId="50">#REF!</definedName>
    <definedName name="fgfg" localSheetId="52">#REF!</definedName>
    <definedName name="fgfg" localSheetId="55">#REF!</definedName>
    <definedName name="fgfg" localSheetId="3">#REF!</definedName>
    <definedName name="fgfg" localSheetId="72">#REF!</definedName>
    <definedName name="fgfg" localSheetId="73">#REF!</definedName>
    <definedName name="fgfg" localSheetId="69">#REF!</definedName>
    <definedName name="fgfg" localSheetId="70">#REF!</definedName>
    <definedName name="fgfg" localSheetId="71">#REF!</definedName>
    <definedName name="fgfg" localSheetId="75">#REF!</definedName>
    <definedName name="fgfg" localSheetId="76">#REF!</definedName>
    <definedName name="fgfg" localSheetId="77">#REF!</definedName>
    <definedName name="fgfg" localSheetId="80">#REF!</definedName>
    <definedName name="fgfg" localSheetId="79">#REF!</definedName>
    <definedName name="fgfg" localSheetId="83">#REF!</definedName>
    <definedName name="fgfg" localSheetId="85">#REF!</definedName>
    <definedName name="fgfg" localSheetId="86">#REF!</definedName>
    <definedName name="fgfg" localSheetId="87">#REF!</definedName>
    <definedName name="fgfg" localSheetId="88">#REF!</definedName>
    <definedName name="fgfg" localSheetId="89">#REF!</definedName>
    <definedName name="fgfg" localSheetId="91">#REF!</definedName>
    <definedName name="fgfg" localSheetId="92">#REF!</definedName>
    <definedName name="fgfg" localSheetId="93">#REF!</definedName>
    <definedName name="fgfg" localSheetId="4">#REF!</definedName>
    <definedName name="fgfg" localSheetId="94">#REF!</definedName>
    <definedName name="fgfg" localSheetId="95">#REF!</definedName>
    <definedName name="fgfg" localSheetId="97">#REF!</definedName>
    <definedName name="fgfg" localSheetId="98">#REF!</definedName>
    <definedName name="fgfg" localSheetId="5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>#REF!</definedName>
    <definedName name="fghf" localSheetId="24">#REF!</definedName>
    <definedName name="fghf" localSheetId="25">#REF!</definedName>
    <definedName name="fghf" localSheetId="26">#REF!</definedName>
    <definedName name="fghf" localSheetId="28">#REF!</definedName>
    <definedName name="fghf" localSheetId="31">#REF!</definedName>
    <definedName name="fghf" localSheetId="32">#REF!</definedName>
    <definedName name="fghf" localSheetId="34">#REF!</definedName>
    <definedName name="fghf" localSheetId="35">#REF!</definedName>
    <definedName name="fghf" localSheetId="39">#REF!</definedName>
    <definedName name="fghf" localSheetId="40">#REF!</definedName>
    <definedName name="fghf" localSheetId="43">#REF!</definedName>
    <definedName name="fghf" localSheetId="44">#REF!</definedName>
    <definedName name="fghf" localSheetId="49">#REF!</definedName>
    <definedName name="fghf" localSheetId="50">#REF!</definedName>
    <definedName name="fghf" localSheetId="52">#REF!</definedName>
    <definedName name="fghf" localSheetId="55">#REF!</definedName>
    <definedName name="fghf" localSheetId="3">#REF!</definedName>
    <definedName name="fghf" localSheetId="72">#REF!</definedName>
    <definedName name="fghf" localSheetId="73">#REF!</definedName>
    <definedName name="fghf" localSheetId="69">#REF!</definedName>
    <definedName name="fghf" localSheetId="70">#REF!</definedName>
    <definedName name="fghf" localSheetId="71">#REF!</definedName>
    <definedName name="fghf" localSheetId="75">#REF!</definedName>
    <definedName name="fghf" localSheetId="76">#REF!</definedName>
    <definedName name="fghf" localSheetId="77">#REF!</definedName>
    <definedName name="fghf" localSheetId="80">#REF!</definedName>
    <definedName name="fghf" localSheetId="79">#REF!</definedName>
    <definedName name="fghf" localSheetId="83">#REF!</definedName>
    <definedName name="fghf" localSheetId="85">#REF!</definedName>
    <definedName name="fghf" localSheetId="86">#REF!</definedName>
    <definedName name="fghf" localSheetId="87">#REF!</definedName>
    <definedName name="fghf" localSheetId="88">#REF!</definedName>
    <definedName name="fghf" localSheetId="89">#REF!</definedName>
    <definedName name="fghf" localSheetId="91">#REF!</definedName>
    <definedName name="fghf" localSheetId="92">#REF!</definedName>
    <definedName name="fghf" localSheetId="93">#REF!</definedName>
    <definedName name="fghf" localSheetId="4">#REF!</definedName>
    <definedName name="fghf" localSheetId="94">#REF!</definedName>
    <definedName name="fghf" localSheetId="95">#REF!</definedName>
    <definedName name="fghf" localSheetId="97">#REF!</definedName>
    <definedName name="fghf" localSheetId="98">#REF!</definedName>
    <definedName name="fghf" localSheetId="5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>#REF!</definedName>
    <definedName name="fghfg" localSheetId="24">#REF!</definedName>
    <definedName name="fghfg" localSheetId="25">#REF!</definedName>
    <definedName name="fghfg" localSheetId="26">#REF!</definedName>
    <definedName name="fghfg" localSheetId="28">#REF!</definedName>
    <definedName name="fghfg" localSheetId="31">#REF!</definedName>
    <definedName name="fghfg" localSheetId="32">#REF!</definedName>
    <definedName name="fghfg" localSheetId="34">#REF!</definedName>
    <definedName name="fghfg" localSheetId="35">#REF!</definedName>
    <definedName name="fghfg" localSheetId="39">#REF!</definedName>
    <definedName name="fghfg" localSheetId="40">#REF!</definedName>
    <definedName name="fghfg" localSheetId="43">#REF!</definedName>
    <definedName name="fghfg" localSheetId="44">#REF!</definedName>
    <definedName name="fghfg" localSheetId="49">#REF!</definedName>
    <definedName name="fghfg" localSheetId="50">#REF!</definedName>
    <definedName name="fghfg" localSheetId="52">#REF!</definedName>
    <definedName name="fghfg" localSheetId="55">#REF!</definedName>
    <definedName name="fghfg" localSheetId="3">#REF!</definedName>
    <definedName name="fghfg" localSheetId="72">#REF!</definedName>
    <definedName name="fghfg" localSheetId="73">#REF!</definedName>
    <definedName name="fghfg" localSheetId="69">#REF!</definedName>
    <definedName name="fghfg" localSheetId="70">#REF!</definedName>
    <definedName name="fghfg" localSheetId="71">#REF!</definedName>
    <definedName name="fghfg" localSheetId="75">#REF!</definedName>
    <definedName name="fghfg" localSheetId="76">#REF!</definedName>
    <definedName name="fghfg" localSheetId="77">#REF!</definedName>
    <definedName name="fghfg" localSheetId="80">#REF!</definedName>
    <definedName name="fghfg" localSheetId="79">#REF!</definedName>
    <definedName name="fghfg" localSheetId="83">#REF!</definedName>
    <definedName name="fghfg" localSheetId="85">#REF!</definedName>
    <definedName name="fghfg" localSheetId="86">#REF!</definedName>
    <definedName name="fghfg" localSheetId="87">#REF!</definedName>
    <definedName name="fghfg" localSheetId="88">#REF!</definedName>
    <definedName name="fghfg" localSheetId="89">#REF!</definedName>
    <definedName name="fghfg" localSheetId="91">#REF!</definedName>
    <definedName name="fghfg" localSheetId="92">#REF!</definedName>
    <definedName name="fghfg" localSheetId="93">#REF!</definedName>
    <definedName name="fghfg" localSheetId="4">#REF!</definedName>
    <definedName name="fghfg" localSheetId="94">#REF!</definedName>
    <definedName name="fghfg" localSheetId="95">#REF!</definedName>
    <definedName name="fghfg" localSheetId="97">#REF!</definedName>
    <definedName name="fghfg" localSheetId="98">#REF!</definedName>
    <definedName name="fghfg" localSheetId="5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>#REF!</definedName>
    <definedName name="fret" localSheetId="24">#REF!</definedName>
    <definedName name="fret" localSheetId="25">#REF!</definedName>
    <definedName name="fret" localSheetId="26">#REF!</definedName>
    <definedName name="fret" localSheetId="28">#REF!</definedName>
    <definedName name="fret" localSheetId="31">#REF!</definedName>
    <definedName name="fret" localSheetId="32">#REF!</definedName>
    <definedName name="fret" localSheetId="34">#REF!</definedName>
    <definedName name="fret" localSheetId="35">#REF!</definedName>
    <definedName name="fret" localSheetId="39">#REF!</definedName>
    <definedName name="fret" localSheetId="40">#REF!</definedName>
    <definedName name="fret" localSheetId="43">#REF!</definedName>
    <definedName name="fret" localSheetId="44">#REF!</definedName>
    <definedName name="fret" localSheetId="49">#REF!</definedName>
    <definedName name="fret" localSheetId="50">#REF!</definedName>
    <definedName name="fret" localSheetId="52">#REF!</definedName>
    <definedName name="fret" localSheetId="55">#REF!</definedName>
    <definedName name="fret" localSheetId="3">#REF!</definedName>
    <definedName name="fret" localSheetId="72">#REF!</definedName>
    <definedName name="fret" localSheetId="73">#REF!</definedName>
    <definedName name="fret" localSheetId="69">#REF!</definedName>
    <definedName name="fret" localSheetId="70">#REF!</definedName>
    <definedName name="fret" localSheetId="71">#REF!</definedName>
    <definedName name="fret" localSheetId="75">#REF!</definedName>
    <definedName name="fret" localSheetId="76">#REF!</definedName>
    <definedName name="fret" localSheetId="77">#REF!</definedName>
    <definedName name="fret" localSheetId="80">#REF!</definedName>
    <definedName name="fret" localSheetId="79">#REF!</definedName>
    <definedName name="fret" localSheetId="83">#REF!</definedName>
    <definedName name="fret" localSheetId="85">#REF!</definedName>
    <definedName name="fret" localSheetId="86">#REF!</definedName>
    <definedName name="fret" localSheetId="87">#REF!</definedName>
    <definedName name="fret" localSheetId="88">#REF!</definedName>
    <definedName name="fret" localSheetId="89">#REF!</definedName>
    <definedName name="fret" localSheetId="91">#REF!</definedName>
    <definedName name="fret" localSheetId="92">#REF!</definedName>
    <definedName name="fret" localSheetId="93">#REF!</definedName>
    <definedName name="fret" localSheetId="4">#REF!</definedName>
    <definedName name="fret" localSheetId="94">#REF!</definedName>
    <definedName name="fret" localSheetId="95">#REF!</definedName>
    <definedName name="fret" localSheetId="97">#REF!</definedName>
    <definedName name="fret" localSheetId="98">#REF!</definedName>
    <definedName name="fret" localSheetId="5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>#REF!</definedName>
    <definedName name="fsd" localSheetId="24">#REF!</definedName>
    <definedName name="fsd" localSheetId="25">#REF!</definedName>
    <definedName name="fsd" localSheetId="26">#REF!</definedName>
    <definedName name="fsd" localSheetId="28">#REF!</definedName>
    <definedName name="fsd" localSheetId="31">#REF!</definedName>
    <definedName name="fsd" localSheetId="32">#REF!</definedName>
    <definedName name="fsd" localSheetId="34">#REF!</definedName>
    <definedName name="fsd" localSheetId="35">#REF!</definedName>
    <definedName name="fsd" localSheetId="39">#REF!</definedName>
    <definedName name="fsd" localSheetId="40">#REF!</definedName>
    <definedName name="fsd" localSheetId="43">#REF!</definedName>
    <definedName name="fsd" localSheetId="44">#REF!</definedName>
    <definedName name="fsd" localSheetId="49">#REF!</definedName>
    <definedName name="fsd" localSheetId="50">#REF!</definedName>
    <definedName name="fsd" localSheetId="52">#REF!</definedName>
    <definedName name="fsd" localSheetId="55">#REF!</definedName>
    <definedName name="fsd" localSheetId="3">#REF!</definedName>
    <definedName name="fsd" localSheetId="72">#REF!</definedName>
    <definedName name="fsd" localSheetId="73">#REF!</definedName>
    <definedName name="fsd" localSheetId="69">#REF!</definedName>
    <definedName name="fsd" localSheetId="70">#REF!</definedName>
    <definedName name="fsd" localSheetId="71">#REF!</definedName>
    <definedName name="fsd" localSheetId="75">#REF!</definedName>
    <definedName name="fsd" localSheetId="76">#REF!</definedName>
    <definedName name="fsd" localSheetId="77">#REF!</definedName>
    <definedName name="fsd" localSheetId="80">#REF!</definedName>
    <definedName name="fsd" localSheetId="79">#REF!</definedName>
    <definedName name="fsd" localSheetId="83">#REF!</definedName>
    <definedName name="fsd" localSheetId="85">#REF!</definedName>
    <definedName name="fsd" localSheetId="86">#REF!</definedName>
    <definedName name="fsd" localSheetId="87">#REF!</definedName>
    <definedName name="fsd" localSheetId="88">#REF!</definedName>
    <definedName name="fsd" localSheetId="89">#REF!</definedName>
    <definedName name="fsd" localSheetId="91">#REF!</definedName>
    <definedName name="fsd" localSheetId="92">#REF!</definedName>
    <definedName name="fsd" localSheetId="93">#REF!</definedName>
    <definedName name="fsd" localSheetId="4">#REF!</definedName>
    <definedName name="fsd" localSheetId="94">#REF!</definedName>
    <definedName name="fsd" localSheetId="95">#REF!</definedName>
    <definedName name="fsd" localSheetId="97">#REF!</definedName>
    <definedName name="fsd" localSheetId="98">#REF!</definedName>
    <definedName name="fsd" localSheetId="5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>#REF!</definedName>
    <definedName name="g" localSheetId="0">#REF!</definedName>
    <definedName name="g" localSheetId="24">#REF!</definedName>
    <definedName name="g" localSheetId="25">#REF!</definedName>
    <definedName name="g" localSheetId="26">#REF!</definedName>
    <definedName name="g" localSheetId="28">#REF!</definedName>
    <definedName name="g" localSheetId="31">#REF!</definedName>
    <definedName name="g" localSheetId="32">#REF!</definedName>
    <definedName name="g" localSheetId="1">#REF!</definedName>
    <definedName name="g" localSheetId="34">#REF!</definedName>
    <definedName name="g" localSheetId="35">#REF!</definedName>
    <definedName name="g" localSheetId="36">#REF!</definedName>
    <definedName name="g" localSheetId="37">#REF!</definedName>
    <definedName name="g" localSheetId="38">#REF!</definedName>
    <definedName name="g" localSheetId="39">#REF!</definedName>
    <definedName name="g" localSheetId="40">#REF!</definedName>
    <definedName name="g" localSheetId="41">#REF!</definedName>
    <definedName name="g" localSheetId="42">#REF!</definedName>
    <definedName name="g" localSheetId="43">#REF!</definedName>
    <definedName name="g" localSheetId="44">#REF!</definedName>
    <definedName name="g" localSheetId="45">#REF!</definedName>
    <definedName name="g" localSheetId="49">#REF!</definedName>
    <definedName name="g" localSheetId="50">#REF!</definedName>
    <definedName name="g" localSheetId="52">#REF!</definedName>
    <definedName name="g" localSheetId="55">#REF!</definedName>
    <definedName name="g" localSheetId="61">#REF!</definedName>
    <definedName name="g" localSheetId="62">#REF!</definedName>
    <definedName name="g" localSheetId="2">#REF!</definedName>
    <definedName name="g" localSheetId="3">#REF!</definedName>
    <definedName name="g" localSheetId="72">#REF!</definedName>
    <definedName name="g" localSheetId="73">#REF!</definedName>
    <definedName name="g" localSheetId="69">#REF!</definedName>
    <definedName name="g" localSheetId="70">#REF!</definedName>
    <definedName name="g" localSheetId="71">#REF!</definedName>
    <definedName name="g" localSheetId="75">#REF!</definedName>
    <definedName name="g" localSheetId="76">#REF!</definedName>
    <definedName name="g" localSheetId="77">#REF!</definedName>
    <definedName name="g" localSheetId="80">#REF!</definedName>
    <definedName name="g" localSheetId="79">#REF!</definedName>
    <definedName name="g" localSheetId="83">#REF!</definedName>
    <definedName name="g" localSheetId="85">#REF!</definedName>
    <definedName name="g" localSheetId="86">#REF!</definedName>
    <definedName name="g" localSheetId="87">#REF!</definedName>
    <definedName name="g" localSheetId="88">#REF!</definedName>
    <definedName name="g" localSheetId="89">#REF!</definedName>
    <definedName name="g" localSheetId="91">#REF!</definedName>
    <definedName name="g" localSheetId="92">#REF!</definedName>
    <definedName name="g" localSheetId="93">#REF!</definedName>
    <definedName name="g" localSheetId="4">#REF!</definedName>
    <definedName name="g" localSheetId="94">#REF!</definedName>
    <definedName name="g" localSheetId="95">#REF!</definedName>
    <definedName name="g" localSheetId="97">#REF!</definedName>
    <definedName name="g" localSheetId="98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>#REF!</definedName>
    <definedName name="gd" localSheetId="25">#REF!</definedName>
    <definedName name="gd" localSheetId="26">#REF!</definedName>
    <definedName name="gd">#REF!</definedName>
    <definedName name="gdfg" localSheetId="24">#REF!</definedName>
    <definedName name="gdfg" localSheetId="25">#REF!</definedName>
    <definedName name="gdfg" localSheetId="26">#REF!</definedName>
    <definedName name="gdfg" localSheetId="28">#REF!</definedName>
    <definedName name="gdfg" localSheetId="31">#REF!</definedName>
    <definedName name="gdfg" localSheetId="32">#REF!</definedName>
    <definedName name="gdfg" localSheetId="34">#REF!</definedName>
    <definedName name="gdfg" localSheetId="35">#REF!</definedName>
    <definedName name="gdfg" localSheetId="39">#REF!</definedName>
    <definedName name="gdfg" localSheetId="40">#REF!</definedName>
    <definedName name="gdfg" localSheetId="43">#REF!</definedName>
    <definedName name="gdfg" localSheetId="44">#REF!</definedName>
    <definedName name="gdfg" localSheetId="49">#REF!</definedName>
    <definedName name="gdfg" localSheetId="50">#REF!</definedName>
    <definedName name="gdfg" localSheetId="52">#REF!</definedName>
    <definedName name="gdfg" localSheetId="55">#REF!</definedName>
    <definedName name="gdfg" localSheetId="3">#REF!</definedName>
    <definedName name="gdfg" localSheetId="72">#REF!</definedName>
    <definedName name="gdfg" localSheetId="73">#REF!</definedName>
    <definedName name="gdfg" localSheetId="69">#REF!</definedName>
    <definedName name="gdfg" localSheetId="70">#REF!</definedName>
    <definedName name="gdfg" localSheetId="71">#REF!</definedName>
    <definedName name="gdfg" localSheetId="75">#REF!</definedName>
    <definedName name="gdfg" localSheetId="76">#REF!</definedName>
    <definedName name="gdfg" localSheetId="77">#REF!</definedName>
    <definedName name="gdfg" localSheetId="80">#REF!</definedName>
    <definedName name="gdfg" localSheetId="79">#REF!</definedName>
    <definedName name="gdfg" localSheetId="83">#REF!</definedName>
    <definedName name="gdfg" localSheetId="85">#REF!</definedName>
    <definedName name="gdfg" localSheetId="86">#REF!</definedName>
    <definedName name="gdfg" localSheetId="87">#REF!</definedName>
    <definedName name="gdfg" localSheetId="88">#REF!</definedName>
    <definedName name="gdfg" localSheetId="89">#REF!</definedName>
    <definedName name="gdfg" localSheetId="91">#REF!</definedName>
    <definedName name="gdfg" localSheetId="92">#REF!</definedName>
    <definedName name="gdfg" localSheetId="93">#REF!</definedName>
    <definedName name="gdfg" localSheetId="4">#REF!</definedName>
    <definedName name="gdfg" localSheetId="94">#REF!</definedName>
    <definedName name="gdfg" localSheetId="95">#REF!</definedName>
    <definedName name="gdfg" localSheetId="97">#REF!</definedName>
    <definedName name="gdfg" localSheetId="98">#REF!</definedName>
    <definedName name="gdfg" localSheetId="5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>#REF!</definedName>
    <definedName name="gdgdh" localSheetId="24">#REF!</definedName>
    <definedName name="gdgdh" localSheetId="25">#REF!</definedName>
    <definedName name="gdgdh" localSheetId="26">#REF!</definedName>
    <definedName name="gdgdh" localSheetId="28">#REF!</definedName>
    <definedName name="gdgdh" localSheetId="31">#REF!</definedName>
    <definedName name="gdgdh" localSheetId="32">#REF!</definedName>
    <definedName name="gdgdh" localSheetId="34">#REF!</definedName>
    <definedName name="gdgdh" localSheetId="35">#REF!</definedName>
    <definedName name="gdgdh" localSheetId="39">#REF!</definedName>
    <definedName name="gdgdh" localSheetId="40">#REF!</definedName>
    <definedName name="gdgdh" localSheetId="43">#REF!</definedName>
    <definedName name="gdgdh" localSheetId="44">#REF!</definedName>
    <definedName name="gdgdh" localSheetId="49">#REF!</definedName>
    <definedName name="gdgdh" localSheetId="50">#REF!</definedName>
    <definedName name="gdgdh" localSheetId="52">#REF!</definedName>
    <definedName name="gdgdh" localSheetId="55">#REF!</definedName>
    <definedName name="gdgdh" localSheetId="3">#REF!</definedName>
    <definedName name="gdgdh" localSheetId="72">#REF!</definedName>
    <definedName name="gdgdh" localSheetId="73">#REF!</definedName>
    <definedName name="gdgdh" localSheetId="69">#REF!</definedName>
    <definedName name="gdgdh" localSheetId="70">#REF!</definedName>
    <definedName name="gdgdh" localSheetId="71">#REF!</definedName>
    <definedName name="gdgdh" localSheetId="75">#REF!</definedName>
    <definedName name="gdgdh" localSheetId="76">#REF!</definedName>
    <definedName name="gdgdh" localSheetId="77">#REF!</definedName>
    <definedName name="gdgdh" localSheetId="80">#REF!</definedName>
    <definedName name="gdgdh" localSheetId="79">#REF!</definedName>
    <definedName name="gdgdh" localSheetId="83">#REF!</definedName>
    <definedName name="gdgdh" localSheetId="85">#REF!</definedName>
    <definedName name="gdgdh" localSheetId="86">#REF!</definedName>
    <definedName name="gdgdh" localSheetId="87">#REF!</definedName>
    <definedName name="gdgdh" localSheetId="88">#REF!</definedName>
    <definedName name="gdgdh" localSheetId="89">#REF!</definedName>
    <definedName name="gdgdh" localSheetId="91">#REF!</definedName>
    <definedName name="gdgdh" localSheetId="92">#REF!</definedName>
    <definedName name="gdgdh" localSheetId="93">#REF!</definedName>
    <definedName name="gdgdh" localSheetId="4">#REF!</definedName>
    <definedName name="gdgdh" localSheetId="94">#REF!</definedName>
    <definedName name="gdgdh" localSheetId="95">#REF!</definedName>
    <definedName name="gdgdh" localSheetId="97">#REF!</definedName>
    <definedName name="gdgdh" localSheetId="98">#REF!</definedName>
    <definedName name="gdgdh" localSheetId="5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>#REF!</definedName>
    <definedName name="gfdgf" localSheetId="24">#REF!</definedName>
    <definedName name="gfdgf" localSheetId="25">#REF!</definedName>
    <definedName name="gfdgf" localSheetId="26">#REF!</definedName>
    <definedName name="gfdgf" localSheetId="28">#REF!</definedName>
    <definedName name="gfdgf" localSheetId="31">#REF!</definedName>
    <definedName name="gfdgf" localSheetId="32">#REF!</definedName>
    <definedName name="gfdgf" localSheetId="34">#REF!</definedName>
    <definedName name="gfdgf" localSheetId="35">#REF!</definedName>
    <definedName name="gfdgf" localSheetId="39">#REF!</definedName>
    <definedName name="gfdgf" localSheetId="40">#REF!</definedName>
    <definedName name="gfdgf" localSheetId="43">#REF!</definedName>
    <definedName name="gfdgf" localSheetId="44">#REF!</definedName>
    <definedName name="gfdgf" localSheetId="49">#REF!</definedName>
    <definedName name="gfdgf" localSheetId="50">#REF!</definedName>
    <definedName name="gfdgf" localSheetId="52">#REF!</definedName>
    <definedName name="gfdgf" localSheetId="55">#REF!</definedName>
    <definedName name="gfdgf" localSheetId="3">#REF!</definedName>
    <definedName name="gfdgf" localSheetId="72">#REF!</definedName>
    <definedName name="gfdgf" localSheetId="73">#REF!</definedName>
    <definedName name="gfdgf" localSheetId="69">#REF!</definedName>
    <definedName name="gfdgf" localSheetId="70">#REF!</definedName>
    <definedName name="gfdgf" localSheetId="71">#REF!</definedName>
    <definedName name="gfdgf" localSheetId="75">#REF!</definedName>
    <definedName name="gfdgf" localSheetId="76">#REF!</definedName>
    <definedName name="gfdgf" localSheetId="77">#REF!</definedName>
    <definedName name="gfdgf" localSheetId="80">#REF!</definedName>
    <definedName name="gfdgf" localSheetId="79">#REF!</definedName>
    <definedName name="gfdgf" localSheetId="83">#REF!</definedName>
    <definedName name="gfdgf" localSheetId="85">#REF!</definedName>
    <definedName name="gfdgf" localSheetId="86">#REF!</definedName>
    <definedName name="gfdgf" localSheetId="87">#REF!</definedName>
    <definedName name="gfdgf" localSheetId="88">#REF!</definedName>
    <definedName name="gfdgf" localSheetId="89">#REF!</definedName>
    <definedName name="gfdgf" localSheetId="91">#REF!</definedName>
    <definedName name="gfdgf" localSheetId="92">#REF!</definedName>
    <definedName name="gfdgf" localSheetId="93">#REF!</definedName>
    <definedName name="gfdgf" localSheetId="4">#REF!</definedName>
    <definedName name="gfdgf" localSheetId="94">#REF!</definedName>
    <definedName name="gfdgf" localSheetId="95">#REF!</definedName>
    <definedName name="gfdgf" localSheetId="97">#REF!</definedName>
    <definedName name="gfdgf" localSheetId="98">#REF!</definedName>
    <definedName name="gfdgf" localSheetId="5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>#REF!</definedName>
    <definedName name="gfgdt" localSheetId="24">#REF!</definedName>
    <definedName name="gfgdt" localSheetId="25">#REF!</definedName>
    <definedName name="gfgdt" localSheetId="26">#REF!</definedName>
    <definedName name="gfgdt" localSheetId="28">#REF!</definedName>
    <definedName name="gfgdt" localSheetId="31">#REF!</definedName>
    <definedName name="gfgdt" localSheetId="32">#REF!</definedName>
    <definedName name="gfgdt" localSheetId="34">#REF!</definedName>
    <definedName name="gfgdt" localSheetId="35">#REF!</definedName>
    <definedName name="gfgdt" localSheetId="39">#REF!</definedName>
    <definedName name="gfgdt" localSheetId="40">#REF!</definedName>
    <definedName name="gfgdt" localSheetId="43">#REF!</definedName>
    <definedName name="gfgdt" localSheetId="44">#REF!</definedName>
    <definedName name="gfgdt" localSheetId="49">#REF!</definedName>
    <definedName name="gfgdt" localSheetId="50">#REF!</definedName>
    <definedName name="gfgdt" localSheetId="52">#REF!</definedName>
    <definedName name="gfgdt" localSheetId="55">#REF!</definedName>
    <definedName name="gfgdt" localSheetId="3">#REF!</definedName>
    <definedName name="gfgdt" localSheetId="72">#REF!</definedName>
    <definedName name="gfgdt" localSheetId="73">#REF!</definedName>
    <definedName name="gfgdt" localSheetId="69">#REF!</definedName>
    <definedName name="gfgdt" localSheetId="70">#REF!</definedName>
    <definedName name="gfgdt" localSheetId="71">#REF!</definedName>
    <definedName name="gfgdt" localSheetId="75">#REF!</definedName>
    <definedName name="gfgdt" localSheetId="76">#REF!</definedName>
    <definedName name="gfgdt" localSheetId="77">#REF!</definedName>
    <definedName name="gfgdt" localSheetId="80">#REF!</definedName>
    <definedName name="gfgdt" localSheetId="79">#REF!</definedName>
    <definedName name="gfgdt" localSheetId="83">#REF!</definedName>
    <definedName name="gfgdt" localSheetId="85">#REF!</definedName>
    <definedName name="gfgdt" localSheetId="86">#REF!</definedName>
    <definedName name="gfgdt" localSheetId="87">#REF!</definedName>
    <definedName name="gfgdt" localSheetId="88">#REF!</definedName>
    <definedName name="gfgdt" localSheetId="89">#REF!</definedName>
    <definedName name="gfgdt" localSheetId="91">#REF!</definedName>
    <definedName name="gfgdt" localSheetId="92">#REF!</definedName>
    <definedName name="gfgdt" localSheetId="93">#REF!</definedName>
    <definedName name="gfgdt" localSheetId="4">#REF!</definedName>
    <definedName name="gfgdt" localSheetId="94">#REF!</definedName>
    <definedName name="gfgdt" localSheetId="95">#REF!</definedName>
    <definedName name="gfgdt" localSheetId="97">#REF!</definedName>
    <definedName name="gfgdt" localSheetId="98">#REF!</definedName>
    <definedName name="gfgdt" localSheetId="5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>#REF!</definedName>
    <definedName name="gfhf" localSheetId="24">#REF!</definedName>
    <definedName name="gfhf" localSheetId="25">#REF!</definedName>
    <definedName name="gfhf" localSheetId="26">#REF!</definedName>
    <definedName name="gfhf" localSheetId="28">#REF!</definedName>
    <definedName name="gfhf" localSheetId="31">#REF!</definedName>
    <definedName name="gfhf" localSheetId="32">#REF!</definedName>
    <definedName name="gfhf" localSheetId="34">#REF!</definedName>
    <definedName name="gfhf" localSheetId="35">#REF!</definedName>
    <definedName name="gfhf" localSheetId="39">#REF!</definedName>
    <definedName name="gfhf" localSheetId="40">#REF!</definedName>
    <definedName name="gfhf" localSheetId="43">#REF!</definedName>
    <definedName name="gfhf" localSheetId="44">#REF!</definedName>
    <definedName name="gfhf" localSheetId="49">#REF!</definedName>
    <definedName name="gfhf" localSheetId="50">#REF!</definedName>
    <definedName name="gfhf" localSheetId="52">#REF!</definedName>
    <definedName name="gfhf" localSheetId="55">#REF!</definedName>
    <definedName name="gfhf" localSheetId="3">#REF!</definedName>
    <definedName name="gfhf" localSheetId="72">#REF!</definedName>
    <definedName name="gfhf" localSheetId="73">#REF!</definedName>
    <definedName name="gfhf" localSheetId="69">#REF!</definedName>
    <definedName name="gfhf" localSheetId="70">#REF!</definedName>
    <definedName name="gfhf" localSheetId="71">#REF!</definedName>
    <definedName name="gfhf" localSheetId="75">#REF!</definedName>
    <definedName name="gfhf" localSheetId="76">#REF!</definedName>
    <definedName name="gfhf" localSheetId="77">#REF!</definedName>
    <definedName name="gfhf" localSheetId="80">#REF!</definedName>
    <definedName name="gfhf" localSheetId="79">#REF!</definedName>
    <definedName name="gfhf" localSheetId="83">#REF!</definedName>
    <definedName name="gfhf" localSheetId="85">#REF!</definedName>
    <definedName name="gfhf" localSheetId="86">#REF!</definedName>
    <definedName name="gfhf" localSheetId="87">#REF!</definedName>
    <definedName name="gfhf" localSheetId="88">#REF!</definedName>
    <definedName name="gfhf" localSheetId="89">#REF!</definedName>
    <definedName name="gfhf" localSheetId="91">#REF!</definedName>
    <definedName name="gfhf" localSheetId="92">#REF!</definedName>
    <definedName name="gfhf" localSheetId="93">#REF!</definedName>
    <definedName name="gfhf" localSheetId="4">#REF!</definedName>
    <definedName name="gfhf" localSheetId="94">#REF!</definedName>
    <definedName name="gfhf" localSheetId="95">#REF!</definedName>
    <definedName name="gfhf" localSheetId="97">#REF!</definedName>
    <definedName name="gfhf" localSheetId="98">#REF!</definedName>
    <definedName name="gfhf" localSheetId="5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>#REF!</definedName>
    <definedName name="gfhfg" localSheetId="24">#REF!</definedName>
    <definedName name="gfhfg" localSheetId="25">#REF!</definedName>
    <definedName name="gfhfg" localSheetId="26">#REF!</definedName>
    <definedName name="gfhfg" localSheetId="28">#REF!</definedName>
    <definedName name="gfhfg" localSheetId="31">#REF!</definedName>
    <definedName name="gfhfg" localSheetId="32">#REF!</definedName>
    <definedName name="gfhfg" localSheetId="34">#REF!</definedName>
    <definedName name="gfhfg" localSheetId="35">#REF!</definedName>
    <definedName name="gfhfg" localSheetId="39">#REF!</definedName>
    <definedName name="gfhfg" localSheetId="40">#REF!</definedName>
    <definedName name="gfhfg" localSheetId="43">#REF!</definedName>
    <definedName name="gfhfg" localSheetId="44">#REF!</definedName>
    <definedName name="gfhfg" localSheetId="49">#REF!</definedName>
    <definedName name="gfhfg" localSheetId="50">#REF!</definedName>
    <definedName name="gfhfg" localSheetId="52">#REF!</definedName>
    <definedName name="gfhfg" localSheetId="55">#REF!</definedName>
    <definedName name="gfhfg" localSheetId="3">#REF!</definedName>
    <definedName name="gfhfg" localSheetId="72">#REF!</definedName>
    <definedName name="gfhfg" localSheetId="73">#REF!</definedName>
    <definedName name="gfhfg" localSheetId="69">#REF!</definedName>
    <definedName name="gfhfg" localSheetId="70">#REF!</definedName>
    <definedName name="gfhfg" localSheetId="71">#REF!</definedName>
    <definedName name="gfhfg" localSheetId="75">#REF!</definedName>
    <definedName name="gfhfg" localSheetId="76">#REF!</definedName>
    <definedName name="gfhfg" localSheetId="77">#REF!</definedName>
    <definedName name="gfhfg" localSheetId="80">#REF!</definedName>
    <definedName name="gfhfg" localSheetId="79">#REF!</definedName>
    <definedName name="gfhfg" localSheetId="83">#REF!</definedName>
    <definedName name="gfhfg" localSheetId="85">#REF!</definedName>
    <definedName name="gfhfg" localSheetId="86">#REF!</definedName>
    <definedName name="gfhfg" localSheetId="87">#REF!</definedName>
    <definedName name="gfhfg" localSheetId="88">#REF!</definedName>
    <definedName name="gfhfg" localSheetId="89">#REF!</definedName>
    <definedName name="gfhfg" localSheetId="91">#REF!</definedName>
    <definedName name="gfhfg" localSheetId="92">#REF!</definedName>
    <definedName name="gfhfg" localSheetId="93">#REF!</definedName>
    <definedName name="gfhfg" localSheetId="4">#REF!</definedName>
    <definedName name="gfhfg" localSheetId="94">#REF!</definedName>
    <definedName name="gfhfg" localSheetId="95">#REF!</definedName>
    <definedName name="gfhfg" localSheetId="97">#REF!</definedName>
    <definedName name="gfhfg" localSheetId="98">#REF!</definedName>
    <definedName name="gfhfg" localSheetId="5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>#REF!</definedName>
    <definedName name="ggdf" localSheetId="26" hidden="1">'[7]4.8'!#REF!</definedName>
    <definedName name="ggdf" localSheetId="28" hidden="1">'[7]4.8'!#REF!</definedName>
    <definedName name="ggdf" localSheetId="31" hidden="1">'[7]4.8'!#REF!</definedName>
    <definedName name="ggdf" localSheetId="32" hidden="1">'[7]4.8'!#REF!</definedName>
    <definedName name="ggdf" localSheetId="39" hidden="1">'[7]4.8'!#REF!</definedName>
    <definedName name="ggdf" localSheetId="40" hidden="1">'[7]4.8'!#REF!</definedName>
    <definedName name="ggdf" localSheetId="43" hidden="1">'[7]4.8'!#REF!</definedName>
    <definedName name="ggdf" localSheetId="44" hidden="1">'[7]4.8'!#REF!</definedName>
    <definedName name="ggdf" localSheetId="49" hidden="1">'[7]4.8'!#REF!</definedName>
    <definedName name="ggdf" localSheetId="50" hidden="1">'[7]4.8'!#REF!</definedName>
    <definedName name="ggdf" localSheetId="52" hidden="1">'[7]4.8'!#REF!</definedName>
    <definedName name="ggdf" localSheetId="55" hidden="1">'[7]4.8'!#REF!</definedName>
    <definedName name="ggdf" localSheetId="3" hidden="1">'[7]4.8'!#REF!</definedName>
    <definedName name="ggdf" localSheetId="72" hidden="1">'[7]4.8'!#REF!</definedName>
    <definedName name="ggdf" localSheetId="73" hidden="1">'[7]4.8'!#REF!</definedName>
    <definedName name="ggdf" localSheetId="69" hidden="1">'[7]4.8'!#REF!</definedName>
    <definedName name="ggdf" localSheetId="70" hidden="1">'[7]4.8'!#REF!</definedName>
    <definedName name="ggdf" localSheetId="71" hidden="1">'[7]4.8'!#REF!</definedName>
    <definedName name="ggdf" localSheetId="75" hidden="1">'[7]4.8'!#REF!</definedName>
    <definedName name="ggdf" localSheetId="76" hidden="1">'[7]4.8'!#REF!</definedName>
    <definedName name="ggdf" localSheetId="77" hidden="1">'[7]4.8'!#REF!</definedName>
    <definedName name="ggdf" localSheetId="80" hidden="1">'[7]4.8'!#REF!</definedName>
    <definedName name="ggdf" localSheetId="79" hidden="1">'[7]4.8'!#REF!</definedName>
    <definedName name="ggdf" localSheetId="83" hidden="1">'[7]4.8'!#REF!</definedName>
    <definedName name="ggdf" localSheetId="87" hidden="1">'[7]4.8'!#REF!</definedName>
    <definedName name="ggdf" localSheetId="91" hidden="1">'[7]4.8'!#REF!</definedName>
    <definedName name="ggdf" localSheetId="92" hidden="1">'[7]4.8'!#REF!</definedName>
    <definedName name="ggdf" localSheetId="93" hidden="1">'[7]4.8'!#REF!</definedName>
    <definedName name="ggdf" localSheetId="94" hidden="1">'[7]4.8'!#REF!</definedName>
    <definedName name="ggdf" localSheetId="95" hidden="1">'[7]4.8'!#REF!</definedName>
    <definedName name="ggdf" localSheetId="97" hidden="1">'[7]4.8'!#REF!</definedName>
    <definedName name="ggdf" localSheetId="98" hidden="1">'[7]4.8'!#REF!</definedName>
    <definedName name="ggdf" hidden="1">'[7]4.8'!#REF!</definedName>
    <definedName name="gggdt" localSheetId="24">#REF!</definedName>
    <definedName name="gggdt" localSheetId="25">#REF!</definedName>
    <definedName name="gggdt" localSheetId="26">#REF!</definedName>
    <definedName name="gggdt" localSheetId="28">#REF!</definedName>
    <definedName name="gggdt" localSheetId="31">#REF!</definedName>
    <definedName name="gggdt" localSheetId="32">#REF!</definedName>
    <definedName name="gggdt" localSheetId="34">#REF!</definedName>
    <definedName name="gggdt" localSheetId="35">#REF!</definedName>
    <definedName name="gggdt" localSheetId="39">#REF!</definedName>
    <definedName name="gggdt" localSheetId="40">#REF!</definedName>
    <definedName name="gggdt" localSheetId="43">#REF!</definedName>
    <definedName name="gggdt" localSheetId="44">#REF!</definedName>
    <definedName name="gggdt" localSheetId="49">#REF!</definedName>
    <definedName name="gggdt" localSheetId="50">#REF!</definedName>
    <definedName name="gggdt" localSheetId="52">#REF!</definedName>
    <definedName name="gggdt" localSheetId="55">#REF!</definedName>
    <definedName name="gggdt" localSheetId="3">#REF!</definedName>
    <definedName name="gggdt" localSheetId="72">#REF!</definedName>
    <definedName name="gggdt" localSheetId="73">#REF!</definedName>
    <definedName name="gggdt" localSheetId="69">#REF!</definedName>
    <definedName name="gggdt" localSheetId="70">#REF!</definedName>
    <definedName name="gggdt" localSheetId="71">#REF!</definedName>
    <definedName name="gggdt" localSheetId="75">#REF!</definedName>
    <definedName name="gggdt" localSheetId="76">#REF!</definedName>
    <definedName name="gggdt" localSheetId="77">#REF!</definedName>
    <definedName name="gggdt" localSheetId="80">#REF!</definedName>
    <definedName name="gggdt" localSheetId="79">#REF!</definedName>
    <definedName name="gggdt" localSheetId="83">#REF!</definedName>
    <definedName name="gggdt" localSheetId="85">#REF!</definedName>
    <definedName name="gggdt" localSheetId="86">#REF!</definedName>
    <definedName name="gggdt" localSheetId="87">#REF!</definedName>
    <definedName name="gggdt" localSheetId="88">#REF!</definedName>
    <definedName name="gggdt" localSheetId="89">#REF!</definedName>
    <definedName name="gggdt" localSheetId="91">#REF!</definedName>
    <definedName name="gggdt" localSheetId="92">#REF!</definedName>
    <definedName name="gggdt" localSheetId="93">#REF!</definedName>
    <definedName name="gggdt" localSheetId="4">#REF!</definedName>
    <definedName name="gggdt" localSheetId="94">#REF!</definedName>
    <definedName name="gggdt" localSheetId="95">#REF!</definedName>
    <definedName name="gggdt" localSheetId="97">#REF!</definedName>
    <definedName name="gggdt" localSheetId="98">#REF!</definedName>
    <definedName name="gggdt" localSheetId="5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>#REF!</definedName>
    <definedName name="gggghn" localSheetId="24">#REF!</definedName>
    <definedName name="gggghn" localSheetId="25">#REF!</definedName>
    <definedName name="gggghn" localSheetId="26">#REF!</definedName>
    <definedName name="gggghn" localSheetId="28">#REF!</definedName>
    <definedName name="gggghn" localSheetId="31">#REF!</definedName>
    <definedName name="gggghn" localSheetId="32">#REF!</definedName>
    <definedName name="gggghn" localSheetId="34">#REF!</definedName>
    <definedName name="gggghn" localSheetId="35">#REF!</definedName>
    <definedName name="gggghn" localSheetId="39">#REF!</definedName>
    <definedName name="gggghn" localSheetId="40">#REF!</definedName>
    <definedName name="gggghn" localSheetId="43">#REF!</definedName>
    <definedName name="gggghn" localSheetId="44">#REF!</definedName>
    <definedName name="gggghn" localSheetId="49">#REF!</definedName>
    <definedName name="gggghn" localSheetId="50">#REF!</definedName>
    <definedName name="gggghn" localSheetId="52">#REF!</definedName>
    <definedName name="gggghn" localSheetId="55">#REF!</definedName>
    <definedName name="gggghn" localSheetId="3">#REF!</definedName>
    <definedName name="gggghn" localSheetId="72">#REF!</definedName>
    <definedName name="gggghn" localSheetId="73">#REF!</definedName>
    <definedName name="gggghn" localSheetId="69">#REF!</definedName>
    <definedName name="gggghn" localSheetId="70">#REF!</definedName>
    <definedName name="gggghn" localSheetId="71">#REF!</definedName>
    <definedName name="gggghn" localSheetId="75">#REF!</definedName>
    <definedName name="gggghn" localSheetId="76">#REF!</definedName>
    <definedName name="gggghn" localSheetId="77">#REF!</definedName>
    <definedName name="gggghn" localSheetId="80">#REF!</definedName>
    <definedName name="gggghn" localSheetId="79">#REF!</definedName>
    <definedName name="gggghn" localSheetId="83">#REF!</definedName>
    <definedName name="gggghn" localSheetId="85">#REF!</definedName>
    <definedName name="gggghn" localSheetId="86">#REF!</definedName>
    <definedName name="gggghn" localSheetId="87">#REF!</definedName>
    <definedName name="gggghn" localSheetId="88">#REF!</definedName>
    <definedName name="gggghn" localSheetId="89">#REF!</definedName>
    <definedName name="gggghn" localSheetId="91">#REF!</definedName>
    <definedName name="gggghn" localSheetId="92">#REF!</definedName>
    <definedName name="gggghn" localSheetId="93">#REF!</definedName>
    <definedName name="gggghn" localSheetId="4">#REF!</definedName>
    <definedName name="gggghn" localSheetId="94">#REF!</definedName>
    <definedName name="gggghn" localSheetId="95">#REF!</definedName>
    <definedName name="gggghn" localSheetId="97">#REF!</definedName>
    <definedName name="gggghn" localSheetId="98">#REF!</definedName>
    <definedName name="gggghn" localSheetId="5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>#REF!</definedName>
    <definedName name="ggggt" localSheetId="24">#REF!</definedName>
    <definedName name="ggggt" localSheetId="25">#REF!</definedName>
    <definedName name="ggggt" localSheetId="26">#REF!</definedName>
    <definedName name="ggggt" localSheetId="28">#REF!</definedName>
    <definedName name="ggggt" localSheetId="31">#REF!</definedName>
    <definedName name="ggggt" localSheetId="32">#REF!</definedName>
    <definedName name="ggggt" localSheetId="34">#REF!</definedName>
    <definedName name="ggggt" localSheetId="35">#REF!</definedName>
    <definedName name="ggggt" localSheetId="39">#REF!</definedName>
    <definedName name="ggggt" localSheetId="40">#REF!</definedName>
    <definedName name="ggggt" localSheetId="43">#REF!</definedName>
    <definedName name="ggggt" localSheetId="44">#REF!</definedName>
    <definedName name="ggggt" localSheetId="49">#REF!</definedName>
    <definedName name="ggggt" localSheetId="50">#REF!</definedName>
    <definedName name="ggggt" localSheetId="52">#REF!</definedName>
    <definedName name="ggggt" localSheetId="55">#REF!</definedName>
    <definedName name="ggggt" localSheetId="3">#REF!</definedName>
    <definedName name="ggggt" localSheetId="72">#REF!</definedName>
    <definedName name="ggggt" localSheetId="73">#REF!</definedName>
    <definedName name="ggggt" localSheetId="69">#REF!</definedName>
    <definedName name="ggggt" localSheetId="70">#REF!</definedName>
    <definedName name="ggggt" localSheetId="71">#REF!</definedName>
    <definedName name="ggggt" localSheetId="75">#REF!</definedName>
    <definedName name="ggggt" localSheetId="76">#REF!</definedName>
    <definedName name="ggggt" localSheetId="77">#REF!</definedName>
    <definedName name="ggggt" localSheetId="80">#REF!</definedName>
    <definedName name="ggggt" localSheetId="79">#REF!</definedName>
    <definedName name="ggggt" localSheetId="83">#REF!</definedName>
    <definedName name="ggggt" localSheetId="85">#REF!</definedName>
    <definedName name="ggggt" localSheetId="86">#REF!</definedName>
    <definedName name="ggggt" localSheetId="87">#REF!</definedName>
    <definedName name="ggggt" localSheetId="88">#REF!</definedName>
    <definedName name="ggggt" localSheetId="89">#REF!</definedName>
    <definedName name="ggggt" localSheetId="91">#REF!</definedName>
    <definedName name="ggggt" localSheetId="92">#REF!</definedName>
    <definedName name="ggggt" localSheetId="93">#REF!</definedName>
    <definedName name="ggggt" localSheetId="4">#REF!</definedName>
    <definedName name="ggggt" localSheetId="94">#REF!</definedName>
    <definedName name="ggggt" localSheetId="95">#REF!</definedName>
    <definedName name="ggggt" localSheetId="97">#REF!</definedName>
    <definedName name="ggggt" localSheetId="98">#REF!</definedName>
    <definedName name="ggggt" localSheetId="5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>#REF!</definedName>
    <definedName name="gggt" localSheetId="24">#REF!</definedName>
    <definedName name="gggt" localSheetId="25">#REF!</definedName>
    <definedName name="gggt" localSheetId="26">#REF!</definedName>
    <definedName name="gggt" localSheetId="28">#REF!</definedName>
    <definedName name="gggt" localSheetId="31">#REF!</definedName>
    <definedName name="gggt" localSheetId="32">#REF!</definedName>
    <definedName name="gggt" localSheetId="34">#REF!</definedName>
    <definedName name="gggt" localSheetId="35">#REF!</definedName>
    <definedName name="gggt" localSheetId="39">#REF!</definedName>
    <definedName name="gggt" localSheetId="40">#REF!</definedName>
    <definedName name="gggt" localSheetId="43">#REF!</definedName>
    <definedName name="gggt" localSheetId="44">#REF!</definedName>
    <definedName name="gggt" localSheetId="49">#REF!</definedName>
    <definedName name="gggt" localSheetId="50">#REF!</definedName>
    <definedName name="gggt" localSheetId="52">#REF!</definedName>
    <definedName name="gggt" localSheetId="55">#REF!</definedName>
    <definedName name="gggt" localSheetId="3">#REF!</definedName>
    <definedName name="gggt" localSheetId="72">#REF!</definedName>
    <definedName name="gggt" localSheetId="73">#REF!</definedName>
    <definedName name="gggt" localSheetId="69">#REF!</definedName>
    <definedName name="gggt" localSheetId="70">#REF!</definedName>
    <definedName name="gggt" localSheetId="71">#REF!</definedName>
    <definedName name="gggt" localSheetId="75">#REF!</definedName>
    <definedName name="gggt" localSheetId="76">#REF!</definedName>
    <definedName name="gggt" localSheetId="77">#REF!</definedName>
    <definedName name="gggt" localSheetId="80">#REF!</definedName>
    <definedName name="gggt" localSheetId="79">#REF!</definedName>
    <definedName name="gggt" localSheetId="83">#REF!</definedName>
    <definedName name="gggt" localSheetId="85">#REF!</definedName>
    <definedName name="gggt" localSheetId="86">#REF!</definedName>
    <definedName name="gggt" localSheetId="87">#REF!</definedName>
    <definedName name="gggt" localSheetId="88">#REF!</definedName>
    <definedName name="gggt" localSheetId="89">#REF!</definedName>
    <definedName name="gggt" localSheetId="91">#REF!</definedName>
    <definedName name="gggt" localSheetId="92">#REF!</definedName>
    <definedName name="gggt" localSheetId="93">#REF!</definedName>
    <definedName name="gggt" localSheetId="4">#REF!</definedName>
    <definedName name="gggt" localSheetId="94">#REF!</definedName>
    <definedName name="gggt" localSheetId="95">#REF!</definedName>
    <definedName name="gggt" localSheetId="97">#REF!</definedName>
    <definedName name="gggt" localSheetId="98">#REF!</definedName>
    <definedName name="gggt" localSheetId="5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>#REF!</definedName>
    <definedName name="ghfjk" localSheetId="0">#REF!</definedName>
    <definedName name="ghfjk" localSheetId="24">#REF!</definedName>
    <definedName name="ghfjk" localSheetId="25">#REF!</definedName>
    <definedName name="ghfjk" localSheetId="26">#REF!</definedName>
    <definedName name="ghfjk" localSheetId="28">#REF!</definedName>
    <definedName name="ghfjk" localSheetId="31">#REF!</definedName>
    <definedName name="ghfjk" localSheetId="32">#REF!</definedName>
    <definedName name="ghfjk" localSheetId="1">#REF!</definedName>
    <definedName name="ghfjk" localSheetId="34">#REF!</definedName>
    <definedName name="ghfjk" localSheetId="35">#REF!</definedName>
    <definedName name="ghfjk" localSheetId="36">#REF!</definedName>
    <definedName name="ghfjk" localSheetId="37">#REF!</definedName>
    <definedName name="ghfjk" localSheetId="38">#REF!</definedName>
    <definedName name="ghfjk" localSheetId="39">#REF!</definedName>
    <definedName name="ghfjk" localSheetId="40">#REF!</definedName>
    <definedName name="ghfjk" localSheetId="41">#REF!</definedName>
    <definedName name="ghfjk" localSheetId="42">#REF!</definedName>
    <definedName name="ghfjk" localSheetId="43">#REF!</definedName>
    <definedName name="ghfjk" localSheetId="44">#REF!</definedName>
    <definedName name="ghfjk" localSheetId="45">#REF!</definedName>
    <definedName name="ghfjk" localSheetId="49">#REF!</definedName>
    <definedName name="ghfjk" localSheetId="50">#REF!</definedName>
    <definedName name="ghfjk" localSheetId="52">#REF!</definedName>
    <definedName name="ghfjk" localSheetId="55">#REF!</definedName>
    <definedName name="ghfjk" localSheetId="61">#REF!</definedName>
    <definedName name="ghfjk" localSheetId="62">#REF!</definedName>
    <definedName name="ghfjk" localSheetId="2">#REF!</definedName>
    <definedName name="ghfjk" localSheetId="3">#REF!</definedName>
    <definedName name="ghfjk" localSheetId="72">#REF!</definedName>
    <definedName name="ghfjk" localSheetId="73">#REF!</definedName>
    <definedName name="ghfjk" localSheetId="69">#REF!</definedName>
    <definedName name="ghfjk" localSheetId="70">#REF!</definedName>
    <definedName name="ghfjk" localSheetId="71">#REF!</definedName>
    <definedName name="ghfjk" localSheetId="75">#REF!</definedName>
    <definedName name="ghfjk" localSheetId="76">#REF!</definedName>
    <definedName name="ghfjk" localSheetId="77">#REF!</definedName>
    <definedName name="ghfjk" localSheetId="80">#REF!</definedName>
    <definedName name="ghfjk" localSheetId="79">#REF!</definedName>
    <definedName name="ghfjk" localSheetId="83">#REF!</definedName>
    <definedName name="ghfjk" localSheetId="85">#REF!</definedName>
    <definedName name="ghfjk" localSheetId="86">#REF!</definedName>
    <definedName name="ghfjk" localSheetId="87">#REF!</definedName>
    <definedName name="ghfjk" localSheetId="88">#REF!</definedName>
    <definedName name="ghfjk" localSheetId="89">#REF!</definedName>
    <definedName name="ghfjk" localSheetId="91">#REF!</definedName>
    <definedName name="ghfjk" localSheetId="92">#REF!</definedName>
    <definedName name="ghfjk" localSheetId="93">#REF!</definedName>
    <definedName name="ghfjk" localSheetId="4">#REF!</definedName>
    <definedName name="ghfjk" localSheetId="94">#REF!</definedName>
    <definedName name="ghfjk" localSheetId="95">#REF!</definedName>
    <definedName name="ghfjk" localSheetId="97">#REF!</definedName>
    <definedName name="ghfjk" localSheetId="98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>#REF!</definedName>
    <definedName name="gyht" localSheetId="24">#REF!</definedName>
    <definedName name="gyht" localSheetId="25">#REF!</definedName>
    <definedName name="gyht" localSheetId="26">#REF!</definedName>
    <definedName name="gyht" localSheetId="28">#REF!</definedName>
    <definedName name="gyht" localSheetId="31">#REF!</definedName>
    <definedName name="gyht" localSheetId="32">#REF!</definedName>
    <definedName name="gyht" localSheetId="34">#REF!</definedName>
    <definedName name="gyht" localSheetId="35">#REF!</definedName>
    <definedName name="gyht" localSheetId="39">#REF!</definedName>
    <definedName name="gyht" localSheetId="40">#REF!</definedName>
    <definedName name="gyht" localSheetId="43">#REF!</definedName>
    <definedName name="gyht" localSheetId="44">#REF!</definedName>
    <definedName name="gyht" localSheetId="49">#REF!</definedName>
    <definedName name="gyht" localSheetId="50">#REF!</definedName>
    <definedName name="gyht" localSheetId="52">#REF!</definedName>
    <definedName name="gyht" localSheetId="55">#REF!</definedName>
    <definedName name="gyht" localSheetId="3">#REF!</definedName>
    <definedName name="gyht" localSheetId="72">#REF!</definedName>
    <definedName name="gyht" localSheetId="73">#REF!</definedName>
    <definedName name="gyht" localSheetId="69">#REF!</definedName>
    <definedName name="gyht" localSheetId="70">#REF!</definedName>
    <definedName name="gyht" localSheetId="71">#REF!</definedName>
    <definedName name="gyht" localSheetId="75">#REF!</definedName>
    <definedName name="gyht" localSheetId="76">#REF!</definedName>
    <definedName name="gyht" localSheetId="77">#REF!</definedName>
    <definedName name="gyht" localSheetId="80">#REF!</definedName>
    <definedName name="gyht" localSheetId="79">#REF!</definedName>
    <definedName name="gyht" localSheetId="83">#REF!</definedName>
    <definedName name="gyht" localSheetId="85">#REF!</definedName>
    <definedName name="gyht" localSheetId="86">#REF!</definedName>
    <definedName name="gyht" localSheetId="87">#REF!</definedName>
    <definedName name="gyht" localSheetId="88">#REF!</definedName>
    <definedName name="gyht" localSheetId="89">#REF!</definedName>
    <definedName name="gyht" localSheetId="91">#REF!</definedName>
    <definedName name="gyht" localSheetId="92">#REF!</definedName>
    <definedName name="gyht" localSheetId="93">#REF!</definedName>
    <definedName name="gyht" localSheetId="4">#REF!</definedName>
    <definedName name="gyht" localSheetId="94">#REF!</definedName>
    <definedName name="gyht" localSheetId="95">#REF!</definedName>
    <definedName name="gyht" localSheetId="97">#REF!</definedName>
    <definedName name="gyht" localSheetId="98">#REF!</definedName>
    <definedName name="gyht" localSheetId="5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>#REF!</definedName>
    <definedName name="h" localSheetId="0">#REF!</definedName>
    <definedName name="h" localSheetId="24">#REF!</definedName>
    <definedName name="h" localSheetId="25">#REF!</definedName>
    <definedName name="h" localSheetId="26">#REF!</definedName>
    <definedName name="h" localSheetId="28">#REF!</definedName>
    <definedName name="h" localSheetId="31">#REF!</definedName>
    <definedName name="h" localSheetId="32">#REF!</definedName>
    <definedName name="h" localSheetId="1">#REF!</definedName>
    <definedName name="h" localSheetId="34">#REF!</definedName>
    <definedName name="h" localSheetId="35">#REF!</definedName>
    <definedName name="h" localSheetId="36">#REF!</definedName>
    <definedName name="h" localSheetId="37">#REF!</definedName>
    <definedName name="h" localSheetId="38">#REF!</definedName>
    <definedName name="h" localSheetId="39">#REF!</definedName>
    <definedName name="h" localSheetId="40">#REF!</definedName>
    <definedName name="h" localSheetId="41">#REF!</definedName>
    <definedName name="h" localSheetId="42">#REF!</definedName>
    <definedName name="h" localSheetId="43">#REF!</definedName>
    <definedName name="h" localSheetId="44">#REF!</definedName>
    <definedName name="h" localSheetId="45">#REF!</definedName>
    <definedName name="h" localSheetId="49">#REF!</definedName>
    <definedName name="h" localSheetId="50">#REF!</definedName>
    <definedName name="h" localSheetId="52">#REF!</definedName>
    <definedName name="h" localSheetId="55">#REF!</definedName>
    <definedName name="h" localSheetId="61">#REF!</definedName>
    <definedName name="h" localSheetId="62">#REF!</definedName>
    <definedName name="h" localSheetId="2">#REF!</definedName>
    <definedName name="h" localSheetId="3">#REF!</definedName>
    <definedName name="h" localSheetId="72">#REF!</definedName>
    <definedName name="h" localSheetId="73">#REF!</definedName>
    <definedName name="h" localSheetId="69">#REF!</definedName>
    <definedName name="h" localSheetId="70">#REF!</definedName>
    <definedName name="h" localSheetId="71">#REF!</definedName>
    <definedName name="h" localSheetId="75">#REF!</definedName>
    <definedName name="h" localSheetId="76">#REF!</definedName>
    <definedName name="h" localSheetId="77">#REF!</definedName>
    <definedName name="h" localSheetId="80">#REF!</definedName>
    <definedName name="h" localSheetId="79">#REF!</definedName>
    <definedName name="h" localSheetId="83">#REF!</definedName>
    <definedName name="h" localSheetId="85">#REF!</definedName>
    <definedName name="h" localSheetId="86">#REF!</definedName>
    <definedName name="h" localSheetId="87">#REF!</definedName>
    <definedName name="h" localSheetId="88">#REF!</definedName>
    <definedName name="h" localSheetId="89">#REF!</definedName>
    <definedName name="h" localSheetId="91">#REF!</definedName>
    <definedName name="h" localSheetId="92">#REF!</definedName>
    <definedName name="h" localSheetId="93">#REF!</definedName>
    <definedName name="h" localSheetId="4">#REF!</definedName>
    <definedName name="h" localSheetId="94">#REF!</definedName>
    <definedName name="h" localSheetId="95">#REF!</definedName>
    <definedName name="h" localSheetId="97">#REF!</definedName>
    <definedName name="h" localSheetId="98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head" localSheetId="0">#REF!</definedName>
    <definedName name="head" localSheetId="24">#REF!</definedName>
    <definedName name="head" localSheetId="25">#REF!</definedName>
    <definedName name="head" localSheetId="26">#REF!</definedName>
    <definedName name="head" localSheetId="28">#REF!</definedName>
    <definedName name="head" localSheetId="31">#REF!</definedName>
    <definedName name="head" localSheetId="32">#REF!</definedName>
    <definedName name="head" localSheetId="1">#REF!</definedName>
    <definedName name="head" localSheetId="34">#REF!</definedName>
    <definedName name="head" localSheetId="35">#REF!</definedName>
    <definedName name="head" localSheetId="36">#REF!</definedName>
    <definedName name="head" localSheetId="37">#REF!</definedName>
    <definedName name="head" localSheetId="38">#REF!</definedName>
    <definedName name="head" localSheetId="39">#REF!</definedName>
    <definedName name="head" localSheetId="40">#REF!</definedName>
    <definedName name="head" localSheetId="41">#REF!</definedName>
    <definedName name="head" localSheetId="42">#REF!</definedName>
    <definedName name="head" localSheetId="43">#REF!</definedName>
    <definedName name="head" localSheetId="44">#REF!</definedName>
    <definedName name="head" localSheetId="45">#REF!</definedName>
    <definedName name="head" localSheetId="49">#REF!</definedName>
    <definedName name="head" localSheetId="50">#REF!</definedName>
    <definedName name="head" localSheetId="52">#REF!</definedName>
    <definedName name="head" localSheetId="55">#REF!</definedName>
    <definedName name="head" localSheetId="61">#REF!</definedName>
    <definedName name="head" localSheetId="62">#REF!</definedName>
    <definedName name="head" localSheetId="2">#REF!</definedName>
    <definedName name="head" localSheetId="3">#REF!</definedName>
    <definedName name="head" localSheetId="72">#REF!</definedName>
    <definedName name="head" localSheetId="73">#REF!</definedName>
    <definedName name="head" localSheetId="69">#REF!</definedName>
    <definedName name="head" localSheetId="70">#REF!</definedName>
    <definedName name="head" localSheetId="71">#REF!</definedName>
    <definedName name="head" localSheetId="75">#REF!</definedName>
    <definedName name="head" localSheetId="76">#REF!</definedName>
    <definedName name="head" localSheetId="77">#REF!</definedName>
    <definedName name="head" localSheetId="80">#REF!</definedName>
    <definedName name="head" localSheetId="79">#REF!</definedName>
    <definedName name="head" localSheetId="83">#REF!</definedName>
    <definedName name="head" localSheetId="85">#REF!</definedName>
    <definedName name="head" localSheetId="86">#REF!</definedName>
    <definedName name="head" localSheetId="87">#REF!</definedName>
    <definedName name="head" localSheetId="88">#REF!</definedName>
    <definedName name="head" localSheetId="89">#REF!</definedName>
    <definedName name="head" localSheetId="91">#REF!</definedName>
    <definedName name="head" localSheetId="92">#REF!</definedName>
    <definedName name="head" localSheetId="93">#REF!</definedName>
    <definedName name="head" localSheetId="4">#REF!</definedName>
    <definedName name="head" localSheetId="94">#REF!</definedName>
    <definedName name="head" localSheetId="95">#REF!</definedName>
    <definedName name="head" localSheetId="97">#REF!</definedName>
    <definedName name="head" localSheetId="98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>#REF!</definedName>
    <definedName name="hft" localSheetId="24">#REF!</definedName>
    <definedName name="hft" localSheetId="25">#REF!</definedName>
    <definedName name="hft" localSheetId="26">#REF!</definedName>
    <definedName name="hft" localSheetId="28">#REF!</definedName>
    <definedName name="hft" localSheetId="31">#REF!</definedName>
    <definedName name="hft" localSheetId="32">#REF!</definedName>
    <definedName name="hft" localSheetId="34">#REF!</definedName>
    <definedName name="hft" localSheetId="35">#REF!</definedName>
    <definedName name="hft" localSheetId="39">#REF!</definedName>
    <definedName name="hft" localSheetId="40">#REF!</definedName>
    <definedName name="hft" localSheetId="43">#REF!</definedName>
    <definedName name="hft" localSheetId="44">#REF!</definedName>
    <definedName name="hft" localSheetId="49">#REF!</definedName>
    <definedName name="hft" localSheetId="50">#REF!</definedName>
    <definedName name="hft" localSheetId="52">#REF!</definedName>
    <definedName name="hft" localSheetId="55">#REF!</definedName>
    <definedName name="hft" localSheetId="3">#REF!</definedName>
    <definedName name="hft" localSheetId="72">#REF!</definedName>
    <definedName name="hft" localSheetId="73">#REF!</definedName>
    <definedName name="hft" localSheetId="69">#REF!</definedName>
    <definedName name="hft" localSheetId="70">#REF!</definedName>
    <definedName name="hft" localSheetId="71">#REF!</definedName>
    <definedName name="hft" localSheetId="75">#REF!</definedName>
    <definedName name="hft" localSheetId="76">#REF!</definedName>
    <definedName name="hft" localSheetId="77">#REF!</definedName>
    <definedName name="hft" localSheetId="80">#REF!</definedName>
    <definedName name="hft" localSheetId="79">#REF!</definedName>
    <definedName name="hft" localSheetId="83">#REF!</definedName>
    <definedName name="hft" localSheetId="85">#REF!</definedName>
    <definedName name="hft" localSheetId="86">#REF!</definedName>
    <definedName name="hft" localSheetId="87">#REF!</definedName>
    <definedName name="hft" localSheetId="88">#REF!</definedName>
    <definedName name="hft" localSheetId="89">#REF!</definedName>
    <definedName name="hft" localSheetId="91">#REF!</definedName>
    <definedName name="hft" localSheetId="92">#REF!</definedName>
    <definedName name="hft" localSheetId="93">#REF!</definedName>
    <definedName name="hft" localSheetId="4">#REF!</definedName>
    <definedName name="hft" localSheetId="94">#REF!</definedName>
    <definedName name="hft" localSheetId="95">#REF!</definedName>
    <definedName name="hft" localSheetId="97">#REF!</definedName>
    <definedName name="hft" localSheetId="98">#REF!</definedName>
    <definedName name="hft" localSheetId="5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>#REF!</definedName>
    <definedName name="hgt" localSheetId="26" hidden="1">'[4]4.9'!#REF!</definedName>
    <definedName name="hgt" localSheetId="28" hidden="1">'[4]4.9'!#REF!</definedName>
    <definedName name="hgt" localSheetId="31" hidden="1">'[4]4.9'!#REF!</definedName>
    <definedName name="hgt" localSheetId="32" hidden="1">'[4]4.9'!#REF!</definedName>
    <definedName name="hgt" localSheetId="39" hidden="1">'[4]4.9'!#REF!</definedName>
    <definedName name="hgt" localSheetId="40" hidden="1">'[4]4.9'!#REF!</definedName>
    <definedName name="hgt" localSheetId="43" hidden="1">'[4]4.9'!#REF!</definedName>
    <definedName name="hgt" localSheetId="44" hidden="1">'[4]4.9'!#REF!</definedName>
    <definedName name="hgt" localSheetId="49" hidden="1">'[4]4.9'!#REF!</definedName>
    <definedName name="hgt" localSheetId="50" hidden="1">'[4]4.9'!#REF!</definedName>
    <definedName name="hgt" localSheetId="52" hidden="1">'[4]4.9'!#REF!</definedName>
    <definedName name="hgt" localSheetId="55" hidden="1">'[4]4.9'!#REF!</definedName>
    <definedName name="hgt" localSheetId="3" hidden="1">'[4]4.9'!#REF!</definedName>
    <definedName name="hgt" localSheetId="72" hidden="1">'[4]4.9'!#REF!</definedName>
    <definedName name="hgt" localSheetId="73" hidden="1">'[4]4.9'!#REF!</definedName>
    <definedName name="hgt" localSheetId="69" hidden="1">'[4]4.9'!#REF!</definedName>
    <definedName name="hgt" localSheetId="70" hidden="1">'[4]4.9'!#REF!</definedName>
    <definedName name="hgt" localSheetId="71" hidden="1">'[4]4.9'!#REF!</definedName>
    <definedName name="hgt" localSheetId="75" hidden="1">'[4]4.9'!#REF!</definedName>
    <definedName name="hgt" localSheetId="76" hidden="1">'[4]4.9'!#REF!</definedName>
    <definedName name="hgt" localSheetId="77" hidden="1">'[4]4.9'!#REF!</definedName>
    <definedName name="hgt" localSheetId="80" hidden="1">'[4]4.9'!#REF!</definedName>
    <definedName name="hgt" localSheetId="79" hidden="1">'[4]4.9'!#REF!</definedName>
    <definedName name="hgt" localSheetId="83" hidden="1">'[2]4.9'!#REF!</definedName>
    <definedName name="hgt" localSheetId="87" hidden="1">'[4]4.9'!#REF!</definedName>
    <definedName name="hgt" localSheetId="91" hidden="1">'[4]4.9'!#REF!</definedName>
    <definedName name="hgt" localSheetId="92" hidden="1">'[4]4.9'!#REF!</definedName>
    <definedName name="hgt" localSheetId="93" hidden="1">'[4]4.9'!#REF!</definedName>
    <definedName name="hgt" localSheetId="94" hidden="1">'[4]4.9'!#REF!</definedName>
    <definedName name="hgt" localSheetId="95" hidden="1">'[4]4.9'!#REF!</definedName>
    <definedName name="hgt" localSheetId="97" hidden="1">'[4]4.9'!#REF!</definedName>
    <definedName name="hgt" localSheetId="98" hidden="1">'[4]4.9'!#REF!</definedName>
    <definedName name="hgt" hidden="1">'[4]4.9'!#REF!</definedName>
    <definedName name="hh" localSheetId="24">#REF!</definedName>
    <definedName name="hh" localSheetId="25">#REF!</definedName>
    <definedName name="hh" localSheetId="26">#REF!</definedName>
    <definedName name="hh" localSheetId="28">#REF!</definedName>
    <definedName name="hh" localSheetId="31">#REF!</definedName>
    <definedName name="hh" localSheetId="32">#REF!</definedName>
    <definedName name="hh" localSheetId="34">#REF!</definedName>
    <definedName name="hh" localSheetId="35">#REF!</definedName>
    <definedName name="hh" localSheetId="39">#REF!</definedName>
    <definedName name="hh" localSheetId="40">#REF!</definedName>
    <definedName name="hh" localSheetId="43">#REF!</definedName>
    <definedName name="hh" localSheetId="44">#REF!</definedName>
    <definedName name="hh" localSheetId="49">#REF!</definedName>
    <definedName name="hh" localSheetId="50">#REF!</definedName>
    <definedName name="hh" localSheetId="52">#REF!</definedName>
    <definedName name="hh" localSheetId="55">#REF!</definedName>
    <definedName name="hh" localSheetId="3">#REF!</definedName>
    <definedName name="hh" localSheetId="72">#REF!</definedName>
    <definedName name="hh" localSheetId="73">#REF!</definedName>
    <definedName name="hh" localSheetId="69">#REF!</definedName>
    <definedName name="hh" localSheetId="70">#REF!</definedName>
    <definedName name="hh" localSheetId="71">#REF!</definedName>
    <definedName name="hh" localSheetId="75">#REF!</definedName>
    <definedName name="hh" localSheetId="76">#REF!</definedName>
    <definedName name="hh" localSheetId="77">#REF!</definedName>
    <definedName name="hh" localSheetId="80">#REF!</definedName>
    <definedName name="hh" localSheetId="79">#REF!</definedName>
    <definedName name="hh" localSheetId="83">#REF!</definedName>
    <definedName name="hh" localSheetId="85">#REF!</definedName>
    <definedName name="hh" localSheetId="86">#REF!</definedName>
    <definedName name="hh" localSheetId="87">#REF!</definedName>
    <definedName name="hh" localSheetId="88">#REF!</definedName>
    <definedName name="hh" localSheetId="89">#REF!</definedName>
    <definedName name="hh" localSheetId="91">#REF!</definedName>
    <definedName name="hh" localSheetId="92">#REF!</definedName>
    <definedName name="hh" localSheetId="93">#REF!</definedName>
    <definedName name="hh" localSheetId="4">#REF!</definedName>
    <definedName name="hh" localSheetId="94">#REF!</definedName>
    <definedName name="hh" localSheetId="95">#REF!</definedName>
    <definedName name="hh" localSheetId="97">#REF!</definedName>
    <definedName name="hh" localSheetId="98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>#REF!</definedName>
    <definedName name="hhft" localSheetId="24">#REF!</definedName>
    <definedName name="hhft" localSheetId="25">#REF!</definedName>
    <definedName name="hhft" localSheetId="26">#REF!</definedName>
    <definedName name="hhft" localSheetId="28">#REF!</definedName>
    <definedName name="hhft" localSheetId="31">#REF!</definedName>
    <definedName name="hhft" localSheetId="32">#REF!</definedName>
    <definedName name="hhft" localSheetId="34">#REF!</definedName>
    <definedName name="hhft" localSheetId="35">#REF!</definedName>
    <definedName name="hhft" localSheetId="39">#REF!</definedName>
    <definedName name="hhft" localSheetId="40">#REF!</definedName>
    <definedName name="hhft" localSheetId="43">#REF!</definedName>
    <definedName name="hhft" localSheetId="44">#REF!</definedName>
    <definedName name="hhft" localSheetId="49">#REF!</definedName>
    <definedName name="hhft" localSheetId="50">#REF!</definedName>
    <definedName name="hhft" localSheetId="52">#REF!</definedName>
    <definedName name="hhft" localSheetId="55">#REF!</definedName>
    <definedName name="hhft" localSheetId="3">#REF!</definedName>
    <definedName name="hhft" localSheetId="72">#REF!</definedName>
    <definedName name="hhft" localSheetId="73">#REF!</definedName>
    <definedName name="hhft" localSheetId="69">#REF!</definedName>
    <definedName name="hhft" localSheetId="70">#REF!</definedName>
    <definedName name="hhft" localSheetId="71">#REF!</definedName>
    <definedName name="hhft" localSheetId="75">#REF!</definedName>
    <definedName name="hhft" localSheetId="76">#REF!</definedName>
    <definedName name="hhft" localSheetId="77">#REF!</definedName>
    <definedName name="hhft" localSheetId="80">#REF!</definedName>
    <definedName name="hhft" localSheetId="79">#REF!</definedName>
    <definedName name="hhft" localSheetId="83">#REF!</definedName>
    <definedName name="hhft" localSheetId="85">#REF!</definedName>
    <definedName name="hhft" localSheetId="86">#REF!</definedName>
    <definedName name="hhft" localSheetId="87">#REF!</definedName>
    <definedName name="hhft" localSheetId="88">#REF!</definedName>
    <definedName name="hhft" localSheetId="89">#REF!</definedName>
    <definedName name="hhft" localSheetId="91">#REF!</definedName>
    <definedName name="hhft" localSheetId="92">#REF!</definedName>
    <definedName name="hhft" localSheetId="93">#REF!</definedName>
    <definedName name="hhft" localSheetId="4">#REF!</definedName>
    <definedName name="hhft" localSheetId="94">#REF!</definedName>
    <definedName name="hhft" localSheetId="95">#REF!</definedName>
    <definedName name="hhft" localSheetId="97">#REF!</definedName>
    <definedName name="hhft" localSheetId="98">#REF!</definedName>
    <definedName name="hhft" localSheetId="5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>#REF!</definedName>
    <definedName name="hhhgt" localSheetId="24">#REF!</definedName>
    <definedName name="hhhgt" localSheetId="25">#REF!</definedName>
    <definedName name="hhhgt" localSheetId="26">#REF!</definedName>
    <definedName name="hhhgt" localSheetId="28">#REF!</definedName>
    <definedName name="hhhgt" localSheetId="31">#REF!</definedName>
    <definedName name="hhhgt" localSheetId="32">#REF!</definedName>
    <definedName name="hhhgt" localSheetId="34">#REF!</definedName>
    <definedName name="hhhgt" localSheetId="35">#REF!</definedName>
    <definedName name="hhhgt" localSheetId="39">#REF!</definedName>
    <definedName name="hhhgt" localSheetId="40">#REF!</definedName>
    <definedName name="hhhgt" localSheetId="43">#REF!</definedName>
    <definedName name="hhhgt" localSheetId="44">#REF!</definedName>
    <definedName name="hhhgt" localSheetId="49">#REF!</definedName>
    <definedName name="hhhgt" localSheetId="50">#REF!</definedName>
    <definedName name="hhhgt" localSheetId="52">#REF!</definedName>
    <definedName name="hhhgt" localSheetId="55">#REF!</definedName>
    <definedName name="hhhgt" localSheetId="3">#REF!</definedName>
    <definedName name="hhhgt" localSheetId="72">#REF!</definedName>
    <definedName name="hhhgt" localSheetId="73">#REF!</definedName>
    <definedName name="hhhgt" localSheetId="69">#REF!</definedName>
    <definedName name="hhhgt" localSheetId="70">#REF!</definedName>
    <definedName name="hhhgt" localSheetId="71">#REF!</definedName>
    <definedName name="hhhgt" localSheetId="75">#REF!</definedName>
    <definedName name="hhhgt" localSheetId="76">#REF!</definedName>
    <definedName name="hhhgt" localSheetId="77">#REF!</definedName>
    <definedName name="hhhgt" localSheetId="80">#REF!</definedName>
    <definedName name="hhhgt" localSheetId="79">#REF!</definedName>
    <definedName name="hhhgt" localSheetId="83">#REF!</definedName>
    <definedName name="hhhgt" localSheetId="85">#REF!</definedName>
    <definedName name="hhhgt" localSheetId="86">#REF!</definedName>
    <definedName name="hhhgt" localSheetId="87">#REF!</definedName>
    <definedName name="hhhgt" localSheetId="88">#REF!</definedName>
    <definedName name="hhhgt" localSheetId="89">#REF!</definedName>
    <definedName name="hhhgt" localSheetId="91">#REF!</definedName>
    <definedName name="hhhgt" localSheetId="92">#REF!</definedName>
    <definedName name="hhhgt" localSheetId="93">#REF!</definedName>
    <definedName name="hhhgt" localSheetId="4">#REF!</definedName>
    <definedName name="hhhgt" localSheetId="94">#REF!</definedName>
    <definedName name="hhhgt" localSheetId="95">#REF!</definedName>
    <definedName name="hhhgt" localSheetId="97">#REF!</definedName>
    <definedName name="hhhgt" localSheetId="98">#REF!</definedName>
    <definedName name="hhhgt" localSheetId="5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>#REF!</definedName>
    <definedName name="hhhhjy" localSheetId="24">#REF!</definedName>
    <definedName name="hhhhjy" localSheetId="25">#REF!</definedName>
    <definedName name="hhhhjy" localSheetId="26">#REF!</definedName>
    <definedName name="hhhhjy" localSheetId="28">#REF!</definedName>
    <definedName name="hhhhjy" localSheetId="31">#REF!</definedName>
    <definedName name="hhhhjy" localSheetId="32">#REF!</definedName>
    <definedName name="hhhhjy" localSheetId="34">#REF!</definedName>
    <definedName name="hhhhjy" localSheetId="35">#REF!</definedName>
    <definedName name="hhhhjy" localSheetId="39">#REF!</definedName>
    <definedName name="hhhhjy" localSheetId="40">#REF!</definedName>
    <definedName name="hhhhjy" localSheetId="43">#REF!</definedName>
    <definedName name="hhhhjy" localSheetId="44">#REF!</definedName>
    <definedName name="hhhhjy" localSheetId="49">#REF!</definedName>
    <definedName name="hhhhjy" localSheetId="50">#REF!</definedName>
    <definedName name="hhhhjy" localSheetId="52">#REF!</definedName>
    <definedName name="hhhhjy" localSheetId="55">#REF!</definedName>
    <definedName name="hhhhjy" localSheetId="3">#REF!</definedName>
    <definedName name="hhhhjy" localSheetId="72">#REF!</definedName>
    <definedName name="hhhhjy" localSheetId="73">#REF!</definedName>
    <definedName name="hhhhjy" localSheetId="69">#REF!</definedName>
    <definedName name="hhhhjy" localSheetId="70">#REF!</definedName>
    <definedName name="hhhhjy" localSheetId="71">#REF!</definedName>
    <definedName name="hhhhjy" localSheetId="75">#REF!</definedName>
    <definedName name="hhhhjy" localSheetId="76">#REF!</definedName>
    <definedName name="hhhhjy" localSheetId="77">#REF!</definedName>
    <definedName name="hhhhjy" localSheetId="80">#REF!</definedName>
    <definedName name="hhhhjy" localSheetId="79">#REF!</definedName>
    <definedName name="hhhhjy" localSheetId="83">#REF!</definedName>
    <definedName name="hhhhjy" localSheetId="85">#REF!</definedName>
    <definedName name="hhhhjy" localSheetId="86">#REF!</definedName>
    <definedName name="hhhhjy" localSheetId="87">#REF!</definedName>
    <definedName name="hhhhjy" localSheetId="88">#REF!</definedName>
    <definedName name="hhhhjy" localSheetId="89">#REF!</definedName>
    <definedName name="hhhhjy" localSheetId="91">#REF!</definedName>
    <definedName name="hhhhjy" localSheetId="92">#REF!</definedName>
    <definedName name="hhhhjy" localSheetId="93">#REF!</definedName>
    <definedName name="hhhhjy" localSheetId="4">#REF!</definedName>
    <definedName name="hhhhjy" localSheetId="94">#REF!</definedName>
    <definedName name="hhhhjy" localSheetId="95">#REF!</definedName>
    <definedName name="hhhhjy" localSheetId="97">#REF!</definedName>
    <definedName name="hhhhjy" localSheetId="98">#REF!</definedName>
    <definedName name="hhhhjy" localSheetId="5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>#REF!</definedName>
    <definedName name="hhhht" localSheetId="24">#REF!</definedName>
    <definedName name="hhhht" localSheetId="25">#REF!</definedName>
    <definedName name="hhhht" localSheetId="26">#REF!</definedName>
    <definedName name="hhhht" localSheetId="28">#REF!</definedName>
    <definedName name="hhhht" localSheetId="31">#REF!</definedName>
    <definedName name="hhhht" localSheetId="32">#REF!</definedName>
    <definedName name="hhhht" localSheetId="34">#REF!</definedName>
    <definedName name="hhhht" localSheetId="35">#REF!</definedName>
    <definedName name="hhhht" localSheetId="39">#REF!</definedName>
    <definedName name="hhhht" localSheetId="40">#REF!</definedName>
    <definedName name="hhhht" localSheetId="43">#REF!</definedName>
    <definedName name="hhhht" localSheetId="44">#REF!</definedName>
    <definedName name="hhhht" localSheetId="49">#REF!</definedName>
    <definedName name="hhhht" localSheetId="50">#REF!</definedName>
    <definedName name="hhhht" localSheetId="52">#REF!</definedName>
    <definedName name="hhhht" localSheetId="55">#REF!</definedName>
    <definedName name="hhhht" localSheetId="3">#REF!</definedName>
    <definedName name="hhhht" localSheetId="72">#REF!</definedName>
    <definedName name="hhhht" localSheetId="73">#REF!</definedName>
    <definedName name="hhhht" localSheetId="69">#REF!</definedName>
    <definedName name="hhhht" localSheetId="70">#REF!</definedName>
    <definedName name="hhhht" localSheetId="71">#REF!</definedName>
    <definedName name="hhhht" localSheetId="75">#REF!</definedName>
    <definedName name="hhhht" localSheetId="76">#REF!</definedName>
    <definedName name="hhhht" localSheetId="77">#REF!</definedName>
    <definedName name="hhhht" localSheetId="80">#REF!</definedName>
    <definedName name="hhhht" localSheetId="79">#REF!</definedName>
    <definedName name="hhhht" localSheetId="83">#REF!</definedName>
    <definedName name="hhhht" localSheetId="85">#REF!</definedName>
    <definedName name="hhhht" localSheetId="86">#REF!</definedName>
    <definedName name="hhhht" localSheetId="87">#REF!</definedName>
    <definedName name="hhhht" localSheetId="88">#REF!</definedName>
    <definedName name="hhhht" localSheetId="89">#REF!</definedName>
    <definedName name="hhhht" localSheetId="91">#REF!</definedName>
    <definedName name="hhhht" localSheetId="92">#REF!</definedName>
    <definedName name="hhhht" localSheetId="93">#REF!</definedName>
    <definedName name="hhhht" localSheetId="4">#REF!</definedName>
    <definedName name="hhhht" localSheetId="94">#REF!</definedName>
    <definedName name="hhhht" localSheetId="95">#REF!</definedName>
    <definedName name="hhhht" localSheetId="97">#REF!</definedName>
    <definedName name="hhhht" localSheetId="98">#REF!</definedName>
    <definedName name="hhhht" localSheetId="5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>#REF!</definedName>
    <definedName name="hhjy" localSheetId="24">#REF!</definedName>
    <definedName name="hhjy" localSheetId="25">#REF!</definedName>
    <definedName name="hhjy" localSheetId="26">#REF!</definedName>
    <definedName name="hhjy" localSheetId="28">#REF!</definedName>
    <definedName name="hhjy" localSheetId="31">#REF!</definedName>
    <definedName name="hhjy" localSheetId="32">#REF!</definedName>
    <definedName name="hhjy" localSheetId="34">#REF!</definedName>
    <definedName name="hhjy" localSheetId="35">#REF!</definedName>
    <definedName name="hhjy" localSheetId="39">#REF!</definedName>
    <definedName name="hhjy" localSheetId="40">#REF!</definedName>
    <definedName name="hhjy" localSheetId="43">#REF!</definedName>
    <definedName name="hhjy" localSheetId="44">#REF!</definedName>
    <definedName name="hhjy" localSheetId="49">#REF!</definedName>
    <definedName name="hhjy" localSheetId="50">#REF!</definedName>
    <definedName name="hhjy" localSheetId="52">#REF!</definedName>
    <definedName name="hhjy" localSheetId="55">#REF!</definedName>
    <definedName name="hhjy" localSheetId="3">#REF!</definedName>
    <definedName name="hhjy" localSheetId="72">#REF!</definedName>
    <definedName name="hhjy" localSheetId="73">#REF!</definedName>
    <definedName name="hhjy" localSheetId="69">#REF!</definedName>
    <definedName name="hhjy" localSheetId="70">#REF!</definedName>
    <definedName name="hhjy" localSheetId="71">#REF!</definedName>
    <definedName name="hhjy" localSheetId="75">#REF!</definedName>
    <definedName name="hhjy" localSheetId="76">#REF!</definedName>
    <definedName name="hhjy" localSheetId="77">#REF!</definedName>
    <definedName name="hhjy" localSheetId="80">#REF!</definedName>
    <definedName name="hhjy" localSheetId="79">#REF!</definedName>
    <definedName name="hhjy" localSheetId="83">#REF!</definedName>
    <definedName name="hhjy" localSheetId="85">#REF!</definedName>
    <definedName name="hhjy" localSheetId="86">#REF!</definedName>
    <definedName name="hhjy" localSheetId="87">#REF!</definedName>
    <definedName name="hhjy" localSheetId="88">#REF!</definedName>
    <definedName name="hhjy" localSheetId="89">#REF!</definedName>
    <definedName name="hhjy" localSheetId="91">#REF!</definedName>
    <definedName name="hhjy" localSheetId="92">#REF!</definedName>
    <definedName name="hhjy" localSheetId="93">#REF!</definedName>
    <definedName name="hhjy" localSheetId="4">#REF!</definedName>
    <definedName name="hhjy" localSheetId="94">#REF!</definedName>
    <definedName name="hhjy" localSheetId="95">#REF!</definedName>
    <definedName name="hhjy" localSheetId="97">#REF!</definedName>
    <definedName name="hhjy" localSheetId="98">#REF!</definedName>
    <definedName name="hhjy" localSheetId="5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>#REF!</definedName>
    <definedName name="hjg" localSheetId="24">#REF!</definedName>
    <definedName name="hjg" localSheetId="25">#REF!</definedName>
    <definedName name="hjg" localSheetId="26">#REF!</definedName>
    <definedName name="hjg" localSheetId="28">#REF!</definedName>
    <definedName name="hjg" localSheetId="31">#REF!</definedName>
    <definedName name="hjg" localSheetId="32">#REF!</definedName>
    <definedName name="hjg" localSheetId="34">#REF!</definedName>
    <definedName name="hjg" localSheetId="35">#REF!</definedName>
    <definedName name="hjg" localSheetId="39">#REF!</definedName>
    <definedName name="hjg" localSheetId="40">#REF!</definedName>
    <definedName name="hjg" localSheetId="43">#REF!</definedName>
    <definedName name="hjg" localSheetId="44">#REF!</definedName>
    <definedName name="hjg" localSheetId="49">#REF!</definedName>
    <definedName name="hjg" localSheetId="50">#REF!</definedName>
    <definedName name="hjg" localSheetId="52">#REF!</definedName>
    <definedName name="hjg" localSheetId="55">#REF!</definedName>
    <definedName name="hjg" localSheetId="3">#REF!</definedName>
    <definedName name="hjg" localSheetId="72">#REF!</definedName>
    <definedName name="hjg" localSheetId="73">#REF!</definedName>
    <definedName name="hjg" localSheetId="69">#REF!</definedName>
    <definedName name="hjg" localSheetId="70">#REF!</definedName>
    <definedName name="hjg" localSheetId="71">#REF!</definedName>
    <definedName name="hjg" localSheetId="75">#REF!</definedName>
    <definedName name="hjg" localSheetId="76">#REF!</definedName>
    <definedName name="hjg" localSheetId="77">#REF!</definedName>
    <definedName name="hjg" localSheetId="80">#REF!</definedName>
    <definedName name="hjg" localSheetId="79">#REF!</definedName>
    <definedName name="hjg" localSheetId="83">#REF!</definedName>
    <definedName name="hjg" localSheetId="85">#REF!</definedName>
    <definedName name="hjg" localSheetId="86">#REF!</definedName>
    <definedName name="hjg" localSheetId="87">#REF!</definedName>
    <definedName name="hjg" localSheetId="88">#REF!</definedName>
    <definedName name="hjg" localSheetId="89">#REF!</definedName>
    <definedName name="hjg" localSheetId="91">#REF!</definedName>
    <definedName name="hjg" localSheetId="92">#REF!</definedName>
    <definedName name="hjg" localSheetId="93">#REF!</definedName>
    <definedName name="hjg" localSheetId="4">#REF!</definedName>
    <definedName name="hjg" localSheetId="94">#REF!</definedName>
    <definedName name="hjg" localSheetId="95">#REF!</definedName>
    <definedName name="hjg" localSheetId="97">#REF!</definedName>
    <definedName name="hjg" localSheetId="98">#REF!</definedName>
    <definedName name="hjg" localSheetId="5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>#REF!</definedName>
    <definedName name="hjgy" localSheetId="24">#REF!</definedName>
    <definedName name="hjgy" localSheetId="25">#REF!</definedName>
    <definedName name="hjgy" localSheetId="26">#REF!</definedName>
    <definedName name="hjgy" localSheetId="28">#REF!</definedName>
    <definedName name="hjgy" localSheetId="31">#REF!</definedName>
    <definedName name="hjgy" localSheetId="32">#REF!</definedName>
    <definedName name="hjgy" localSheetId="34">#REF!</definedName>
    <definedName name="hjgy" localSheetId="35">#REF!</definedName>
    <definedName name="hjgy" localSheetId="39">#REF!</definedName>
    <definedName name="hjgy" localSheetId="40">#REF!</definedName>
    <definedName name="hjgy" localSheetId="43">#REF!</definedName>
    <definedName name="hjgy" localSheetId="44">#REF!</definedName>
    <definedName name="hjgy" localSheetId="49">#REF!</definedName>
    <definedName name="hjgy" localSheetId="50">#REF!</definedName>
    <definedName name="hjgy" localSheetId="52">#REF!</definedName>
    <definedName name="hjgy" localSheetId="55">#REF!</definedName>
    <definedName name="hjgy" localSheetId="3">#REF!</definedName>
    <definedName name="hjgy" localSheetId="72">#REF!</definedName>
    <definedName name="hjgy" localSheetId="73">#REF!</definedName>
    <definedName name="hjgy" localSheetId="69">#REF!</definedName>
    <definedName name="hjgy" localSheetId="70">#REF!</definedName>
    <definedName name="hjgy" localSheetId="71">#REF!</definedName>
    <definedName name="hjgy" localSheetId="75">#REF!</definedName>
    <definedName name="hjgy" localSheetId="76">#REF!</definedName>
    <definedName name="hjgy" localSheetId="77">#REF!</definedName>
    <definedName name="hjgy" localSheetId="80">#REF!</definedName>
    <definedName name="hjgy" localSheetId="79">#REF!</definedName>
    <definedName name="hjgy" localSheetId="83">#REF!</definedName>
    <definedName name="hjgy" localSheetId="85">#REF!</definedName>
    <definedName name="hjgy" localSheetId="86">#REF!</definedName>
    <definedName name="hjgy" localSheetId="87">#REF!</definedName>
    <definedName name="hjgy" localSheetId="88">#REF!</definedName>
    <definedName name="hjgy" localSheetId="89">#REF!</definedName>
    <definedName name="hjgy" localSheetId="91">#REF!</definedName>
    <definedName name="hjgy" localSheetId="92">#REF!</definedName>
    <definedName name="hjgy" localSheetId="93">#REF!</definedName>
    <definedName name="hjgy" localSheetId="4">#REF!</definedName>
    <definedName name="hjgy" localSheetId="94">#REF!</definedName>
    <definedName name="hjgy" localSheetId="95">#REF!</definedName>
    <definedName name="hjgy" localSheetId="97">#REF!</definedName>
    <definedName name="hjgy" localSheetId="98">#REF!</definedName>
    <definedName name="hjgy" localSheetId="5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>#REF!</definedName>
    <definedName name="iii" localSheetId="0">#REF!</definedName>
    <definedName name="iii" localSheetId="24">#REF!</definedName>
    <definedName name="iii" localSheetId="25">#REF!</definedName>
    <definedName name="iii" localSheetId="26">#REF!</definedName>
    <definedName name="iii" localSheetId="28">#REF!</definedName>
    <definedName name="iii" localSheetId="31">#REF!</definedName>
    <definedName name="iii" localSheetId="32">#REF!</definedName>
    <definedName name="iii" localSheetId="1">#REF!</definedName>
    <definedName name="iii" localSheetId="34">#REF!</definedName>
    <definedName name="iii" localSheetId="35">#REF!</definedName>
    <definedName name="iii" localSheetId="36">#REF!</definedName>
    <definedName name="iii" localSheetId="37">#REF!</definedName>
    <definedName name="iii" localSheetId="38">#REF!</definedName>
    <definedName name="iii" localSheetId="39">#REF!</definedName>
    <definedName name="iii" localSheetId="40">#REF!</definedName>
    <definedName name="iii" localSheetId="41">#REF!</definedName>
    <definedName name="iii" localSheetId="42">#REF!</definedName>
    <definedName name="iii" localSheetId="43">#REF!</definedName>
    <definedName name="iii" localSheetId="44">#REF!</definedName>
    <definedName name="iii" localSheetId="45">#REF!</definedName>
    <definedName name="iii" localSheetId="49">#REF!</definedName>
    <definedName name="iii" localSheetId="50">#REF!</definedName>
    <definedName name="iii" localSheetId="52">#REF!</definedName>
    <definedName name="iii" localSheetId="55">#REF!</definedName>
    <definedName name="iii" localSheetId="61">#REF!</definedName>
    <definedName name="iii" localSheetId="62">#REF!</definedName>
    <definedName name="iii" localSheetId="2">#REF!</definedName>
    <definedName name="iii" localSheetId="3">#REF!</definedName>
    <definedName name="iii" localSheetId="72">#REF!</definedName>
    <definedName name="iii" localSheetId="73">#REF!</definedName>
    <definedName name="iii" localSheetId="69">#REF!</definedName>
    <definedName name="iii" localSheetId="70">#REF!</definedName>
    <definedName name="iii" localSheetId="71">#REF!</definedName>
    <definedName name="iii" localSheetId="75">#REF!</definedName>
    <definedName name="iii" localSheetId="76">#REF!</definedName>
    <definedName name="iii" localSheetId="77">#REF!</definedName>
    <definedName name="iii" localSheetId="80">#REF!</definedName>
    <definedName name="iii" localSheetId="79">#REF!</definedName>
    <definedName name="iii" localSheetId="83">#REF!</definedName>
    <definedName name="iii" localSheetId="85">#REF!</definedName>
    <definedName name="iii" localSheetId="86">#REF!</definedName>
    <definedName name="iii" localSheetId="87">#REF!</definedName>
    <definedName name="iii" localSheetId="88">#REF!</definedName>
    <definedName name="iii" localSheetId="89">#REF!</definedName>
    <definedName name="iii" localSheetId="91">#REF!</definedName>
    <definedName name="iii" localSheetId="92">#REF!</definedName>
    <definedName name="iii" localSheetId="93">#REF!</definedName>
    <definedName name="iii" localSheetId="4">#REF!</definedName>
    <definedName name="iii" localSheetId="94">#REF!</definedName>
    <definedName name="iii" localSheetId="95">#REF!</definedName>
    <definedName name="iii" localSheetId="97">#REF!</definedName>
    <definedName name="iii" localSheetId="98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>#REF!</definedName>
    <definedName name="iiiii" localSheetId="24">#REF!</definedName>
    <definedName name="iiiii" localSheetId="25" hidden="1">#REF!</definedName>
    <definedName name="iiiii" localSheetId="26" hidden="1">#REF!</definedName>
    <definedName name="iiiii" localSheetId="28" hidden="1">#REF!</definedName>
    <definedName name="iiiii" localSheetId="31" hidden="1">#REF!</definedName>
    <definedName name="iiiii" localSheetId="32" hidden="1">#REF!</definedName>
    <definedName name="iiiii" localSheetId="34" hidden="1">#REF!</definedName>
    <definedName name="iiiii" localSheetId="35" hidden="1">#REF!</definedName>
    <definedName name="iiiii" localSheetId="39" hidden="1">#REF!</definedName>
    <definedName name="iiiii" localSheetId="40" hidden="1">#REF!</definedName>
    <definedName name="iiiii" localSheetId="43" hidden="1">#REF!</definedName>
    <definedName name="iiiii" localSheetId="44" hidden="1">#REF!</definedName>
    <definedName name="iiiii" localSheetId="49" hidden="1">#REF!</definedName>
    <definedName name="iiiii" localSheetId="50" hidden="1">#REF!</definedName>
    <definedName name="iiiii" localSheetId="52" hidden="1">#REF!</definedName>
    <definedName name="iiiii" localSheetId="55" hidden="1">#REF!</definedName>
    <definedName name="iiiii" localSheetId="3" hidden="1">#REF!</definedName>
    <definedName name="iiiii" localSheetId="72" hidden="1">#REF!</definedName>
    <definedName name="iiiii" localSheetId="73" hidden="1">#REF!</definedName>
    <definedName name="iiiii" localSheetId="69" hidden="1">#REF!</definedName>
    <definedName name="iiiii" localSheetId="70" hidden="1">#REF!</definedName>
    <definedName name="iiiii" localSheetId="71" hidden="1">#REF!</definedName>
    <definedName name="iiiii" localSheetId="75" hidden="1">#REF!</definedName>
    <definedName name="iiiii" localSheetId="76" hidden="1">#REF!</definedName>
    <definedName name="iiiii" localSheetId="77" hidden="1">#REF!</definedName>
    <definedName name="iiiii" localSheetId="80" hidden="1">#REF!</definedName>
    <definedName name="iiiii" localSheetId="79" hidden="1">#REF!</definedName>
    <definedName name="iiiii" localSheetId="83" hidden="1">#REF!</definedName>
    <definedName name="iiiii" localSheetId="85" hidden="1">#REF!</definedName>
    <definedName name="iiiii" localSheetId="86" hidden="1">#REF!</definedName>
    <definedName name="iiiii" localSheetId="87" hidden="1">#REF!</definedName>
    <definedName name="iiiii" localSheetId="88" hidden="1">#REF!</definedName>
    <definedName name="iiiii" localSheetId="89" hidden="1">#REF!</definedName>
    <definedName name="iiiii" localSheetId="91" hidden="1">#REF!</definedName>
    <definedName name="iiiii" localSheetId="92" hidden="1">#REF!</definedName>
    <definedName name="iiiii" localSheetId="93" hidden="1">#REF!</definedName>
    <definedName name="iiiii" localSheetId="4" hidden="1">#REF!</definedName>
    <definedName name="iiiii" localSheetId="94" hidden="1">#REF!</definedName>
    <definedName name="iiiii" localSheetId="95" hidden="1">#REF!</definedName>
    <definedName name="iiiii" localSheetId="97" hidden="1">#REF!</definedName>
    <definedName name="iiiii" localSheetId="98" hidden="1">#REF!</definedName>
    <definedName name="iiiii" localSheetId="5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hidden="1">#REF!</definedName>
    <definedName name="j" localSheetId="0">#REF!</definedName>
    <definedName name="j" localSheetId="24">#REF!</definedName>
    <definedName name="j" localSheetId="25">#REF!</definedName>
    <definedName name="j" localSheetId="26">#REF!</definedName>
    <definedName name="j" localSheetId="28">#REF!</definedName>
    <definedName name="j" localSheetId="31">#REF!</definedName>
    <definedName name="j" localSheetId="32">#REF!</definedName>
    <definedName name="j" localSheetId="1">#REF!</definedName>
    <definedName name="j" localSheetId="34">#REF!</definedName>
    <definedName name="j" localSheetId="35">#REF!</definedName>
    <definedName name="j" localSheetId="36">#REF!</definedName>
    <definedName name="j" localSheetId="37">#REF!</definedName>
    <definedName name="j" localSheetId="38">#REF!</definedName>
    <definedName name="j" localSheetId="39">#REF!</definedName>
    <definedName name="j" localSheetId="40">#REF!</definedName>
    <definedName name="j" localSheetId="41">#REF!</definedName>
    <definedName name="j" localSheetId="42">#REF!</definedName>
    <definedName name="j" localSheetId="43">#REF!</definedName>
    <definedName name="j" localSheetId="44">#REF!</definedName>
    <definedName name="j" localSheetId="45">#REF!</definedName>
    <definedName name="j" localSheetId="49">#REF!</definedName>
    <definedName name="j" localSheetId="50">#REF!</definedName>
    <definedName name="j" localSheetId="52">#REF!</definedName>
    <definedName name="j" localSheetId="55">#REF!</definedName>
    <definedName name="j" localSheetId="61">#REF!</definedName>
    <definedName name="j" localSheetId="62">#REF!</definedName>
    <definedName name="j" localSheetId="2">#REF!</definedName>
    <definedName name="j" localSheetId="3">#REF!</definedName>
    <definedName name="j" localSheetId="72">#REF!</definedName>
    <definedName name="j" localSheetId="73">#REF!</definedName>
    <definedName name="j" localSheetId="69">#REF!</definedName>
    <definedName name="j" localSheetId="70">#REF!</definedName>
    <definedName name="j" localSheetId="71">#REF!</definedName>
    <definedName name="j" localSheetId="75">#REF!</definedName>
    <definedName name="j" localSheetId="76">#REF!</definedName>
    <definedName name="j" localSheetId="77">#REF!</definedName>
    <definedName name="j" localSheetId="80">#REF!</definedName>
    <definedName name="j" localSheetId="79">#REF!</definedName>
    <definedName name="j" localSheetId="83">#REF!</definedName>
    <definedName name="j" localSheetId="85">#REF!</definedName>
    <definedName name="j" localSheetId="86">#REF!</definedName>
    <definedName name="j" localSheetId="87">#REF!</definedName>
    <definedName name="j" localSheetId="88">#REF!</definedName>
    <definedName name="j" localSheetId="89">#REF!</definedName>
    <definedName name="j" localSheetId="91">#REF!</definedName>
    <definedName name="j" localSheetId="92">#REF!</definedName>
    <definedName name="j" localSheetId="93">#REF!</definedName>
    <definedName name="j" localSheetId="4">#REF!</definedName>
    <definedName name="j" localSheetId="94">#REF!</definedName>
    <definedName name="j" localSheetId="95">#REF!</definedName>
    <definedName name="j" localSheetId="97">#REF!</definedName>
    <definedName name="j" localSheetId="98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>#REF!</definedName>
    <definedName name="jjj" localSheetId="24">#REF!</definedName>
    <definedName name="jjj" localSheetId="25">#REF!</definedName>
    <definedName name="jjj" localSheetId="26">#REF!</definedName>
    <definedName name="jjj" localSheetId="28">#REF!</definedName>
    <definedName name="jjj" localSheetId="31">#REF!</definedName>
    <definedName name="jjj" localSheetId="32">#REF!</definedName>
    <definedName name="jjj" localSheetId="34">#REF!</definedName>
    <definedName name="jjj" localSheetId="35">#REF!</definedName>
    <definedName name="jjj" localSheetId="39">#REF!</definedName>
    <definedName name="jjj" localSheetId="40">#REF!</definedName>
    <definedName name="jjj" localSheetId="43">#REF!</definedName>
    <definedName name="jjj" localSheetId="44">#REF!</definedName>
    <definedName name="jjj" localSheetId="49">#REF!</definedName>
    <definedName name="jjj" localSheetId="50">#REF!</definedName>
    <definedName name="jjj" localSheetId="52">#REF!</definedName>
    <definedName name="jjj" localSheetId="55">#REF!</definedName>
    <definedName name="jjj" localSheetId="3">#REF!</definedName>
    <definedName name="jjj" localSheetId="72">#REF!</definedName>
    <definedName name="jjj" localSheetId="73">#REF!</definedName>
    <definedName name="jjj" localSheetId="69">#REF!</definedName>
    <definedName name="jjj" localSheetId="70">#REF!</definedName>
    <definedName name="jjj" localSheetId="71">#REF!</definedName>
    <definedName name="jjj" localSheetId="75">#REF!</definedName>
    <definedName name="jjj" localSheetId="76">#REF!</definedName>
    <definedName name="jjj" localSheetId="77">#REF!</definedName>
    <definedName name="jjj" localSheetId="80">#REF!</definedName>
    <definedName name="jjj" localSheetId="79">#REF!</definedName>
    <definedName name="jjj" localSheetId="83">#REF!</definedName>
    <definedName name="jjj" localSheetId="85">#REF!</definedName>
    <definedName name="jjj" localSheetId="86">#REF!</definedName>
    <definedName name="jjj" localSheetId="87">#REF!</definedName>
    <definedName name="jjj" localSheetId="88">#REF!</definedName>
    <definedName name="jjj" localSheetId="89">#REF!</definedName>
    <definedName name="jjj" localSheetId="91">#REF!</definedName>
    <definedName name="jjj" localSheetId="92">#REF!</definedName>
    <definedName name="jjj" localSheetId="93">#REF!</definedName>
    <definedName name="jjj" localSheetId="4">#REF!</definedName>
    <definedName name="jjj" localSheetId="94">#REF!</definedName>
    <definedName name="jjj" localSheetId="95">#REF!</definedName>
    <definedName name="jjj" localSheetId="97">#REF!</definedName>
    <definedName name="jjj" localSheetId="98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>#REF!</definedName>
    <definedName name="jjjt" localSheetId="24">#REF!</definedName>
    <definedName name="jjjt" localSheetId="25">#REF!</definedName>
    <definedName name="jjjt" localSheetId="26">#REF!</definedName>
    <definedName name="jjjt" localSheetId="28">#REF!</definedName>
    <definedName name="jjjt" localSheetId="31">#REF!</definedName>
    <definedName name="jjjt" localSheetId="32">#REF!</definedName>
    <definedName name="jjjt" localSheetId="34">#REF!</definedName>
    <definedName name="jjjt" localSheetId="35">#REF!</definedName>
    <definedName name="jjjt" localSheetId="39">#REF!</definedName>
    <definedName name="jjjt" localSheetId="40">#REF!</definedName>
    <definedName name="jjjt" localSheetId="43">#REF!</definedName>
    <definedName name="jjjt" localSheetId="44">#REF!</definedName>
    <definedName name="jjjt" localSheetId="49">#REF!</definedName>
    <definedName name="jjjt" localSheetId="50">#REF!</definedName>
    <definedName name="jjjt" localSheetId="52">#REF!</definedName>
    <definedName name="jjjt" localSheetId="55">#REF!</definedName>
    <definedName name="jjjt" localSheetId="3">#REF!</definedName>
    <definedName name="jjjt" localSheetId="72">#REF!</definedName>
    <definedName name="jjjt" localSheetId="73">#REF!</definedName>
    <definedName name="jjjt" localSheetId="69">#REF!</definedName>
    <definedName name="jjjt" localSheetId="70">#REF!</definedName>
    <definedName name="jjjt" localSheetId="71">#REF!</definedName>
    <definedName name="jjjt" localSheetId="75">#REF!</definedName>
    <definedName name="jjjt" localSheetId="76">#REF!</definedName>
    <definedName name="jjjt" localSheetId="77">#REF!</definedName>
    <definedName name="jjjt" localSheetId="80">#REF!</definedName>
    <definedName name="jjjt" localSheetId="79">#REF!</definedName>
    <definedName name="jjjt" localSheetId="83">#REF!</definedName>
    <definedName name="jjjt" localSheetId="85">#REF!</definedName>
    <definedName name="jjjt" localSheetId="86">#REF!</definedName>
    <definedName name="jjjt" localSheetId="87">#REF!</definedName>
    <definedName name="jjjt" localSheetId="88">#REF!</definedName>
    <definedName name="jjjt" localSheetId="89">#REF!</definedName>
    <definedName name="jjjt" localSheetId="91">#REF!</definedName>
    <definedName name="jjjt" localSheetId="92">#REF!</definedName>
    <definedName name="jjjt" localSheetId="93">#REF!</definedName>
    <definedName name="jjjt" localSheetId="4">#REF!</definedName>
    <definedName name="jjjt" localSheetId="94">#REF!</definedName>
    <definedName name="jjjt" localSheetId="95">#REF!</definedName>
    <definedName name="jjjt" localSheetId="97">#REF!</definedName>
    <definedName name="jjjt" localSheetId="98">#REF!</definedName>
    <definedName name="jjjt" localSheetId="5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>#REF!</definedName>
    <definedName name="jjjtg" localSheetId="24">#REF!</definedName>
    <definedName name="jjjtg" localSheetId="25">#REF!</definedName>
    <definedName name="jjjtg" localSheetId="26">#REF!</definedName>
    <definedName name="jjjtg" localSheetId="28">#REF!</definedName>
    <definedName name="jjjtg" localSheetId="31">#REF!</definedName>
    <definedName name="jjjtg" localSheetId="32">#REF!</definedName>
    <definedName name="jjjtg" localSheetId="34">#REF!</definedName>
    <definedName name="jjjtg" localSheetId="35">#REF!</definedName>
    <definedName name="jjjtg" localSheetId="39">#REF!</definedName>
    <definedName name="jjjtg" localSheetId="40">#REF!</definedName>
    <definedName name="jjjtg" localSheetId="43">#REF!</definedName>
    <definedName name="jjjtg" localSheetId="44">#REF!</definedName>
    <definedName name="jjjtg" localSheetId="49">#REF!</definedName>
    <definedName name="jjjtg" localSheetId="50">#REF!</definedName>
    <definedName name="jjjtg" localSheetId="52">#REF!</definedName>
    <definedName name="jjjtg" localSheetId="55">#REF!</definedName>
    <definedName name="jjjtg" localSheetId="3">#REF!</definedName>
    <definedName name="jjjtg" localSheetId="72">#REF!</definedName>
    <definedName name="jjjtg" localSheetId="73">#REF!</definedName>
    <definedName name="jjjtg" localSheetId="69">#REF!</definedName>
    <definedName name="jjjtg" localSheetId="70">#REF!</definedName>
    <definedName name="jjjtg" localSheetId="71">#REF!</definedName>
    <definedName name="jjjtg" localSheetId="75">#REF!</definedName>
    <definedName name="jjjtg" localSheetId="76">#REF!</definedName>
    <definedName name="jjjtg" localSheetId="77">#REF!</definedName>
    <definedName name="jjjtg" localSheetId="80">#REF!</definedName>
    <definedName name="jjjtg" localSheetId="79">#REF!</definedName>
    <definedName name="jjjtg" localSheetId="83">#REF!</definedName>
    <definedName name="jjjtg" localSheetId="85">#REF!</definedName>
    <definedName name="jjjtg" localSheetId="86">#REF!</definedName>
    <definedName name="jjjtg" localSheetId="87">#REF!</definedName>
    <definedName name="jjjtg" localSheetId="88">#REF!</definedName>
    <definedName name="jjjtg" localSheetId="89">#REF!</definedName>
    <definedName name="jjjtg" localSheetId="91">#REF!</definedName>
    <definedName name="jjjtg" localSheetId="92">#REF!</definedName>
    <definedName name="jjjtg" localSheetId="93">#REF!</definedName>
    <definedName name="jjjtg" localSheetId="4">#REF!</definedName>
    <definedName name="jjjtg" localSheetId="94">#REF!</definedName>
    <definedName name="jjjtg" localSheetId="95">#REF!</definedName>
    <definedName name="jjjtg" localSheetId="97">#REF!</definedName>
    <definedName name="jjjtg" localSheetId="98">#REF!</definedName>
    <definedName name="jjjtg" localSheetId="5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>#REF!</definedName>
    <definedName name="jjju" localSheetId="24">#REF!</definedName>
    <definedName name="jjju" localSheetId="25">#REF!</definedName>
    <definedName name="jjju" localSheetId="26">#REF!</definedName>
    <definedName name="jjju" localSheetId="28">#REF!</definedName>
    <definedName name="jjju" localSheetId="31">#REF!</definedName>
    <definedName name="jjju" localSheetId="32">#REF!</definedName>
    <definedName name="jjju" localSheetId="34">#REF!</definedName>
    <definedName name="jjju" localSheetId="35">#REF!</definedName>
    <definedName name="jjju" localSheetId="39">#REF!</definedName>
    <definedName name="jjju" localSheetId="40">#REF!</definedName>
    <definedName name="jjju" localSheetId="43">#REF!</definedName>
    <definedName name="jjju" localSheetId="44">#REF!</definedName>
    <definedName name="jjju" localSheetId="49">#REF!</definedName>
    <definedName name="jjju" localSheetId="50">#REF!</definedName>
    <definedName name="jjju" localSheetId="52">#REF!</definedName>
    <definedName name="jjju" localSheetId="55">#REF!</definedName>
    <definedName name="jjju" localSheetId="3">#REF!</definedName>
    <definedName name="jjju" localSheetId="72">#REF!</definedName>
    <definedName name="jjju" localSheetId="73">#REF!</definedName>
    <definedName name="jjju" localSheetId="69">#REF!</definedName>
    <definedName name="jjju" localSheetId="70">#REF!</definedName>
    <definedName name="jjju" localSheetId="71">#REF!</definedName>
    <definedName name="jjju" localSheetId="75">#REF!</definedName>
    <definedName name="jjju" localSheetId="76">#REF!</definedName>
    <definedName name="jjju" localSheetId="77">#REF!</definedName>
    <definedName name="jjju" localSheetId="80">#REF!</definedName>
    <definedName name="jjju" localSheetId="79">#REF!</definedName>
    <definedName name="jjju" localSheetId="83">#REF!</definedName>
    <definedName name="jjju" localSheetId="85">#REF!</definedName>
    <definedName name="jjju" localSheetId="86">#REF!</definedName>
    <definedName name="jjju" localSheetId="87">#REF!</definedName>
    <definedName name="jjju" localSheetId="88">#REF!</definedName>
    <definedName name="jjju" localSheetId="89">#REF!</definedName>
    <definedName name="jjju" localSheetId="91">#REF!</definedName>
    <definedName name="jjju" localSheetId="92">#REF!</definedName>
    <definedName name="jjju" localSheetId="93">#REF!</definedName>
    <definedName name="jjju" localSheetId="4">#REF!</definedName>
    <definedName name="jjju" localSheetId="94">#REF!</definedName>
    <definedName name="jjju" localSheetId="95">#REF!</definedName>
    <definedName name="jjju" localSheetId="97">#REF!</definedName>
    <definedName name="jjju" localSheetId="98">#REF!</definedName>
    <definedName name="jjju" localSheetId="5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>#REF!</definedName>
    <definedName name="jjjy" localSheetId="24">#REF!</definedName>
    <definedName name="jjjy" localSheetId="25">#REF!</definedName>
    <definedName name="jjjy" localSheetId="26">#REF!</definedName>
    <definedName name="jjjy" localSheetId="28">#REF!</definedName>
    <definedName name="jjjy" localSheetId="31">#REF!</definedName>
    <definedName name="jjjy" localSheetId="32">#REF!</definedName>
    <definedName name="jjjy" localSheetId="34">#REF!</definedName>
    <definedName name="jjjy" localSheetId="35">#REF!</definedName>
    <definedName name="jjjy" localSheetId="39">#REF!</definedName>
    <definedName name="jjjy" localSheetId="40">#REF!</definedName>
    <definedName name="jjjy" localSheetId="43">#REF!</definedName>
    <definedName name="jjjy" localSheetId="44">#REF!</definedName>
    <definedName name="jjjy" localSheetId="49">#REF!</definedName>
    <definedName name="jjjy" localSheetId="50">#REF!</definedName>
    <definedName name="jjjy" localSheetId="52">#REF!</definedName>
    <definedName name="jjjy" localSheetId="55">#REF!</definedName>
    <definedName name="jjjy" localSheetId="3">#REF!</definedName>
    <definedName name="jjjy" localSheetId="72">#REF!</definedName>
    <definedName name="jjjy" localSheetId="73">#REF!</definedName>
    <definedName name="jjjy" localSheetId="69">#REF!</definedName>
    <definedName name="jjjy" localSheetId="70">#REF!</definedName>
    <definedName name="jjjy" localSheetId="71">#REF!</definedName>
    <definedName name="jjjy" localSheetId="75">#REF!</definedName>
    <definedName name="jjjy" localSheetId="76">#REF!</definedName>
    <definedName name="jjjy" localSheetId="77">#REF!</definedName>
    <definedName name="jjjy" localSheetId="80">#REF!</definedName>
    <definedName name="jjjy" localSheetId="79">#REF!</definedName>
    <definedName name="jjjy" localSheetId="83">#REF!</definedName>
    <definedName name="jjjy" localSheetId="85">#REF!</definedName>
    <definedName name="jjjy" localSheetId="86">#REF!</definedName>
    <definedName name="jjjy" localSheetId="87">#REF!</definedName>
    <definedName name="jjjy" localSheetId="88">#REF!</definedName>
    <definedName name="jjjy" localSheetId="89">#REF!</definedName>
    <definedName name="jjjy" localSheetId="91">#REF!</definedName>
    <definedName name="jjjy" localSheetId="92">#REF!</definedName>
    <definedName name="jjjy" localSheetId="93">#REF!</definedName>
    <definedName name="jjjy" localSheetId="4">#REF!</definedName>
    <definedName name="jjjy" localSheetId="94">#REF!</definedName>
    <definedName name="jjjy" localSheetId="95">#REF!</definedName>
    <definedName name="jjjy" localSheetId="97">#REF!</definedName>
    <definedName name="jjjy" localSheetId="98">#REF!</definedName>
    <definedName name="jjjy" localSheetId="5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>#REF!</definedName>
    <definedName name="johor" localSheetId="0" hidden="1">'[14]7.6'!#REF!</definedName>
    <definedName name="johor" localSheetId="24">'[15]7.6'!#REF!</definedName>
    <definedName name="johor" localSheetId="26" hidden="1">'[14]7.6'!#REF!</definedName>
    <definedName name="johor" localSheetId="28" hidden="1">'[14]7.6'!#REF!</definedName>
    <definedName name="johor" localSheetId="31" hidden="1">'[14]7.6'!#REF!</definedName>
    <definedName name="johor" localSheetId="32" hidden="1">'[14]7.6'!#REF!</definedName>
    <definedName name="johor" localSheetId="1" hidden="1">'[14]7.6'!#REF!</definedName>
    <definedName name="johor" localSheetId="34" hidden="1">'[14]7.6'!#REF!</definedName>
    <definedName name="johor" localSheetId="35" hidden="1">'[14]7.6'!#REF!</definedName>
    <definedName name="johor" localSheetId="36" hidden="1">'[14]7.6'!#REF!</definedName>
    <definedName name="johor" localSheetId="37" hidden="1">'[14]7.6'!#REF!</definedName>
    <definedName name="johor" localSheetId="38" hidden="1">'[14]7.6'!#REF!</definedName>
    <definedName name="johor" localSheetId="39" hidden="1">'[14]7.6'!#REF!</definedName>
    <definedName name="johor" localSheetId="40" hidden="1">'[14]7.6'!#REF!</definedName>
    <definedName name="johor" localSheetId="41" hidden="1">'[14]7.6'!#REF!</definedName>
    <definedName name="johor" localSheetId="42" hidden="1">'[14]7.6'!#REF!</definedName>
    <definedName name="johor" localSheetId="43" hidden="1">'[14]7.6'!#REF!</definedName>
    <definedName name="johor" localSheetId="44" hidden="1">'[14]7.6'!#REF!</definedName>
    <definedName name="johor" localSheetId="45" hidden="1">'[14]7.6'!#REF!</definedName>
    <definedName name="johor" localSheetId="49" hidden="1">'[14]7.6'!#REF!</definedName>
    <definedName name="johor" localSheetId="50" hidden="1">'[14]7.6'!#REF!</definedName>
    <definedName name="johor" localSheetId="52" hidden="1">'[14]7.6'!#REF!</definedName>
    <definedName name="johor" localSheetId="55" hidden="1">'[14]7.6'!#REF!</definedName>
    <definedName name="johor" localSheetId="61" hidden="1">'[9]7.6'!#REF!</definedName>
    <definedName name="johor" localSheetId="62" hidden="1">'[9]7.6'!#REF!</definedName>
    <definedName name="johor" localSheetId="2" hidden="1">'[14]7.6'!#REF!</definedName>
    <definedName name="johor" localSheetId="3" hidden="1">'[14]7.6'!#REF!</definedName>
    <definedName name="johor" localSheetId="72" hidden="1">'[14]7.6'!#REF!</definedName>
    <definedName name="johor" localSheetId="73" hidden="1">'[14]7.6'!#REF!</definedName>
    <definedName name="johor" localSheetId="69" hidden="1">'[14]7.6'!#REF!</definedName>
    <definedName name="johor" localSheetId="70" hidden="1">'[14]7.6'!#REF!</definedName>
    <definedName name="johor" localSheetId="71" hidden="1">'[14]7.6'!#REF!</definedName>
    <definedName name="johor" localSheetId="75" hidden="1">'[14]7.6'!#REF!</definedName>
    <definedName name="johor" localSheetId="76" hidden="1">'[14]7.6'!#REF!</definedName>
    <definedName name="johor" localSheetId="77" hidden="1">'[14]7.6'!#REF!</definedName>
    <definedName name="johor" localSheetId="80" hidden="1">'[14]7.6'!#REF!</definedName>
    <definedName name="johor" localSheetId="79" hidden="1">'[14]7.6'!#REF!</definedName>
    <definedName name="johor" localSheetId="83" hidden="1">'[16]7.6'!#REF!</definedName>
    <definedName name="johor" localSheetId="85" hidden="1">'[14]7.6'!#REF!</definedName>
    <definedName name="johor" localSheetId="86" hidden="1">'[14]7.6'!#REF!</definedName>
    <definedName name="johor" localSheetId="87" hidden="1">'[14]7.6'!#REF!</definedName>
    <definedName name="johor" localSheetId="88" hidden="1">'[14]7.6'!#REF!</definedName>
    <definedName name="johor" localSheetId="89" hidden="1">'[14]7.6'!#REF!</definedName>
    <definedName name="johor" localSheetId="91" hidden="1">'[14]7.6'!#REF!</definedName>
    <definedName name="johor" localSheetId="92" hidden="1">'[14]7.6'!#REF!</definedName>
    <definedName name="johor" localSheetId="93" hidden="1">'[14]7.6'!#REF!</definedName>
    <definedName name="johor" localSheetId="4" hidden="1">'[14]7.6'!#REF!</definedName>
    <definedName name="johor" localSheetId="94" hidden="1">'[9]7.6'!#REF!</definedName>
    <definedName name="johor" localSheetId="95" hidden="1">'[9]7.6'!#REF!</definedName>
    <definedName name="johor" localSheetId="97" hidden="1">'[14]7.6'!#REF!</definedName>
    <definedName name="johor" localSheetId="98" hidden="1">'[14]7.6'!#REF!</definedName>
    <definedName name="johor" localSheetId="5" hidden="1">'[14]7.6'!#REF!</definedName>
    <definedName name="johor" localSheetId="6" hidden="1">'[14]7.6'!#REF!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hidden="1">'[14]7.6'!#REF!</definedName>
    <definedName name="JOHOR1" localSheetId="0" hidden="1">'[17]4.9'!#REF!</definedName>
    <definedName name="JOHOR1" localSheetId="24">'[18]4.9'!#REF!</definedName>
    <definedName name="JOHOR1" localSheetId="26" hidden="1">'[17]4.9'!#REF!</definedName>
    <definedName name="JOHOR1" localSheetId="28" hidden="1">'[17]4.9'!#REF!</definedName>
    <definedName name="JOHOR1" localSheetId="31" hidden="1">'[17]4.9'!#REF!</definedName>
    <definedName name="JOHOR1" localSheetId="32" hidden="1">'[17]4.9'!#REF!</definedName>
    <definedName name="JOHOR1" localSheetId="1" hidden="1">'[17]4.9'!#REF!</definedName>
    <definedName name="JOHOR1" localSheetId="34" hidden="1">'[17]4.9'!#REF!</definedName>
    <definedName name="JOHOR1" localSheetId="35" hidden="1">'[17]4.9'!#REF!</definedName>
    <definedName name="JOHOR1" localSheetId="36" hidden="1">'[17]4.9'!#REF!</definedName>
    <definedName name="JOHOR1" localSheetId="37" hidden="1">'[17]4.9'!#REF!</definedName>
    <definedName name="JOHOR1" localSheetId="38" hidden="1">'[17]4.9'!#REF!</definedName>
    <definedName name="JOHOR1" localSheetId="39" hidden="1">'[17]4.9'!#REF!</definedName>
    <definedName name="JOHOR1" localSheetId="40" hidden="1">'[17]4.9'!#REF!</definedName>
    <definedName name="JOHOR1" localSheetId="41" hidden="1">'[17]4.9'!#REF!</definedName>
    <definedName name="JOHOR1" localSheetId="42" hidden="1">'[17]4.9'!#REF!</definedName>
    <definedName name="JOHOR1" localSheetId="43" hidden="1">'[17]4.9'!#REF!</definedName>
    <definedName name="JOHOR1" localSheetId="44" hidden="1">'[17]4.9'!#REF!</definedName>
    <definedName name="JOHOR1" localSheetId="45" hidden="1">'[17]4.9'!#REF!</definedName>
    <definedName name="JOHOR1" localSheetId="49" hidden="1">'[17]4.9'!#REF!</definedName>
    <definedName name="JOHOR1" localSheetId="50" hidden="1">'[17]4.9'!#REF!</definedName>
    <definedName name="JOHOR1" localSheetId="52" hidden="1">'[17]4.9'!#REF!</definedName>
    <definedName name="JOHOR1" localSheetId="55" hidden="1">'[17]4.9'!#REF!</definedName>
    <definedName name="JOHOR1" localSheetId="61" hidden="1">'[19]4.9'!#REF!</definedName>
    <definedName name="JOHOR1" localSheetId="62" hidden="1">'[19]4.9'!#REF!</definedName>
    <definedName name="JOHOR1" localSheetId="2" hidden="1">'[17]4.9'!#REF!</definedName>
    <definedName name="JOHOR1" localSheetId="3" hidden="1">'[17]4.9'!#REF!</definedName>
    <definedName name="JOHOR1" localSheetId="72" hidden="1">'[17]4.9'!#REF!</definedName>
    <definedName name="JOHOR1" localSheetId="73" hidden="1">'[17]4.9'!#REF!</definedName>
    <definedName name="JOHOR1" localSheetId="69" hidden="1">'[17]4.9'!#REF!</definedName>
    <definedName name="JOHOR1" localSheetId="70" hidden="1">'[17]4.9'!#REF!</definedName>
    <definedName name="JOHOR1" localSheetId="71" hidden="1">'[17]4.9'!#REF!</definedName>
    <definedName name="JOHOR1" localSheetId="75" hidden="1">'[17]4.9'!#REF!</definedName>
    <definedName name="JOHOR1" localSheetId="76" hidden="1">'[17]4.9'!#REF!</definedName>
    <definedName name="JOHOR1" localSheetId="77" hidden="1">'[17]4.9'!#REF!</definedName>
    <definedName name="JOHOR1" localSheetId="80" hidden="1">'[17]4.9'!#REF!</definedName>
    <definedName name="JOHOR1" localSheetId="79" hidden="1">'[17]4.9'!#REF!</definedName>
    <definedName name="JOHOR1" localSheetId="83" hidden="1">'[20]4.9'!#REF!</definedName>
    <definedName name="JOHOR1" localSheetId="85" hidden="1">'[17]4.9'!#REF!</definedName>
    <definedName name="JOHOR1" localSheetId="86" hidden="1">'[17]4.9'!#REF!</definedName>
    <definedName name="JOHOR1" localSheetId="87" hidden="1">'[17]4.9'!#REF!</definedName>
    <definedName name="JOHOR1" localSheetId="88" hidden="1">'[17]4.9'!#REF!</definedName>
    <definedName name="JOHOR1" localSheetId="89" hidden="1">'[17]4.9'!#REF!</definedName>
    <definedName name="JOHOR1" localSheetId="91" hidden="1">'[17]4.9'!#REF!</definedName>
    <definedName name="JOHOR1" localSheetId="92" hidden="1">'[17]4.9'!#REF!</definedName>
    <definedName name="JOHOR1" localSheetId="93" hidden="1">'[17]4.9'!#REF!</definedName>
    <definedName name="JOHOR1" localSheetId="4" hidden="1">'[17]4.9'!#REF!</definedName>
    <definedName name="JOHOR1" localSheetId="94" hidden="1">'[19]4.9'!#REF!</definedName>
    <definedName name="JOHOR1" localSheetId="95" hidden="1">'[19]4.9'!#REF!</definedName>
    <definedName name="JOHOR1" localSheetId="97" hidden="1">'[17]4.9'!#REF!</definedName>
    <definedName name="JOHOR1" localSheetId="98" hidden="1">'[17]4.9'!#REF!</definedName>
    <definedName name="JOHOR1" localSheetId="5" hidden="1">'[17]4.9'!#REF!</definedName>
    <definedName name="JOHOR1" localSheetId="6" hidden="1">'[17]4.9'!#REF!</definedName>
    <definedName name="JOHOR1" localSheetId="7" hidden="1">'[17]4.9'!#REF!</definedName>
    <definedName name="JOHOR1" localSheetId="8" hidden="1">'[17]4.9'!#REF!</definedName>
    <definedName name="JOHOR1" localSheetId="9" hidden="1">'[17]4.9'!#REF!</definedName>
    <definedName name="JOHOR1" hidden="1">'[17]4.9'!#REF!</definedName>
    <definedName name="k" localSheetId="0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 hidden="1">#REF!</definedName>
    <definedName name="k" localSheetId="26" hidden="1">#REF!</definedName>
    <definedName name="k" localSheetId="27" hidden="1">#REF!</definedName>
    <definedName name="k" localSheetId="28" hidden="1">#REF!</definedName>
    <definedName name="k" localSheetId="29" hidden="1">#REF!</definedName>
    <definedName name="k" localSheetId="30" hidden="1">#REF!</definedName>
    <definedName name="k" localSheetId="31" hidden="1">#REF!</definedName>
    <definedName name="k" localSheetId="32" hidden="1">#REF!</definedName>
    <definedName name="k" localSheetId="1">#REF!</definedName>
    <definedName name="k" localSheetId="34" hidden="1">#REF!</definedName>
    <definedName name="k" localSheetId="35" hidden="1">#REF!</definedName>
    <definedName name="k" localSheetId="36">#REF!</definedName>
    <definedName name="k" localSheetId="37">#REF!</definedName>
    <definedName name="k" localSheetId="38">#REF!</definedName>
    <definedName name="k" localSheetId="39">#REF!</definedName>
    <definedName name="k" localSheetId="40">#REF!</definedName>
    <definedName name="k" localSheetId="41">#REF!</definedName>
    <definedName name="k" localSheetId="42">#REF!</definedName>
    <definedName name="k" localSheetId="43">#REF!</definedName>
    <definedName name="k" localSheetId="44">#REF!</definedName>
    <definedName name="k" localSheetId="45">#REF!</definedName>
    <definedName name="k" localSheetId="46" hidden="1">#REF!</definedName>
    <definedName name="k" localSheetId="49" hidden="1">#REF!</definedName>
    <definedName name="k" localSheetId="50" hidden="1">#REF!</definedName>
    <definedName name="k" localSheetId="52" hidden="1">#REF!</definedName>
    <definedName name="k" localSheetId="55" hidden="1">#REF!</definedName>
    <definedName name="k" localSheetId="61">#REF!</definedName>
    <definedName name="k" localSheetId="62">#REF!</definedName>
    <definedName name="k" localSheetId="2">#REF!</definedName>
    <definedName name="k" localSheetId="3">#REF!</definedName>
    <definedName name="k" localSheetId="72" hidden="1">#REF!</definedName>
    <definedName name="k" localSheetId="73" hidden="1">#REF!</definedName>
    <definedName name="k" localSheetId="69" hidden="1">#REF!</definedName>
    <definedName name="k" localSheetId="70" hidden="1">#REF!</definedName>
    <definedName name="k" localSheetId="71" hidden="1">#REF!</definedName>
    <definedName name="k" localSheetId="75" hidden="1">#REF!</definedName>
    <definedName name="k" localSheetId="76" hidden="1">#REF!</definedName>
    <definedName name="k" localSheetId="77" hidden="1">#REF!</definedName>
    <definedName name="k" localSheetId="80" hidden="1">#REF!</definedName>
    <definedName name="k" localSheetId="79" hidden="1">#REF!</definedName>
    <definedName name="k" localSheetId="83">#REF!</definedName>
    <definedName name="k" localSheetId="85">#REF!</definedName>
    <definedName name="k" localSheetId="86">#REF!</definedName>
    <definedName name="k" localSheetId="87" hidden="1">#REF!</definedName>
    <definedName name="k" localSheetId="88">#REF!</definedName>
    <definedName name="k" localSheetId="89">#REF!</definedName>
    <definedName name="k" localSheetId="91" hidden="1">#REF!</definedName>
    <definedName name="k" localSheetId="92" hidden="1">#REF!</definedName>
    <definedName name="k" localSheetId="93" hidden="1">#REF!</definedName>
    <definedName name="k" localSheetId="4">#REF!</definedName>
    <definedName name="k" localSheetId="94">#REF!</definedName>
    <definedName name="k" localSheetId="95">#REF!</definedName>
    <definedName name="k" localSheetId="96" hidden="1">#REF!</definedName>
    <definedName name="k" localSheetId="97" hidden="1">#REF!</definedName>
    <definedName name="k" localSheetId="98" hidden="1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3" hidden="1">#REF!</definedName>
    <definedName name="k" localSheetId="14" hidden="1">#REF!</definedName>
    <definedName name="k" localSheetId="16" hidden="1">#REF!</definedName>
    <definedName name="k" hidden="1">#REF!</definedName>
    <definedName name="kk" localSheetId="24">#REF!</definedName>
    <definedName name="kk" localSheetId="25">#REF!</definedName>
    <definedName name="kk" localSheetId="26">#REF!</definedName>
    <definedName name="kk" localSheetId="28">#REF!</definedName>
    <definedName name="kk" localSheetId="31">#REF!</definedName>
    <definedName name="kk" localSheetId="32">#REF!</definedName>
    <definedName name="kk" localSheetId="34">#REF!</definedName>
    <definedName name="kk" localSheetId="35">#REF!</definedName>
    <definedName name="kk" localSheetId="39">#REF!</definedName>
    <definedName name="kk" localSheetId="40">#REF!</definedName>
    <definedName name="kk" localSheetId="43">#REF!</definedName>
    <definedName name="kk" localSheetId="44">#REF!</definedName>
    <definedName name="kk" localSheetId="49">#REF!</definedName>
    <definedName name="kk" localSheetId="50">#REF!</definedName>
    <definedName name="kk" localSheetId="52">#REF!</definedName>
    <definedName name="kk" localSheetId="55">#REF!</definedName>
    <definedName name="kk" localSheetId="3">#REF!</definedName>
    <definedName name="kk" localSheetId="72">#REF!</definedName>
    <definedName name="kk" localSheetId="73">#REF!</definedName>
    <definedName name="kk" localSheetId="69">#REF!</definedName>
    <definedName name="kk" localSheetId="70">#REF!</definedName>
    <definedName name="kk" localSheetId="71">#REF!</definedName>
    <definedName name="kk" localSheetId="75">#REF!</definedName>
    <definedName name="kk" localSheetId="76">#REF!</definedName>
    <definedName name="kk" localSheetId="77">#REF!</definedName>
    <definedName name="kk" localSheetId="80">#REF!</definedName>
    <definedName name="kk" localSheetId="79">#REF!</definedName>
    <definedName name="kk" localSheetId="83">#REF!</definedName>
    <definedName name="kk" localSheetId="85">#REF!</definedName>
    <definedName name="kk" localSheetId="86">#REF!</definedName>
    <definedName name="kk" localSheetId="87">#REF!</definedName>
    <definedName name="kk" localSheetId="88">#REF!</definedName>
    <definedName name="kk" localSheetId="89">#REF!</definedName>
    <definedName name="kk" localSheetId="91">#REF!</definedName>
    <definedName name="kk" localSheetId="92">#REF!</definedName>
    <definedName name="kk" localSheetId="93">#REF!</definedName>
    <definedName name="kk" localSheetId="4">#REF!</definedName>
    <definedName name="kk" localSheetId="94">#REF!</definedName>
    <definedName name="kk" localSheetId="95">#REF!</definedName>
    <definedName name="kk" localSheetId="97">#REF!</definedName>
    <definedName name="kk" localSheetId="98">#REF!</definedName>
    <definedName name="kk" localSheetId="5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>#REF!</definedName>
    <definedName name="Kod_01" localSheetId="0">#REF!</definedName>
    <definedName name="Kod_01" localSheetId="24">#REF!</definedName>
    <definedName name="Kod_01" localSheetId="25">#REF!</definedName>
    <definedName name="Kod_01" localSheetId="26">#REF!</definedName>
    <definedName name="Kod_01" localSheetId="28">#REF!</definedName>
    <definedName name="Kod_01" localSheetId="31">#REF!</definedName>
    <definedName name="Kod_01" localSheetId="32">#REF!</definedName>
    <definedName name="Kod_01" localSheetId="1">#REF!</definedName>
    <definedName name="Kod_01" localSheetId="34">#REF!</definedName>
    <definedName name="Kod_01" localSheetId="35">#REF!</definedName>
    <definedName name="Kod_01" localSheetId="36">#REF!</definedName>
    <definedName name="Kod_01" localSheetId="37">#REF!</definedName>
    <definedName name="Kod_01" localSheetId="38">#REF!</definedName>
    <definedName name="Kod_01" localSheetId="39">#REF!</definedName>
    <definedName name="Kod_01" localSheetId="40">#REF!</definedName>
    <definedName name="Kod_01" localSheetId="41">#REF!</definedName>
    <definedName name="Kod_01" localSheetId="42">#REF!</definedName>
    <definedName name="Kod_01" localSheetId="43">#REF!</definedName>
    <definedName name="Kod_01" localSheetId="44">#REF!</definedName>
    <definedName name="Kod_01" localSheetId="45">#REF!</definedName>
    <definedName name="Kod_01" localSheetId="49">#REF!</definedName>
    <definedName name="Kod_01" localSheetId="50">#REF!</definedName>
    <definedName name="Kod_01" localSheetId="52">#REF!</definedName>
    <definedName name="Kod_01" localSheetId="55">#REF!</definedName>
    <definedName name="Kod_01" localSheetId="61">#REF!</definedName>
    <definedName name="Kod_01" localSheetId="62">#REF!</definedName>
    <definedName name="Kod_01" localSheetId="2">#REF!</definedName>
    <definedName name="Kod_01" localSheetId="3">#REF!</definedName>
    <definedName name="Kod_01" localSheetId="72">#REF!</definedName>
    <definedName name="Kod_01" localSheetId="73">#REF!</definedName>
    <definedName name="Kod_01" localSheetId="69">#REF!</definedName>
    <definedName name="Kod_01" localSheetId="70">#REF!</definedName>
    <definedName name="Kod_01" localSheetId="71">#REF!</definedName>
    <definedName name="Kod_01" localSheetId="75">#REF!</definedName>
    <definedName name="Kod_01" localSheetId="76">#REF!</definedName>
    <definedName name="Kod_01" localSheetId="77">#REF!</definedName>
    <definedName name="Kod_01" localSheetId="80">#REF!</definedName>
    <definedName name="Kod_01" localSheetId="79">#REF!</definedName>
    <definedName name="Kod_01" localSheetId="83">#REF!</definedName>
    <definedName name="Kod_01" localSheetId="85">#REF!</definedName>
    <definedName name="Kod_01" localSheetId="86">#REF!</definedName>
    <definedName name="Kod_01" localSheetId="87">#REF!</definedName>
    <definedName name="Kod_01" localSheetId="88">#REF!</definedName>
    <definedName name="Kod_01" localSheetId="89">#REF!</definedName>
    <definedName name="Kod_01" localSheetId="91">#REF!</definedName>
    <definedName name="Kod_01" localSheetId="92">#REF!</definedName>
    <definedName name="Kod_01" localSheetId="93">#REF!</definedName>
    <definedName name="Kod_01" localSheetId="4">#REF!</definedName>
    <definedName name="Kod_01" localSheetId="94">#REF!</definedName>
    <definedName name="Kod_01" localSheetId="95">#REF!</definedName>
    <definedName name="Kod_01" localSheetId="97">#REF!</definedName>
    <definedName name="Kod_01" localSheetId="98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>#REF!</definedName>
    <definedName name="l" localSheetId="0" hidden="1">#REF!</definedName>
    <definedName name="l" localSheetId="17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22">#REF!</definedName>
    <definedName name="l" localSheetId="23">#REF!</definedName>
    <definedName name="l" localSheetId="24">#REF!</definedName>
    <definedName name="l" localSheetId="25" hidden="1">#REF!</definedName>
    <definedName name="l" localSheetId="26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1" hidden="1">#REF!</definedName>
    <definedName name="l" localSheetId="34" hidden="1">#REF!</definedName>
    <definedName name="l" localSheetId="35" hidden="1">#REF!</definedName>
    <definedName name="l" localSheetId="39" hidden="1">#REF!</definedName>
    <definedName name="l" localSheetId="40" hidden="1">#REF!</definedName>
    <definedName name="l" localSheetId="43" hidden="1">#REF!</definedName>
    <definedName name="l" localSheetId="44" hidden="1">#REF!</definedName>
    <definedName name="l" localSheetId="46" hidden="1">#REF!</definedName>
    <definedName name="l" localSheetId="49" hidden="1">#REF!</definedName>
    <definedName name="l" localSheetId="50" hidden="1">#REF!</definedName>
    <definedName name="l" localSheetId="52" hidden="1">#REF!</definedName>
    <definedName name="l" localSheetId="55" hidden="1">#REF!</definedName>
    <definedName name="l" localSheetId="61" hidden="1">#REF!</definedName>
    <definedName name="l" localSheetId="62" hidden="1">#REF!</definedName>
    <definedName name="l" localSheetId="3" hidden="1">#REF!</definedName>
    <definedName name="l" localSheetId="72" hidden="1">#REF!</definedName>
    <definedName name="l" localSheetId="73" hidden="1">#REF!</definedName>
    <definedName name="l" localSheetId="65" hidden="1">#REF!</definedName>
    <definedName name="l" localSheetId="69" hidden="1">#REF!</definedName>
    <definedName name="l" localSheetId="70" hidden="1">#REF!</definedName>
    <definedName name="l" localSheetId="71" hidden="1">#REF!</definedName>
    <definedName name="l" localSheetId="75" hidden="1">#REF!</definedName>
    <definedName name="l" localSheetId="76" hidden="1">#REF!</definedName>
    <definedName name="l" localSheetId="77" hidden="1">#REF!</definedName>
    <definedName name="l" localSheetId="80" hidden="1">#REF!</definedName>
    <definedName name="l" localSheetId="79" hidden="1">#REF!</definedName>
    <definedName name="l" localSheetId="83" hidden="1">#REF!</definedName>
    <definedName name="l" localSheetId="85" hidden="1">#REF!</definedName>
    <definedName name="l" localSheetId="86" hidden="1">#REF!</definedName>
    <definedName name="l" localSheetId="87" hidden="1">#REF!</definedName>
    <definedName name="l" localSheetId="88" hidden="1">#REF!</definedName>
    <definedName name="l" localSheetId="89" hidden="1">#REF!</definedName>
    <definedName name="l" localSheetId="91" hidden="1">#REF!</definedName>
    <definedName name="l" localSheetId="92" hidden="1">#REF!</definedName>
    <definedName name="l" localSheetId="93" hidden="1">#REF!</definedName>
    <definedName name="l" localSheetId="4" hidden="1">#REF!</definedName>
    <definedName name="l" localSheetId="94" hidden="1">#REF!</definedName>
    <definedName name="l" localSheetId="95" hidden="1">#REF!</definedName>
    <definedName name="l" localSheetId="96" hidden="1">#REF!</definedName>
    <definedName name="l" localSheetId="97" hidden="1">#REF!</definedName>
    <definedName name="l" localSheetId="98" hidden="1">#REF!</definedName>
    <definedName name="l" localSheetId="5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3" hidden="1">#REF!</definedName>
    <definedName name="l" localSheetId="14" hidden="1">#REF!</definedName>
    <definedName name="l" localSheetId="16" hidden="1">#REF!</definedName>
    <definedName name="l" hidden="1">#REF!</definedName>
    <definedName name="LINK_BORONG" localSheetId="0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8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8">#REF!</definedName>
    <definedName name="LINK_BORONG" localSheetId="39">#REF!</definedName>
    <definedName name="LINK_BORONG" localSheetId="40">#REF!</definedName>
    <definedName name="LINK_BORONG" localSheetId="41">#REF!</definedName>
    <definedName name="LINK_BORONG" localSheetId="42">#REF!</definedName>
    <definedName name="LINK_BORONG" localSheetId="43">#REF!</definedName>
    <definedName name="LINK_BORONG" localSheetId="44">#REF!</definedName>
    <definedName name="LINK_BORONG" localSheetId="45">#REF!</definedName>
    <definedName name="LINK_BORONG" localSheetId="49">#REF!</definedName>
    <definedName name="LINK_BORONG" localSheetId="50">#REF!</definedName>
    <definedName name="LINK_BORONG" localSheetId="52">#REF!</definedName>
    <definedName name="LINK_BORONG" localSheetId="55">#REF!</definedName>
    <definedName name="LINK_BORONG" localSheetId="61">#REF!</definedName>
    <definedName name="LINK_BORONG" localSheetId="62">#REF!</definedName>
    <definedName name="LINK_BORONG" localSheetId="2">#REF!</definedName>
    <definedName name="LINK_BORONG" localSheetId="3">#REF!</definedName>
    <definedName name="LINK_BORONG" localSheetId="72">#REF!</definedName>
    <definedName name="LINK_BORONG" localSheetId="73">#REF!</definedName>
    <definedName name="LINK_BORONG" localSheetId="69">#REF!</definedName>
    <definedName name="LINK_BORONG" localSheetId="70">#REF!</definedName>
    <definedName name="LINK_BORONG" localSheetId="71">#REF!</definedName>
    <definedName name="LINK_BORONG" localSheetId="75">#REF!</definedName>
    <definedName name="LINK_BORONG" localSheetId="76">#REF!</definedName>
    <definedName name="LINK_BORONG" localSheetId="77">#REF!</definedName>
    <definedName name="LINK_BORONG" localSheetId="80">#REF!</definedName>
    <definedName name="LINK_BORONG" localSheetId="79">#REF!</definedName>
    <definedName name="LINK_BORONG" localSheetId="83">#REF!</definedName>
    <definedName name="LINK_BORONG" localSheetId="85">#REF!</definedName>
    <definedName name="LINK_BORONG" localSheetId="86">#REF!</definedName>
    <definedName name="LINK_BORONG" localSheetId="87">#REF!</definedName>
    <definedName name="LINK_BORONG" localSheetId="88">#REF!</definedName>
    <definedName name="LINK_BORONG" localSheetId="89">#REF!</definedName>
    <definedName name="LINK_BORONG" localSheetId="91">#REF!</definedName>
    <definedName name="LINK_BORONG" localSheetId="92">#REF!</definedName>
    <definedName name="LINK_BORONG" localSheetId="93">#REF!</definedName>
    <definedName name="LINK_BORONG" localSheetId="4">#REF!</definedName>
    <definedName name="LINK_BORONG" localSheetId="94">#REF!</definedName>
    <definedName name="LINK_BORONG" localSheetId="95">#REF!</definedName>
    <definedName name="LINK_BORONG" localSheetId="97">#REF!</definedName>
    <definedName name="LINK_BORONG" localSheetId="98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>#REF!</definedName>
    <definedName name="LINK_MOTOR" localSheetId="0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8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8">#REF!</definedName>
    <definedName name="LINK_MOTOR" localSheetId="39">#REF!</definedName>
    <definedName name="LINK_MOTOR" localSheetId="40">#REF!</definedName>
    <definedName name="LINK_MOTOR" localSheetId="41">#REF!</definedName>
    <definedName name="LINK_MOTOR" localSheetId="42">#REF!</definedName>
    <definedName name="LINK_MOTOR" localSheetId="43">#REF!</definedName>
    <definedName name="LINK_MOTOR" localSheetId="44">#REF!</definedName>
    <definedName name="LINK_MOTOR" localSheetId="45">#REF!</definedName>
    <definedName name="LINK_MOTOR" localSheetId="49">#REF!</definedName>
    <definedName name="LINK_MOTOR" localSheetId="50">#REF!</definedName>
    <definedName name="LINK_MOTOR" localSheetId="52">#REF!</definedName>
    <definedName name="LINK_MOTOR" localSheetId="55">#REF!</definedName>
    <definedName name="LINK_MOTOR" localSheetId="61">#REF!</definedName>
    <definedName name="LINK_MOTOR" localSheetId="62">#REF!</definedName>
    <definedName name="LINK_MOTOR" localSheetId="2">#REF!</definedName>
    <definedName name="LINK_MOTOR" localSheetId="3">#REF!</definedName>
    <definedName name="LINK_MOTOR" localSheetId="72">#REF!</definedName>
    <definedName name="LINK_MOTOR" localSheetId="73">#REF!</definedName>
    <definedName name="LINK_MOTOR" localSheetId="69">#REF!</definedName>
    <definedName name="LINK_MOTOR" localSheetId="70">#REF!</definedName>
    <definedName name="LINK_MOTOR" localSheetId="71">#REF!</definedName>
    <definedName name="LINK_MOTOR" localSheetId="75">#REF!</definedName>
    <definedName name="LINK_MOTOR" localSheetId="76">#REF!</definedName>
    <definedName name="LINK_MOTOR" localSheetId="77">#REF!</definedName>
    <definedName name="LINK_MOTOR" localSheetId="80">#REF!</definedName>
    <definedName name="LINK_MOTOR" localSheetId="79">#REF!</definedName>
    <definedName name="LINK_MOTOR" localSheetId="83">#REF!</definedName>
    <definedName name="LINK_MOTOR" localSheetId="85">#REF!</definedName>
    <definedName name="LINK_MOTOR" localSheetId="86">#REF!</definedName>
    <definedName name="LINK_MOTOR" localSheetId="87">#REF!</definedName>
    <definedName name="LINK_MOTOR" localSheetId="88">#REF!</definedName>
    <definedName name="LINK_MOTOR" localSheetId="89">#REF!</definedName>
    <definedName name="LINK_MOTOR" localSheetId="91">#REF!</definedName>
    <definedName name="LINK_MOTOR" localSheetId="92">#REF!</definedName>
    <definedName name="LINK_MOTOR" localSheetId="93">#REF!</definedName>
    <definedName name="LINK_MOTOR" localSheetId="4">#REF!</definedName>
    <definedName name="LINK_MOTOR" localSheetId="94">#REF!</definedName>
    <definedName name="LINK_MOTOR" localSheetId="95">#REF!</definedName>
    <definedName name="LINK_MOTOR" localSheetId="97">#REF!</definedName>
    <definedName name="LINK_MOTOR" localSheetId="98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>#REF!</definedName>
    <definedName name="LINK_RUNCIT" localSheetId="0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8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8">#REF!</definedName>
    <definedName name="LINK_RUNCIT" localSheetId="39">#REF!</definedName>
    <definedName name="LINK_RUNCIT" localSheetId="40">#REF!</definedName>
    <definedName name="LINK_RUNCIT" localSheetId="41">#REF!</definedName>
    <definedName name="LINK_RUNCIT" localSheetId="42">#REF!</definedName>
    <definedName name="LINK_RUNCIT" localSheetId="43">#REF!</definedName>
    <definedName name="LINK_RUNCIT" localSheetId="44">#REF!</definedName>
    <definedName name="LINK_RUNCIT" localSheetId="45">#REF!</definedName>
    <definedName name="LINK_RUNCIT" localSheetId="49">#REF!</definedName>
    <definedName name="LINK_RUNCIT" localSheetId="50">#REF!</definedName>
    <definedName name="LINK_RUNCIT" localSheetId="52">#REF!</definedName>
    <definedName name="LINK_RUNCIT" localSheetId="55">#REF!</definedName>
    <definedName name="LINK_RUNCIT" localSheetId="61">#REF!</definedName>
    <definedName name="LINK_RUNCIT" localSheetId="62">#REF!</definedName>
    <definedName name="LINK_RUNCIT" localSheetId="2">#REF!</definedName>
    <definedName name="LINK_RUNCIT" localSheetId="3">#REF!</definedName>
    <definedName name="LINK_RUNCIT" localSheetId="72">#REF!</definedName>
    <definedName name="LINK_RUNCIT" localSheetId="73">#REF!</definedName>
    <definedName name="LINK_RUNCIT" localSheetId="69">#REF!</definedName>
    <definedName name="LINK_RUNCIT" localSheetId="70">#REF!</definedName>
    <definedName name="LINK_RUNCIT" localSheetId="71">#REF!</definedName>
    <definedName name="LINK_RUNCIT" localSheetId="75">#REF!</definedName>
    <definedName name="LINK_RUNCIT" localSheetId="76">#REF!</definedName>
    <definedName name="LINK_RUNCIT" localSheetId="77">#REF!</definedName>
    <definedName name="LINK_RUNCIT" localSheetId="80">#REF!</definedName>
    <definedName name="LINK_RUNCIT" localSheetId="79">#REF!</definedName>
    <definedName name="LINK_RUNCIT" localSheetId="83">#REF!</definedName>
    <definedName name="LINK_RUNCIT" localSheetId="85">#REF!</definedName>
    <definedName name="LINK_RUNCIT" localSheetId="86">#REF!</definedName>
    <definedName name="LINK_RUNCIT" localSheetId="87">#REF!</definedName>
    <definedName name="LINK_RUNCIT" localSheetId="88">#REF!</definedName>
    <definedName name="LINK_RUNCIT" localSheetId="89">#REF!</definedName>
    <definedName name="LINK_RUNCIT" localSheetId="91">#REF!</definedName>
    <definedName name="LINK_RUNCIT" localSheetId="92">#REF!</definedName>
    <definedName name="LINK_RUNCIT" localSheetId="93">#REF!</definedName>
    <definedName name="LINK_RUNCIT" localSheetId="4">#REF!</definedName>
    <definedName name="LINK_RUNCIT" localSheetId="94">#REF!</definedName>
    <definedName name="LINK_RUNCIT" localSheetId="95">#REF!</definedName>
    <definedName name="LINK_RUNCIT" localSheetId="97">#REF!</definedName>
    <definedName name="LINK_RUNCIT" localSheetId="98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>#REF!</definedName>
    <definedName name="list_sehingga_18012011" localSheetId="0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8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34">#REF!</definedName>
    <definedName name="list_sehingga_18012011" localSheetId="35">#REF!</definedName>
    <definedName name="list_sehingga_18012011" localSheetId="36">#REF!</definedName>
    <definedName name="list_sehingga_18012011" localSheetId="37">#REF!</definedName>
    <definedName name="list_sehingga_18012011" localSheetId="38">#REF!</definedName>
    <definedName name="list_sehingga_18012011" localSheetId="39">#REF!</definedName>
    <definedName name="list_sehingga_18012011" localSheetId="40">#REF!</definedName>
    <definedName name="list_sehingga_18012011" localSheetId="41">#REF!</definedName>
    <definedName name="list_sehingga_18012011" localSheetId="42">#REF!</definedName>
    <definedName name="list_sehingga_18012011" localSheetId="43">#REF!</definedName>
    <definedName name="list_sehingga_18012011" localSheetId="44">#REF!</definedName>
    <definedName name="list_sehingga_18012011" localSheetId="45">#REF!</definedName>
    <definedName name="list_sehingga_18012011" localSheetId="49">#REF!</definedName>
    <definedName name="list_sehingga_18012011" localSheetId="50">#REF!</definedName>
    <definedName name="list_sehingga_18012011" localSheetId="52">#REF!</definedName>
    <definedName name="list_sehingga_18012011" localSheetId="55">#REF!</definedName>
    <definedName name="list_sehingga_18012011" localSheetId="61">#REF!</definedName>
    <definedName name="list_sehingga_18012011" localSheetId="62">#REF!</definedName>
    <definedName name="list_sehingga_18012011" localSheetId="2">#REF!</definedName>
    <definedName name="list_sehingga_18012011" localSheetId="3">#REF!</definedName>
    <definedName name="list_sehingga_18012011" localSheetId="72">#REF!</definedName>
    <definedName name="list_sehingga_18012011" localSheetId="73">#REF!</definedName>
    <definedName name="list_sehingga_18012011" localSheetId="69">#REF!</definedName>
    <definedName name="list_sehingga_18012011" localSheetId="70">#REF!</definedName>
    <definedName name="list_sehingga_18012011" localSheetId="71">#REF!</definedName>
    <definedName name="list_sehingga_18012011" localSheetId="75">#REF!</definedName>
    <definedName name="list_sehingga_18012011" localSheetId="76">#REF!</definedName>
    <definedName name="list_sehingga_18012011" localSheetId="77">#REF!</definedName>
    <definedName name="list_sehingga_18012011" localSheetId="80">#REF!</definedName>
    <definedName name="list_sehingga_18012011" localSheetId="79">#REF!</definedName>
    <definedName name="list_sehingga_18012011" localSheetId="83">#REF!</definedName>
    <definedName name="list_sehingga_18012011" localSheetId="85">#REF!</definedName>
    <definedName name="list_sehingga_18012011" localSheetId="86">#REF!</definedName>
    <definedName name="list_sehingga_18012011" localSheetId="87">#REF!</definedName>
    <definedName name="list_sehingga_18012011" localSheetId="88">#REF!</definedName>
    <definedName name="list_sehingga_18012011" localSheetId="89">#REF!</definedName>
    <definedName name="list_sehingga_18012011" localSheetId="91">#REF!</definedName>
    <definedName name="list_sehingga_18012011" localSheetId="92">#REF!</definedName>
    <definedName name="list_sehingga_18012011" localSheetId="93">#REF!</definedName>
    <definedName name="list_sehingga_18012011" localSheetId="4">#REF!</definedName>
    <definedName name="list_sehingga_18012011" localSheetId="94">#REF!</definedName>
    <definedName name="list_sehingga_18012011" localSheetId="95">#REF!</definedName>
    <definedName name="list_sehingga_18012011" localSheetId="97">#REF!</definedName>
    <definedName name="list_sehingga_18012011" localSheetId="98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>#REF!</definedName>
    <definedName name="ll" localSheetId="0">#REF!</definedName>
    <definedName name="ll" localSheetId="24">#REF!</definedName>
    <definedName name="ll" localSheetId="25">#REF!</definedName>
    <definedName name="ll" localSheetId="26">#REF!</definedName>
    <definedName name="ll" localSheetId="28">#REF!</definedName>
    <definedName name="ll" localSheetId="31">#REF!</definedName>
    <definedName name="ll" localSheetId="32">#REF!</definedName>
    <definedName name="ll" localSheetId="1">#REF!</definedName>
    <definedName name="ll" localSheetId="34">#REF!</definedName>
    <definedName name="ll" localSheetId="35">#REF!</definedName>
    <definedName name="ll" localSheetId="36">#REF!</definedName>
    <definedName name="ll" localSheetId="37">#REF!</definedName>
    <definedName name="ll" localSheetId="38">#REF!</definedName>
    <definedName name="ll" localSheetId="39">#REF!</definedName>
    <definedName name="ll" localSheetId="40">#REF!</definedName>
    <definedName name="ll" localSheetId="41">#REF!</definedName>
    <definedName name="ll" localSheetId="42">#REF!</definedName>
    <definedName name="ll" localSheetId="43">#REF!</definedName>
    <definedName name="ll" localSheetId="44">#REF!</definedName>
    <definedName name="ll" localSheetId="45">#REF!</definedName>
    <definedName name="ll" localSheetId="49">#REF!</definedName>
    <definedName name="ll" localSheetId="50">#REF!</definedName>
    <definedName name="ll" localSheetId="52">#REF!</definedName>
    <definedName name="ll" localSheetId="55">#REF!</definedName>
    <definedName name="ll" localSheetId="61">#REF!</definedName>
    <definedName name="ll" localSheetId="62">#REF!</definedName>
    <definedName name="ll" localSheetId="2">#REF!</definedName>
    <definedName name="ll" localSheetId="3">#REF!</definedName>
    <definedName name="ll" localSheetId="72">#REF!</definedName>
    <definedName name="ll" localSheetId="73">#REF!</definedName>
    <definedName name="ll" localSheetId="69">#REF!</definedName>
    <definedName name="ll" localSheetId="70">#REF!</definedName>
    <definedName name="ll" localSheetId="71">#REF!</definedName>
    <definedName name="ll" localSheetId="75">#REF!</definedName>
    <definedName name="ll" localSheetId="76">#REF!</definedName>
    <definedName name="ll" localSheetId="77">#REF!</definedName>
    <definedName name="ll" localSheetId="80">#REF!</definedName>
    <definedName name="ll" localSheetId="79">#REF!</definedName>
    <definedName name="ll" localSheetId="83">#REF!</definedName>
    <definedName name="ll" localSheetId="85">#REF!</definedName>
    <definedName name="ll" localSheetId="86">#REF!</definedName>
    <definedName name="ll" localSheetId="87">#REF!</definedName>
    <definedName name="ll" localSheetId="88">#REF!</definedName>
    <definedName name="ll" localSheetId="89">#REF!</definedName>
    <definedName name="ll" localSheetId="91">#REF!</definedName>
    <definedName name="ll" localSheetId="92">#REF!</definedName>
    <definedName name="ll" localSheetId="93">#REF!</definedName>
    <definedName name="ll" localSheetId="4">#REF!</definedName>
    <definedName name="ll" localSheetId="94">#REF!</definedName>
    <definedName name="ll" localSheetId="95">#REF!</definedName>
    <definedName name="ll" localSheetId="97">#REF!</definedName>
    <definedName name="ll" localSheetId="98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>#REF!</definedName>
    <definedName name="LLL" localSheetId="24">#REF!</definedName>
    <definedName name="LLL" localSheetId="25">#REF!</definedName>
    <definedName name="LLL" localSheetId="26">#REF!</definedName>
    <definedName name="LLL" localSheetId="28">#REF!</definedName>
    <definedName name="LLL" localSheetId="31">#REF!</definedName>
    <definedName name="LLL" localSheetId="32">#REF!</definedName>
    <definedName name="LLL" localSheetId="34">#REF!</definedName>
    <definedName name="LLL" localSheetId="35">#REF!</definedName>
    <definedName name="LLL" localSheetId="39">#REF!</definedName>
    <definedName name="LLL" localSheetId="40">#REF!</definedName>
    <definedName name="LLL" localSheetId="43">#REF!</definedName>
    <definedName name="LLL" localSheetId="44">#REF!</definedName>
    <definedName name="LLL" localSheetId="49">#REF!</definedName>
    <definedName name="LLL" localSheetId="50">#REF!</definedName>
    <definedName name="LLL" localSheetId="52">#REF!</definedName>
    <definedName name="LLL" localSheetId="55">#REF!</definedName>
    <definedName name="LLL" localSheetId="3">#REF!</definedName>
    <definedName name="LLL" localSheetId="72">#REF!</definedName>
    <definedName name="LLL" localSheetId="73">#REF!</definedName>
    <definedName name="LLL" localSheetId="69">#REF!</definedName>
    <definedName name="LLL" localSheetId="70">#REF!</definedName>
    <definedName name="LLL" localSheetId="71">#REF!</definedName>
    <definedName name="LLL" localSheetId="75">#REF!</definedName>
    <definedName name="LLL" localSheetId="76">#REF!</definedName>
    <definedName name="LLL" localSheetId="77">#REF!</definedName>
    <definedName name="LLL" localSheetId="80">#REF!</definedName>
    <definedName name="LLL" localSheetId="79">#REF!</definedName>
    <definedName name="LLL" localSheetId="83">#REF!</definedName>
    <definedName name="LLL" localSheetId="85">#REF!</definedName>
    <definedName name="LLL" localSheetId="86">#REF!</definedName>
    <definedName name="LLL" localSheetId="87">#REF!</definedName>
    <definedName name="LLL" localSheetId="88">#REF!</definedName>
    <definedName name="LLL" localSheetId="89">#REF!</definedName>
    <definedName name="LLL" localSheetId="91">#REF!</definedName>
    <definedName name="LLL" localSheetId="92">#REF!</definedName>
    <definedName name="LLL" localSheetId="93">#REF!</definedName>
    <definedName name="LLL" localSheetId="4">#REF!</definedName>
    <definedName name="LLL" localSheetId="94">#REF!</definedName>
    <definedName name="LLL" localSheetId="95">#REF!</definedName>
    <definedName name="LLL" localSheetId="97">#REF!</definedName>
    <definedName name="LLL" localSheetId="98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>#REF!</definedName>
    <definedName name="m" localSheetId="26" hidden="1">'[4]4.9'!#REF!</definedName>
    <definedName name="m" localSheetId="28" hidden="1">'[4]4.9'!#REF!</definedName>
    <definedName name="m" localSheetId="31" hidden="1">'[4]4.9'!#REF!</definedName>
    <definedName name="m" localSheetId="32" hidden="1">'[4]4.9'!#REF!</definedName>
    <definedName name="m" localSheetId="39" hidden="1">'[4]4.9'!#REF!</definedName>
    <definedName name="m" localSheetId="40" hidden="1">'[4]4.9'!#REF!</definedName>
    <definedName name="m" localSheetId="43" hidden="1">'[4]4.9'!#REF!</definedName>
    <definedName name="m" localSheetId="44" hidden="1">'[4]4.9'!#REF!</definedName>
    <definedName name="m" localSheetId="49" hidden="1">'[4]4.9'!#REF!</definedName>
    <definedName name="m" localSheetId="50" hidden="1">'[4]4.9'!#REF!</definedName>
    <definedName name="m" localSheetId="52" hidden="1">'[4]4.9'!#REF!</definedName>
    <definedName name="m" localSheetId="55" hidden="1">'[4]4.9'!#REF!</definedName>
    <definedName name="m" localSheetId="3" hidden="1">'[4]4.9'!#REF!</definedName>
    <definedName name="m" localSheetId="72" hidden="1">'[4]4.9'!#REF!</definedName>
    <definedName name="m" localSheetId="73" hidden="1">'[4]4.9'!#REF!</definedName>
    <definedName name="m" localSheetId="69" hidden="1">'[4]4.9'!#REF!</definedName>
    <definedName name="m" localSheetId="70" hidden="1">'[4]4.9'!#REF!</definedName>
    <definedName name="m" localSheetId="71" hidden="1">'[4]4.9'!#REF!</definedName>
    <definedName name="m" localSheetId="75" hidden="1">'[4]4.9'!#REF!</definedName>
    <definedName name="m" localSheetId="76" hidden="1">'[4]4.9'!#REF!</definedName>
    <definedName name="m" localSheetId="77" hidden="1">'[4]4.9'!#REF!</definedName>
    <definedName name="m" localSheetId="80" hidden="1">'[4]4.9'!#REF!</definedName>
    <definedName name="m" localSheetId="79" hidden="1">'[4]4.9'!#REF!</definedName>
    <definedName name="m" localSheetId="83" hidden="1">'[2]4.9'!#REF!</definedName>
    <definedName name="m" localSheetId="87" hidden="1">'[4]4.9'!#REF!</definedName>
    <definedName name="m" localSheetId="91" hidden="1">'[4]4.9'!#REF!</definedName>
    <definedName name="m" localSheetId="92" hidden="1">'[4]4.9'!#REF!</definedName>
    <definedName name="m" localSheetId="93" hidden="1">'[4]4.9'!#REF!</definedName>
    <definedName name="m" localSheetId="94" hidden="1">'[4]4.9'!#REF!</definedName>
    <definedName name="m" localSheetId="95" hidden="1">'[4]4.9'!#REF!</definedName>
    <definedName name="m" localSheetId="97" hidden="1">'[4]4.9'!#REF!</definedName>
    <definedName name="m" localSheetId="98" hidden="1">'[4]4.9'!#REF!</definedName>
    <definedName name="m" hidden="1">'[4]4.9'!#REF!</definedName>
    <definedName name="malaysia3" localSheetId="0" hidden="1">'[14]7.6'!#REF!</definedName>
    <definedName name="malaysia3" localSheetId="24">'[15]7.6'!#REF!</definedName>
    <definedName name="malaysia3" localSheetId="26" hidden="1">'[14]7.6'!#REF!</definedName>
    <definedName name="malaysia3" localSheetId="28" hidden="1">'[14]7.6'!#REF!</definedName>
    <definedName name="malaysia3" localSheetId="31" hidden="1">'[14]7.6'!#REF!</definedName>
    <definedName name="malaysia3" localSheetId="32" hidden="1">'[14]7.6'!#REF!</definedName>
    <definedName name="malaysia3" localSheetId="1" hidden="1">'[14]7.6'!#REF!</definedName>
    <definedName name="malaysia3" localSheetId="34" hidden="1">'[14]7.6'!#REF!</definedName>
    <definedName name="malaysia3" localSheetId="35" hidden="1">'[14]7.6'!#REF!</definedName>
    <definedName name="malaysia3" localSheetId="36" hidden="1">'[14]7.6'!#REF!</definedName>
    <definedName name="malaysia3" localSheetId="37" hidden="1">'[14]7.6'!#REF!</definedName>
    <definedName name="malaysia3" localSheetId="38" hidden="1">'[14]7.6'!#REF!</definedName>
    <definedName name="malaysia3" localSheetId="39" hidden="1">'[14]7.6'!#REF!</definedName>
    <definedName name="malaysia3" localSheetId="40" hidden="1">'[14]7.6'!#REF!</definedName>
    <definedName name="malaysia3" localSheetId="41" hidden="1">'[14]7.6'!#REF!</definedName>
    <definedName name="malaysia3" localSheetId="42" hidden="1">'[14]7.6'!#REF!</definedName>
    <definedName name="malaysia3" localSheetId="43" hidden="1">'[14]7.6'!#REF!</definedName>
    <definedName name="malaysia3" localSheetId="44" hidden="1">'[14]7.6'!#REF!</definedName>
    <definedName name="malaysia3" localSheetId="45" hidden="1">'[14]7.6'!#REF!</definedName>
    <definedName name="malaysia3" localSheetId="49" hidden="1">'[14]7.6'!#REF!</definedName>
    <definedName name="malaysia3" localSheetId="50" hidden="1">'[14]7.6'!#REF!</definedName>
    <definedName name="malaysia3" localSheetId="52" hidden="1">'[14]7.6'!#REF!</definedName>
    <definedName name="malaysia3" localSheetId="55" hidden="1">'[14]7.6'!#REF!</definedName>
    <definedName name="malaysia3" localSheetId="61" hidden="1">'[9]7.6'!#REF!</definedName>
    <definedName name="malaysia3" localSheetId="62" hidden="1">'[9]7.6'!#REF!</definedName>
    <definedName name="malaysia3" localSheetId="2" hidden="1">'[14]7.6'!#REF!</definedName>
    <definedName name="malaysia3" localSheetId="3" hidden="1">'[14]7.6'!#REF!</definedName>
    <definedName name="malaysia3" localSheetId="72" hidden="1">'[14]7.6'!#REF!</definedName>
    <definedName name="malaysia3" localSheetId="73" hidden="1">'[14]7.6'!#REF!</definedName>
    <definedName name="malaysia3" localSheetId="69" hidden="1">'[14]7.6'!#REF!</definedName>
    <definedName name="malaysia3" localSheetId="70" hidden="1">'[14]7.6'!#REF!</definedName>
    <definedName name="malaysia3" localSheetId="71" hidden="1">'[14]7.6'!#REF!</definedName>
    <definedName name="malaysia3" localSheetId="75" hidden="1">'[14]7.6'!#REF!</definedName>
    <definedName name="malaysia3" localSheetId="76" hidden="1">'[14]7.6'!#REF!</definedName>
    <definedName name="malaysia3" localSheetId="77" hidden="1">'[14]7.6'!#REF!</definedName>
    <definedName name="malaysia3" localSheetId="80" hidden="1">'[14]7.6'!#REF!</definedName>
    <definedName name="malaysia3" localSheetId="79" hidden="1">'[14]7.6'!#REF!</definedName>
    <definedName name="malaysia3" localSheetId="83" hidden="1">'[16]7.6'!#REF!</definedName>
    <definedName name="malaysia3" localSheetId="85" hidden="1">'[14]7.6'!#REF!</definedName>
    <definedName name="malaysia3" localSheetId="86" hidden="1">'[14]7.6'!#REF!</definedName>
    <definedName name="malaysia3" localSheetId="87" hidden="1">'[14]7.6'!#REF!</definedName>
    <definedName name="malaysia3" localSheetId="88" hidden="1">'[14]7.6'!#REF!</definedName>
    <definedName name="malaysia3" localSheetId="89" hidden="1">'[14]7.6'!#REF!</definedName>
    <definedName name="malaysia3" localSheetId="91" hidden="1">'[14]7.6'!#REF!</definedName>
    <definedName name="malaysia3" localSheetId="92" hidden="1">'[14]7.6'!#REF!</definedName>
    <definedName name="malaysia3" localSheetId="93" hidden="1">'[14]7.6'!#REF!</definedName>
    <definedName name="malaysia3" localSheetId="4" hidden="1">'[14]7.6'!#REF!</definedName>
    <definedName name="malaysia3" localSheetId="94" hidden="1">'[9]7.6'!#REF!</definedName>
    <definedName name="malaysia3" localSheetId="95" hidden="1">'[9]7.6'!#REF!</definedName>
    <definedName name="malaysia3" localSheetId="97" hidden="1">'[14]7.6'!#REF!</definedName>
    <definedName name="malaysia3" localSheetId="98" hidden="1">'[14]7.6'!#REF!</definedName>
    <definedName name="malaysia3" localSheetId="5" hidden="1">'[14]7.6'!#REF!</definedName>
    <definedName name="malaysia3" localSheetId="6" hidden="1">'[14]7.6'!#REF!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hidden="1">'[14]7.6'!#REF!</definedName>
    <definedName name="match_sampel_icdt" localSheetId="0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8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8">#REF!</definedName>
    <definedName name="match_sampel_icdt" localSheetId="39">#REF!</definedName>
    <definedName name="match_sampel_icdt" localSheetId="40">#REF!</definedName>
    <definedName name="match_sampel_icdt" localSheetId="41">#REF!</definedName>
    <definedName name="match_sampel_icdt" localSheetId="42">#REF!</definedName>
    <definedName name="match_sampel_icdt" localSheetId="43">#REF!</definedName>
    <definedName name="match_sampel_icdt" localSheetId="44">#REF!</definedName>
    <definedName name="match_sampel_icdt" localSheetId="45">#REF!</definedName>
    <definedName name="match_sampel_icdt" localSheetId="49">#REF!</definedName>
    <definedName name="match_sampel_icdt" localSheetId="50">#REF!</definedName>
    <definedName name="match_sampel_icdt" localSheetId="52">#REF!</definedName>
    <definedName name="match_sampel_icdt" localSheetId="55">#REF!</definedName>
    <definedName name="match_sampel_icdt" localSheetId="61">#REF!</definedName>
    <definedName name="match_sampel_icdt" localSheetId="62">#REF!</definedName>
    <definedName name="match_sampel_icdt" localSheetId="2">#REF!</definedName>
    <definedName name="match_sampel_icdt" localSheetId="3">#REF!</definedName>
    <definedName name="match_sampel_icdt" localSheetId="72">#REF!</definedName>
    <definedName name="match_sampel_icdt" localSheetId="73">#REF!</definedName>
    <definedName name="match_sampel_icdt" localSheetId="69">#REF!</definedName>
    <definedName name="match_sampel_icdt" localSheetId="70">#REF!</definedName>
    <definedName name="match_sampel_icdt" localSheetId="71">#REF!</definedName>
    <definedName name="match_sampel_icdt" localSheetId="75">#REF!</definedName>
    <definedName name="match_sampel_icdt" localSheetId="76">#REF!</definedName>
    <definedName name="match_sampel_icdt" localSheetId="77">#REF!</definedName>
    <definedName name="match_sampel_icdt" localSheetId="80">#REF!</definedName>
    <definedName name="match_sampel_icdt" localSheetId="79">#REF!</definedName>
    <definedName name="match_sampel_icdt" localSheetId="83">#REF!</definedName>
    <definedName name="match_sampel_icdt" localSheetId="85">#REF!</definedName>
    <definedName name="match_sampel_icdt" localSheetId="86">#REF!</definedName>
    <definedName name="match_sampel_icdt" localSheetId="87">#REF!</definedName>
    <definedName name="match_sampel_icdt" localSheetId="88">#REF!</definedName>
    <definedName name="match_sampel_icdt" localSheetId="89">#REF!</definedName>
    <definedName name="match_sampel_icdt" localSheetId="91">#REF!</definedName>
    <definedName name="match_sampel_icdt" localSheetId="92">#REF!</definedName>
    <definedName name="match_sampel_icdt" localSheetId="93">#REF!</definedName>
    <definedName name="match_sampel_icdt" localSheetId="4">#REF!</definedName>
    <definedName name="match_sampel_icdt" localSheetId="94">#REF!</definedName>
    <definedName name="match_sampel_icdt" localSheetId="95">#REF!</definedName>
    <definedName name="match_sampel_icdt" localSheetId="97">#REF!</definedName>
    <definedName name="match_sampel_icdt" localSheetId="98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>#REF!</definedName>
    <definedName name="mg" localSheetId="26" hidden="1">'[19]4.9'!#REF!</definedName>
    <definedName name="mg" localSheetId="28" hidden="1">'[19]4.9'!#REF!</definedName>
    <definedName name="mg" localSheetId="31" hidden="1">'[19]4.9'!#REF!</definedName>
    <definedName name="mg" localSheetId="32" hidden="1">'[19]4.9'!#REF!</definedName>
    <definedName name="mg" localSheetId="39" hidden="1">'[19]4.9'!#REF!</definedName>
    <definedName name="mg" localSheetId="40" hidden="1">'[19]4.9'!#REF!</definedName>
    <definedName name="mg" localSheetId="43" hidden="1">'[19]4.9'!#REF!</definedName>
    <definedName name="mg" localSheetId="44" hidden="1">'[19]4.9'!#REF!</definedName>
    <definedName name="mg" localSheetId="49" hidden="1">'[19]4.9'!#REF!</definedName>
    <definedName name="mg" localSheetId="50" hidden="1">'[19]4.9'!#REF!</definedName>
    <definedName name="mg" localSheetId="52" hidden="1">'[19]4.9'!#REF!</definedName>
    <definedName name="mg" localSheetId="55" hidden="1">'[19]4.9'!#REF!</definedName>
    <definedName name="mg" localSheetId="3" hidden="1">'[19]4.9'!#REF!</definedName>
    <definedName name="mg" localSheetId="72" hidden="1">'[19]4.9'!#REF!</definedName>
    <definedName name="mg" localSheetId="73" hidden="1">'[19]4.9'!#REF!</definedName>
    <definedName name="mg" localSheetId="69" hidden="1">'[19]4.9'!#REF!</definedName>
    <definedName name="mg" localSheetId="70" hidden="1">'[19]4.9'!#REF!</definedName>
    <definedName name="mg" localSheetId="71" hidden="1">'[19]4.9'!#REF!</definedName>
    <definedName name="mg" localSheetId="75" hidden="1">'[19]4.9'!#REF!</definedName>
    <definedName name="mg" localSheetId="76" hidden="1">'[19]4.9'!#REF!</definedName>
    <definedName name="mg" localSheetId="77" hidden="1">'[19]4.9'!#REF!</definedName>
    <definedName name="mg" localSheetId="80" hidden="1">'[19]4.9'!#REF!</definedName>
    <definedName name="mg" localSheetId="79" hidden="1">'[19]4.9'!#REF!</definedName>
    <definedName name="mg" localSheetId="83" hidden="1">'[19]4.9'!#REF!</definedName>
    <definedName name="mg" localSheetId="87" hidden="1">'[19]4.9'!#REF!</definedName>
    <definedName name="mg" localSheetId="91" hidden="1">'[19]4.9'!#REF!</definedName>
    <definedName name="mg" localSheetId="92" hidden="1">'[19]4.9'!#REF!</definedName>
    <definedName name="mg" localSheetId="93" hidden="1">'[19]4.9'!#REF!</definedName>
    <definedName name="mg" localSheetId="94" hidden="1">'[19]4.9'!#REF!</definedName>
    <definedName name="mg" localSheetId="95" hidden="1">'[19]4.9'!#REF!</definedName>
    <definedName name="mg" localSheetId="97" hidden="1">'[19]4.9'!#REF!</definedName>
    <definedName name="mg" localSheetId="98" hidden="1">'[19]4.9'!#REF!</definedName>
    <definedName name="mg" hidden="1">'[19]4.9'!#REF!</definedName>
    <definedName name="mmm" localSheetId="24">#REF!</definedName>
    <definedName name="mmm" localSheetId="25">#REF!</definedName>
    <definedName name="mmm" localSheetId="26">#REF!</definedName>
    <definedName name="mmm" localSheetId="28">#REF!</definedName>
    <definedName name="mmm" localSheetId="31">#REF!</definedName>
    <definedName name="mmm" localSheetId="32">#REF!</definedName>
    <definedName name="mmm" localSheetId="34">#REF!</definedName>
    <definedName name="mmm" localSheetId="35">#REF!</definedName>
    <definedName name="mmm" localSheetId="39">#REF!</definedName>
    <definedName name="mmm" localSheetId="40">#REF!</definedName>
    <definedName name="mmm" localSheetId="43">#REF!</definedName>
    <definedName name="mmm" localSheetId="44">#REF!</definedName>
    <definedName name="mmm" localSheetId="49">#REF!</definedName>
    <definedName name="mmm" localSheetId="50">#REF!</definedName>
    <definedName name="mmm" localSheetId="52">#REF!</definedName>
    <definedName name="mmm" localSheetId="55">#REF!</definedName>
    <definedName name="mmm" localSheetId="3">#REF!</definedName>
    <definedName name="mmm" localSheetId="72">#REF!</definedName>
    <definedName name="mmm" localSheetId="73">#REF!</definedName>
    <definedName name="mmm" localSheetId="69">#REF!</definedName>
    <definedName name="mmm" localSheetId="70">#REF!</definedName>
    <definedName name="mmm" localSheetId="71">#REF!</definedName>
    <definedName name="mmm" localSheetId="75">#REF!</definedName>
    <definedName name="mmm" localSheetId="76">#REF!</definedName>
    <definedName name="mmm" localSheetId="77">#REF!</definedName>
    <definedName name="mmm" localSheetId="80">#REF!</definedName>
    <definedName name="mmm" localSheetId="79">#REF!</definedName>
    <definedName name="mmm" localSheetId="83">#REF!</definedName>
    <definedName name="mmm" localSheetId="85">#REF!</definedName>
    <definedName name="mmm" localSheetId="86">#REF!</definedName>
    <definedName name="mmm" localSheetId="87">#REF!</definedName>
    <definedName name="mmm" localSheetId="88">#REF!</definedName>
    <definedName name="mmm" localSheetId="89">#REF!</definedName>
    <definedName name="mmm" localSheetId="91">#REF!</definedName>
    <definedName name="mmm" localSheetId="92">#REF!</definedName>
    <definedName name="mmm" localSheetId="93">#REF!</definedName>
    <definedName name="mmm" localSheetId="4">#REF!</definedName>
    <definedName name="mmm" localSheetId="94">#REF!</definedName>
    <definedName name="mmm" localSheetId="95">#REF!</definedName>
    <definedName name="mmm" localSheetId="97">#REF!</definedName>
    <definedName name="mmm" localSheetId="98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>#REF!</definedName>
    <definedName name="mmmt" localSheetId="24">#REF!</definedName>
    <definedName name="mmmt" localSheetId="25">#REF!</definedName>
    <definedName name="mmmt" localSheetId="26">#REF!</definedName>
    <definedName name="mmmt" localSheetId="28">#REF!</definedName>
    <definedName name="mmmt" localSheetId="31">#REF!</definedName>
    <definedName name="mmmt" localSheetId="32">#REF!</definedName>
    <definedName name="mmmt" localSheetId="34">#REF!</definedName>
    <definedName name="mmmt" localSheetId="35">#REF!</definedName>
    <definedName name="mmmt" localSheetId="39">#REF!</definedName>
    <definedName name="mmmt" localSheetId="40">#REF!</definedName>
    <definedName name="mmmt" localSheetId="43">#REF!</definedName>
    <definedName name="mmmt" localSheetId="44">#REF!</definedName>
    <definedName name="mmmt" localSheetId="49">#REF!</definedName>
    <definedName name="mmmt" localSheetId="50">#REF!</definedName>
    <definedName name="mmmt" localSheetId="52">#REF!</definedName>
    <definedName name="mmmt" localSheetId="55">#REF!</definedName>
    <definedName name="mmmt" localSheetId="3">#REF!</definedName>
    <definedName name="mmmt" localSheetId="72">#REF!</definedName>
    <definedName name="mmmt" localSheetId="73">#REF!</definedName>
    <definedName name="mmmt" localSheetId="69">#REF!</definedName>
    <definedName name="mmmt" localSheetId="70">#REF!</definedName>
    <definedName name="mmmt" localSheetId="71">#REF!</definedName>
    <definedName name="mmmt" localSheetId="75">#REF!</definedName>
    <definedName name="mmmt" localSheetId="76">#REF!</definedName>
    <definedName name="mmmt" localSheetId="77">#REF!</definedName>
    <definedName name="mmmt" localSheetId="80">#REF!</definedName>
    <definedName name="mmmt" localSheetId="79">#REF!</definedName>
    <definedName name="mmmt" localSheetId="83">#REF!</definedName>
    <definedName name="mmmt" localSheetId="85">#REF!</definedName>
    <definedName name="mmmt" localSheetId="86">#REF!</definedName>
    <definedName name="mmmt" localSheetId="87">#REF!</definedName>
    <definedName name="mmmt" localSheetId="88">#REF!</definedName>
    <definedName name="mmmt" localSheetId="89">#REF!</definedName>
    <definedName name="mmmt" localSheetId="91">#REF!</definedName>
    <definedName name="mmmt" localSheetId="92">#REF!</definedName>
    <definedName name="mmmt" localSheetId="93">#REF!</definedName>
    <definedName name="mmmt" localSheetId="4">#REF!</definedName>
    <definedName name="mmmt" localSheetId="94">#REF!</definedName>
    <definedName name="mmmt" localSheetId="95">#REF!</definedName>
    <definedName name="mmmt" localSheetId="97">#REF!</definedName>
    <definedName name="mmmt" localSheetId="98">#REF!</definedName>
    <definedName name="mmmt" localSheetId="5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>#REF!</definedName>
    <definedName name="msic_complete" localSheetId="0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8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34">#REF!</definedName>
    <definedName name="msic_complete" localSheetId="35">#REF!</definedName>
    <definedName name="msic_complete" localSheetId="36">#REF!</definedName>
    <definedName name="msic_complete" localSheetId="37">#REF!</definedName>
    <definedName name="msic_complete" localSheetId="38">#REF!</definedName>
    <definedName name="msic_complete" localSheetId="39">#REF!</definedName>
    <definedName name="msic_complete" localSheetId="40">#REF!</definedName>
    <definedName name="msic_complete" localSheetId="41">#REF!</definedName>
    <definedName name="msic_complete" localSheetId="42">#REF!</definedName>
    <definedName name="msic_complete" localSheetId="43">#REF!</definedName>
    <definedName name="msic_complete" localSheetId="44">#REF!</definedName>
    <definedName name="msic_complete" localSheetId="45">#REF!</definedName>
    <definedName name="msic_complete" localSheetId="49">#REF!</definedName>
    <definedName name="msic_complete" localSheetId="50">#REF!</definedName>
    <definedName name="msic_complete" localSheetId="52">#REF!</definedName>
    <definedName name="msic_complete" localSheetId="55">#REF!</definedName>
    <definedName name="msic_complete" localSheetId="61">#REF!</definedName>
    <definedName name="msic_complete" localSheetId="62">#REF!</definedName>
    <definedName name="msic_complete" localSheetId="2">#REF!</definedName>
    <definedName name="msic_complete" localSheetId="3">#REF!</definedName>
    <definedName name="msic_complete" localSheetId="72">#REF!</definedName>
    <definedName name="msic_complete" localSheetId="73">#REF!</definedName>
    <definedName name="msic_complete" localSheetId="69">#REF!</definedName>
    <definedName name="msic_complete" localSheetId="70">#REF!</definedName>
    <definedName name="msic_complete" localSheetId="71">#REF!</definedName>
    <definedName name="msic_complete" localSheetId="75">#REF!</definedName>
    <definedName name="msic_complete" localSheetId="76">#REF!</definedName>
    <definedName name="msic_complete" localSheetId="77">#REF!</definedName>
    <definedName name="msic_complete" localSheetId="80">#REF!</definedName>
    <definedName name="msic_complete" localSheetId="79">#REF!</definedName>
    <definedName name="msic_complete" localSheetId="83">#REF!</definedName>
    <definedName name="msic_complete" localSheetId="85">#REF!</definedName>
    <definedName name="msic_complete" localSheetId="86">#REF!</definedName>
    <definedName name="msic_complete" localSheetId="87">#REF!</definedName>
    <definedName name="msic_complete" localSheetId="88">#REF!</definedName>
    <definedName name="msic_complete" localSheetId="89">#REF!</definedName>
    <definedName name="msic_complete" localSheetId="91">#REF!</definedName>
    <definedName name="msic_complete" localSheetId="92">#REF!</definedName>
    <definedName name="msic_complete" localSheetId="93">#REF!</definedName>
    <definedName name="msic_complete" localSheetId="4">#REF!</definedName>
    <definedName name="msic_complete" localSheetId="94">#REF!</definedName>
    <definedName name="msic_complete" localSheetId="95">#REF!</definedName>
    <definedName name="msic_complete" localSheetId="97">#REF!</definedName>
    <definedName name="msic_complete" localSheetId="98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>#REF!</definedName>
    <definedName name="msic_complete_new" localSheetId="0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8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34">#REF!</definedName>
    <definedName name="msic_complete_new" localSheetId="35">#REF!</definedName>
    <definedName name="msic_complete_new" localSheetId="36">#REF!</definedName>
    <definedName name="msic_complete_new" localSheetId="37">#REF!</definedName>
    <definedName name="msic_complete_new" localSheetId="38">#REF!</definedName>
    <definedName name="msic_complete_new" localSheetId="39">#REF!</definedName>
    <definedName name="msic_complete_new" localSheetId="40">#REF!</definedName>
    <definedName name="msic_complete_new" localSheetId="41">#REF!</definedName>
    <definedName name="msic_complete_new" localSheetId="42">#REF!</definedName>
    <definedName name="msic_complete_new" localSheetId="43">#REF!</definedName>
    <definedName name="msic_complete_new" localSheetId="44">#REF!</definedName>
    <definedName name="msic_complete_new" localSheetId="45">#REF!</definedName>
    <definedName name="msic_complete_new" localSheetId="49">#REF!</definedName>
    <definedName name="msic_complete_new" localSheetId="50">#REF!</definedName>
    <definedName name="msic_complete_new" localSheetId="52">#REF!</definedName>
    <definedName name="msic_complete_new" localSheetId="55">#REF!</definedName>
    <definedName name="msic_complete_new" localSheetId="61">#REF!</definedName>
    <definedName name="msic_complete_new" localSheetId="62">#REF!</definedName>
    <definedName name="msic_complete_new" localSheetId="2">#REF!</definedName>
    <definedName name="msic_complete_new" localSheetId="3">#REF!</definedName>
    <definedName name="msic_complete_new" localSheetId="72">#REF!</definedName>
    <definedName name="msic_complete_new" localSheetId="73">#REF!</definedName>
    <definedName name="msic_complete_new" localSheetId="69">#REF!</definedName>
    <definedName name="msic_complete_new" localSheetId="70">#REF!</definedName>
    <definedName name="msic_complete_new" localSheetId="71">#REF!</definedName>
    <definedName name="msic_complete_new" localSheetId="75">#REF!</definedName>
    <definedName name="msic_complete_new" localSheetId="76">#REF!</definedName>
    <definedName name="msic_complete_new" localSheetId="77">#REF!</definedName>
    <definedName name="msic_complete_new" localSheetId="80">#REF!</definedName>
    <definedName name="msic_complete_new" localSheetId="79">#REF!</definedName>
    <definedName name="msic_complete_new" localSheetId="83">#REF!</definedName>
    <definedName name="msic_complete_new" localSheetId="85">#REF!</definedName>
    <definedName name="msic_complete_new" localSheetId="86">#REF!</definedName>
    <definedName name="msic_complete_new" localSheetId="87">#REF!</definedName>
    <definedName name="msic_complete_new" localSheetId="88">#REF!</definedName>
    <definedName name="msic_complete_new" localSheetId="89">#REF!</definedName>
    <definedName name="msic_complete_new" localSheetId="91">#REF!</definedName>
    <definedName name="msic_complete_new" localSheetId="92">#REF!</definedName>
    <definedName name="msic_complete_new" localSheetId="93">#REF!</definedName>
    <definedName name="msic_complete_new" localSheetId="4">#REF!</definedName>
    <definedName name="msic_complete_new" localSheetId="94">#REF!</definedName>
    <definedName name="msic_complete_new" localSheetId="95">#REF!</definedName>
    <definedName name="msic_complete_new" localSheetId="97">#REF!</definedName>
    <definedName name="msic_complete_new" localSheetId="98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>#REF!</definedName>
    <definedName name="n" localSheetId="0" hidden="1">#REF!</definedName>
    <definedName name="n" localSheetId="24">#REF!</definedName>
    <definedName name="n" localSheetId="25" hidden="1">#REF!</definedName>
    <definedName name="n" localSheetId="26" hidden="1">#REF!</definedName>
    <definedName name="n" localSheetId="28" hidden="1">#REF!</definedName>
    <definedName name="n" localSheetId="31" hidden="1">#REF!</definedName>
    <definedName name="n" localSheetId="32" hidden="1">#REF!</definedName>
    <definedName name="n" localSheetId="1" hidden="1">#REF!</definedName>
    <definedName name="n" localSheetId="34" hidden="1">#REF!</definedName>
    <definedName name="n" localSheetId="35" hidden="1">#REF!</definedName>
    <definedName name="n" localSheetId="39" hidden="1">#REF!</definedName>
    <definedName name="n" localSheetId="40" hidden="1">#REF!</definedName>
    <definedName name="n" localSheetId="43" hidden="1">#REF!</definedName>
    <definedName name="n" localSheetId="44" hidden="1">#REF!</definedName>
    <definedName name="n" localSheetId="46" hidden="1">#REF!</definedName>
    <definedName name="n" localSheetId="49" hidden="1">#REF!</definedName>
    <definedName name="n" localSheetId="50" hidden="1">#REF!</definedName>
    <definedName name="n" localSheetId="52" hidden="1">#REF!</definedName>
    <definedName name="n" localSheetId="55" hidden="1">#REF!</definedName>
    <definedName name="n" localSheetId="61" hidden="1">#REF!</definedName>
    <definedName name="n" localSheetId="62" hidden="1">#REF!</definedName>
    <definedName name="n" localSheetId="3" hidden="1">#REF!</definedName>
    <definedName name="n" localSheetId="72" hidden="1">#REF!</definedName>
    <definedName name="n" localSheetId="73" hidden="1">#REF!</definedName>
    <definedName name="n" localSheetId="69" hidden="1">#REF!</definedName>
    <definedName name="n" localSheetId="70" hidden="1">#REF!</definedName>
    <definedName name="n" localSheetId="71" hidden="1">#REF!</definedName>
    <definedName name="n" localSheetId="75" hidden="1">#REF!</definedName>
    <definedName name="n" localSheetId="76" hidden="1">#REF!</definedName>
    <definedName name="n" localSheetId="77" hidden="1">#REF!</definedName>
    <definedName name="n" localSheetId="80" hidden="1">#REF!</definedName>
    <definedName name="n" localSheetId="79" hidden="1">#REF!</definedName>
    <definedName name="n" localSheetId="83" hidden="1">#REF!</definedName>
    <definedName name="n" localSheetId="85" hidden="1">#REF!</definedName>
    <definedName name="n" localSheetId="86" hidden="1">#REF!</definedName>
    <definedName name="n" localSheetId="87" hidden="1">#REF!</definedName>
    <definedName name="n" localSheetId="88" hidden="1">#REF!</definedName>
    <definedName name="n" localSheetId="89" hidden="1">#REF!</definedName>
    <definedName name="n" localSheetId="91" hidden="1">#REF!</definedName>
    <definedName name="n" localSheetId="92" hidden="1">#REF!</definedName>
    <definedName name="n" localSheetId="93" hidden="1">#REF!</definedName>
    <definedName name="n" localSheetId="4" hidden="1">#REF!</definedName>
    <definedName name="n" localSheetId="94" hidden="1">#REF!</definedName>
    <definedName name="n" localSheetId="95" hidden="1">#REF!</definedName>
    <definedName name="n" localSheetId="96" hidden="1">#REF!</definedName>
    <definedName name="n" localSheetId="97" hidden="1">#REF!</definedName>
    <definedName name="n" localSheetId="98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4" hidden="1">#REF!</definedName>
    <definedName name="n" localSheetId="16" hidden="1">#REF!</definedName>
    <definedName name="n" hidden="1">#REF!</definedName>
    <definedName name="nama" localSheetId="0">#REF!</definedName>
    <definedName name="nama" localSheetId="24">#REF!</definedName>
    <definedName name="nama" localSheetId="25">#REF!</definedName>
    <definedName name="nama" localSheetId="26">#REF!</definedName>
    <definedName name="nama" localSheetId="28">#REF!</definedName>
    <definedName name="nama" localSheetId="31">#REF!</definedName>
    <definedName name="nama" localSheetId="32">#REF!</definedName>
    <definedName name="nama" localSheetId="1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8">#REF!</definedName>
    <definedName name="nama" localSheetId="39">#REF!</definedName>
    <definedName name="nama" localSheetId="40">#REF!</definedName>
    <definedName name="nama" localSheetId="41">#REF!</definedName>
    <definedName name="nama" localSheetId="42">#REF!</definedName>
    <definedName name="nama" localSheetId="43">#REF!</definedName>
    <definedName name="nama" localSheetId="44">#REF!</definedName>
    <definedName name="nama" localSheetId="45">#REF!</definedName>
    <definedName name="nama" localSheetId="49">#REF!</definedName>
    <definedName name="nama" localSheetId="50">#REF!</definedName>
    <definedName name="nama" localSheetId="52">#REF!</definedName>
    <definedName name="nama" localSheetId="55">#REF!</definedName>
    <definedName name="nama" localSheetId="61">#REF!</definedName>
    <definedName name="nama" localSheetId="62">#REF!</definedName>
    <definedName name="nama" localSheetId="2">#REF!</definedName>
    <definedName name="nama" localSheetId="3">#REF!</definedName>
    <definedName name="nama" localSheetId="72">#REF!</definedName>
    <definedName name="nama" localSheetId="73">#REF!</definedName>
    <definedName name="nama" localSheetId="69">#REF!</definedName>
    <definedName name="nama" localSheetId="70">#REF!</definedName>
    <definedName name="nama" localSheetId="71">#REF!</definedName>
    <definedName name="nama" localSheetId="75">#REF!</definedName>
    <definedName name="nama" localSheetId="76">#REF!</definedName>
    <definedName name="nama" localSheetId="77">#REF!</definedName>
    <definedName name="nama" localSheetId="80">#REF!</definedName>
    <definedName name="nama" localSheetId="79">#REF!</definedName>
    <definedName name="nama" localSheetId="83">#REF!</definedName>
    <definedName name="nama" localSheetId="85">#REF!</definedName>
    <definedName name="nama" localSheetId="86">#REF!</definedName>
    <definedName name="nama" localSheetId="87">#REF!</definedName>
    <definedName name="nama" localSheetId="88">#REF!</definedName>
    <definedName name="nama" localSheetId="89">#REF!</definedName>
    <definedName name="nama" localSheetId="91">#REF!</definedName>
    <definedName name="nama" localSheetId="92">#REF!</definedName>
    <definedName name="nama" localSheetId="93">#REF!</definedName>
    <definedName name="nama" localSheetId="4">#REF!</definedName>
    <definedName name="nama" localSheetId="94">#REF!</definedName>
    <definedName name="nama" localSheetId="95">#REF!</definedName>
    <definedName name="nama" localSheetId="97">#REF!</definedName>
    <definedName name="nama" localSheetId="98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>#REF!</definedName>
    <definedName name="nbbb" localSheetId="24">#REF!</definedName>
    <definedName name="nbbb" localSheetId="25">#REF!</definedName>
    <definedName name="nbbb" localSheetId="26">#REF!</definedName>
    <definedName name="nbbb" localSheetId="28">#REF!</definedName>
    <definedName name="nbbb" localSheetId="31">#REF!</definedName>
    <definedName name="nbbb" localSheetId="32">#REF!</definedName>
    <definedName name="nbbb" localSheetId="34">#REF!</definedName>
    <definedName name="nbbb" localSheetId="35">#REF!</definedName>
    <definedName name="nbbb" localSheetId="39">#REF!</definedName>
    <definedName name="nbbb" localSheetId="40">#REF!</definedName>
    <definedName name="nbbb" localSheetId="43">#REF!</definedName>
    <definedName name="nbbb" localSheetId="44">#REF!</definedName>
    <definedName name="nbbb" localSheetId="49">#REF!</definedName>
    <definedName name="nbbb" localSheetId="50">#REF!</definedName>
    <definedName name="nbbb" localSheetId="52">#REF!</definedName>
    <definedName name="nbbb" localSheetId="55">#REF!</definedName>
    <definedName name="nbbb" localSheetId="3">#REF!</definedName>
    <definedName name="nbbb" localSheetId="72">#REF!</definedName>
    <definedName name="nbbb" localSheetId="73">#REF!</definedName>
    <definedName name="nbbb" localSheetId="69">#REF!</definedName>
    <definedName name="nbbb" localSheetId="70">#REF!</definedName>
    <definedName name="nbbb" localSheetId="71">#REF!</definedName>
    <definedName name="nbbb" localSheetId="75">#REF!</definedName>
    <definedName name="nbbb" localSheetId="76">#REF!</definedName>
    <definedName name="nbbb" localSheetId="77">#REF!</definedName>
    <definedName name="nbbb" localSheetId="80">#REF!</definedName>
    <definedName name="nbbb" localSheetId="79">#REF!</definedName>
    <definedName name="nbbb" localSheetId="83">#REF!</definedName>
    <definedName name="nbbb" localSheetId="85">#REF!</definedName>
    <definedName name="nbbb" localSheetId="86">#REF!</definedName>
    <definedName name="nbbb" localSheetId="87">#REF!</definedName>
    <definedName name="nbbb" localSheetId="88">#REF!</definedName>
    <definedName name="nbbb" localSheetId="89">#REF!</definedName>
    <definedName name="nbbb" localSheetId="91">#REF!</definedName>
    <definedName name="nbbb" localSheetId="92">#REF!</definedName>
    <definedName name="nbbb" localSheetId="93">#REF!</definedName>
    <definedName name="nbbb" localSheetId="4">#REF!</definedName>
    <definedName name="nbbb" localSheetId="94">#REF!</definedName>
    <definedName name="nbbb" localSheetId="95">#REF!</definedName>
    <definedName name="nbbb" localSheetId="97">#REF!</definedName>
    <definedName name="nbbb" localSheetId="98">#REF!</definedName>
    <definedName name="nbbb" localSheetId="5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>#REF!</definedName>
    <definedName name="nbngh" localSheetId="24">#REF!</definedName>
    <definedName name="nbngh" localSheetId="25" hidden="1">#REF!</definedName>
    <definedName name="nbngh" localSheetId="26" hidden="1">#REF!</definedName>
    <definedName name="nbngh" localSheetId="28" hidden="1">#REF!</definedName>
    <definedName name="nbngh" localSheetId="31" hidden="1">#REF!</definedName>
    <definedName name="nbngh" localSheetId="32" hidden="1">#REF!</definedName>
    <definedName name="nbngh" localSheetId="34" hidden="1">#REF!</definedName>
    <definedName name="nbngh" localSheetId="35" hidden="1">#REF!</definedName>
    <definedName name="nbngh" localSheetId="39" hidden="1">#REF!</definedName>
    <definedName name="nbngh" localSheetId="40" hidden="1">#REF!</definedName>
    <definedName name="nbngh" localSheetId="43" hidden="1">#REF!</definedName>
    <definedName name="nbngh" localSheetId="44" hidden="1">#REF!</definedName>
    <definedName name="nbngh" localSheetId="49" hidden="1">#REF!</definedName>
    <definedName name="nbngh" localSheetId="50" hidden="1">#REF!</definedName>
    <definedName name="nbngh" localSheetId="52" hidden="1">#REF!</definedName>
    <definedName name="nbngh" localSheetId="55" hidden="1">#REF!</definedName>
    <definedName name="nbngh" localSheetId="3" hidden="1">#REF!</definedName>
    <definedName name="nbngh" localSheetId="72" hidden="1">#REF!</definedName>
    <definedName name="nbngh" localSheetId="73" hidden="1">#REF!</definedName>
    <definedName name="nbngh" localSheetId="69" hidden="1">#REF!</definedName>
    <definedName name="nbngh" localSheetId="70" hidden="1">#REF!</definedName>
    <definedName name="nbngh" localSheetId="71" hidden="1">#REF!</definedName>
    <definedName name="nbngh" localSheetId="75" hidden="1">#REF!</definedName>
    <definedName name="nbngh" localSheetId="76" hidden="1">#REF!</definedName>
    <definedName name="nbngh" localSheetId="77" hidden="1">#REF!</definedName>
    <definedName name="nbngh" localSheetId="80" hidden="1">#REF!</definedName>
    <definedName name="nbngh" localSheetId="79" hidden="1">#REF!</definedName>
    <definedName name="nbngh" localSheetId="83" hidden="1">#REF!</definedName>
    <definedName name="nbngh" localSheetId="85" hidden="1">#REF!</definedName>
    <definedName name="nbngh" localSheetId="86" hidden="1">#REF!</definedName>
    <definedName name="nbngh" localSheetId="87" hidden="1">#REF!</definedName>
    <definedName name="nbngh" localSheetId="88" hidden="1">#REF!</definedName>
    <definedName name="nbngh" localSheetId="89" hidden="1">#REF!</definedName>
    <definedName name="nbngh" localSheetId="91" hidden="1">#REF!</definedName>
    <definedName name="nbngh" localSheetId="92" hidden="1">#REF!</definedName>
    <definedName name="nbngh" localSheetId="93" hidden="1">#REF!</definedName>
    <definedName name="nbngh" localSheetId="4" hidden="1">#REF!</definedName>
    <definedName name="nbngh" localSheetId="94" hidden="1">#REF!</definedName>
    <definedName name="nbngh" localSheetId="95" hidden="1">#REF!</definedName>
    <definedName name="nbngh" localSheetId="97" hidden="1">#REF!</definedName>
    <definedName name="nbngh" localSheetId="98" hidden="1">#REF!</definedName>
    <definedName name="nbngh" localSheetId="5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hidden="1">#REF!</definedName>
    <definedName name="nbvn" localSheetId="24">#REF!</definedName>
    <definedName name="nbvn" localSheetId="25">#REF!</definedName>
    <definedName name="nbvn" localSheetId="26">#REF!</definedName>
    <definedName name="nbvn" localSheetId="28">#REF!</definedName>
    <definedName name="nbvn" localSheetId="31">#REF!</definedName>
    <definedName name="nbvn" localSheetId="32">#REF!</definedName>
    <definedName name="nbvn" localSheetId="34">#REF!</definedName>
    <definedName name="nbvn" localSheetId="35">#REF!</definedName>
    <definedName name="nbvn" localSheetId="39">#REF!</definedName>
    <definedName name="nbvn" localSheetId="40">#REF!</definedName>
    <definedName name="nbvn" localSheetId="43">#REF!</definedName>
    <definedName name="nbvn" localSheetId="44">#REF!</definedName>
    <definedName name="nbvn" localSheetId="49">#REF!</definedName>
    <definedName name="nbvn" localSheetId="50">#REF!</definedName>
    <definedName name="nbvn" localSheetId="52">#REF!</definedName>
    <definedName name="nbvn" localSheetId="55">#REF!</definedName>
    <definedName name="nbvn" localSheetId="3">#REF!</definedName>
    <definedName name="nbvn" localSheetId="72">#REF!</definedName>
    <definedName name="nbvn" localSheetId="73">#REF!</definedName>
    <definedName name="nbvn" localSheetId="69">#REF!</definedName>
    <definedName name="nbvn" localSheetId="70">#REF!</definedName>
    <definedName name="nbvn" localSheetId="71">#REF!</definedName>
    <definedName name="nbvn" localSheetId="75">#REF!</definedName>
    <definedName name="nbvn" localSheetId="76">#REF!</definedName>
    <definedName name="nbvn" localSheetId="77">#REF!</definedName>
    <definedName name="nbvn" localSheetId="80">#REF!</definedName>
    <definedName name="nbvn" localSheetId="79">#REF!</definedName>
    <definedName name="nbvn" localSheetId="83">#REF!</definedName>
    <definedName name="nbvn" localSheetId="85">#REF!</definedName>
    <definedName name="nbvn" localSheetId="86">#REF!</definedName>
    <definedName name="nbvn" localSheetId="87">#REF!</definedName>
    <definedName name="nbvn" localSheetId="88">#REF!</definedName>
    <definedName name="nbvn" localSheetId="89">#REF!</definedName>
    <definedName name="nbvn" localSheetId="91">#REF!</definedName>
    <definedName name="nbvn" localSheetId="92">#REF!</definedName>
    <definedName name="nbvn" localSheetId="93">#REF!</definedName>
    <definedName name="nbvn" localSheetId="4">#REF!</definedName>
    <definedName name="nbvn" localSheetId="94">#REF!</definedName>
    <definedName name="nbvn" localSheetId="95">#REF!</definedName>
    <definedName name="nbvn" localSheetId="97">#REF!</definedName>
    <definedName name="nbvn" localSheetId="98">#REF!</definedName>
    <definedName name="nbvn" localSheetId="5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>#REF!</definedName>
    <definedName name="NGDBBP" localSheetId="0">#REF!</definedName>
    <definedName name="NGDBBP" localSheetId="24">#REF!</definedName>
    <definedName name="NGDBBP" localSheetId="25">#REF!</definedName>
    <definedName name="NGDBBP" localSheetId="26">#REF!</definedName>
    <definedName name="NGDBBP" localSheetId="28">#REF!</definedName>
    <definedName name="NGDBBP" localSheetId="31">#REF!</definedName>
    <definedName name="NGDBBP" localSheetId="32">#REF!</definedName>
    <definedName name="NGDBBP" localSheetId="1">#REF!</definedName>
    <definedName name="NGDBBP" localSheetId="34">#REF!</definedName>
    <definedName name="NGDBBP" localSheetId="35">#REF!</definedName>
    <definedName name="NGDBBP" localSheetId="36">#REF!</definedName>
    <definedName name="NGDBBP" localSheetId="37">#REF!</definedName>
    <definedName name="NGDBBP" localSheetId="38">#REF!</definedName>
    <definedName name="NGDBBP" localSheetId="39">#REF!</definedName>
    <definedName name="NGDBBP" localSheetId="40">#REF!</definedName>
    <definedName name="NGDBBP" localSheetId="41">#REF!</definedName>
    <definedName name="NGDBBP" localSheetId="42">#REF!</definedName>
    <definedName name="NGDBBP" localSheetId="43">#REF!</definedName>
    <definedName name="NGDBBP" localSheetId="44">#REF!</definedName>
    <definedName name="NGDBBP" localSheetId="45">#REF!</definedName>
    <definedName name="NGDBBP" localSheetId="49">#REF!</definedName>
    <definedName name="NGDBBP" localSheetId="50">#REF!</definedName>
    <definedName name="NGDBBP" localSheetId="52">#REF!</definedName>
    <definedName name="NGDBBP" localSheetId="55">#REF!</definedName>
    <definedName name="NGDBBP" localSheetId="61">#REF!</definedName>
    <definedName name="NGDBBP" localSheetId="62">#REF!</definedName>
    <definedName name="NGDBBP" localSheetId="2">#REF!</definedName>
    <definedName name="NGDBBP" localSheetId="3">#REF!</definedName>
    <definedName name="NGDBBP" localSheetId="72">#REF!</definedName>
    <definedName name="NGDBBP" localSheetId="73">#REF!</definedName>
    <definedName name="NGDBBP" localSheetId="69">#REF!</definedName>
    <definedName name="NGDBBP" localSheetId="70">#REF!</definedName>
    <definedName name="NGDBBP" localSheetId="71">#REF!</definedName>
    <definedName name="NGDBBP" localSheetId="75">#REF!</definedName>
    <definedName name="NGDBBP" localSheetId="76">#REF!</definedName>
    <definedName name="NGDBBP" localSheetId="77">#REF!</definedName>
    <definedName name="NGDBBP" localSheetId="80">#REF!</definedName>
    <definedName name="NGDBBP" localSheetId="79">#REF!</definedName>
    <definedName name="NGDBBP" localSheetId="83">#REF!</definedName>
    <definedName name="NGDBBP" localSheetId="85">#REF!</definedName>
    <definedName name="NGDBBP" localSheetId="86">#REF!</definedName>
    <definedName name="NGDBBP" localSheetId="87">#REF!</definedName>
    <definedName name="NGDBBP" localSheetId="88">#REF!</definedName>
    <definedName name="NGDBBP" localSheetId="89">#REF!</definedName>
    <definedName name="NGDBBP" localSheetId="91">#REF!</definedName>
    <definedName name="NGDBBP" localSheetId="92">#REF!</definedName>
    <definedName name="NGDBBP" localSheetId="93">#REF!</definedName>
    <definedName name="NGDBBP" localSheetId="4">#REF!</definedName>
    <definedName name="NGDBBP" localSheetId="94">#REF!</definedName>
    <definedName name="NGDBBP" localSheetId="95">#REF!</definedName>
    <definedName name="NGDBBP" localSheetId="97">#REF!</definedName>
    <definedName name="NGDBBP" localSheetId="98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>#REF!</definedName>
    <definedName name="njy" localSheetId="24">#REF!</definedName>
    <definedName name="njy" localSheetId="25">#REF!</definedName>
    <definedName name="njy" localSheetId="26">#REF!</definedName>
    <definedName name="njy" localSheetId="28">#REF!</definedName>
    <definedName name="njy" localSheetId="31">#REF!</definedName>
    <definedName name="njy" localSheetId="32">#REF!</definedName>
    <definedName name="njy" localSheetId="34">#REF!</definedName>
    <definedName name="njy" localSheetId="35">#REF!</definedName>
    <definedName name="njy" localSheetId="39">#REF!</definedName>
    <definedName name="njy" localSheetId="40">#REF!</definedName>
    <definedName name="njy" localSheetId="43">#REF!</definedName>
    <definedName name="njy" localSheetId="44">#REF!</definedName>
    <definedName name="njy" localSheetId="49">#REF!</definedName>
    <definedName name="njy" localSheetId="50">#REF!</definedName>
    <definedName name="njy" localSheetId="52">#REF!</definedName>
    <definedName name="njy" localSheetId="55">#REF!</definedName>
    <definedName name="njy" localSheetId="3">#REF!</definedName>
    <definedName name="njy" localSheetId="72">#REF!</definedName>
    <definedName name="njy" localSheetId="73">#REF!</definedName>
    <definedName name="njy" localSheetId="69">#REF!</definedName>
    <definedName name="njy" localSheetId="70">#REF!</definedName>
    <definedName name="njy" localSheetId="71">#REF!</definedName>
    <definedName name="njy" localSheetId="75">#REF!</definedName>
    <definedName name="njy" localSheetId="76">#REF!</definedName>
    <definedName name="njy" localSheetId="77">#REF!</definedName>
    <definedName name="njy" localSheetId="80">#REF!</definedName>
    <definedName name="njy" localSheetId="79">#REF!</definedName>
    <definedName name="njy" localSheetId="83">#REF!</definedName>
    <definedName name="njy" localSheetId="85">#REF!</definedName>
    <definedName name="njy" localSheetId="86">#REF!</definedName>
    <definedName name="njy" localSheetId="87">#REF!</definedName>
    <definedName name="njy" localSheetId="88">#REF!</definedName>
    <definedName name="njy" localSheetId="89">#REF!</definedName>
    <definedName name="njy" localSheetId="91">#REF!</definedName>
    <definedName name="njy" localSheetId="92">#REF!</definedName>
    <definedName name="njy" localSheetId="93">#REF!</definedName>
    <definedName name="njy" localSheetId="4">#REF!</definedName>
    <definedName name="njy" localSheetId="94">#REF!</definedName>
    <definedName name="njy" localSheetId="95">#REF!</definedName>
    <definedName name="njy" localSheetId="97">#REF!</definedName>
    <definedName name="njy" localSheetId="98">#REF!</definedName>
    <definedName name="njy" localSheetId="5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>#REF!</definedName>
    <definedName name="nnngf" localSheetId="24">#REF!</definedName>
    <definedName name="nnngf" localSheetId="25">#REF!</definedName>
    <definedName name="nnngf" localSheetId="26">#REF!</definedName>
    <definedName name="nnngf" localSheetId="28">#REF!</definedName>
    <definedName name="nnngf" localSheetId="31">#REF!</definedName>
    <definedName name="nnngf" localSheetId="32">#REF!</definedName>
    <definedName name="nnngf" localSheetId="34">#REF!</definedName>
    <definedName name="nnngf" localSheetId="35">#REF!</definedName>
    <definedName name="nnngf" localSheetId="39">#REF!</definedName>
    <definedName name="nnngf" localSheetId="40">#REF!</definedName>
    <definedName name="nnngf" localSheetId="43">#REF!</definedName>
    <definedName name="nnngf" localSheetId="44">#REF!</definedName>
    <definedName name="nnngf" localSheetId="49">#REF!</definedName>
    <definedName name="nnngf" localSheetId="50">#REF!</definedName>
    <definedName name="nnngf" localSheetId="52">#REF!</definedName>
    <definedName name="nnngf" localSheetId="55">#REF!</definedName>
    <definedName name="nnngf" localSheetId="3">#REF!</definedName>
    <definedName name="nnngf" localSheetId="72">#REF!</definedName>
    <definedName name="nnngf" localSheetId="73">#REF!</definedName>
    <definedName name="nnngf" localSheetId="69">#REF!</definedName>
    <definedName name="nnngf" localSheetId="70">#REF!</definedName>
    <definedName name="nnngf" localSheetId="71">#REF!</definedName>
    <definedName name="nnngf" localSheetId="75">#REF!</definedName>
    <definedName name="nnngf" localSheetId="76">#REF!</definedName>
    <definedName name="nnngf" localSheetId="77">#REF!</definedName>
    <definedName name="nnngf" localSheetId="80">#REF!</definedName>
    <definedName name="nnngf" localSheetId="79">#REF!</definedName>
    <definedName name="nnngf" localSheetId="83">#REF!</definedName>
    <definedName name="nnngf" localSheetId="85">#REF!</definedName>
    <definedName name="nnngf" localSheetId="86">#REF!</definedName>
    <definedName name="nnngf" localSheetId="87">#REF!</definedName>
    <definedName name="nnngf" localSheetId="88">#REF!</definedName>
    <definedName name="nnngf" localSheetId="89">#REF!</definedName>
    <definedName name="nnngf" localSheetId="91">#REF!</definedName>
    <definedName name="nnngf" localSheetId="92">#REF!</definedName>
    <definedName name="nnngf" localSheetId="93">#REF!</definedName>
    <definedName name="nnngf" localSheetId="4">#REF!</definedName>
    <definedName name="nnngf" localSheetId="94">#REF!</definedName>
    <definedName name="nnngf" localSheetId="95">#REF!</definedName>
    <definedName name="nnngf" localSheetId="97">#REF!</definedName>
    <definedName name="nnngf" localSheetId="98">#REF!</definedName>
    <definedName name="nnngf" localSheetId="5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>#REF!</definedName>
    <definedName name="noorasiah91" localSheetId="0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8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34">#REF!</definedName>
    <definedName name="noorasiah91" localSheetId="35">#REF!</definedName>
    <definedName name="noorasiah91" localSheetId="36">#REF!</definedName>
    <definedName name="noorasiah91" localSheetId="37">#REF!</definedName>
    <definedName name="noorasiah91" localSheetId="38">#REF!</definedName>
    <definedName name="noorasiah91" localSheetId="39">#REF!</definedName>
    <definedName name="noorasiah91" localSheetId="40">#REF!</definedName>
    <definedName name="noorasiah91" localSheetId="41">#REF!</definedName>
    <definedName name="noorasiah91" localSheetId="42">#REF!</definedName>
    <definedName name="noorasiah91" localSheetId="43">#REF!</definedName>
    <definedName name="noorasiah91" localSheetId="44">#REF!</definedName>
    <definedName name="noorasiah91" localSheetId="45">#REF!</definedName>
    <definedName name="noorasiah91" localSheetId="49">#REF!</definedName>
    <definedName name="noorasiah91" localSheetId="50">#REF!</definedName>
    <definedName name="noorasiah91" localSheetId="52">#REF!</definedName>
    <definedName name="noorasiah91" localSheetId="55">#REF!</definedName>
    <definedName name="noorasiah91" localSheetId="61">#REF!</definedName>
    <definedName name="noorasiah91" localSheetId="62">#REF!</definedName>
    <definedName name="noorasiah91" localSheetId="2">#REF!</definedName>
    <definedName name="noorasiah91" localSheetId="3">#REF!</definedName>
    <definedName name="noorasiah91" localSheetId="72">#REF!</definedName>
    <definedName name="noorasiah91" localSheetId="73">#REF!</definedName>
    <definedName name="noorasiah91" localSheetId="69">#REF!</definedName>
    <definedName name="noorasiah91" localSheetId="70">#REF!</definedName>
    <definedName name="noorasiah91" localSheetId="71">#REF!</definedName>
    <definedName name="noorasiah91" localSheetId="75">#REF!</definedName>
    <definedName name="noorasiah91" localSheetId="76">#REF!</definedName>
    <definedName name="noorasiah91" localSheetId="77">#REF!</definedName>
    <definedName name="noorasiah91" localSheetId="80">#REF!</definedName>
    <definedName name="noorasiah91" localSheetId="79">#REF!</definedName>
    <definedName name="noorasiah91" localSheetId="83">#REF!</definedName>
    <definedName name="noorasiah91" localSheetId="85">#REF!</definedName>
    <definedName name="noorasiah91" localSheetId="86">#REF!</definedName>
    <definedName name="noorasiah91" localSheetId="87">#REF!</definedName>
    <definedName name="noorasiah91" localSheetId="88">#REF!</definedName>
    <definedName name="noorasiah91" localSheetId="89">#REF!</definedName>
    <definedName name="noorasiah91" localSheetId="91">#REF!</definedName>
    <definedName name="noorasiah91" localSheetId="92">#REF!</definedName>
    <definedName name="noorasiah91" localSheetId="93">#REF!</definedName>
    <definedName name="noorasiah91" localSheetId="4">#REF!</definedName>
    <definedName name="noorasiah91" localSheetId="94">#REF!</definedName>
    <definedName name="noorasiah91" localSheetId="95">#REF!</definedName>
    <definedName name="noorasiah91" localSheetId="97">#REF!</definedName>
    <definedName name="noorasiah91" localSheetId="98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>#REF!</definedName>
    <definedName name="nv" localSheetId="24">#REF!</definedName>
    <definedName name="nv" localSheetId="25">#REF!</definedName>
    <definedName name="nv" localSheetId="26">#REF!</definedName>
    <definedName name="nv" localSheetId="28">#REF!</definedName>
    <definedName name="nv" localSheetId="31">#REF!</definedName>
    <definedName name="nv" localSheetId="32">#REF!</definedName>
    <definedName name="nv" localSheetId="34">#REF!</definedName>
    <definedName name="nv" localSheetId="35">#REF!</definedName>
    <definedName name="nv" localSheetId="39">#REF!</definedName>
    <definedName name="nv" localSheetId="40">#REF!</definedName>
    <definedName name="nv" localSheetId="43">#REF!</definedName>
    <definedName name="nv" localSheetId="44">#REF!</definedName>
    <definedName name="nv" localSheetId="49">#REF!</definedName>
    <definedName name="nv" localSheetId="50">#REF!</definedName>
    <definedName name="nv" localSheetId="52">#REF!</definedName>
    <definedName name="nv" localSheetId="55">#REF!</definedName>
    <definedName name="nv" localSheetId="3">#REF!</definedName>
    <definedName name="nv" localSheetId="72">#REF!</definedName>
    <definedName name="nv" localSheetId="73">#REF!</definedName>
    <definedName name="nv" localSheetId="69">#REF!</definedName>
    <definedName name="nv" localSheetId="70">#REF!</definedName>
    <definedName name="nv" localSheetId="71">#REF!</definedName>
    <definedName name="nv" localSheetId="75">#REF!</definedName>
    <definedName name="nv" localSheetId="76">#REF!</definedName>
    <definedName name="nv" localSheetId="77">#REF!</definedName>
    <definedName name="nv" localSheetId="80">#REF!</definedName>
    <definedName name="nv" localSheetId="79">#REF!</definedName>
    <definedName name="nv" localSheetId="83">#REF!</definedName>
    <definedName name="nv" localSheetId="85">#REF!</definedName>
    <definedName name="nv" localSheetId="86">#REF!</definedName>
    <definedName name="nv" localSheetId="87">#REF!</definedName>
    <definedName name="nv" localSheetId="88">#REF!</definedName>
    <definedName name="nv" localSheetId="89">#REF!</definedName>
    <definedName name="nv" localSheetId="91">#REF!</definedName>
    <definedName name="nv" localSheetId="92">#REF!</definedName>
    <definedName name="nv" localSheetId="93">#REF!</definedName>
    <definedName name="nv" localSheetId="4">#REF!</definedName>
    <definedName name="nv" localSheetId="94">#REF!</definedName>
    <definedName name="nv" localSheetId="95">#REF!</definedName>
    <definedName name="nv" localSheetId="97">#REF!</definedName>
    <definedName name="nv" localSheetId="98">#REF!</definedName>
    <definedName name="nv" localSheetId="5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>#REF!</definedName>
    <definedName name="nvbnjg" localSheetId="24">#REF!</definedName>
    <definedName name="nvbnjg" localSheetId="25">#REF!</definedName>
    <definedName name="nvbnjg" localSheetId="26">#REF!</definedName>
    <definedName name="nvbnjg" localSheetId="28">#REF!</definedName>
    <definedName name="nvbnjg" localSheetId="31">#REF!</definedName>
    <definedName name="nvbnjg" localSheetId="32">#REF!</definedName>
    <definedName name="nvbnjg" localSheetId="34">#REF!</definedName>
    <definedName name="nvbnjg" localSheetId="35">#REF!</definedName>
    <definedName name="nvbnjg" localSheetId="39">#REF!</definedName>
    <definedName name="nvbnjg" localSheetId="40">#REF!</definedName>
    <definedName name="nvbnjg" localSheetId="43">#REF!</definedName>
    <definedName name="nvbnjg" localSheetId="44">#REF!</definedName>
    <definedName name="nvbnjg" localSheetId="49">#REF!</definedName>
    <definedName name="nvbnjg" localSheetId="50">#REF!</definedName>
    <definedName name="nvbnjg" localSheetId="52">#REF!</definedName>
    <definedName name="nvbnjg" localSheetId="55">#REF!</definedName>
    <definedName name="nvbnjg" localSheetId="3">#REF!</definedName>
    <definedName name="nvbnjg" localSheetId="72">#REF!</definedName>
    <definedName name="nvbnjg" localSheetId="73">#REF!</definedName>
    <definedName name="nvbnjg" localSheetId="69">#REF!</definedName>
    <definedName name="nvbnjg" localSheetId="70">#REF!</definedName>
    <definedName name="nvbnjg" localSheetId="71">#REF!</definedName>
    <definedName name="nvbnjg" localSheetId="75">#REF!</definedName>
    <definedName name="nvbnjg" localSheetId="76">#REF!</definedName>
    <definedName name="nvbnjg" localSheetId="77">#REF!</definedName>
    <definedName name="nvbnjg" localSheetId="80">#REF!</definedName>
    <definedName name="nvbnjg" localSheetId="79">#REF!</definedName>
    <definedName name="nvbnjg" localSheetId="83">#REF!</definedName>
    <definedName name="nvbnjg" localSheetId="85">#REF!</definedName>
    <definedName name="nvbnjg" localSheetId="86">#REF!</definedName>
    <definedName name="nvbnjg" localSheetId="87">#REF!</definedName>
    <definedName name="nvbnjg" localSheetId="88">#REF!</definedName>
    <definedName name="nvbnjg" localSheetId="89">#REF!</definedName>
    <definedName name="nvbnjg" localSheetId="91">#REF!</definedName>
    <definedName name="nvbnjg" localSheetId="92">#REF!</definedName>
    <definedName name="nvbnjg" localSheetId="93">#REF!</definedName>
    <definedName name="nvbnjg" localSheetId="4">#REF!</definedName>
    <definedName name="nvbnjg" localSheetId="94">#REF!</definedName>
    <definedName name="nvbnjg" localSheetId="95">#REF!</definedName>
    <definedName name="nvbnjg" localSheetId="97">#REF!</definedName>
    <definedName name="nvbnjg" localSheetId="98">#REF!</definedName>
    <definedName name="nvbnjg" localSheetId="5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>#REF!</definedName>
    <definedName name="ok" localSheetId="0">#REF!</definedName>
    <definedName name="ok" localSheetId="24">#REF!</definedName>
    <definedName name="ok" localSheetId="25">#REF!</definedName>
    <definedName name="ok" localSheetId="26">#REF!</definedName>
    <definedName name="ok" localSheetId="28">#REF!</definedName>
    <definedName name="ok" localSheetId="31">#REF!</definedName>
    <definedName name="ok" localSheetId="32">#REF!</definedName>
    <definedName name="ok" localSheetId="1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8">#REF!</definedName>
    <definedName name="ok" localSheetId="39">#REF!</definedName>
    <definedName name="ok" localSheetId="40">#REF!</definedName>
    <definedName name="ok" localSheetId="41">#REF!</definedName>
    <definedName name="ok" localSheetId="42">#REF!</definedName>
    <definedName name="ok" localSheetId="43">#REF!</definedName>
    <definedName name="ok" localSheetId="44">#REF!</definedName>
    <definedName name="ok" localSheetId="45">#REF!</definedName>
    <definedName name="ok" localSheetId="49">#REF!</definedName>
    <definedName name="ok" localSheetId="50">#REF!</definedName>
    <definedName name="ok" localSheetId="52">#REF!</definedName>
    <definedName name="ok" localSheetId="55">#REF!</definedName>
    <definedName name="ok" localSheetId="61">#REF!</definedName>
    <definedName name="ok" localSheetId="62">#REF!</definedName>
    <definedName name="ok" localSheetId="2">#REF!</definedName>
    <definedName name="ok" localSheetId="3">#REF!</definedName>
    <definedName name="ok" localSheetId="72">#REF!</definedName>
    <definedName name="ok" localSheetId="73">#REF!</definedName>
    <definedName name="ok" localSheetId="69">#REF!</definedName>
    <definedName name="ok" localSheetId="70">#REF!</definedName>
    <definedName name="ok" localSheetId="71">#REF!</definedName>
    <definedName name="ok" localSheetId="75">#REF!</definedName>
    <definedName name="ok" localSheetId="76">#REF!</definedName>
    <definedName name="ok" localSheetId="77">#REF!</definedName>
    <definedName name="ok" localSheetId="80">#REF!</definedName>
    <definedName name="ok" localSheetId="79">#REF!</definedName>
    <definedName name="ok" localSheetId="83">#REF!</definedName>
    <definedName name="ok" localSheetId="85">#REF!</definedName>
    <definedName name="ok" localSheetId="86">#REF!</definedName>
    <definedName name="ok" localSheetId="87">#REF!</definedName>
    <definedName name="ok" localSheetId="88">#REF!</definedName>
    <definedName name="ok" localSheetId="89">#REF!</definedName>
    <definedName name="ok" localSheetId="91">#REF!</definedName>
    <definedName name="ok" localSheetId="92">#REF!</definedName>
    <definedName name="ok" localSheetId="93">#REF!</definedName>
    <definedName name="ok" localSheetId="4">#REF!</definedName>
    <definedName name="ok" localSheetId="94">#REF!</definedName>
    <definedName name="ok" localSheetId="95">#REF!</definedName>
    <definedName name="ok" localSheetId="97">#REF!</definedName>
    <definedName name="ok" localSheetId="98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>#REF!</definedName>
    <definedName name="ooo" localSheetId="24">#REF!</definedName>
    <definedName name="ooo" localSheetId="25">#REF!</definedName>
    <definedName name="ooo" localSheetId="26">#REF!</definedName>
    <definedName name="ooo" localSheetId="28">#REF!</definedName>
    <definedName name="ooo" localSheetId="31">#REF!</definedName>
    <definedName name="ooo" localSheetId="32">#REF!</definedName>
    <definedName name="ooo" localSheetId="34">#REF!</definedName>
    <definedName name="ooo" localSheetId="35">#REF!</definedName>
    <definedName name="ooo" localSheetId="39">#REF!</definedName>
    <definedName name="ooo" localSheetId="40">#REF!</definedName>
    <definedName name="ooo" localSheetId="43">#REF!</definedName>
    <definedName name="ooo" localSheetId="44">#REF!</definedName>
    <definedName name="ooo" localSheetId="49">#REF!</definedName>
    <definedName name="ooo" localSheetId="50">#REF!</definedName>
    <definedName name="ooo" localSheetId="52">#REF!</definedName>
    <definedName name="ooo" localSheetId="55">#REF!</definedName>
    <definedName name="ooo" localSheetId="3">#REF!</definedName>
    <definedName name="ooo" localSheetId="72">#REF!</definedName>
    <definedName name="ooo" localSheetId="73">#REF!</definedName>
    <definedName name="ooo" localSheetId="69">#REF!</definedName>
    <definedName name="ooo" localSheetId="70">#REF!</definedName>
    <definedName name="ooo" localSheetId="71">#REF!</definedName>
    <definedName name="ooo" localSheetId="75">#REF!</definedName>
    <definedName name="ooo" localSheetId="76">#REF!</definedName>
    <definedName name="ooo" localSheetId="77">#REF!</definedName>
    <definedName name="ooo" localSheetId="80">#REF!</definedName>
    <definedName name="ooo" localSheetId="79">#REF!</definedName>
    <definedName name="ooo" localSheetId="83">#REF!</definedName>
    <definedName name="ooo" localSheetId="85">#REF!</definedName>
    <definedName name="ooo" localSheetId="86">#REF!</definedName>
    <definedName name="ooo" localSheetId="87">#REF!</definedName>
    <definedName name="ooo" localSheetId="88">#REF!</definedName>
    <definedName name="ooo" localSheetId="89">#REF!</definedName>
    <definedName name="ooo" localSheetId="91">#REF!</definedName>
    <definedName name="ooo" localSheetId="92">#REF!</definedName>
    <definedName name="ooo" localSheetId="93">#REF!</definedName>
    <definedName name="ooo" localSheetId="4">#REF!</definedName>
    <definedName name="ooo" localSheetId="94">#REF!</definedName>
    <definedName name="ooo" localSheetId="95">#REF!</definedName>
    <definedName name="ooo" localSheetId="97">#REF!</definedName>
    <definedName name="ooo" localSheetId="98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>#REF!</definedName>
    <definedName name="oooo" localSheetId="0">#REF!</definedName>
    <definedName name="oooo" localSheetId="24">#REF!</definedName>
    <definedName name="oooo" localSheetId="25">#REF!</definedName>
    <definedName name="oooo" localSheetId="26">#REF!</definedName>
    <definedName name="oooo" localSheetId="28">#REF!</definedName>
    <definedName name="oooo" localSheetId="31">#REF!</definedName>
    <definedName name="oooo" localSheetId="32">#REF!</definedName>
    <definedName name="oooo" localSheetId="1">#REF!</definedName>
    <definedName name="oooo" localSheetId="34">#REF!</definedName>
    <definedName name="oooo" localSheetId="35">#REF!</definedName>
    <definedName name="oooo" localSheetId="36">#REF!</definedName>
    <definedName name="oooo" localSheetId="37">#REF!</definedName>
    <definedName name="oooo" localSheetId="38">#REF!</definedName>
    <definedName name="oooo" localSheetId="39">#REF!</definedName>
    <definedName name="oooo" localSheetId="40">#REF!</definedName>
    <definedName name="oooo" localSheetId="41">#REF!</definedName>
    <definedName name="oooo" localSheetId="42">#REF!</definedName>
    <definedName name="oooo" localSheetId="43">#REF!</definedName>
    <definedName name="oooo" localSheetId="44">#REF!</definedName>
    <definedName name="oooo" localSheetId="45">#REF!</definedName>
    <definedName name="oooo" localSheetId="49">#REF!</definedName>
    <definedName name="oooo" localSheetId="50">#REF!</definedName>
    <definedName name="oooo" localSheetId="52">#REF!</definedName>
    <definedName name="oooo" localSheetId="55">#REF!</definedName>
    <definedName name="oooo" localSheetId="61">#REF!</definedName>
    <definedName name="oooo" localSheetId="62">#REF!</definedName>
    <definedName name="oooo" localSheetId="2">#REF!</definedName>
    <definedName name="oooo" localSheetId="3">#REF!</definedName>
    <definedName name="oooo" localSheetId="72">#REF!</definedName>
    <definedName name="oooo" localSheetId="73">#REF!</definedName>
    <definedName name="oooo" localSheetId="69">#REF!</definedName>
    <definedName name="oooo" localSheetId="70">#REF!</definedName>
    <definedName name="oooo" localSheetId="71">#REF!</definedName>
    <definedName name="oooo" localSheetId="75">#REF!</definedName>
    <definedName name="oooo" localSheetId="76">#REF!</definedName>
    <definedName name="oooo" localSheetId="77">#REF!</definedName>
    <definedName name="oooo" localSheetId="80">#REF!</definedName>
    <definedName name="oooo" localSheetId="79">#REF!</definedName>
    <definedName name="oooo" localSheetId="83">#REF!</definedName>
    <definedName name="oooo" localSheetId="85">#REF!</definedName>
    <definedName name="oooo" localSheetId="86">#REF!</definedName>
    <definedName name="oooo" localSheetId="87">#REF!</definedName>
    <definedName name="oooo" localSheetId="88">#REF!</definedName>
    <definedName name="oooo" localSheetId="89">#REF!</definedName>
    <definedName name="oooo" localSheetId="91">#REF!</definedName>
    <definedName name="oooo" localSheetId="92">#REF!</definedName>
    <definedName name="oooo" localSheetId="93">#REF!</definedName>
    <definedName name="oooo" localSheetId="4">#REF!</definedName>
    <definedName name="oooo" localSheetId="94">#REF!</definedName>
    <definedName name="oooo" localSheetId="95">#REF!</definedName>
    <definedName name="oooo" localSheetId="97">#REF!</definedName>
    <definedName name="oooo" localSheetId="98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>#REF!</definedName>
    <definedName name="ooooo" localSheetId="24">#REF!</definedName>
    <definedName name="ooooo" localSheetId="25">#REF!</definedName>
    <definedName name="ooooo" localSheetId="26">#REF!</definedName>
    <definedName name="ooooo" localSheetId="28">#REF!</definedName>
    <definedName name="ooooo" localSheetId="31">#REF!</definedName>
    <definedName name="ooooo" localSheetId="32">#REF!</definedName>
    <definedName name="ooooo" localSheetId="34">#REF!</definedName>
    <definedName name="ooooo" localSheetId="35">#REF!</definedName>
    <definedName name="ooooo" localSheetId="39">#REF!</definedName>
    <definedName name="ooooo" localSheetId="40">#REF!</definedName>
    <definedName name="ooooo" localSheetId="43">#REF!</definedName>
    <definedName name="ooooo" localSheetId="44">#REF!</definedName>
    <definedName name="ooooo" localSheetId="49">#REF!</definedName>
    <definedName name="ooooo" localSheetId="50">#REF!</definedName>
    <definedName name="ooooo" localSheetId="52">#REF!</definedName>
    <definedName name="ooooo" localSheetId="55">#REF!</definedName>
    <definedName name="ooooo" localSheetId="3">#REF!</definedName>
    <definedName name="ooooo" localSheetId="72">#REF!</definedName>
    <definedName name="ooooo" localSheetId="73">#REF!</definedName>
    <definedName name="ooooo" localSheetId="69">#REF!</definedName>
    <definedName name="ooooo" localSheetId="70">#REF!</definedName>
    <definedName name="ooooo" localSheetId="71">#REF!</definedName>
    <definedName name="ooooo" localSheetId="75">#REF!</definedName>
    <definedName name="ooooo" localSheetId="76">#REF!</definedName>
    <definedName name="ooooo" localSheetId="77">#REF!</definedName>
    <definedName name="ooooo" localSheetId="80">#REF!</definedName>
    <definedName name="ooooo" localSheetId="79">#REF!</definedName>
    <definedName name="ooooo" localSheetId="83">#REF!</definedName>
    <definedName name="ooooo" localSheetId="85">#REF!</definedName>
    <definedName name="ooooo" localSheetId="86">#REF!</definedName>
    <definedName name="ooooo" localSheetId="87">#REF!</definedName>
    <definedName name="ooooo" localSheetId="88">#REF!</definedName>
    <definedName name="ooooo" localSheetId="89">#REF!</definedName>
    <definedName name="ooooo" localSheetId="91">#REF!</definedName>
    <definedName name="ooooo" localSheetId="92">#REF!</definedName>
    <definedName name="ooooo" localSheetId="93">#REF!</definedName>
    <definedName name="ooooo" localSheetId="4">#REF!</definedName>
    <definedName name="ooooo" localSheetId="94">#REF!</definedName>
    <definedName name="ooooo" localSheetId="95">#REF!</definedName>
    <definedName name="ooooo" localSheetId="97">#REF!</definedName>
    <definedName name="ooooo" localSheetId="98">#REF!</definedName>
    <definedName name="ooooo" localSheetId="5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>#REF!</definedName>
    <definedName name="oop" localSheetId="24">#REF!</definedName>
    <definedName name="oop" localSheetId="25">#REF!</definedName>
    <definedName name="oop" localSheetId="26">#REF!</definedName>
    <definedName name="oop" localSheetId="28">#REF!</definedName>
    <definedName name="oop" localSheetId="31">#REF!</definedName>
    <definedName name="oop" localSheetId="32">#REF!</definedName>
    <definedName name="oop" localSheetId="34">#REF!</definedName>
    <definedName name="oop" localSheetId="35">#REF!</definedName>
    <definedName name="oop" localSheetId="39">#REF!</definedName>
    <definedName name="oop" localSheetId="40">#REF!</definedName>
    <definedName name="oop" localSheetId="43">#REF!</definedName>
    <definedName name="oop" localSheetId="44">#REF!</definedName>
    <definedName name="oop" localSheetId="49">#REF!</definedName>
    <definedName name="oop" localSheetId="50">#REF!</definedName>
    <definedName name="oop" localSheetId="52">#REF!</definedName>
    <definedName name="oop" localSheetId="55">#REF!</definedName>
    <definedName name="oop" localSheetId="3">#REF!</definedName>
    <definedName name="oop" localSheetId="72">#REF!</definedName>
    <definedName name="oop" localSheetId="73">#REF!</definedName>
    <definedName name="oop" localSheetId="69">#REF!</definedName>
    <definedName name="oop" localSheetId="70">#REF!</definedName>
    <definedName name="oop" localSheetId="71">#REF!</definedName>
    <definedName name="oop" localSheetId="75">#REF!</definedName>
    <definedName name="oop" localSheetId="76">#REF!</definedName>
    <definedName name="oop" localSheetId="77">#REF!</definedName>
    <definedName name="oop" localSheetId="80">#REF!</definedName>
    <definedName name="oop" localSheetId="79">#REF!</definedName>
    <definedName name="oop" localSheetId="83">#REF!</definedName>
    <definedName name="oop" localSheetId="85">#REF!</definedName>
    <definedName name="oop" localSheetId="86">#REF!</definedName>
    <definedName name="oop" localSheetId="87">#REF!</definedName>
    <definedName name="oop" localSheetId="88">#REF!</definedName>
    <definedName name="oop" localSheetId="89">#REF!</definedName>
    <definedName name="oop" localSheetId="91">#REF!</definedName>
    <definedName name="oop" localSheetId="92">#REF!</definedName>
    <definedName name="oop" localSheetId="93">#REF!</definedName>
    <definedName name="oop" localSheetId="4">#REF!</definedName>
    <definedName name="oop" localSheetId="94">#REF!</definedName>
    <definedName name="oop" localSheetId="95">#REF!</definedName>
    <definedName name="oop" localSheetId="97">#REF!</definedName>
    <definedName name="oop" localSheetId="98">#REF!</definedName>
    <definedName name="oop" localSheetId="5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>#REF!</definedName>
    <definedName name="pendidikan" localSheetId="0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8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34">#REF!</definedName>
    <definedName name="pendidikan" localSheetId="35">#REF!</definedName>
    <definedName name="pendidikan" localSheetId="36">#REF!</definedName>
    <definedName name="pendidikan" localSheetId="37">#REF!</definedName>
    <definedName name="pendidikan" localSheetId="38">#REF!</definedName>
    <definedName name="pendidikan" localSheetId="39">#REF!</definedName>
    <definedName name="pendidikan" localSheetId="40">#REF!</definedName>
    <definedName name="pendidikan" localSheetId="41">#REF!</definedName>
    <definedName name="pendidikan" localSheetId="42">#REF!</definedName>
    <definedName name="pendidikan" localSheetId="43">#REF!</definedName>
    <definedName name="pendidikan" localSheetId="44">#REF!</definedName>
    <definedName name="pendidikan" localSheetId="45">#REF!</definedName>
    <definedName name="pendidikan" localSheetId="49">#REF!</definedName>
    <definedName name="pendidikan" localSheetId="50">#REF!</definedName>
    <definedName name="pendidikan" localSheetId="52">#REF!</definedName>
    <definedName name="pendidikan" localSheetId="55">#REF!</definedName>
    <definedName name="pendidikan" localSheetId="61">#REF!</definedName>
    <definedName name="pendidikan" localSheetId="62">#REF!</definedName>
    <definedName name="pendidikan" localSheetId="2">#REF!</definedName>
    <definedName name="pendidikan" localSheetId="3">#REF!</definedName>
    <definedName name="pendidikan" localSheetId="72">#REF!</definedName>
    <definedName name="pendidikan" localSheetId="73">#REF!</definedName>
    <definedName name="pendidikan" localSheetId="69">#REF!</definedName>
    <definedName name="pendidikan" localSheetId="70">#REF!</definedName>
    <definedName name="pendidikan" localSheetId="71">#REF!</definedName>
    <definedName name="pendidikan" localSheetId="75">#REF!</definedName>
    <definedName name="pendidikan" localSheetId="76">#REF!</definedName>
    <definedName name="pendidikan" localSheetId="77">#REF!</definedName>
    <definedName name="pendidikan" localSheetId="80">#REF!</definedName>
    <definedName name="pendidikan" localSheetId="79">#REF!</definedName>
    <definedName name="pendidikan" localSheetId="83">#REF!</definedName>
    <definedName name="pendidikan" localSheetId="85">#REF!</definedName>
    <definedName name="pendidikan" localSheetId="86">#REF!</definedName>
    <definedName name="pendidikan" localSheetId="87">#REF!</definedName>
    <definedName name="pendidikan" localSheetId="88">#REF!</definedName>
    <definedName name="pendidikan" localSheetId="89">#REF!</definedName>
    <definedName name="pendidikan" localSheetId="91">#REF!</definedName>
    <definedName name="pendidikan" localSheetId="92">#REF!</definedName>
    <definedName name="pendidikan" localSheetId="93">#REF!</definedName>
    <definedName name="pendidikan" localSheetId="4">#REF!</definedName>
    <definedName name="pendidikan" localSheetId="94">#REF!</definedName>
    <definedName name="pendidikan" localSheetId="95">#REF!</definedName>
    <definedName name="pendidikan" localSheetId="97">#REF!</definedName>
    <definedName name="pendidikan" localSheetId="98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>#REF!</definedName>
    <definedName name="Perak" localSheetId="0">#REF!</definedName>
    <definedName name="Perak" localSheetId="24">#REF!</definedName>
    <definedName name="Perak" localSheetId="25">#REF!</definedName>
    <definedName name="Perak" localSheetId="26">#REF!</definedName>
    <definedName name="Perak" localSheetId="28">#REF!</definedName>
    <definedName name="Perak" localSheetId="31">#REF!</definedName>
    <definedName name="Perak" localSheetId="32">#REF!</definedName>
    <definedName name="Perak" localSheetId="1">#REF!</definedName>
    <definedName name="Perak" localSheetId="34">#REF!</definedName>
    <definedName name="Perak" localSheetId="35">#REF!</definedName>
    <definedName name="Perak" localSheetId="36">#REF!</definedName>
    <definedName name="Perak" localSheetId="37">#REF!</definedName>
    <definedName name="Perak" localSheetId="38">#REF!</definedName>
    <definedName name="Perak" localSheetId="39">#REF!</definedName>
    <definedName name="Perak" localSheetId="40">#REF!</definedName>
    <definedName name="Perak" localSheetId="41">#REF!</definedName>
    <definedName name="Perak" localSheetId="42">#REF!</definedName>
    <definedName name="Perak" localSheetId="43">#REF!</definedName>
    <definedName name="Perak" localSheetId="44">#REF!</definedName>
    <definedName name="Perak" localSheetId="45">#REF!</definedName>
    <definedName name="Perak" localSheetId="49">#REF!</definedName>
    <definedName name="Perak" localSheetId="50">#REF!</definedName>
    <definedName name="Perak" localSheetId="52">#REF!</definedName>
    <definedName name="Perak" localSheetId="55">#REF!</definedName>
    <definedName name="Perak" localSheetId="61">#REF!</definedName>
    <definedName name="Perak" localSheetId="62">#REF!</definedName>
    <definedName name="Perak" localSheetId="2">#REF!</definedName>
    <definedName name="Perak" localSheetId="3">#REF!</definedName>
    <definedName name="Perak" localSheetId="72">#REF!</definedName>
    <definedName name="Perak" localSheetId="73">#REF!</definedName>
    <definedName name="Perak" localSheetId="69">#REF!</definedName>
    <definedName name="Perak" localSheetId="70">#REF!</definedName>
    <definedName name="Perak" localSheetId="71">#REF!</definedName>
    <definedName name="Perak" localSheetId="75">#REF!</definedName>
    <definedName name="Perak" localSheetId="76">#REF!</definedName>
    <definedName name="Perak" localSheetId="77">#REF!</definedName>
    <definedName name="Perak" localSheetId="80">#REF!</definedName>
    <definedName name="Perak" localSheetId="79">#REF!</definedName>
    <definedName name="Perak" localSheetId="83">#REF!</definedName>
    <definedName name="Perak" localSheetId="85">#REF!</definedName>
    <definedName name="Perak" localSheetId="86">#REF!</definedName>
    <definedName name="Perak" localSheetId="87">#REF!</definedName>
    <definedName name="Perak" localSheetId="88">#REF!</definedName>
    <definedName name="Perak" localSheetId="89">#REF!</definedName>
    <definedName name="Perak" localSheetId="91">#REF!</definedName>
    <definedName name="Perak" localSheetId="92">#REF!</definedName>
    <definedName name="Perak" localSheetId="93">#REF!</definedName>
    <definedName name="Perak" localSheetId="4">#REF!</definedName>
    <definedName name="Perak" localSheetId="94">#REF!</definedName>
    <definedName name="Perak" localSheetId="95">#REF!</definedName>
    <definedName name="Perak" localSheetId="97">#REF!</definedName>
    <definedName name="Perak" localSheetId="98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>#REF!</definedName>
    <definedName name="PERLIS" localSheetId="0">#REF!</definedName>
    <definedName name="PERLIS" localSheetId="24">#REF!</definedName>
    <definedName name="PERLIS" localSheetId="25">#REF!</definedName>
    <definedName name="PERLIS" localSheetId="26">#REF!</definedName>
    <definedName name="PERLIS" localSheetId="28">#REF!</definedName>
    <definedName name="PERLIS" localSheetId="31">#REF!</definedName>
    <definedName name="PERLIS" localSheetId="32">#REF!</definedName>
    <definedName name="PERLIS" localSheetId="1">#REF!</definedName>
    <definedName name="PERLIS" localSheetId="34">#REF!</definedName>
    <definedName name="PERLIS" localSheetId="35">#REF!</definedName>
    <definedName name="PERLIS" localSheetId="36">#REF!</definedName>
    <definedName name="PERLIS" localSheetId="37">#REF!</definedName>
    <definedName name="PERLIS" localSheetId="38">#REF!</definedName>
    <definedName name="PERLIS" localSheetId="39">#REF!</definedName>
    <definedName name="PERLIS" localSheetId="40">#REF!</definedName>
    <definedName name="PERLIS" localSheetId="41">#REF!</definedName>
    <definedName name="PERLIS" localSheetId="42">#REF!</definedName>
    <definedName name="PERLIS" localSheetId="43">#REF!</definedName>
    <definedName name="PERLIS" localSheetId="44">#REF!</definedName>
    <definedName name="PERLIS" localSheetId="45">#REF!</definedName>
    <definedName name="PERLIS" localSheetId="49">#REF!</definedName>
    <definedName name="PERLIS" localSheetId="50">#REF!</definedName>
    <definedName name="PERLIS" localSheetId="52">#REF!</definedName>
    <definedName name="PERLIS" localSheetId="55">#REF!</definedName>
    <definedName name="PERLIS" localSheetId="61">#REF!</definedName>
    <definedName name="PERLIS" localSheetId="62">#REF!</definedName>
    <definedName name="PERLIS" localSheetId="2">#REF!</definedName>
    <definedName name="PERLIS" localSheetId="3">#REF!</definedName>
    <definedName name="PERLIS" localSheetId="72">#REF!</definedName>
    <definedName name="PERLIS" localSheetId="73">#REF!</definedName>
    <definedName name="PERLIS" localSheetId="69">#REF!</definedName>
    <definedName name="PERLIS" localSheetId="70">#REF!</definedName>
    <definedName name="PERLIS" localSheetId="71">#REF!</definedName>
    <definedName name="PERLIS" localSheetId="75">#REF!</definedName>
    <definedName name="PERLIS" localSheetId="76">#REF!</definedName>
    <definedName name="PERLIS" localSheetId="77">#REF!</definedName>
    <definedName name="PERLIS" localSheetId="80">#REF!</definedName>
    <definedName name="PERLIS" localSheetId="79">#REF!</definedName>
    <definedName name="PERLIS" localSheetId="83">#REF!</definedName>
    <definedName name="PERLIS" localSheetId="85">#REF!</definedName>
    <definedName name="PERLIS" localSheetId="86">#REF!</definedName>
    <definedName name="PERLIS" localSheetId="87">#REF!</definedName>
    <definedName name="PERLIS" localSheetId="88">#REF!</definedName>
    <definedName name="PERLIS" localSheetId="89">#REF!</definedName>
    <definedName name="PERLIS" localSheetId="91">#REF!</definedName>
    <definedName name="PERLIS" localSheetId="92">#REF!</definedName>
    <definedName name="PERLIS" localSheetId="93">#REF!</definedName>
    <definedName name="PERLIS" localSheetId="4">#REF!</definedName>
    <definedName name="PERLIS" localSheetId="94">#REF!</definedName>
    <definedName name="PERLIS" localSheetId="95">#REF!</definedName>
    <definedName name="PERLIS" localSheetId="97">#REF!</definedName>
    <definedName name="PERLIS" localSheetId="98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>#REF!</definedName>
    <definedName name="PERMINTAAN_DATA" localSheetId="0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8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34">#REF!</definedName>
    <definedName name="PERMINTAAN_DATA" localSheetId="35">#REF!</definedName>
    <definedName name="PERMINTAAN_DATA" localSheetId="36">#REF!</definedName>
    <definedName name="PERMINTAAN_DATA" localSheetId="37">#REF!</definedName>
    <definedName name="PERMINTAAN_DATA" localSheetId="38">#REF!</definedName>
    <definedName name="PERMINTAAN_DATA" localSheetId="39">#REF!</definedName>
    <definedName name="PERMINTAAN_DATA" localSheetId="40">#REF!</definedName>
    <definedName name="PERMINTAAN_DATA" localSheetId="41">#REF!</definedName>
    <definedName name="PERMINTAAN_DATA" localSheetId="42">#REF!</definedName>
    <definedName name="PERMINTAAN_DATA" localSheetId="43">#REF!</definedName>
    <definedName name="PERMINTAAN_DATA" localSheetId="44">#REF!</definedName>
    <definedName name="PERMINTAAN_DATA" localSheetId="45">#REF!</definedName>
    <definedName name="PERMINTAAN_DATA" localSheetId="49">#REF!</definedName>
    <definedName name="PERMINTAAN_DATA" localSheetId="50">#REF!</definedName>
    <definedName name="PERMINTAAN_DATA" localSheetId="52">#REF!</definedName>
    <definedName name="PERMINTAAN_DATA" localSheetId="55">#REF!</definedName>
    <definedName name="PERMINTAAN_DATA" localSheetId="61">#REF!</definedName>
    <definedName name="PERMINTAAN_DATA" localSheetId="62">#REF!</definedName>
    <definedName name="PERMINTAAN_DATA" localSheetId="2">#REF!</definedName>
    <definedName name="PERMINTAAN_DATA" localSheetId="3">#REF!</definedName>
    <definedName name="PERMINTAAN_DATA" localSheetId="72">#REF!</definedName>
    <definedName name="PERMINTAAN_DATA" localSheetId="73">#REF!</definedName>
    <definedName name="PERMINTAAN_DATA" localSheetId="69">#REF!</definedName>
    <definedName name="PERMINTAAN_DATA" localSheetId="70">#REF!</definedName>
    <definedName name="PERMINTAAN_DATA" localSheetId="71">#REF!</definedName>
    <definedName name="PERMINTAAN_DATA" localSheetId="75">#REF!</definedName>
    <definedName name="PERMINTAAN_DATA" localSheetId="76">#REF!</definedName>
    <definedName name="PERMINTAAN_DATA" localSheetId="77">#REF!</definedName>
    <definedName name="PERMINTAAN_DATA" localSheetId="80">#REF!</definedName>
    <definedName name="PERMINTAAN_DATA" localSheetId="79">#REF!</definedName>
    <definedName name="PERMINTAAN_DATA" localSheetId="83">#REF!</definedName>
    <definedName name="PERMINTAAN_DATA" localSheetId="85">#REF!</definedName>
    <definedName name="PERMINTAAN_DATA" localSheetId="86">#REF!</definedName>
    <definedName name="PERMINTAAN_DATA" localSheetId="87">#REF!</definedName>
    <definedName name="PERMINTAAN_DATA" localSheetId="88">#REF!</definedName>
    <definedName name="PERMINTAAN_DATA" localSheetId="89">#REF!</definedName>
    <definedName name="PERMINTAAN_DATA" localSheetId="91">#REF!</definedName>
    <definedName name="PERMINTAAN_DATA" localSheetId="92">#REF!</definedName>
    <definedName name="PERMINTAAN_DATA" localSheetId="93">#REF!</definedName>
    <definedName name="PERMINTAAN_DATA" localSheetId="4">#REF!</definedName>
    <definedName name="PERMINTAAN_DATA" localSheetId="94">#REF!</definedName>
    <definedName name="PERMINTAAN_DATA" localSheetId="95">#REF!</definedName>
    <definedName name="PERMINTAAN_DATA" localSheetId="97">#REF!</definedName>
    <definedName name="PERMINTAAN_DATA" localSheetId="98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>#REF!</definedName>
    <definedName name="PERMINTAAN_DATA_KP335" localSheetId="0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8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34">#REF!</definedName>
    <definedName name="PERMINTAAN_DATA_KP335" localSheetId="35">#REF!</definedName>
    <definedName name="PERMINTAAN_DATA_KP335" localSheetId="36">#REF!</definedName>
    <definedName name="PERMINTAAN_DATA_KP335" localSheetId="37">#REF!</definedName>
    <definedName name="PERMINTAAN_DATA_KP335" localSheetId="38">#REF!</definedName>
    <definedName name="PERMINTAAN_DATA_KP335" localSheetId="39">#REF!</definedName>
    <definedName name="PERMINTAAN_DATA_KP335" localSheetId="40">#REF!</definedName>
    <definedName name="PERMINTAAN_DATA_KP335" localSheetId="41">#REF!</definedName>
    <definedName name="PERMINTAAN_DATA_KP335" localSheetId="42">#REF!</definedName>
    <definedName name="PERMINTAAN_DATA_KP335" localSheetId="43">#REF!</definedName>
    <definedName name="PERMINTAAN_DATA_KP335" localSheetId="44">#REF!</definedName>
    <definedName name="PERMINTAAN_DATA_KP335" localSheetId="45">#REF!</definedName>
    <definedName name="PERMINTAAN_DATA_KP335" localSheetId="49">#REF!</definedName>
    <definedName name="PERMINTAAN_DATA_KP335" localSheetId="50">#REF!</definedName>
    <definedName name="PERMINTAAN_DATA_KP335" localSheetId="52">#REF!</definedName>
    <definedName name="PERMINTAAN_DATA_KP335" localSheetId="55">#REF!</definedName>
    <definedName name="PERMINTAAN_DATA_KP335" localSheetId="61">#REF!</definedName>
    <definedName name="PERMINTAAN_DATA_KP335" localSheetId="62">#REF!</definedName>
    <definedName name="PERMINTAAN_DATA_KP335" localSheetId="2">#REF!</definedName>
    <definedName name="PERMINTAAN_DATA_KP335" localSheetId="3">#REF!</definedName>
    <definedName name="PERMINTAAN_DATA_KP335" localSheetId="72">#REF!</definedName>
    <definedName name="PERMINTAAN_DATA_KP335" localSheetId="73">#REF!</definedName>
    <definedName name="PERMINTAAN_DATA_KP335" localSheetId="69">#REF!</definedName>
    <definedName name="PERMINTAAN_DATA_KP335" localSheetId="70">#REF!</definedName>
    <definedName name="PERMINTAAN_DATA_KP335" localSheetId="71">#REF!</definedName>
    <definedName name="PERMINTAAN_DATA_KP335" localSheetId="75">#REF!</definedName>
    <definedName name="PERMINTAAN_DATA_KP335" localSheetId="76">#REF!</definedName>
    <definedName name="PERMINTAAN_DATA_KP335" localSheetId="77">#REF!</definedName>
    <definedName name="PERMINTAAN_DATA_KP335" localSheetId="80">#REF!</definedName>
    <definedName name="PERMINTAAN_DATA_KP335" localSheetId="79">#REF!</definedName>
    <definedName name="PERMINTAAN_DATA_KP335" localSheetId="83">#REF!</definedName>
    <definedName name="PERMINTAAN_DATA_KP335" localSheetId="85">#REF!</definedName>
    <definedName name="PERMINTAAN_DATA_KP335" localSheetId="86">#REF!</definedName>
    <definedName name="PERMINTAAN_DATA_KP335" localSheetId="87">#REF!</definedName>
    <definedName name="PERMINTAAN_DATA_KP335" localSheetId="88">#REF!</definedName>
    <definedName name="PERMINTAAN_DATA_KP335" localSheetId="89">#REF!</definedName>
    <definedName name="PERMINTAAN_DATA_KP335" localSheetId="91">#REF!</definedName>
    <definedName name="PERMINTAAN_DATA_KP335" localSheetId="92">#REF!</definedName>
    <definedName name="PERMINTAAN_DATA_KP335" localSheetId="93">#REF!</definedName>
    <definedName name="PERMINTAAN_DATA_KP335" localSheetId="4">#REF!</definedName>
    <definedName name="PERMINTAAN_DATA_KP335" localSheetId="94">#REF!</definedName>
    <definedName name="PERMINTAAN_DATA_KP335" localSheetId="95">#REF!</definedName>
    <definedName name="PERMINTAAN_DATA_KP335" localSheetId="97">#REF!</definedName>
    <definedName name="PERMINTAAN_DATA_KP335" localSheetId="98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>#REF!</definedName>
    <definedName name="pilkjk" localSheetId="0">#REF!</definedName>
    <definedName name="pilkjk" localSheetId="24">#REF!</definedName>
    <definedName name="pilkjk" localSheetId="25">#REF!</definedName>
    <definedName name="pilkjk" localSheetId="26">#REF!</definedName>
    <definedName name="pilkjk" localSheetId="28">#REF!</definedName>
    <definedName name="pilkjk" localSheetId="31">#REF!</definedName>
    <definedName name="pilkjk" localSheetId="32">#REF!</definedName>
    <definedName name="pilkjk" localSheetId="1">#REF!</definedName>
    <definedName name="pilkjk" localSheetId="34">#REF!</definedName>
    <definedName name="pilkjk" localSheetId="35">#REF!</definedName>
    <definedName name="pilkjk" localSheetId="36">#REF!</definedName>
    <definedName name="pilkjk" localSheetId="37">#REF!</definedName>
    <definedName name="pilkjk" localSheetId="38">#REF!</definedName>
    <definedName name="pilkjk" localSheetId="39">#REF!</definedName>
    <definedName name="pilkjk" localSheetId="40">#REF!</definedName>
    <definedName name="pilkjk" localSheetId="41">#REF!</definedName>
    <definedName name="pilkjk" localSheetId="42">#REF!</definedName>
    <definedName name="pilkjk" localSheetId="43">#REF!</definedName>
    <definedName name="pilkjk" localSheetId="44">#REF!</definedName>
    <definedName name="pilkjk" localSheetId="45">#REF!</definedName>
    <definedName name="pilkjk" localSheetId="49">#REF!</definedName>
    <definedName name="pilkjk" localSheetId="50">#REF!</definedName>
    <definedName name="pilkjk" localSheetId="52">#REF!</definedName>
    <definedName name="pilkjk" localSheetId="55">#REF!</definedName>
    <definedName name="pilkjk" localSheetId="61">#REF!</definedName>
    <definedName name="pilkjk" localSheetId="62">#REF!</definedName>
    <definedName name="pilkjk" localSheetId="2">#REF!</definedName>
    <definedName name="pilkjk" localSheetId="3">#REF!</definedName>
    <definedName name="pilkjk" localSheetId="72">#REF!</definedName>
    <definedName name="pilkjk" localSheetId="73">#REF!</definedName>
    <definedName name="pilkjk" localSheetId="69">#REF!</definedName>
    <definedName name="pilkjk" localSheetId="70">#REF!</definedName>
    <definedName name="pilkjk" localSheetId="71">#REF!</definedName>
    <definedName name="pilkjk" localSheetId="75">#REF!</definedName>
    <definedName name="pilkjk" localSheetId="76">#REF!</definedName>
    <definedName name="pilkjk" localSheetId="77">#REF!</definedName>
    <definedName name="pilkjk" localSheetId="80">#REF!</definedName>
    <definedName name="pilkjk" localSheetId="79">#REF!</definedName>
    <definedName name="pilkjk" localSheetId="83">#REF!</definedName>
    <definedName name="pilkjk" localSheetId="85">#REF!</definedName>
    <definedName name="pilkjk" localSheetId="86">#REF!</definedName>
    <definedName name="pilkjk" localSheetId="87">#REF!</definedName>
    <definedName name="pilkjk" localSheetId="88">#REF!</definedName>
    <definedName name="pilkjk" localSheetId="89">#REF!</definedName>
    <definedName name="pilkjk" localSheetId="91">#REF!</definedName>
    <definedName name="pilkjk" localSheetId="92">#REF!</definedName>
    <definedName name="pilkjk" localSheetId="93">#REF!</definedName>
    <definedName name="pilkjk" localSheetId="4">#REF!</definedName>
    <definedName name="pilkjk" localSheetId="94">#REF!</definedName>
    <definedName name="pilkjk" localSheetId="95">#REF!</definedName>
    <definedName name="pilkjk" localSheetId="97">#REF!</definedName>
    <definedName name="pilkjk" localSheetId="98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>#REF!</definedName>
    <definedName name="pppp" localSheetId="26" hidden="1">'[9]7.6'!#REF!</definedName>
    <definedName name="pppp" localSheetId="28" hidden="1">'[9]7.6'!#REF!</definedName>
    <definedName name="pppp" localSheetId="31" hidden="1">'[9]7.6'!#REF!</definedName>
    <definedName name="pppp" localSheetId="32" hidden="1">'[9]7.6'!#REF!</definedName>
    <definedName name="pppp" localSheetId="39" hidden="1">'[9]7.6'!#REF!</definedName>
    <definedName name="pppp" localSheetId="40" hidden="1">'[9]7.6'!#REF!</definedName>
    <definedName name="pppp" localSheetId="43" hidden="1">'[9]7.6'!#REF!</definedName>
    <definedName name="pppp" localSheetId="44" hidden="1">'[9]7.6'!#REF!</definedName>
    <definedName name="pppp" localSheetId="49" hidden="1">'[9]7.6'!#REF!</definedName>
    <definedName name="pppp" localSheetId="50" hidden="1">'[9]7.6'!#REF!</definedName>
    <definedName name="pppp" localSheetId="52" hidden="1">'[9]7.6'!#REF!</definedName>
    <definedName name="pppp" localSheetId="55" hidden="1">'[9]7.6'!#REF!</definedName>
    <definedName name="pppp" localSheetId="3" hidden="1">'[9]7.6'!#REF!</definedName>
    <definedName name="pppp" localSheetId="72" hidden="1">'[9]7.6'!#REF!</definedName>
    <definedName name="pppp" localSheetId="73" hidden="1">'[9]7.6'!#REF!</definedName>
    <definedName name="pppp" localSheetId="69" hidden="1">'[9]7.6'!#REF!</definedName>
    <definedName name="pppp" localSheetId="70" hidden="1">'[9]7.6'!#REF!</definedName>
    <definedName name="pppp" localSheetId="71" hidden="1">'[9]7.6'!#REF!</definedName>
    <definedName name="pppp" localSheetId="75" hidden="1">'[9]7.6'!#REF!</definedName>
    <definedName name="pppp" localSheetId="76" hidden="1">'[9]7.6'!#REF!</definedName>
    <definedName name="pppp" localSheetId="77" hidden="1">'[9]7.6'!#REF!</definedName>
    <definedName name="pppp" localSheetId="80" hidden="1">'[9]7.6'!#REF!</definedName>
    <definedName name="pppp" localSheetId="79" hidden="1">'[9]7.6'!#REF!</definedName>
    <definedName name="pppp" localSheetId="83" hidden="1">'[9]7.6'!#REF!</definedName>
    <definedName name="pppp" localSheetId="87" hidden="1">'[9]7.6'!#REF!</definedName>
    <definedName name="pppp" localSheetId="91" hidden="1">'[9]7.6'!#REF!</definedName>
    <definedName name="pppp" localSheetId="92" hidden="1">'[9]7.6'!#REF!</definedName>
    <definedName name="pppp" localSheetId="93" hidden="1">'[9]7.6'!#REF!</definedName>
    <definedName name="pppp" localSheetId="94" hidden="1">'[9]7.6'!#REF!</definedName>
    <definedName name="pppp" localSheetId="95" hidden="1">'[9]7.6'!#REF!</definedName>
    <definedName name="pppp" localSheetId="97" hidden="1">'[9]7.6'!#REF!</definedName>
    <definedName name="pppp" localSheetId="98" hidden="1">'[9]7.6'!#REF!</definedName>
    <definedName name="pppp" hidden="1">'[9]7.6'!#REF!</definedName>
    <definedName name="_xlnm.Print_Area" localSheetId="0">'4.1'!$A$1:$H$87</definedName>
    <definedName name="_xlnm.Print_Area" localSheetId="17">'4.10a'!$A$1:$N$87</definedName>
    <definedName name="_xlnm.Print_Area" localSheetId="18">'4.10b'!$A$1:$N$87</definedName>
    <definedName name="_xlnm.Print_Area" localSheetId="19">'4.10c'!$A$1:$N$88</definedName>
    <definedName name="_xlnm.Print_Area" localSheetId="20">'4.10d'!$A$1:$N$87</definedName>
    <definedName name="_xlnm.Print_Area" localSheetId="21">'4.10e'!$A$1:$N$89</definedName>
    <definedName name="_xlnm.Print_Area" localSheetId="22">'4.10f'!$A$1:$N$60</definedName>
    <definedName name="_xlnm.Print_Area" localSheetId="23">'4.11'!$A$1:$H$41</definedName>
    <definedName name="_xlnm.Print_Area" localSheetId="24">'4.12'!$A$1:$M$58</definedName>
    <definedName name="_xlnm.Print_Area" localSheetId="25">'4.13'!$A$1:$F$27</definedName>
    <definedName name="_xlnm.Print_Area" localSheetId="26">'4.14'!$A$1:$I$84</definedName>
    <definedName name="_xlnm.Print_Area" localSheetId="27">'4.15'!$A$1:$K$55</definedName>
    <definedName name="_xlnm.Print_Area" localSheetId="28">'4.16'!$A$1:$K$53</definedName>
    <definedName name="_xlnm.Print_Area" localSheetId="29">'4.17'!$A$1:$K$73</definedName>
    <definedName name="_xlnm.Print_Area" localSheetId="30">'4.17 (2)'!$A$1:$K$56</definedName>
    <definedName name="_xlnm.Print_Area" localSheetId="31">'4.18'!$A$1:$I$46</definedName>
    <definedName name="_xlnm.Print_Area" localSheetId="32">'4.18 (2)'!$A$1:$I$45</definedName>
    <definedName name="_xlnm.Print_Area" localSheetId="33">'4.19'!$A$1:$N$36</definedName>
    <definedName name="_xlnm.Print_Area" localSheetId="1">'4.2'!$A$1:$Q$89</definedName>
    <definedName name="_xlnm.Print_Area" localSheetId="34">'4.20'!$A$1:$N$88</definedName>
    <definedName name="_xlnm.Print_Area" localSheetId="35">'4.21 '!$A$1:$N$88</definedName>
    <definedName name="_xlnm.Print_Area" localSheetId="36">'4.22'!$A$1:$O$90</definedName>
    <definedName name="_xlnm.Print_Area" localSheetId="37">'4.22 (samb.)'!$A$1:$H$82</definedName>
    <definedName name="_xlnm.Print_Area" localSheetId="38">'4.23'!$A$1:$P$89</definedName>
    <definedName name="_xlnm.Print_Area" localSheetId="39">'4.23 (2)'!$A$1:$Q$91</definedName>
    <definedName name="_xlnm.Print_Area" localSheetId="40">'4.23 (3)'!$A$1:$M$91</definedName>
    <definedName name="_xlnm.Print_Area" localSheetId="41">'4.23 (samb.)'!$A$1:$P$86</definedName>
    <definedName name="_xlnm.Print_Area" localSheetId="42">'4.24 (4)'!$A$1:$P$89</definedName>
    <definedName name="_xlnm.Print_Area" localSheetId="43">'4.24 (5)'!$A$1:$Q$89</definedName>
    <definedName name="_xlnm.Print_Area" localSheetId="44">'4.24 (6)'!$A$1:$M$89</definedName>
    <definedName name="_xlnm.Print_Area" localSheetId="45">'4.24 (samb.) '!$A$1:$P$86</definedName>
    <definedName name="_xlnm.Print_Area" localSheetId="46">'4.25'!$A$1:$H$41</definedName>
    <definedName name="_xlnm.Print_Area" localSheetId="47">'4.26'!$A$1:$L$76</definedName>
    <definedName name="_xlnm.Print_Area" localSheetId="48">'4.26 (samb)'!$A$1:$L$88</definedName>
    <definedName name="_xlnm.Print_Area" localSheetId="49">'4.27 (1)'!$A$1:$L$76</definedName>
    <definedName name="_xlnm.Print_Area" localSheetId="50">'4.27(2)'!$A$1:$L$72</definedName>
    <definedName name="_xlnm.Print_Area" localSheetId="51">'4.27(3)'!$A$1:$L$70</definedName>
    <definedName name="_xlnm.Print_Area" localSheetId="52">'4.27(4)'!$A$1:$L$33</definedName>
    <definedName name="_xlnm.Print_Area" localSheetId="53">'4.28 (2)'!$A$1:$L$81</definedName>
    <definedName name="_xlnm.Print_Area" localSheetId="55">'4.28 (samb)2 (3)'!$A$1:$L$54</definedName>
    <definedName name="_xlnm.Print_Area" localSheetId="54">'4.28 2 (samb)'!$A$1:$L$73</definedName>
    <definedName name="_xlnm.Print_Area" localSheetId="56">'4.29'!$A$1:$L$81</definedName>
    <definedName name="_xlnm.Print_Area" localSheetId="57">'4.29 (samb) '!$A$1:$L$84</definedName>
    <definedName name="_xlnm.Print_Area" localSheetId="58">'4.29 (samb) 2'!$A$1:$L$81</definedName>
    <definedName name="_xlnm.Print_Area" localSheetId="59">'4.29 (samb) 3'!$A$1:$L$83</definedName>
    <definedName name="_xlnm.Print_Area" localSheetId="60">'4.29 (samb) 4'!$A$1:$L$82</definedName>
    <definedName name="_xlnm.Print_Area" localSheetId="61">'4.29 (samb) 5'!$A$1:$L$77</definedName>
    <definedName name="_xlnm.Print_Area" localSheetId="62">'4.29 (samb) 6'!$A$1:$L$55</definedName>
    <definedName name="_xlnm.Print_Area" localSheetId="2">'4.3 '!$A$1:$M$91</definedName>
    <definedName name="_xlnm.Print_Area" localSheetId="3">'4.3  (2)'!$A$1:$M$92</definedName>
    <definedName name="_xlnm.Print_Area" localSheetId="63">'4.30'!$A$1:$L$57</definedName>
    <definedName name="_xlnm.Print_Area" localSheetId="72">'4.30 (10)'!$A$1:$L$54</definedName>
    <definedName name="_xlnm.Print_Area" localSheetId="73">'4.30 (11)'!$A$1:$H$54</definedName>
    <definedName name="_xlnm.Print_Area" localSheetId="65">'4.30 (3)'!$A$1:$L$58</definedName>
    <definedName name="_xlnm.Print_Area" localSheetId="66">'4.30 (4)'!$A$1:$L$60</definedName>
    <definedName name="_xlnm.Print_Area" localSheetId="67">'4.30 (5)'!$A$1:$H$58</definedName>
    <definedName name="_xlnm.Print_Area" localSheetId="68">'4.30 (6) '!$A$1:$L$54</definedName>
    <definedName name="_xlnm.Print_Area" localSheetId="69">'4.30 (7)'!$A$1:$L$54</definedName>
    <definedName name="_xlnm.Print_Area" localSheetId="70">'4.30 (8)'!$A$1:$L$54</definedName>
    <definedName name="_xlnm.Print_Area" localSheetId="71">'4.30 (9)'!$A$1:$L$54</definedName>
    <definedName name="_xlnm.Print_Area" localSheetId="64">'4.30 (samb)'!$A$1:$L$59</definedName>
    <definedName name="_xlnm.Print_Area" localSheetId="74">'4.31'!$A$1:$L$54</definedName>
    <definedName name="_xlnm.Print_Area" localSheetId="75">'4.31 (2)'!$A$1:$L$54</definedName>
    <definedName name="_xlnm.Print_Area" localSheetId="76">'4.31 (3)'!$A$1:$M$54</definedName>
    <definedName name="_xlnm.Print_Area" localSheetId="77">'4.31 (4)'!$A$1:$L$54</definedName>
    <definedName name="_xlnm.Print_Area" localSheetId="78">'4.32'!$A$1:$L$51</definedName>
    <definedName name="_xlnm.Print_Area" localSheetId="80">'4.32 (3)'!$A$1:$H$50</definedName>
    <definedName name="_xlnm.Print_Area" localSheetId="79">'4.32(2)'!$A$1:$L$50</definedName>
    <definedName name="_xlnm.Print_Area" localSheetId="81">'4.33'!$A$1:$L$50</definedName>
    <definedName name="_xlnm.Print_Area" localSheetId="82">'4.33 (2)'!$A$1:$H$50</definedName>
    <definedName name="_xlnm.Print_Area" localSheetId="83">'4.34'!$A$1:$O$85</definedName>
    <definedName name="_xlnm.Print_Area" localSheetId="84">'4.35'!$A$1:$P$69</definedName>
    <definedName name="_xlnm.Print_Area" localSheetId="85">'4.36'!$A$1:$Q$87</definedName>
    <definedName name="_xlnm.Print_Area" localSheetId="86">'4.36 (2)'!$A$1:$M$86</definedName>
    <definedName name="_xlnm.Print_Area" localSheetId="87">'4.37'!$A$1:$H$52</definedName>
    <definedName name="_xlnm.Print_Area" localSheetId="88">'4.38'!$A$1:$Q$87</definedName>
    <definedName name="_xlnm.Print_Area" localSheetId="89">'4.38 (2)'!$A$1:$M$87</definedName>
    <definedName name="_xlnm.Print_Area" localSheetId="90">'4.39'!$A$1:$L$54</definedName>
    <definedName name="_xlnm.Print_Area" localSheetId="91">'4.39(2)'!$A$1:$L$54</definedName>
    <definedName name="_xlnm.Print_Area" localSheetId="92">'4.39(3)'!$A$1:$L$57</definedName>
    <definedName name="_xlnm.Print_Area" localSheetId="93">'4.39(4)'!$A$1:$H$54</definedName>
    <definedName name="_xlnm.Print_Area" localSheetId="4">'4.4'!$A$1:$K$91</definedName>
    <definedName name="_xlnm.Print_Area" localSheetId="94">'4.40'!$A$1:$H$88</definedName>
    <definedName name="_xlnm.Print_Area" localSheetId="95">'4.41'!$A$1:$H$88</definedName>
    <definedName name="_xlnm.Print_Area" localSheetId="96">'4.42'!$A$1:$J$42</definedName>
    <definedName name="_xlnm.Print_Area" localSheetId="97">'4.43'!$A$1:$I$88</definedName>
    <definedName name="_xlnm.Print_Area" localSheetId="98">'4.43(2)'!$A$1:$I$106</definedName>
    <definedName name="_xlnm.Print_Area" localSheetId="5">'4.5'!$A$1:$P$89</definedName>
    <definedName name="_xlnm.Print_Area" localSheetId="6">'4.5 (2)'!$A$1:$L$90</definedName>
    <definedName name="_xlnm.Print_Area" localSheetId="7">'4.6'!$A$1:$P$91</definedName>
    <definedName name="_xlnm.Print_Area" localSheetId="8">'4.6 (2)'!$A$1:$L$90</definedName>
    <definedName name="_xlnm.Print_Area" localSheetId="9">'4.7'!$A$1:$L$79</definedName>
    <definedName name="_xlnm.Print_Area" localSheetId="13">'4.8'!$A$1:$L$87</definedName>
    <definedName name="_xlnm.Print_Area" localSheetId="14">'4.8 (2)'!$A$1:$J$86</definedName>
    <definedName name="_xlnm.Print_Area" localSheetId="15">'4.9'!$A$1:$J$60</definedName>
    <definedName name="_xlnm.Print_Area" localSheetId="16">'4.9 (2)'!$A$1:$I$61</definedName>
    <definedName name="_xlnm.Print_Area" localSheetId="10">'6.7(n)'!$A$1:$H$86</definedName>
    <definedName name="_xlnm.Print_Area" localSheetId="11">'6.8 (n)'!$A$1:$J$58</definedName>
    <definedName name="_xlnm.Print_Area" localSheetId="12">'6.9 (n)'!$A$1:$L$135</definedName>
    <definedName name="q" localSheetId="0">#REF!</definedName>
    <definedName name="q" localSheetId="24">#REF!</definedName>
    <definedName name="q" localSheetId="25">#REF!</definedName>
    <definedName name="q" localSheetId="26">#REF!</definedName>
    <definedName name="q" localSheetId="28">#REF!</definedName>
    <definedName name="q" localSheetId="31">#REF!</definedName>
    <definedName name="q" localSheetId="32">#REF!</definedName>
    <definedName name="q" localSheetId="1">#REF!</definedName>
    <definedName name="q" localSheetId="34">#REF!</definedName>
    <definedName name="q" localSheetId="35">#REF!</definedName>
    <definedName name="q" localSheetId="36">#REF!</definedName>
    <definedName name="q" localSheetId="37">#REF!</definedName>
    <definedName name="q" localSheetId="38">#REF!</definedName>
    <definedName name="q" localSheetId="39">#REF!</definedName>
    <definedName name="q" localSheetId="40">#REF!</definedName>
    <definedName name="q" localSheetId="41">#REF!</definedName>
    <definedName name="q" localSheetId="42">#REF!</definedName>
    <definedName name="q" localSheetId="43">#REF!</definedName>
    <definedName name="q" localSheetId="44">#REF!</definedName>
    <definedName name="q" localSheetId="45">#REF!</definedName>
    <definedName name="q" localSheetId="49">#REF!</definedName>
    <definedName name="q" localSheetId="50">#REF!</definedName>
    <definedName name="q" localSheetId="52">#REF!</definedName>
    <definedName name="q" localSheetId="55">#REF!</definedName>
    <definedName name="q" localSheetId="61">#REF!</definedName>
    <definedName name="q" localSheetId="62">#REF!</definedName>
    <definedName name="q" localSheetId="2">#REF!</definedName>
    <definedName name="q" localSheetId="3">#REF!</definedName>
    <definedName name="q" localSheetId="72">#REF!</definedName>
    <definedName name="q" localSheetId="73">#REF!</definedName>
    <definedName name="q" localSheetId="69">#REF!</definedName>
    <definedName name="q" localSheetId="70">#REF!</definedName>
    <definedName name="q" localSheetId="71">#REF!</definedName>
    <definedName name="q" localSheetId="75">#REF!</definedName>
    <definedName name="q" localSheetId="76">#REF!</definedName>
    <definedName name="q" localSheetId="77">#REF!</definedName>
    <definedName name="q" localSheetId="80">#REF!</definedName>
    <definedName name="q" localSheetId="79">#REF!</definedName>
    <definedName name="q" localSheetId="83">#REF!</definedName>
    <definedName name="q" localSheetId="85">#REF!</definedName>
    <definedName name="q" localSheetId="86">#REF!</definedName>
    <definedName name="q" localSheetId="87">#REF!</definedName>
    <definedName name="q" localSheetId="88">#REF!</definedName>
    <definedName name="q" localSheetId="89">#REF!</definedName>
    <definedName name="q" localSheetId="91">#REF!</definedName>
    <definedName name="q" localSheetId="92">#REF!</definedName>
    <definedName name="q" localSheetId="93">#REF!</definedName>
    <definedName name="q" localSheetId="4">#REF!</definedName>
    <definedName name="q" localSheetId="94">#REF!</definedName>
    <definedName name="q" localSheetId="95">#REF!</definedName>
    <definedName name="q" localSheetId="97">#REF!</definedName>
    <definedName name="q" localSheetId="98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>#REF!</definedName>
    <definedName name="qq" localSheetId="24">#REF!</definedName>
    <definedName name="qq" localSheetId="25">#REF!</definedName>
    <definedName name="qq" localSheetId="26">#REF!</definedName>
    <definedName name="qq" localSheetId="28">#REF!</definedName>
    <definedName name="qq" localSheetId="31">#REF!</definedName>
    <definedName name="qq" localSheetId="32">#REF!</definedName>
    <definedName name="qq" localSheetId="34">#REF!</definedName>
    <definedName name="qq" localSheetId="35">#REF!</definedName>
    <definedName name="qq" localSheetId="39">#REF!</definedName>
    <definedName name="qq" localSheetId="40">#REF!</definedName>
    <definedName name="qq" localSheetId="43">#REF!</definedName>
    <definedName name="qq" localSheetId="44">#REF!</definedName>
    <definedName name="qq" localSheetId="49">#REF!</definedName>
    <definedName name="qq" localSheetId="50">#REF!</definedName>
    <definedName name="qq" localSheetId="52">#REF!</definedName>
    <definedName name="qq" localSheetId="55">#REF!</definedName>
    <definedName name="qq" localSheetId="3">#REF!</definedName>
    <definedName name="qq" localSheetId="72">#REF!</definedName>
    <definedName name="qq" localSheetId="73">#REF!</definedName>
    <definedName name="qq" localSheetId="69">#REF!</definedName>
    <definedName name="qq" localSheetId="70">#REF!</definedName>
    <definedName name="qq" localSheetId="71">#REF!</definedName>
    <definedName name="qq" localSheetId="75">#REF!</definedName>
    <definedName name="qq" localSheetId="76">#REF!</definedName>
    <definedName name="qq" localSheetId="77">#REF!</definedName>
    <definedName name="qq" localSheetId="80">#REF!</definedName>
    <definedName name="qq" localSheetId="79">#REF!</definedName>
    <definedName name="qq" localSheetId="83">#REF!</definedName>
    <definedName name="qq" localSheetId="85">#REF!</definedName>
    <definedName name="qq" localSheetId="86">#REF!</definedName>
    <definedName name="qq" localSheetId="87">#REF!</definedName>
    <definedName name="qq" localSheetId="88">#REF!</definedName>
    <definedName name="qq" localSheetId="89">#REF!</definedName>
    <definedName name="qq" localSheetId="91">#REF!</definedName>
    <definedName name="qq" localSheetId="92">#REF!</definedName>
    <definedName name="qq" localSheetId="93">#REF!</definedName>
    <definedName name="qq" localSheetId="4">#REF!</definedName>
    <definedName name="qq" localSheetId="94">#REF!</definedName>
    <definedName name="qq" localSheetId="95">#REF!</definedName>
    <definedName name="qq" localSheetId="97">#REF!</definedName>
    <definedName name="qq" localSheetId="98">#REF!</definedName>
    <definedName name="qq" localSheetId="5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>#REF!</definedName>
    <definedName name="qqqttt" localSheetId="24">#REF!</definedName>
    <definedName name="qqqttt" localSheetId="25">#REF!</definedName>
    <definedName name="qqqttt" localSheetId="26">#REF!</definedName>
    <definedName name="qqqttt" localSheetId="28">#REF!</definedName>
    <definedName name="qqqttt" localSheetId="31">#REF!</definedName>
    <definedName name="qqqttt" localSheetId="32">#REF!</definedName>
    <definedName name="qqqttt" localSheetId="34">#REF!</definedName>
    <definedName name="qqqttt" localSheetId="35">#REF!</definedName>
    <definedName name="qqqttt" localSheetId="39">#REF!</definedName>
    <definedName name="qqqttt" localSheetId="40">#REF!</definedName>
    <definedName name="qqqttt" localSheetId="43">#REF!</definedName>
    <definedName name="qqqttt" localSheetId="44">#REF!</definedName>
    <definedName name="qqqttt" localSheetId="49">#REF!</definedName>
    <definedName name="qqqttt" localSheetId="50">#REF!</definedName>
    <definedName name="qqqttt" localSheetId="52">#REF!</definedName>
    <definedName name="qqqttt" localSheetId="55">#REF!</definedName>
    <definedName name="qqqttt" localSheetId="3">#REF!</definedName>
    <definedName name="qqqttt" localSheetId="72">#REF!</definedName>
    <definedName name="qqqttt" localSheetId="73">#REF!</definedName>
    <definedName name="qqqttt" localSheetId="69">#REF!</definedName>
    <definedName name="qqqttt" localSheetId="70">#REF!</definedName>
    <definedName name="qqqttt" localSheetId="71">#REF!</definedName>
    <definedName name="qqqttt" localSheetId="75">#REF!</definedName>
    <definedName name="qqqttt" localSheetId="76">#REF!</definedName>
    <definedName name="qqqttt" localSheetId="77">#REF!</definedName>
    <definedName name="qqqttt" localSheetId="80">#REF!</definedName>
    <definedName name="qqqttt" localSheetId="79">#REF!</definedName>
    <definedName name="qqqttt" localSheetId="83">#REF!</definedName>
    <definedName name="qqqttt" localSheetId="85">#REF!</definedName>
    <definedName name="qqqttt" localSheetId="86">#REF!</definedName>
    <definedName name="qqqttt" localSheetId="87">#REF!</definedName>
    <definedName name="qqqttt" localSheetId="88">#REF!</definedName>
    <definedName name="qqqttt" localSheetId="89">#REF!</definedName>
    <definedName name="qqqttt" localSheetId="91">#REF!</definedName>
    <definedName name="qqqttt" localSheetId="92">#REF!</definedName>
    <definedName name="qqqttt" localSheetId="93">#REF!</definedName>
    <definedName name="qqqttt" localSheetId="4">#REF!</definedName>
    <definedName name="qqqttt" localSheetId="94">#REF!</definedName>
    <definedName name="qqqttt" localSheetId="95">#REF!</definedName>
    <definedName name="qqqttt" localSheetId="97">#REF!</definedName>
    <definedName name="qqqttt" localSheetId="98">#REF!</definedName>
    <definedName name="qqqttt" localSheetId="5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>#REF!</definedName>
    <definedName name="qqw" localSheetId="26" hidden="1">'[7]4.8'!#REF!</definedName>
    <definedName name="qqw" localSheetId="28" hidden="1">'[7]4.8'!#REF!</definedName>
    <definedName name="qqw" localSheetId="31" hidden="1">'[7]4.8'!#REF!</definedName>
    <definedName name="qqw" localSheetId="32" hidden="1">'[7]4.8'!#REF!</definedName>
    <definedName name="qqw" localSheetId="39" hidden="1">'[7]4.8'!#REF!</definedName>
    <definedName name="qqw" localSheetId="40" hidden="1">'[7]4.8'!#REF!</definedName>
    <definedName name="qqw" localSheetId="43" hidden="1">'[7]4.8'!#REF!</definedName>
    <definedName name="qqw" localSheetId="44" hidden="1">'[7]4.8'!#REF!</definedName>
    <definedName name="qqw" localSheetId="49" hidden="1">'[7]4.8'!#REF!</definedName>
    <definedName name="qqw" localSheetId="50" hidden="1">'[7]4.8'!#REF!</definedName>
    <definedName name="qqw" localSheetId="52" hidden="1">'[7]4.8'!#REF!</definedName>
    <definedName name="qqw" localSheetId="55" hidden="1">'[7]4.8'!#REF!</definedName>
    <definedName name="qqw" localSheetId="3" hidden="1">'[7]4.8'!#REF!</definedName>
    <definedName name="qqw" localSheetId="72" hidden="1">'[7]4.8'!#REF!</definedName>
    <definedName name="qqw" localSheetId="73" hidden="1">'[7]4.8'!#REF!</definedName>
    <definedName name="qqw" localSheetId="69" hidden="1">'[7]4.8'!#REF!</definedName>
    <definedName name="qqw" localSheetId="70" hidden="1">'[7]4.8'!#REF!</definedName>
    <definedName name="qqw" localSheetId="71" hidden="1">'[7]4.8'!#REF!</definedName>
    <definedName name="qqw" localSheetId="75" hidden="1">'[7]4.8'!#REF!</definedName>
    <definedName name="qqw" localSheetId="76" hidden="1">'[7]4.8'!#REF!</definedName>
    <definedName name="qqw" localSheetId="77" hidden="1">'[7]4.8'!#REF!</definedName>
    <definedName name="qqw" localSheetId="80" hidden="1">'[7]4.8'!#REF!</definedName>
    <definedName name="qqw" localSheetId="79" hidden="1">'[7]4.8'!#REF!</definedName>
    <definedName name="qqw" localSheetId="83" hidden="1">'[7]4.8'!#REF!</definedName>
    <definedName name="qqw" localSheetId="87" hidden="1">'[7]4.8'!#REF!</definedName>
    <definedName name="qqw" localSheetId="91" hidden="1">'[7]4.8'!#REF!</definedName>
    <definedName name="qqw" localSheetId="92" hidden="1">'[7]4.8'!#REF!</definedName>
    <definedName name="qqw" localSheetId="93" hidden="1">'[7]4.8'!#REF!</definedName>
    <definedName name="qqw" localSheetId="94" hidden="1">'[7]4.8'!#REF!</definedName>
    <definedName name="qqw" localSheetId="95" hidden="1">'[7]4.8'!#REF!</definedName>
    <definedName name="qqw" localSheetId="97" hidden="1">'[7]4.8'!#REF!</definedName>
    <definedName name="qqw" localSheetId="98" hidden="1">'[7]4.8'!#REF!</definedName>
    <definedName name="qqw" hidden="1">'[7]4.8'!#REF!</definedName>
    <definedName name="Region" localSheetId="0">[21]Sheet2!$B$2:$B$7</definedName>
    <definedName name="Region" localSheetId="24">[22]Sheet2!$B$2:$B$7</definedName>
    <definedName name="Region" localSheetId="1">[21]Sheet2!$B$2:$B$7</definedName>
    <definedName name="Region" localSheetId="36">[21]Sheet2!$B$2:$B$7</definedName>
    <definedName name="Region" localSheetId="37">[21]Sheet2!$B$2:$B$7</definedName>
    <definedName name="Region" localSheetId="38">[21]Sheet2!$B$2:$B$7</definedName>
    <definedName name="Region" localSheetId="39">[21]Sheet2!$B$2:$B$7</definedName>
    <definedName name="Region" localSheetId="40">[21]Sheet2!$B$2:$B$7</definedName>
    <definedName name="Region" localSheetId="41">[21]Sheet2!$B$2:$B$7</definedName>
    <definedName name="Region" localSheetId="42">[21]Sheet2!$B$2:$B$7</definedName>
    <definedName name="Region" localSheetId="43">[21]Sheet2!$B$2:$B$7</definedName>
    <definedName name="Region" localSheetId="44">[21]Sheet2!$B$2:$B$7</definedName>
    <definedName name="Region" localSheetId="45">[21]Sheet2!$B$2:$B$7</definedName>
    <definedName name="Region" localSheetId="2">[21]Sheet2!$B$2:$B$7</definedName>
    <definedName name="Region" localSheetId="3">[21]Sheet2!$B$2:$B$7</definedName>
    <definedName name="Region" localSheetId="83">[23]Sheet2!$B$2:$B$7</definedName>
    <definedName name="Region" localSheetId="85">[21]Sheet2!$B$2:$B$7</definedName>
    <definedName name="Region" localSheetId="86">[21]Sheet2!$B$2:$B$7</definedName>
    <definedName name="Region" localSheetId="88">[21]Sheet2!$B$2:$B$7</definedName>
    <definedName name="Region" localSheetId="89">[21]Sheet2!$B$2:$B$7</definedName>
    <definedName name="Region" localSheetId="4">[21]Sheet2!$B$2:$B$7</definedName>
    <definedName name="Region" localSheetId="94">[18]Sheet2!$B$2:$B$7</definedName>
    <definedName name="Region" localSheetId="95">[18]Sheet2!$B$2:$B$7</definedName>
    <definedName name="Region" localSheetId="5">[21]Sheet2!$B$2:$B$7</definedName>
    <definedName name="Region" localSheetId="6">[21]Sheet2!$B$2:$B$7</definedName>
    <definedName name="Region" localSheetId="7">[21]Sheet2!$B$2:$B$7</definedName>
    <definedName name="Region" localSheetId="8">[21]Sheet2!$B$2:$B$7</definedName>
    <definedName name="Region" localSheetId="9">[21]Sheet2!$B$2:$B$7</definedName>
    <definedName name="Region">[21]Sheet2!$B$2:$B$7</definedName>
    <definedName name="Region1" localSheetId="0">[24]Sheet1!$B$2:$B$19</definedName>
    <definedName name="Region1" localSheetId="1">[24]Sheet1!$B$2:$B$19</definedName>
    <definedName name="Region1" localSheetId="36">[24]Sheet1!$B$2:$B$19</definedName>
    <definedName name="Region1" localSheetId="37">[24]Sheet1!$B$2:$B$19</definedName>
    <definedName name="Region1" localSheetId="38">[24]Sheet1!$B$2:$B$19</definedName>
    <definedName name="Region1" localSheetId="39">[24]Sheet1!$B$2:$B$19</definedName>
    <definedName name="Region1" localSheetId="40">[24]Sheet1!$B$2:$B$19</definedName>
    <definedName name="Region1" localSheetId="41">[24]Sheet1!$B$2:$B$19</definedName>
    <definedName name="Region1" localSheetId="42">[24]Sheet1!$B$2:$B$19</definedName>
    <definedName name="Region1" localSheetId="43">[24]Sheet1!$B$2:$B$19</definedName>
    <definedName name="Region1" localSheetId="44">[24]Sheet1!$B$2:$B$19</definedName>
    <definedName name="Region1" localSheetId="45">[24]Sheet1!$B$2:$B$19</definedName>
    <definedName name="Region1" localSheetId="2">[24]Sheet1!$B$2:$B$19</definedName>
    <definedName name="Region1" localSheetId="3">[24]Sheet1!$B$2:$B$19</definedName>
    <definedName name="Region1" localSheetId="83">[25]Sheet1!$B$2:$B$19</definedName>
    <definedName name="Region1" localSheetId="85">[24]Sheet1!$B$2:$B$19</definedName>
    <definedName name="Region1" localSheetId="86">[24]Sheet1!$B$2:$B$19</definedName>
    <definedName name="Region1" localSheetId="88">[24]Sheet1!$B$2:$B$19</definedName>
    <definedName name="Region1" localSheetId="89">[24]Sheet1!$B$2:$B$19</definedName>
    <definedName name="Region1" localSheetId="4">[24]Sheet1!$B$2:$B$19</definedName>
    <definedName name="Region1" localSheetId="94">[26]Sheet1!$B$2:$B$19</definedName>
    <definedName name="Region1" localSheetId="95">[26]Sheet1!$B$2:$B$19</definedName>
    <definedName name="Region1" localSheetId="5">[24]Sheet1!$B$2:$B$19</definedName>
    <definedName name="Region1" localSheetId="6">[24]Sheet1!$B$2:$B$19</definedName>
    <definedName name="Region1" localSheetId="7">[24]Sheet1!$B$2:$B$19</definedName>
    <definedName name="Region1" localSheetId="8">[24]Sheet1!$B$2:$B$19</definedName>
    <definedName name="Region1" localSheetId="9">[24]Sheet1!$B$2:$B$19</definedName>
    <definedName name="Region1">[24]Sheet1!$B$2:$B$19</definedName>
    <definedName name="row_no" localSheetId="0">[27]ref!$B$3:$K$20</definedName>
    <definedName name="row_no" localSheetId="1">[27]ref!$B$3:$K$20</definedName>
    <definedName name="row_no" localSheetId="36">[27]ref!$B$3:$K$20</definedName>
    <definedName name="row_no" localSheetId="37">[27]ref!$B$3:$K$20</definedName>
    <definedName name="row_no" localSheetId="38">[27]ref!$B$3:$K$20</definedName>
    <definedName name="row_no" localSheetId="39">[27]ref!$B$3:$K$20</definedName>
    <definedName name="row_no" localSheetId="40">[27]ref!$B$3:$K$20</definedName>
    <definedName name="row_no" localSheetId="41">[27]ref!$B$3:$K$20</definedName>
    <definedName name="row_no" localSheetId="42">[27]ref!$B$3:$K$20</definedName>
    <definedName name="row_no" localSheetId="43">[27]ref!$B$3:$K$20</definedName>
    <definedName name="row_no" localSheetId="44">[27]ref!$B$3:$K$20</definedName>
    <definedName name="row_no" localSheetId="45">[27]ref!$B$3:$K$20</definedName>
    <definedName name="row_no" localSheetId="2">[27]ref!$B$3:$K$20</definedName>
    <definedName name="row_no" localSheetId="3">[27]ref!$B$3:$K$20</definedName>
    <definedName name="row_no" localSheetId="83">[28]ref!$B$3:$K$20</definedName>
    <definedName name="row_no" localSheetId="85">[27]ref!$B$3:$K$20</definedName>
    <definedName name="row_no" localSheetId="86">[27]ref!$B$3:$K$20</definedName>
    <definedName name="row_no" localSheetId="88">[27]ref!$B$3:$K$20</definedName>
    <definedName name="row_no" localSheetId="89">[27]ref!$B$3:$K$20</definedName>
    <definedName name="row_no" localSheetId="4">[27]ref!$B$3:$K$20</definedName>
    <definedName name="row_no" localSheetId="94">[22]ref!$B$3:$K$20</definedName>
    <definedName name="row_no" localSheetId="95">[22]ref!$B$3:$K$20</definedName>
    <definedName name="row_no" localSheetId="5">[27]ref!$B$3:$K$20</definedName>
    <definedName name="row_no" localSheetId="6">[27]ref!$B$3:$K$20</definedName>
    <definedName name="row_no" localSheetId="7">[27]ref!$B$3:$K$20</definedName>
    <definedName name="row_no" localSheetId="8">[27]ref!$B$3:$K$20</definedName>
    <definedName name="row_no" localSheetId="9">[27]ref!$B$3:$K$20</definedName>
    <definedName name="row_no">[27]ref!$B$3:$K$20</definedName>
    <definedName name="row_no_head" localSheetId="0">[27]ref!$B$3:$K$3</definedName>
    <definedName name="row_no_head" localSheetId="1">[27]ref!$B$3:$K$3</definedName>
    <definedName name="row_no_head" localSheetId="36">[27]ref!$B$3:$K$3</definedName>
    <definedName name="row_no_head" localSheetId="37">[27]ref!$B$3:$K$3</definedName>
    <definedName name="row_no_head" localSheetId="38">[27]ref!$B$3:$K$3</definedName>
    <definedName name="row_no_head" localSheetId="39">[27]ref!$B$3:$K$3</definedName>
    <definedName name="row_no_head" localSheetId="40">[27]ref!$B$3:$K$3</definedName>
    <definedName name="row_no_head" localSheetId="41">[27]ref!$B$3:$K$3</definedName>
    <definedName name="row_no_head" localSheetId="42">[27]ref!$B$3:$K$3</definedName>
    <definedName name="row_no_head" localSheetId="43">[27]ref!$B$3:$K$3</definedName>
    <definedName name="row_no_head" localSheetId="44">[27]ref!$B$3:$K$3</definedName>
    <definedName name="row_no_head" localSheetId="45">[27]ref!$B$3:$K$3</definedName>
    <definedName name="row_no_head" localSheetId="2">[27]ref!$B$3:$K$3</definedName>
    <definedName name="row_no_head" localSheetId="3">[27]ref!$B$3:$K$3</definedName>
    <definedName name="row_no_head" localSheetId="83">[28]ref!$B$3:$K$3</definedName>
    <definedName name="row_no_head" localSheetId="85">[27]ref!$B$3:$K$3</definedName>
    <definedName name="row_no_head" localSheetId="86">[27]ref!$B$3:$K$3</definedName>
    <definedName name="row_no_head" localSheetId="88">[27]ref!$B$3:$K$3</definedName>
    <definedName name="row_no_head" localSheetId="89">[27]ref!$B$3:$K$3</definedName>
    <definedName name="row_no_head" localSheetId="4">[27]ref!$B$3:$K$3</definedName>
    <definedName name="row_no_head" localSheetId="94">[22]ref!$B$3:$K$3</definedName>
    <definedName name="row_no_head" localSheetId="95">[22]ref!$B$3:$K$3</definedName>
    <definedName name="row_no_head" localSheetId="5">[27]ref!$B$3:$K$3</definedName>
    <definedName name="row_no_head" localSheetId="6">[27]ref!$B$3:$K$3</definedName>
    <definedName name="row_no_head" localSheetId="7">[27]ref!$B$3:$K$3</definedName>
    <definedName name="row_no_head" localSheetId="8">[27]ref!$B$3:$K$3</definedName>
    <definedName name="row_no_head" localSheetId="9">[27]ref!$B$3:$K$3</definedName>
    <definedName name="row_no_head">[27]ref!$B$3:$K$3</definedName>
    <definedName name="rrr" localSheetId="0">#REF!</definedName>
    <definedName name="rrr" localSheetId="24">#REF!</definedName>
    <definedName name="rrr" localSheetId="25">#REF!</definedName>
    <definedName name="rrr" localSheetId="26">#REF!</definedName>
    <definedName name="rrr" localSheetId="28">#REF!</definedName>
    <definedName name="rrr" localSheetId="31">#REF!</definedName>
    <definedName name="rrr" localSheetId="32">#REF!</definedName>
    <definedName name="rrr" localSheetId="1">#REF!</definedName>
    <definedName name="rrr" localSheetId="34">#REF!</definedName>
    <definedName name="rrr" localSheetId="35">#REF!</definedName>
    <definedName name="rrr" localSheetId="36">#REF!</definedName>
    <definedName name="rrr" localSheetId="37">#REF!</definedName>
    <definedName name="rrr" localSheetId="38">#REF!</definedName>
    <definedName name="rrr" localSheetId="39">#REF!</definedName>
    <definedName name="rrr" localSheetId="40">#REF!</definedName>
    <definedName name="rrr" localSheetId="41">#REF!</definedName>
    <definedName name="rrr" localSheetId="42">#REF!</definedName>
    <definedName name="rrr" localSheetId="43">#REF!</definedName>
    <definedName name="rrr" localSheetId="44">#REF!</definedName>
    <definedName name="rrr" localSheetId="45">#REF!</definedName>
    <definedName name="rrr" localSheetId="49">#REF!</definedName>
    <definedName name="rrr" localSheetId="50">#REF!</definedName>
    <definedName name="rrr" localSheetId="52">#REF!</definedName>
    <definedName name="rrr" localSheetId="55">#REF!</definedName>
    <definedName name="rrr" localSheetId="61">#REF!</definedName>
    <definedName name="rrr" localSheetId="62">#REF!</definedName>
    <definedName name="rrr" localSheetId="2">#REF!</definedName>
    <definedName name="rrr" localSheetId="3">#REF!</definedName>
    <definedName name="rrr" localSheetId="72">#REF!</definedName>
    <definedName name="rrr" localSheetId="73">#REF!</definedName>
    <definedName name="rrr" localSheetId="69">#REF!</definedName>
    <definedName name="rrr" localSheetId="70">#REF!</definedName>
    <definedName name="rrr" localSheetId="71">#REF!</definedName>
    <definedName name="rrr" localSheetId="75">#REF!</definedName>
    <definedName name="rrr" localSheetId="76">#REF!</definedName>
    <definedName name="rrr" localSheetId="77">#REF!</definedName>
    <definedName name="rrr" localSheetId="80">#REF!</definedName>
    <definedName name="rrr" localSheetId="79">#REF!</definedName>
    <definedName name="rrr" localSheetId="83">#REF!</definedName>
    <definedName name="rrr" localSheetId="85">#REF!</definedName>
    <definedName name="rrr" localSheetId="86">#REF!</definedName>
    <definedName name="rrr" localSheetId="87">#REF!</definedName>
    <definedName name="rrr" localSheetId="88">#REF!</definedName>
    <definedName name="rrr" localSheetId="89">#REF!</definedName>
    <definedName name="rrr" localSheetId="91">#REF!</definedName>
    <definedName name="rrr" localSheetId="92">#REF!</definedName>
    <definedName name="rrr" localSheetId="93">#REF!</definedName>
    <definedName name="rrr" localSheetId="4">#REF!</definedName>
    <definedName name="rrr" localSheetId="94">#REF!</definedName>
    <definedName name="rrr" localSheetId="95">#REF!</definedName>
    <definedName name="rrr" localSheetId="97">#REF!</definedName>
    <definedName name="rrr" localSheetId="98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>#REF!</definedName>
    <definedName name="rte" localSheetId="25">#REF!</definedName>
    <definedName name="rte" localSheetId="26">#REF!</definedName>
    <definedName name="rte">#REF!</definedName>
    <definedName name="s" localSheetId="0">#REF!</definedName>
    <definedName name="s" localSheetId="24">#REF!</definedName>
    <definedName name="s" localSheetId="25">#REF!</definedName>
    <definedName name="s" localSheetId="26">#REF!</definedName>
    <definedName name="s" localSheetId="28">#REF!</definedName>
    <definedName name="s" localSheetId="31">#REF!</definedName>
    <definedName name="s" localSheetId="32">#REF!</definedName>
    <definedName name="s" localSheetId="1">#REF!</definedName>
    <definedName name="s" localSheetId="34">#REF!</definedName>
    <definedName name="s" localSheetId="35">#REF!</definedName>
    <definedName name="s" localSheetId="36">#REF!</definedName>
    <definedName name="s" localSheetId="37">#REF!</definedName>
    <definedName name="s" localSheetId="38">#REF!</definedName>
    <definedName name="s" localSheetId="39">#REF!</definedName>
    <definedName name="s" localSheetId="40">#REF!</definedName>
    <definedName name="s" localSheetId="41">#REF!</definedName>
    <definedName name="s" localSheetId="42">#REF!</definedName>
    <definedName name="s" localSheetId="43">#REF!</definedName>
    <definedName name="s" localSheetId="44">#REF!</definedName>
    <definedName name="s" localSheetId="45">#REF!</definedName>
    <definedName name="s" localSheetId="49">#REF!</definedName>
    <definedName name="s" localSheetId="50">#REF!</definedName>
    <definedName name="s" localSheetId="52">#REF!</definedName>
    <definedName name="s" localSheetId="55">#REF!</definedName>
    <definedName name="s" localSheetId="61">#REF!</definedName>
    <definedName name="s" localSheetId="62">#REF!</definedName>
    <definedName name="s" localSheetId="2">#REF!</definedName>
    <definedName name="s" localSheetId="3">#REF!</definedName>
    <definedName name="s" localSheetId="72">#REF!</definedName>
    <definedName name="s" localSheetId="73">#REF!</definedName>
    <definedName name="s" localSheetId="69">#REF!</definedName>
    <definedName name="s" localSheetId="70">#REF!</definedName>
    <definedName name="s" localSheetId="71">#REF!</definedName>
    <definedName name="s" localSheetId="75">#REF!</definedName>
    <definedName name="s" localSheetId="76">#REF!</definedName>
    <definedName name="s" localSheetId="77">#REF!</definedName>
    <definedName name="s" localSheetId="80">#REF!</definedName>
    <definedName name="s" localSheetId="79">#REF!</definedName>
    <definedName name="s" localSheetId="83">#REF!</definedName>
    <definedName name="s" localSheetId="85">#REF!</definedName>
    <definedName name="s" localSheetId="86">#REF!</definedName>
    <definedName name="s" localSheetId="87">#REF!</definedName>
    <definedName name="s" localSheetId="88">#REF!</definedName>
    <definedName name="s" localSheetId="89">#REF!</definedName>
    <definedName name="s" localSheetId="91">#REF!</definedName>
    <definedName name="s" localSheetId="92">#REF!</definedName>
    <definedName name="s" localSheetId="93">#REF!</definedName>
    <definedName name="s" localSheetId="4">#REF!</definedName>
    <definedName name="s" localSheetId="94">#REF!</definedName>
    <definedName name="s" localSheetId="95">#REF!</definedName>
    <definedName name="s" localSheetId="97">#REF!</definedName>
    <definedName name="s" localSheetId="98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a" localSheetId="0">#REF!</definedName>
    <definedName name="sa" localSheetId="24">#REF!</definedName>
    <definedName name="sa" localSheetId="25">#REF!</definedName>
    <definedName name="sa" localSheetId="26">#REF!</definedName>
    <definedName name="sa" localSheetId="28">#REF!</definedName>
    <definedName name="sa" localSheetId="31">#REF!</definedName>
    <definedName name="sa" localSheetId="32">#REF!</definedName>
    <definedName name="sa" localSheetId="1">#REF!</definedName>
    <definedName name="sa" localSheetId="34">#REF!</definedName>
    <definedName name="sa" localSheetId="35">#REF!</definedName>
    <definedName name="sa" localSheetId="36">#REF!</definedName>
    <definedName name="sa" localSheetId="37">#REF!</definedName>
    <definedName name="sa" localSheetId="38">#REF!</definedName>
    <definedName name="sa" localSheetId="39">#REF!</definedName>
    <definedName name="sa" localSheetId="40">#REF!</definedName>
    <definedName name="sa" localSheetId="41">#REF!</definedName>
    <definedName name="sa" localSheetId="42">#REF!</definedName>
    <definedName name="sa" localSheetId="43">#REF!</definedName>
    <definedName name="sa" localSheetId="44">#REF!</definedName>
    <definedName name="sa" localSheetId="45">#REF!</definedName>
    <definedName name="sa" localSheetId="49">#REF!</definedName>
    <definedName name="sa" localSheetId="50">#REF!</definedName>
    <definedName name="sa" localSheetId="52">#REF!</definedName>
    <definedName name="sa" localSheetId="55">#REF!</definedName>
    <definedName name="sa" localSheetId="61">#REF!</definedName>
    <definedName name="sa" localSheetId="62">#REF!</definedName>
    <definedName name="sa" localSheetId="2">#REF!</definedName>
    <definedName name="sa" localSheetId="3">#REF!</definedName>
    <definedName name="sa" localSheetId="72">#REF!</definedName>
    <definedName name="sa" localSheetId="73">#REF!</definedName>
    <definedName name="sa" localSheetId="69">#REF!</definedName>
    <definedName name="sa" localSheetId="70">#REF!</definedName>
    <definedName name="sa" localSheetId="71">#REF!</definedName>
    <definedName name="sa" localSheetId="75">#REF!</definedName>
    <definedName name="sa" localSheetId="76">#REF!</definedName>
    <definedName name="sa" localSheetId="77">#REF!</definedName>
    <definedName name="sa" localSheetId="80">#REF!</definedName>
    <definedName name="sa" localSheetId="79">#REF!</definedName>
    <definedName name="sa" localSheetId="83">#REF!</definedName>
    <definedName name="sa" localSheetId="85">#REF!</definedName>
    <definedName name="sa" localSheetId="86">#REF!</definedName>
    <definedName name="sa" localSheetId="87">#REF!</definedName>
    <definedName name="sa" localSheetId="88">#REF!</definedName>
    <definedName name="sa" localSheetId="89">#REF!</definedName>
    <definedName name="sa" localSheetId="91">#REF!</definedName>
    <definedName name="sa" localSheetId="92">#REF!</definedName>
    <definedName name="sa" localSheetId="93">#REF!</definedName>
    <definedName name="sa" localSheetId="4">#REF!</definedName>
    <definedName name="sa" localSheetId="94">#REF!</definedName>
    <definedName name="sa" localSheetId="95">#REF!</definedName>
    <definedName name="sa" localSheetId="97">#REF!</definedName>
    <definedName name="sa" localSheetId="98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>#REF!</definedName>
    <definedName name="saadqff" localSheetId="0">#REF!</definedName>
    <definedName name="saadqff" localSheetId="24">#REF!</definedName>
    <definedName name="saadqff" localSheetId="25">#REF!</definedName>
    <definedName name="saadqff" localSheetId="26">#REF!</definedName>
    <definedName name="saadqff" localSheetId="28">#REF!</definedName>
    <definedName name="saadqff" localSheetId="31">#REF!</definedName>
    <definedName name="saadqff" localSheetId="32">#REF!</definedName>
    <definedName name="saadqff" localSheetId="1">#REF!</definedName>
    <definedName name="saadqff" localSheetId="34">#REF!</definedName>
    <definedName name="saadqff" localSheetId="35">#REF!</definedName>
    <definedName name="saadqff" localSheetId="36">#REF!</definedName>
    <definedName name="saadqff" localSheetId="37">#REF!</definedName>
    <definedName name="saadqff" localSheetId="38">#REF!</definedName>
    <definedName name="saadqff" localSheetId="39">#REF!</definedName>
    <definedName name="saadqff" localSheetId="40">#REF!</definedName>
    <definedName name="saadqff" localSheetId="41">#REF!</definedName>
    <definedName name="saadqff" localSheetId="42">#REF!</definedName>
    <definedName name="saadqff" localSheetId="43">#REF!</definedName>
    <definedName name="saadqff" localSheetId="44">#REF!</definedName>
    <definedName name="saadqff" localSheetId="45">#REF!</definedName>
    <definedName name="saadqff" localSheetId="49">#REF!</definedName>
    <definedName name="saadqff" localSheetId="50">#REF!</definedName>
    <definedName name="saadqff" localSheetId="52">#REF!</definedName>
    <definedName name="saadqff" localSheetId="55">#REF!</definedName>
    <definedName name="saadqff" localSheetId="61">#REF!</definedName>
    <definedName name="saadqff" localSheetId="62">#REF!</definedName>
    <definedName name="saadqff" localSheetId="2">#REF!</definedName>
    <definedName name="saadqff" localSheetId="3">#REF!</definedName>
    <definedName name="saadqff" localSheetId="72">#REF!</definedName>
    <definedName name="saadqff" localSheetId="73">#REF!</definedName>
    <definedName name="saadqff" localSheetId="69">#REF!</definedName>
    <definedName name="saadqff" localSheetId="70">#REF!</definedName>
    <definedName name="saadqff" localSheetId="71">#REF!</definedName>
    <definedName name="saadqff" localSheetId="75">#REF!</definedName>
    <definedName name="saadqff" localSheetId="76">#REF!</definedName>
    <definedName name="saadqff" localSheetId="77">#REF!</definedName>
    <definedName name="saadqff" localSheetId="80">#REF!</definedName>
    <definedName name="saadqff" localSheetId="79">#REF!</definedName>
    <definedName name="saadqff" localSheetId="83">#REF!</definedName>
    <definedName name="saadqff" localSheetId="85">#REF!</definedName>
    <definedName name="saadqff" localSheetId="86">#REF!</definedName>
    <definedName name="saadqff" localSheetId="87">#REF!</definedName>
    <definedName name="saadqff" localSheetId="88">#REF!</definedName>
    <definedName name="saadqff" localSheetId="89">#REF!</definedName>
    <definedName name="saadqff" localSheetId="91">#REF!</definedName>
    <definedName name="saadqff" localSheetId="92">#REF!</definedName>
    <definedName name="saadqff" localSheetId="93">#REF!</definedName>
    <definedName name="saadqff" localSheetId="4">#REF!</definedName>
    <definedName name="saadqff" localSheetId="94">#REF!</definedName>
    <definedName name="saadqff" localSheetId="95">#REF!</definedName>
    <definedName name="saadqff" localSheetId="97">#REF!</definedName>
    <definedName name="saadqff" localSheetId="98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>#REF!</definedName>
    <definedName name="sabah" localSheetId="0" hidden="1">'[29]5.11'!$E$15:$J$15</definedName>
    <definedName name="sabah" localSheetId="1" hidden="1">'[29]5.11'!$E$15:$J$15</definedName>
    <definedName name="sabah" localSheetId="36" hidden="1">'[29]5.11'!$E$15:$J$15</definedName>
    <definedName name="sabah" localSheetId="37" hidden="1">'[29]5.11'!$E$15:$J$15</definedName>
    <definedName name="sabah" localSheetId="38" hidden="1">'[29]5.11'!$E$15:$J$15</definedName>
    <definedName name="sabah" localSheetId="39" hidden="1">'[29]5.11'!$E$15:$J$15</definedName>
    <definedName name="sabah" localSheetId="40" hidden="1">'[29]5.11'!$E$15:$J$15</definedName>
    <definedName name="sabah" localSheetId="41" hidden="1">'[29]5.11'!$E$15:$J$15</definedName>
    <definedName name="sabah" localSheetId="42" hidden="1">'[29]5.11'!$E$15:$J$15</definedName>
    <definedName name="sabah" localSheetId="43" hidden="1">'[29]5.11'!$E$15:$J$15</definedName>
    <definedName name="sabah" localSheetId="44" hidden="1">'[29]5.11'!$E$15:$J$15</definedName>
    <definedName name="sabah" localSheetId="45" hidden="1">'[29]5.11'!$E$15:$J$15</definedName>
    <definedName name="sabah" localSheetId="2" hidden="1">'[29]5.11'!$E$15:$J$15</definedName>
    <definedName name="sabah" localSheetId="3" hidden="1">'[29]5.11'!$E$15:$J$15</definedName>
    <definedName name="sabah" localSheetId="83" hidden="1">'[30]5.11'!$E$15:$J$15</definedName>
    <definedName name="sabah" localSheetId="85" hidden="1">'[29]5.11'!$E$15:$J$15</definedName>
    <definedName name="sabah" localSheetId="86" hidden="1">'[29]5.11'!$E$15:$J$15</definedName>
    <definedName name="sabah" localSheetId="88" hidden="1">'[29]5.11'!$E$15:$J$15</definedName>
    <definedName name="sabah" localSheetId="89" hidden="1">'[29]5.11'!$E$15:$J$15</definedName>
    <definedName name="sabah" localSheetId="4" hidden="1">'[29]5.11'!$E$15:$J$15</definedName>
    <definedName name="sabah" localSheetId="94" hidden="1">'[31]5.11'!$E$15:$J$15</definedName>
    <definedName name="sabah" localSheetId="95" hidden="1">'[31]5.11'!$E$15:$J$15</definedName>
    <definedName name="sabah" localSheetId="5" hidden="1">'[29]5.11'!$E$15:$J$15</definedName>
    <definedName name="sabah" localSheetId="6" hidden="1">'[29]5.11'!$E$15:$J$15</definedName>
    <definedName name="sabah" localSheetId="7" hidden="1">'[29]5.11'!$E$15:$J$15</definedName>
    <definedName name="sabah" localSheetId="8" hidden="1">'[29]5.11'!$E$15:$J$15</definedName>
    <definedName name="sabah" localSheetId="9" hidden="1">'[29]5.11'!$E$15:$J$15</definedName>
    <definedName name="sabah" hidden="1">'[29]5.11'!$E$15:$J$15</definedName>
    <definedName name="sama" localSheetId="26" hidden="1">'[4]4.3'!#REF!</definedName>
    <definedName name="sama" localSheetId="28" hidden="1">'[4]4.3'!#REF!</definedName>
    <definedName name="sama" localSheetId="31" hidden="1">'[4]4.3'!#REF!</definedName>
    <definedName name="sama" localSheetId="32" hidden="1">'[4]4.3'!#REF!</definedName>
    <definedName name="sama" localSheetId="39" hidden="1">'[4]4.3'!#REF!</definedName>
    <definedName name="sama" localSheetId="40" hidden="1">'[4]4.3'!#REF!</definedName>
    <definedName name="sama" localSheetId="43" hidden="1">'[4]4.3'!#REF!</definedName>
    <definedName name="sama" localSheetId="44" hidden="1">'[4]4.3'!#REF!</definedName>
    <definedName name="sama" localSheetId="49" hidden="1">'[4]4.3'!#REF!</definedName>
    <definedName name="sama" localSheetId="50" hidden="1">'[4]4.3'!#REF!</definedName>
    <definedName name="sama" localSheetId="52" hidden="1">'[4]4.3'!#REF!</definedName>
    <definedName name="sama" localSheetId="55" hidden="1">'[4]4.3'!#REF!</definedName>
    <definedName name="sama" localSheetId="3" hidden="1">'[4]4.3'!#REF!</definedName>
    <definedName name="sama" localSheetId="72" hidden="1">'[4]4.3'!#REF!</definedName>
    <definedName name="sama" localSheetId="73" hidden="1">'[4]4.3'!#REF!</definedName>
    <definedName name="sama" localSheetId="69" hidden="1">'[4]4.3'!#REF!</definedName>
    <definedName name="sama" localSheetId="70" hidden="1">'[4]4.3'!#REF!</definedName>
    <definedName name="sama" localSheetId="71" hidden="1">'[4]4.3'!#REF!</definedName>
    <definedName name="sama" localSheetId="75" hidden="1">'[4]4.3'!#REF!</definedName>
    <definedName name="sama" localSheetId="76" hidden="1">'[4]4.3'!#REF!</definedName>
    <definedName name="sama" localSheetId="77" hidden="1">'[4]4.3'!#REF!</definedName>
    <definedName name="sama" localSheetId="80" hidden="1">'[4]4.3'!#REF!</definedName>
    <definedName name="sama" localSheetId="79" hidden="1">'[4]4.3'!#REF!</definedName>
    <definedName name="sama" localSheetId="83" hidden="1">'[2]4.3'!#REF!</definedName>
    <definedName name="sama" localSheetId="87" hidden="1">'[4]4.3'!#REF!</definedName>
    <definedName name="sama" localSheetId="91" hidden="1">'[4]4.3'!#REF!</definedName>
    <definedName name="sama" localSheetId="92" hidden="1">'[4]4.3'!#REF!</definedName>
    <definedName name="sama" localSheetId="93" hidden="1">'[4]4.3'!#REF!</definedName>
    <definedName name="sama" localSheetId="94" hidden="1">'[4]4.3'!#REF!</definedName>
    <definedName name="sama" localSheetId="95" hidden="1">'[4]4.3'!#REF!</definedName>
    <definedName name="sama" localSheetId="97" hidden="1">'[4]4.3'!#REF!</definedName>
    <definedName name="sama" localSheetId="98" hidden="1">'[4]4.3'!#REF!</definedName>
    <definedName name="sama" hidden="1">'[4]4.3'!#REF!</definedName>
    <definedName name="sasas" localSheetId="0">#REF!</definedName>
    <definedName name="sasas" localSheetId="24">#REF!</definedName>
    <definedName name="sasas" localSheetId="25">#REF!</definedName>
    <definedName name="sasas" localSheetId="26">#REF!</definedName>
    <definedName name="sasas" localSheetId="28">#REF!</definedName>
    <definedName name="sasas" localSheetId="31">#REF!</definedName>
    <definedName name="sasas" localSheetId="32">#REF!</definedName>
    <definedName name="sasas" localSheetId="1">#REF!</definedName>
    <definedName name="sasas" localSheetId="34">#REF!</definedName>
    <definedName name="sasas" localSheetId="35">#REF!</definedName>
    <definedName name="sasas" localSheetId="36">#REF!</definedName>
    <definedName name="sasas" localSheetId="37">#REF!</definedName>
    <definedName name="sasas" localSheetId="38">#REF!</definedName>
    <definedName name="sasas" localSheetId="39">#REF!</definedName>
    <definedName name="sasas" localSheetId="40">#REF!</definedName>
    <definedName name="sasas" localSheetId="41">#REF!</definedName>
    <definedName name="sasas" localSheetId="42">#REF!</definedName>
    <definedName name="sasas" localSheetId="43">#REF!</definedName>
    <definedName name="sasas" localSheetId="44">#REF!</definedName>
    <definedName name="sasas" localSheetId="45">#REF!</definedName>
    <definedName name="sasas" localSheetId="49">#REF!</definedName>
    <definedName name="sasas" localSheetId="50">#REF!</definedName>
    <definedName name="sasas" localSheetId="52">#REF!</definedName>
    <definedName name="sasas" localSheetId="55">#REF!</definedName>
    <definedName name="sasas" localSheetId="61">#REF!</definedName>
    <definedName name="sasas" localSheetId="62">#REF!</definedName>
    <definedName name="sasas" localSheetId="2">#REF!</definedName>
    <definedName name="sasas" localSheetId="3">#REF!</definedName>
    <definedName name="sasas" localSheetId="72">#REF!</definedName>
    <definedName name="sasas" localSheetId="73">#REF!</definedName>
    <definedName name="sasas" localSheetId="69">#REF!</definedName>
    <definedName name="sasas" localSheetId="70">#REF!</definedName>
    <definedName name="sasas" localSheetId="71">#REF!</definedName>
    <definedName name="sasas" localSheetId="75">#REF!</definedName>
    <definedName name="sasas" localSheetId="76">#REF!</definedName>
    <definedName name="sasas" localSheetId="77">#REF!</definedName>
    <definedName name="sasas" localSheetId="80">#REF!</definedName>
    <definedName name="sasas" localSheetId="79">#REF!</definedName>
    <definedName name="sasas" localSheetId="83">#REF!</definedName>
    <definedName name="sasas" localSheetId="85">#REF!</definedName>
    <definedName name="sasas" localSheetId="86">#REF!</definedName>
    <definedName name="sasas" localSheetId="87">#REF!</definedName>
    <definedName name="sasas" localSheetId="88">#REF!</definedName>
    <definedName name="sasas" localSheetId="89">#REF!</definedName>
    <definedName name="sasas" localSheetId="91">#REF!</definedName>
    <definedName name="sasas" localSheetId="92">#REF!</definedName>
    <definedName name="sasas" localSheetId="93">#REF!</definedName>
    <definedName name="sasas" localSheetId="4">#REF!</definedName>
    <definedName name="sasas" localSheetId="94">#REF!</definedName>
    <definedName name="sasas" localSheetId="95">#REF!</definedName>
    <definedName name="sasas" localSheetId="97">#REF!</definedName>
    <definedName name="sasas" localSheetId="98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>#REF!</definedName>
    <definedName name="sda" localSheetId="25">#REF!</definedName>
    <definedName name="sda" localSheetId="26">#REF!</definedName>
    <definedName name="sda">#REF!</definedName>
    <definedName name="sds" localSheetId="0" hidden="1">#REF!</definedName>
    <definedName name="sds" localSheetId="24">#REF!</definedName>
    <definedName name="sds" localSheetId="25">#REF!</definedName>
    <definedName name="sds" localSheetId="26">#REF!</definedName>
    <definedName name="sds" localSheetId="28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34" hidden="1">#REF!</definedName>
    <definedName name="sds" localSheetId="35" hidden="1">#REF!</definedName>
    <definedName name="sds" localSheetId="36" hidden="1">#REF!</definedName>
    <definedName name="sds" localSheetId="37" hidden="1">#REF!</definedName>
    <definedName name="sds" localSheetId="38" hidden="1">#REF!</definedName>
    <definedName name="sds" localSheetId="39" hidden="1">#REF!</definedName>
    <definedName name="sds" localSheetId="40" hidden="1">#REF!</definedName>
    <definedName name="sds" localSheetId="41" hidden="1">#REF!</definedName>
    <definedName name="sds" localSheetId="42" hidden="1">#REF!</definedName>
    <definedName name="sds" localSheetId="43" hidden="1">#REF!</definedName>
    <definedName name="sds" localSheetId="44" hidden="1">#REF!</definedName>
    <definedName name="sds" localSheetId="45" hidden="1">#REF!</definedName>
    <definedName name="sds" localSheetId="49" hidden="1">#REF!</definedName>
    <definedName name="sds" localSheetId="50" hidden="1">#REF!</definedName>
    <definedName name="sds" localSheetId="52" hidden="1">#REF!</definedName>
    <definedName name="sds" localSheetId="55" hidden="1">#REF!</definedName>
    <definedName name="sds" localSheetId="61" hidden="1">#REF!</definedName>
    <definedName name="sds" localSheetId="62" hidden="1">#REF!</definedName>
    <definedName name="sds" localSheetId="2" hidden="1">#REF!</definedName>
    <definedName name="sds" localSheetId="3" hidden="1">#REF!</definedName>
    <definedName name="sds" localSheetId="72" hidden="1">#REF!</definedName>
    <definedName name="sds" localSheetId="73" hidden="1">#REF!</definedName>
    <definedName name="sds" localSheetId="69" hidden="1">#REF!</definedName>
    <definedName name="sds" localSheetId="70" hidden="1">#REF!</definedName>
    <definedName name="sds" localSheetId="71" hidden="1">#REF!</definedName>
    <definedName name="sds" localSheetId="75" hidden="1">#REF!</definedName>
    <definedName name="sds" localSheetId="76" hidden="1">#REF!</definedName>
    <definedName name="sds" localSheetId="77" hidden="1">#REF!</definedName>
    <definedName name="sds" localSheetId="80" hidden="1">#REF!</definedName>
    <definedName name="sds" localSheetId="79" hidden="1">#REF!</definedName>
    <definedName name="sds" localSheetId="83" hidden="1">#REF!</definedName>
    <definedName name="sds" localSheetId="85" hidden="1">#REF!</definedName>
    <definedName name="sds" localSheetId="86" hidden="1">#REF!</definedName>
    <definedName name="sds" localSheetId="87" hidden="1">#REF!</definedName>
    <definedName name="sds" localSheetId="88" hidden="1">#REF!</definedName>
    <definedName name="sds" localSheetId="89" hidden="1">#REF!</definedName>
    <definedName name="sds" localSheetId="91" hidden="1">#REF!</definedName>
    <definedName name="sds" localSheetId="92" hidden="1">#REF!</definedName>
    <definedName name="sds" localSheetId="93" hidden="1">#REF!</definedName>
    <definedName name="sds" localSheetId="4" hidden="1">#REF!</definedName>
    <definedName name="sds" localSheetId="94" hidden="1">#REF!</definedName>
    <definedName name="sds" localSheetId="95" hidden="1">#REF!</definedName>
    <definedName name="sds" localSheetId="97" hidden="1">#REF!</definedName>
    <definedName name="sds" localSheetId="98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hidden="1">#REF!</definedName>
    <definedName name="sefdhdrtsg" localSheetId="0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8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34">#REF!</definedName>
    <definedName name="sefdhdrtsg" localSheetId="35">#REF!</definedName>
    <definedName name="sefdhdrtsg" localSheetId="36">#REF!</definedName>
    <definedName name="sefdhdrtsg" localSheetId="37">#REF!</definedName>
    <definedName name="sefdhdrtsg" localSheetId="38">#REF!</definedName>
    <definedName name="sefdhdrtsg" localSheetId="39">#REF!</definedName>
    <definedName name="sefdhdrtsg" localSheetId="40">#REF!</definedName>
    <definedName name="sefdhdrtsg" localSheetId="41">#REF!</definedName>
    <definedName name="sefdhdrtsg" localSheetId="42">#REF!</definedName>
    <definedName name="sefdhdrtsg" localSheetId="43">#REF!</definedName>
    <definedName name="sefdhdrtsg" localSheetId="44">#REF!</definedName>
    <definedName name="sefdhdrtsg" localSheetId="45">#REF!</definedName>
    <definedName name="sefdhdrtsg" localSheetId="49">#REF!</definedName>
    <definedName name="sefdhdrtsg" localSheetId="50">#REF!</definedName>
    <definedName name="sefdhdrtsg" localSheetId="52">#REF!</definedName>
    <definedName name="sefdhdrtsg" localSheetId="55">#REF!</definedName>
    <definedName name="sefdhdrtsg" localSheetId="61">#REF!</definedName>
    <definedName name="sefdhdrtsg" localSheetId="62">#REF!</definedName>
    <definedName name="sefdhdrtsg" localSheetId="2">#REF!</definedName>
    <definedName name="sefdhdrtsg" localSheetId="3">#REF!</definedName>
    <definedName name="sefdhdrtsg" localSheetId="72">#REF!</definedName>
    <definedName name="sefdhdrtsg" localSheetId="73">#REF!</definedName>
    <definedName name="sefdhdrtsg" localSheetId="69">#REF!</definedName>
    <definedName name="sefdhdrtsg" localSheetId="70">#REF!</definedName>
    <definedName name="sefdhdrtsg" localSheetId="71">#REF!</definedName>
    <definedName name="sefdhdrtsg" localSheetId="75">#REF!</definedName>
    <definedName name="sefdhdrtsg" localSheetId="76">#REF!</definedName>
    <definedName name="sefdhdrtsg" localSheetId="77">#REF!</definedName>
    <definedName name="sefdhdrtsg" localSheetId="80">#REF!</definedName>
    <definedName name="sefdhdrtsg" localSheetId="79">#REF!</definedName>
    <definedName name="sefdhdrtsg" localSheetId="83">#REF!</definedName>
    <definedName name="sefdhdrtsg" localSheetId="85">#REF!</definedName>
    <definedName name="sefdhdrtsg" localSheetId="86">#REF!</definedName>
    <definedName name="sefdhdrtsg" localSheetId="87">#REF!</definedName>
    <definedName name="sefdhdrtsg" localSheetId="88">#REF!</definedName>
    <definedName name="sefdhdrtsg" localSheetId="89">#REF!</definedName>
    <definedName name="sefdhdrtsg" localSheetId="91">#REF!</definedName>
    <definedName name="sefdhdrtsg" localSheetId="92">#REF!</definedName>
    <definedName name="sefdhdrtsg" localSheetId="93">#REF!</definedName>
    <definedName name="sefdhdrtsg" localSheetId="4">#REF!</definedName>
    <definedName name="sefdhdrtsg" localSheetId="94">#REF!</definedName>
    <definedName name="sefdhdrtsg" localSheetId="95">#REF!</definedName>
    <definedName name="sefdhdrtsg" localSheetId="97">#REF!</definedName>
    <definedName name="sefdhdrtsg" localSheetId="98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>#REF!</definedName>
    <definedName name="sehingga18" localSheetId="24">#REF!</definedName>
    <definedName name="sehingga18" localSheetId="25">#REF!</definedName>
    <definedName name="sehingga18" localSheetId="26">#REF!</definedName>
    <definedName name="sehingga18" localSheetId="28">#REF!</definedName>
    <definedName name="sehingga18" localSheetId="31">#REF!</definedName>
    <definedName name="sehingga18" localSheetId="32">#REF!</definedName>
    <definedName name="sehingga18" localSheetId="34">#REF!</definedName>
    <definedName name="sehingga18" localSheetId="35">#REF!</definedName>
    <definedName name="sehingga18" localSheetId="39">#REF!</definedName>
    <definedName name="sehingga18" localSheetId="40">#REF!</definedName>
    <definedName name="sehingga18" localSheetId="43">#REF!</definedName>
    <definedName name="sehingga18" localSheetId="44">#REF!</definedName>
    <definedName name="sehingga18" localSheetId="49">#REF!</definedName>
    <definedName name="sehingga18" localSheetId="50">#REF!</definedName>
    <definedName name="sehingga18" localSheetId="52">#REF!</definedName>
    <definedName name="sehingga18" localSheetId="55">#REF!</definedName>
    <definedName name="sehingga18" localSheetId="3">#REF!</definedName>
    <definedName name="sehingga18" localSheetId="72">#REF!</definedName>
    <definedName name="sehingga18" localSheetId="73">#REF!</definedName>
    <definedName name="sehingga18" localSheetId="69">#REF!</definedName>
    <definedName name="sehingga18" localSheetId="70">#REF!</definedName>
    <definedName name="sehingga18" localSheetId="71">#REF!</definedName>
    <definedName name="sehingga18" localSheetId="75">#REF!</definedName>
    <definedName name="sehingga18" localSheetId="76">#REF!</definedName>
    <definedName name="sehingga18" localSheetId="77">#REF!</definedName>
    <definedName name="sehingga18" localSheetId="80">#REF!</definedName>
    <definedName name="sehingga18" localSheetId="79">#REF!</definedName>
    <definedName name="sehingga18" localSheetId="83">#REF!</definedName>
    <definedName name="sehingga18" localSheetId="85">#REF!</definedName>
    <definedName name="sehingga18" localSheetId="86">#REF!</definedName>
    <definedName name="sehingga18" localSheetId="87">#REF!</definedName>
    <definedName name="sehingga18" localSheetId="88">#REF!</definedName>
    <definedName name="sehingga18" localSheetId="89">#REF!</definedName>
    <definedName name="sehingga18" localSheetId="91">#REF!</definedName>
    <definedName name="sehingga18" localSheetId="92">#REF!</definedName>
    <definedName name="sehingga18" localSheetId="93">#REF!</definedName>
    <definedName name="sehingga18" localSheetId="4">#REF!</definedName>
    <definedName name="sehingga18" localSheetId="94">#REF!</definedName>
    <definedName name="sehingga18" localSheetId="95">#REF!</definedName>
    <definedName name="sehingga18" localSheetId="97">#REF!</definedName>
    <definedName name="sehingga18" localSheetId="98">#REF!</definedName>
    <definedName name="sehingga18" localSheetId="5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>#REF!</definedName>
    <definedName name="sep" localSheetId="0">#REF!</definedName>
    <definedName name="sep" localSheetId="24">#REF!</definedName>
    <definedName name="sep" localSheetId="25">#REF!</definedName>
    <definedName name="sep" localSheetId="26">#REF!</definedName>
    <definedName name="sep" localSheetId="28">#REF!</definedName>
    <definedName name="sep" localSheetId="31">#REF!</definedName>
    <definedName name="sep" localSheetId="32">#REF!</definedName>
    <definedName name="sep" localSheetId="1">#REF!</definedName>
    <definedName name="sep" localSheetId="34">#REF!</definedName>
    <definedName name="sep" localSheetId="35">#REF!</definedName>
    <definedName name="sep" localSheetId="36">#REF!</definedName>
    <definedName name="sep" localSheetId="37">#REF!</definedName>
    <definedName name="sep" localSheetId="38">#REF!</definedName>
    <definedName name="sep" localSheetId="39">#REF!</definedName>
    <definedName name="sep" localSheetId="40">#REF!</definedName>
    <definedName name="sep" localSheetId="41">#REF!</definedName>
    <definedName name="sep" localSheetId="42">#REF!</definedName>
    <definedName name="sep" localSheetId="43">#REF!</definedName>
    <definedName name="sep" localSheetId="44">#REF!</definedName>
    <definedName name="sep" localSheetId="45">#REF!</definedName>
    <definedName name="sep" localSheetId="49">#REF!</definedName>
    <definedName name="sep" localSheetId="50">#REF!</definedName>
    <definedName name="sep" localSheetId="52">#REF!</definedName>
    <definedName name="sep" localSheetId="55">#REF!</definedName>
    <definedName name="sep" localSheetId="61">#REF!</definedName>
    <definedName name="sep" localSheetId="62">#REF!</definedName>
    <definedName name="sep" localSheetId="2">#REF!</definedName>
    <definedName name="sep" localSheetId="3">#REF!</definedName>
    <definedName name="sep" localSheetId="72">#REF!</definedName>
    <definedName name="sep" localSheetId="73">#REF!</definedName>
    <definedName name="sep" localSheetId="69">#REF!</definedName>
    <definedName name="sep" localSheetId="70">#REF!</definedName>
    <definedName name="sep" localSheetId="71">#REF!</definedName>
    <definedName name="sep" localSheetId="75">#REF!</definedName>
    <definedName name="sep" localSheetId="76">#REF!</definedName>
    <definedName name="sep" localSheetId="77">#REF!</definedName>
    <definedName name="sep" localSheetId="80">#REF!</definedName>
    <definedName name="sep" localSheetId="79">#REF!</definedName>
    <definedName name="sep" localSheetId="83">#REF!</definedName>
    <definedName name="sep" localSheetId="85">#REF!</definedName>
    <definedName name="sep" localSheetId="86">#REF!</definedName>
    <definedName name="sep" localSheetId="87">#REF!</definedName>
    <definedName name="sep" localSheetId="88">#REF!</definedName>
    <definedName name="sep" localSheetId="89">#REF!</definedName>
    <definedName name="sep" localSheetId="91">#REF!</definedName>
    <definedName name="sep" localSheetId="92">#REF!</definedName>
    <definedName name="sep" localSheetId="93">#REF!</definedName>
    <definedName name="sep" localSheetId="4">#REF!</definedName>
    <definedName name="sep" localSheetId="94">#REF!</definedName>
    <definedName name="sep" localSheetId="95">#REF!</definedName>
    <definedName name="sep" localSheetId="97">#REF!</definedName>
    <definedName name="sep" localSheetId="98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>#REF!</definedName>
    <definedName name="sfst" localSheetId="24">#REF!</definedName>
    <definedName name="sfst" localSheetId="25">#REF!</definedName>
    <definedName name="sfst" localSheetId="26">#REF!</definedName>
    <definedName name="sfst" localSheetId="28">#REF!</definedName>
    <definedName name="sfst" localSheetId="31">#REF!</definedName>
    <definedName name="sfst" localSheetId="32">#REF!</definedName>
    <definedName name="sfst" localSheetId="34">#REF!</definedName>
    <definedName name="sfst" localSheetId="35">#REF!</definedName>
    <definedName name="sfst" localSheetId="39">#REF!</definedName>
    <definedName name="sfst" localSheetId="40">#REF!</definedName>
    <definedName name="sfst" localSheetId="43">#REF!</definedName>
    <definedName name="sfst" localSheetId="44">#REF!</definedName>
    <definedName name="sfst" localSheetId="49">#REF!</definedName>
    <definedName name="sfst" localSheetId="50">#REF!</definedName>
    <definedName name="sfst" localSheetId="52">#REF!</definedName>
    <definedName name="sfst" localSheetId="55">#REF!</definedName>
    <definedName name="sfst" localSheetId="3">#REF!</definedName>
    <definedName name="sfst" localSheetId="72">#REF!</definedName>
    <definedName name="sfst" localSheetId="73">#REF!</definedName>
    <definedName name="sfst" localSheetId="69">#REF!</definedName>
    <definedName name="sfst" localSheetId="70">#REF!</definedName>
    <definedName name="sfst" localSheetId="71">#REF!</definedName>
    <definedName name="sfst" localSheetId="75">#REF!</definedName>
    <definedName name="sfst" localSheetId="76">#REF!</definedName>
    <definedName name="sfst" localSheetId="77">#REF!</definedName>
    <definedName name="sfst" localSheetId="80">#REF!</definedName>
    <definedName name="sfst" localSheetId="79">#REF!</definedName>
    <definedName name="sfst" localSheetId="83">#REF!</definedName>
    <definedName name="sfst" localSheetId="85">#REF!</definedName>
    <definedName name="sfst" localSheetId="86">#REF!</definedName>
    <definedName name="sfst" localSheetId="87">#REF!</definedName>
    <definedName name="sfst" localSheetId="88">#REF!</definedName>
    <definedName name="sfst" localSheetId="89">#REF!</definedName>
    <definedName name="sfst" localSheetId="91">#REF!</definedName>
    <definedName name="sfst" localSheetId="92">#REF!</definedName>
    <definedName name="sfst" localSheetId="93">#REF!</definedName>
    <definedName name="sfst" localSheetId="4">#REF!</definedName>
    <definedName name="sfst" localSheetId="94">#REF!</definedName>
    <definedName name="sfst" localSheetId="95">#REF!</definedName>
    <definedName name="sfst" localSheetId="97">#REF!</definedName>
    <definedName name="sfst" localSheetId="98">#REF!</definedName>
    <definedName name="sfst" localSheetId="5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>#REF!</definedName>
    <definedName name="sgd" localSheetId="24">#REF!</definedName>
    <definedName name="sgd" localSheetId="25">#REF!</definedName>
    <definedName name="sgd" localSheetId="26">#REF!</definedName>
    <definedName name="sgd" localSheetId="28">#REF!</definedName>
    <definedName name="sgd" localSheetId="31">#REF!</definedName>
    <definedName name="sgd" localSheetId="32">#REF!</definedName>
    <definedName name="sgd" localSheetId="34">#REF!</definedName>
    <definedName name="sgd" localSheetId="35">#REF!</definedName>
    <definedName name="sgd" localSheetId="39">#REF!</definedName>
    <definedName name="sgd" localSheetId="40">#REF!</definedName>
    <definedName name="sgd" localSheetId="43">#REF!</definedName>
    <definedName name="sgd" localSheetId="44">#REF!</definedName>
    <definedName name="sgd" localSheetId="49">#REF!</definedName>
    <definedName name="sgd" localSheetId="50">#REF!</definedName>
    <definedName name="sgd" localSheetId="52">#REF!</definedName>
    <definedName name="sgd" localSheetId="55">#REF!</definedName>
    <definedName name="sgd" localSheetId="3">#REF!</definedName>
    <definedName name="sgd" localSheetId="72">#REF!</definedName>
    <definedName name="sgd" localSheetId="73">#REF!</definedName>
    <definedName name="sgd" localSheetId="69">#REF!</definedName>
    <definedName name="sgd" localSheetId="70">#REF!</definedName>
    <definedName name="sgd" localSheetId="71">#REF!</definedName>
    <definedName name="sgd" localSheetId="75">#REF!</definedName>
    <definedName name="sgd" localSheetId="76">#REF!</definedName>
    <definedName name="sgd" localSheetId="77">#REF!</definedName>
    <definedName name="sgd" localSheetId="80">#REF!</definedName>
    <definedName name="sgd" localSheetId="79">#REF!</definedName>
    <definedName name="sgd" localSheetId="83">#REF!</definedName>
    <definedName name="sgd" localSheetId="85">#REF!</definedName>
    <definedName name="sgd" localSheetId="86">#REF!</definedName>
    <definedName name="sgd" localSheetId="87">#REF!</definedName>
    <definedName name="sgd" localSheetId="88">#REF!</definedName>
    <definedName name="sgd" localSheetId="89">#REF!</definedName>
    <definedName name="sgd" localSheetId="91">#REF!</definedName>
    <definedName name="sgd" localSheetId="92">#REF!</definedName>
    <definedName name="sgd" localSheetId="93">#REF!</definedName>
    <definedName name="sgd" localSheetId="4">#REF!</definedName>
    <definedName name="sgd" localSheetId="94">#REF!</definedName>
    <definedName name="sgd" localSheetId="95">#REF!</definedName>
    <definedName name="sgd" localSheetId="97">#REF!</definedName>
    <definedName name="sgd" localSheetId="98">#REF!</definedName>
    <definedName name="sgd" localSheetId="5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>#REF!</definedName>
    <definedName name="slgr" localSheetId="0" hidden="1">#REF!</definedName>
    <definedName name="slgr" localSheetId="24">#REF!</definedName>
    <definedName name="slgr" localSheetId="25" hidden="1">#REF!</definedName>
    <definedName name="slgr" localSheetId="26" hidden="1">#REF!</definedName>
    <definedName name="slgr" localSheetId="28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34" hidden="1">#REF!</definedName>
    <definedName name="slgr" localSheetId="35" hidden="1">#REF!</definedName>
    <definedName name="slgr" localSheetId="36" hidden="1">#REF!</definedName>
    <definedName name="slgr" localSheetId="37" hidden="1">#REF!</definedName>
    <definedName name="slgr" localSheetId="38" hidden="1">#REF!</definedName>
    <definedName name="slgr" localSheetId="39" hidden="1">#REF!</definedName>
    <definedName name="slgr" localSheetId="40" hidden="1">#REF!</definedName>
    <definedName name="slgr" localSheetId="41" hidden="1">#REF!</definedName>
    <definedName name="slgr" localSheetId="42" hidden="1">#REF!</definedName>
    <definedName name="slgr" localSheetId="43" hidden="1">#REF!</definedName>
    <definedName name="slgr" localSheetId="44" hidden="1">#REF!</definedName>
    <definedName name="slgr" localSheetId="45" hidden="1">#REF!</definedName>
    <definedName name="slgr" localSheetId="49" hidden="1">#REF!</definedName>
    <definedName name="slgr" localSheetId="50" hidden="1">#REF!</definedName>
    <definedName name="slgr" localSheetId="52" hidden="1">#REF!</definedName>
    <definedName name="slgr" localSheetId="55" hidden="1">#REF!</definedName>
    <definedName name="slgr" localSheetId="61" hidden="1">#REF!</definedName>
    <definedName name="slgr" localSheetId="62" hidden="1">#REF!</definedName>
    <definedName name="slgr" localSheetId="2" hidden="1">#REF!</definedName>
    <definedName name="slgr" localSheetId="3" hidden="1">#REF!</definedName>
    <definedName name="slgr" localSheetId="72" hidden="1">#REF!</definedName>
    <definedName name="slgr" localSheetId="73" hidden="1">#REF!</definedName>
    <definedName name="slgr" localSheetId="69" hidden="1">#REF!</definedName>
    <definedName name="slgr" localSheetId="70" hidden="1">#REF!</definedName>
    <definedName name="slgr" localSheetId="71" hidden="1">#REF!</definedName>
    <definedName name="slgr" localSheetId="75" hidden="1">#REF!</definedName>
    <definedName name="slgr" localSheetId="76" hidden="1">#REF!</definedName>
    <definedName name="slgr" localSheetId="77" hidden="1">#REF!</definedName>
    <definedName name="slgr" localSheetId="80" hidden="1">#REF!</definedName>
    <definedName name="slgr" localSheetId="79" hidden="1">#REF!</definedName>
    <definedName name="slgr" localSheetId="83" hidden="1">#REF!</definedName>
    <definedName name="slgr" localSheetId="85" hidden="1">#REF!</definedName>
    <definedName name="slgr" localSheetId="86" hidden="1">#REF!</definedName>
    <definedName name="slgr" localSheetId="87" hidden="1">#REF!</definedName>
    <definedName name="slgr" localSheetId="88" hidden="1">#REF!</definedName>
    <definedName name="slgr" localSheetId="89" hidden="1">#REF!</definedName>
    <definedName name="slgr" localSheetId="91" hidden="1">#REF!</definedName>
    <definedName name="slgr" localSheetId="92" hidden="1">#REF!</definedName>
    <definedName name="slgr" localSheetId="93" hidden="1">#REF!</definedName>
    <definedName name="slgr" localSheetId="4" hidden="1">#REF!</definedName>
    <definedName name="slgr" localSheetId="94" hidden="1">#REF!</definedName>
    <definedName name="slgr" localSheetId="95" hidden="1">#REF!</definedName>
    <definedName name="slgr" localSheetId="97" hidden="1">#REF!</definedName>
    <definedName name="slgr" localSheetId="98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hidden="1">#REF!</definedName>
    <definedName name="sss" localSheetId="0">#REF!</definedName>
    <definedName name="sss" localSheetId="24">#REF!</definedName>
    <definedName name="sss" localSheetId="25">#REF!</definedName>
    <definedName name="sss" localSheetId="26">#REF!</definedName>
    <definedName name="sss" localSheetId="28">#REF!</definedName>
    <definedName name="sss" localSheetId="31">#REF!</definedName>
    <definedName name="sss" localSheetId="32">#REF!</definedName>
    <definedName name="sss" localSheetId="1">#REF!</definedName>
    <definedName name="sss" localSheetId="34">#REF!</definedName>
    <definedName name="sss" localSheetId="35">#REF!</definedName>
    <definedName name="sss" localSheetId="36">#REF!</definedName>
    <definedName name="sss" localSheetId="37">#REF!</definedName>
    <definedName name="sss" localSheetId="38">#REF!</definedName>
    <definedName name="sss" localSheetId="39">#REF!</definedName>
    <definedName name="sss" localSheetId="40">#REF!</definedName>
    <definedName name="sss" localSheetId="41">#REF!</definedName>
    <definedName name="sss" localSheetId="42">#REF!</definedName>
    <definedName name="sss" localSheetId="43">#REF!</definedName>
    <definedName name="sss" localSheetId="44">#REF!</definedName>
    <definedName name="sss" localSheetId="45">#REF!</definedName>
    <definedName name="sss" localSheetId="49">#REF!</definedName>
    <definedName name="sss" localSheetId="50">#REF!</definedName>
    <definedName name="sss" localSheetId="52">#REF!</definedName>
    <definedName name="sss" localSheetId="55">#REF!</definedName>
    <definedName name="sss" localSheetId="61">#REF!</definedName>
    <definedName name="sss" localSheetId="62">#REF!</definedName>
    <definedName name="sss" localSheetId="2">#REF!</definedName>
    <definedName name="sss" localSheetId="3">#REF!</definedName>
    <definedName name="sss" localSheetId="72">#REF!</definedName>
    <definedName name="sss" localSheetId="73">#REF!</definedName>
    <definedName name="sss" localSheetId="69">#REF!</definedName>
    <definedName name="sss" localSheetId="70">#REF!</definedName>
    <definedName name="sss" localSheetId="71">#REF!</definedName>
    <definedName name="sss" localSheetId="75">#REF!</definedName>
    <definedName name="sss" localSheetId="76">#REF!</definedName>
    <definedName name="sss" localSheetId="77">#REF!</definedName>
    <definedName name="sss" localSheetId="80">#REF!</definedName>
    <definedName name="sss" localSheetId="79">#REF!</definedName>
    <definedName name="sss" localSheetId="83">#REF!</definedName>
    <definedName name="sss" localSheetId="85">#REF!</definedName>
    <definedName name="sss" localSheetId="86">#REF!</definedName>
    <definedName name="sss" localSheetId="87">#REF!</definedName>
    <definedName name="sss" localSheetId="88">#REF!</definedName>
    <definedName name="sss" localSheetId="89">#REF!</definedName>
    <definedName name="sss" localSheetId="91">#REF!</definedName>
    <definedName name="sss" localSheetId="92">#REF!</definedName>
    <definedName name="sss" localSheetId="93">#REF!</definedName>
    <definedName name="sss" localSheetId="4">#REF!</definedName>
    <definedName name="sss" localSheetId="94">#REF!</definedName>
    <definedName name="sss" localSheetId="95">#REF!</definedName>
    <definedName name="sss" localSheetId="97">#REF!</definedName>
    <definedName name="sss" localSheetId="98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>#REF!</definedName>
    <definedName name="ssssw" localSheetId="26" hidden="1">'[4]4.9'!#REF!</definedName>
    <definedName name="ssssw" localSheetId="28" hidden="1">'[4]4.9'!#REF!</definedName>
    <definedName name="ssssw" localSheetId="31" hidden="1">'[4]4.9'!#REF!</definedName>
    <definedName name="ssssw" localSheetId="32" hidden="1">'[4]4.9'!#REF!</definedName>
    <definedName name="ssssw" localSheetId="39" hidden="1">'[4]4.9'!#REF!</definedName>
    <definedName name="ssssw" localSheetId="40" hidden="1">'[4]4.9'!#REF!</definedName>
    <definedName name="ssssw" localSheetId="43" hidden="1">'[4]4.9'!#REF!</definedName>
    <definedName name="ssssw" localSheetId="44" hidden="1">'[4]4.9'!#REF!</definedName>
    <definedName name="ssssw" localSheetId="49" hidden="1">'[4]4.9'!#REF!</definedName>
    <definedName name="ssssw" localSheetId="50" hidden="1">'[4]4.9'!#REF!</definedName>
    <definedName name="ssssw" localSheetId="52" hidden="1">'[4]4.9'!#REF!</definedName>
    <definedName name="ssssw" localSheetId="55" hidden="1">'[4]4.9'!#REF!</definedName>
    <definedName name="ssssw" localSheetId="3" hidden="1">'[4]4.9'!#REF!</definedName>
    <definedName name="ssssw" localSheetId="72" hidden="1">'[4]4.9'!#REF!</definedName>
    <definedName name="ssssw" localSheetId="73" hidden="1">'[4]4.9'!#REF!</definedName>
    <definedName name="ssssw" localSheetId="69" hidden="1">'[4]4.9'!#REF!</definedName>
    <definedName name="ssssw" localSheetId="70" hidden="1">'[4]4.9'!#REF!</definedName>
    <definedName name="ssssw" localSheetId="71" hidden="1">'[4]4.9'!#REF!</definedName>
    <definedName name="ssssw" localSheetId="75" hidden="1">'[4]4.9'!#REF!</definedName>
    <definedName name="ssssw" localSheetId="76" hidden="1">'[4]4.9'!#REF!</definedName>
    <definedName name="ssssw" localSheetId="77" hidden="1">'[4]4.9'!#REF!</definedName>
    <definedName name="ssssw" localSheetId="80" hidden="1">'[4]4.9'!#REF!</definedName>
    <definedName name="ssssw" localSheetId="79" hidden="1">'[4]4.9'!#REF!</definedName>
    <definedName name="ssssw" localSheetId="83" hidden="1">'[2]4.9'!#REF!</definedName>
    <definedName name="ssssw" localSheetId="87" hidden="1">'[4]4.9'!#REF!</definedName>
    <definedName name="ssssw" localSheetId="91" hidden="1">'[4]4.9'!#REF!</definedName>
    <definedName name="ssssw" localSheetId="92" hidden="1">'[4]4.9'!#REF!</definedName>
    <definedName name="ssssw" localSheetId="93" hidden="1">'[4]4.9'!#REF!</definedName>
    <definedName name="ssssw" localSheetId="94" hidden="1">'[4]4.9'!#REF!</definedName>
    <definedName name="ssssw" localSheetId="95" hidden="1">'[4]4.9'!#REF!</definedName>
    <definedName name="ssssw" localSheetId="97" hidden="1">'[4]4.9'!#REF!</definedName>
    <definedName name="ssssw" localSheetId="98" hidden="1">'[4]4.9'!#REF!</definedName>
    <definedName name="ssssw" hidden="1">'[4]4.9'!#REF!</definedName>
    <definedName name="state" localSheetId="0">[27]ref!$B$23:$C$38</definedName>
    <definedName name="state" localSheetId="1">[27]ref!$B$23:$C$38</definedName>
    <definedName name="state" localSheetId="36">[27]ref!$B$23:$C$38</definedName>
    <definedName name="state" localSheetId="37">[27]ref!$B$23:$C$38</definedName>
    <definedName name="state" localSheetId="38">[27]ref!$B$23:$C$38</definedName>
    <definedName name="state" localSheetId="39">[27]ref!$B$23:$C$38</definedName>
    <definedName name="state" localSheetId="40">[27]ref!$B$23:$C$38</definedName>
    <definedName name="state" localSheetId="41">[27]ref!$B$23:$C$38</definedName>
    <definedName name="state" localSheetId="42">[27]ref!$B$23:$C$38</definedName>
    <definedName name="state" localSheetId="43">[27]ref!$B$23:$C$38</definedName>
    <definedName name="state" localSheetId="44">[27]ref!$B$23:$C$38</definedName>
    <definedName name="state" localSheetId="45">[27]ref!$B$23:$C$38</definedName>
    <definedName name="state" localSheetId="2">[27]ref!$B$23:$C$38</definedName>
    <definedName name="state" localSheetId="3">[27]ref!$B$23:$C$38</definedName>
    <definedName name="state" localSheetId="83">[28]ref!$B$23:$C$38</definedName>
    <definedName name="state" localSheetId="85">[27]ref!$B$23:$C$38</definedName>
    <definedName name="state" localSheetId="86">[27]ref!$B$23:$C$38</definedName>
    <definedName name="state" localSheetId="88">[27]ref!$B$23:$C$38</definedName>
    <definedName name="state" localSheetId="89">[27]ref!$B$23:$C$38</definedName>
    <definedName name="state" localSheetId="4">[27]ref!$B$23:$C$38</definedName>
    <definedName name="state" localSheetId="94">[22]ref!$B$23:$C$38</definedName>
    <definedName name="state" localSheetId="95">[22]ref!$B$23:$C$38</definedName>
    <definedName name="state" localSheetId="5">[27]ref!$B$23:$C$38</definedName>
    <definedName name="state" localSheetId="6">[27]ref!$B$23:$C$38</definedName>
    <definedName name="state" localSheetId="7">[27]ref!$B$23:$C$38</definedName>
    <definedName name="state" localSheetId="8">[27]ref!$B$23:$C$38</definedName>
    <definedName name="state" localSheetId="9">[27]ref!$B$23:$C$38</definedName>
    <definedName name="state">[27]ref!$B$23:$C$38</definedName>
    <definedName name="t" localSheetId="0" hidden="1">#REF!</definedName>
    <definedName name="t" localSheetId="24">#REF!</definedName>
    <definedName name="t" localSheetId="25" hidden="1">#REF!</definedName>
    <definedName name="t" localSheetId="26" hidden="1">#REF!</definedName>
    <definedName name="t" localSheetId="28" hidden="1">#REF!</definedName>
    <definedName name="t" localSheetId="31" hidden="1">#REF!</definedName>
    <definedName name="t" localSheetId="32" hidden="1">#REF!</definedName>
    <definedName name="t" localSheetId="1" hidden="1">#REF!</definedName>
    <definedName name="t" localSheetId="34" hidden="1">#REF!</definedName>
    <definedName name="t" localSheetId="35" hidden="1">#REF!</definedName>
    <definedName name="t" localSheetId="36" hidden="1">#REF!</definedName>
    <definedName name="t" localSheetId="37" hidden="1">#REF!</definedName>
    <definedName name="t" localSheetId="38" hidden="1">#REF!</definedName>
    <definedName name="t" localSheetId="39" hidden="1">#REF!</definedName>
    <definedName name="t" localSheetId="40" hidden="1">#REF!</definedName>
    <definedName name="t" localSheetId="41" hidden="1">#REF!</definedName>
    <definedName name="t" localSheetId="42" hidden="1">#REF!</definedName>
    <definedName name="t" localSheetId="43" hidden="1">#REF!</definedName>
    <definedName name="t" localSheetId="44" hidden="1">#REF!</definedName>
    <definedName name="t" localSheetId="45" hidden="1">#REF!</definedName>
    <definedName name="t" localSheetId="49" hidden="1">#REF!</definedName>
    <definedName name="t" localSheetId="50" hidden="1">#REF!</definedName>
    <definedName name="t" localSheetId="52" hidden="1">#REF!</definedName>
    <definedName name="t" localSheetId="55" hidden="1">#REF!</definedName>
    <definedName name="t" localSheetId="61" hidden="1">#REF!</definedName>
    <definedName name="t" localSheetId="62" hidden="1">#REF!</definedName>
    <definedName name="t" localSheetId="2" hidden="1">#REF!</definedName>
    <definedName name="t" localSheetId="3" hidden="1">#REF!</definedName>
    <definedName name="t" localSheetId="72" hidden="1">#REF!</definedName>
    <definedName name="t" localSheetId="73" hidden="1">#REF!</definedName>
    <definedName name="t" localSheetId="69" hidden="1">#REF!</definedName>
    <definedName name="t" localSheetId="70" hidden="1">#REF!</definedName>
    <definedName name="t" localSheetId="71" hidden="1">#REF!</definedName>
    <definedName name="t" localSheetId="75" hidden="1">#REF!</definedName>
    <definedName name="t" localSheetId="76" hidden="1">#REF!</definedName>
    <definedName name="t" localSheetId="77" hidden="1">#REF!</definedName>
    <definedName name="t" localSheetId="80" hidden="1">#REF!</definedName>
    <definedName name="t" localSheetId="79" hidden="1">#REF!</definedName>
    <definedName name="t" localSheetId="83" hidden="1">#REF!</definedName>
    <definedName name="t" localSheetId="85" hidden="1">#REF!</definedName>
    <definedName name="t" localSheetId="86" hidden="1">#REF!</definedName>
    <definedName name="t" localSheetId="87" hidden="1">#REF!</definedName>
    <definedName name="t" localSheetId="88" hidden="1">#REF!</definedName>
    <definedName name="t" localSheetId="89" hidden="1">#REF!</definedName>
    <definedName name="t" localSheetId="91" hidden="1">#REF!</definedName>
    <definedName name="t" localSheetId="92" hidden="1">#REF!</definedName>
    <definedName name="t" localSheetId="93" hidden="1">#REF!</definedName>
    <definedName name="t" localSheetId="4" hidden="1">#REF!</definedName>
    <definedName name="t" localSheetId="94" hidden="1">#REF!</definedName>
    <definedName name="t" localSheetId="95" hidden="1">#REF!</definedName>
    <definedName name="t" localSheetId="97" hidden="1">#REF!</definedName>
    <definedName name="t" localSheetId="98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hidden="1">#REF!</definedName>
    <definedName name="table_no" localSheetId="0">[27]ref!$B$23:$E$38</definedName>
    <definedName name="table_no" localSheetId="1">[27]ref!$B$23:$E$38</definedName>
    <definedName name="table_no" localSheetId="36">[27]ref!$B$23:$E$38</definedName>
    <definedName name="table_no" localSheetId="37">[27]ref!$B$23:$E$38</definedName>
    <definedName name="table_no" localSheetId="38">[27]ref!$B$23:$E$38</definedName>
    <definedName name="table_no" localSheetId="39">[27]ref!$B$23:$E$38</definedName>
    <definedName name="table_no" localSheetId="40">[27]ref!$B$23:$E$38</definedName>
    <definedName name="table_no" localSheetId="41">[27]ref!$B$23:$E$38</definedName>
    <definedName name="table_no" localSheetId="42">[27]ref!$B$23:$E$38</definedName>
    <definedName name="table_no" localSheetId="43">[27]ref!$B$23:$E$38</definedName>
    <definedName name="table_no" localSheetId="44">[27]ref!$B$23:$E$38</definedName>
    <definedName name="table_no" localSheetId="45">[27]ref!$B$23:$E$38</definedName>
    <definedName name="table_no" localSheetId="2">[27]ref!$B$23:$E$38</definedName>
    <definedName name="table_no" localSheetId="3">[27]ref!$B$23:$E$38</definedName>
    <definedName name="table_no" localSheetId="83">[28]ref!$B$23:$E$38</definedName>
    <definedName name="table_no" localSheetId="85">[27]ref!$B$23:$E$38</definedName>
    <definedName name="table_no" localSheetId="86">[27]ref!$B$23:$E$38</definedName>
    <definedName name="table_no" localSheetId="88">[27]ref!$B$23:$E$38</definedName>
    <definedName name="table_no" localSheetId="89">[27]ref!$B$23:$E$38</definedName>
    <definedName name="table_no" localSheetId="4">[27]ref!$B$23:$E$38</definedName>
    <definedName name="table_no" localSheetId="94">[22]ref!$B$23:$E$38</definedName>
    <definedName name="table_no" localSheetId="95">[22]ref!$B$23:$E$38</definedName>
    <definedName name="table_no" localSheetId="5">[27]ref!$B$23:$E$38</definedName>
    <definedName name="table_no" localSheetId="6">[27]ref!$B$23:$E$38</definedName>
    <definedName name="table_no" localSheetId="7">[27]ref!$B$23:$E$38</definedName>
    <definedName name="table_no" localSheetId="8">[27]ref!$B$23:$E$38</definedName>
    <definedName name="table_no" localSheetId="9">[27]ref!$B$23:$E$38</definedName>
    <definedName name="table_no">[27]ref!$B$23:$E$38</definedName>
    <definedName name="te" localSheetId="0" hidden="1">'[1]4.9'!#REF!</definedName>
    <definedName name="te" localSheetId="24">#REF!</definedName>
    <definedName name="te" localSheetId="26" hidden="1">'[1]4.9'!#REF!</definedName>
    <definedName name="te" localSheetId="28" hidden="1">'[1]4.9'!#REF!</definedName>
    <definedName name="te" localSheetId="31" hidden="1">'[1]4.9'!#REF!</definedName>
    <definedName name="te" localSheetId="32" hidden="1">'[1]4.9'!#REF!</definedName>
    <definedName name="te" localSheetId="1" hidden="1">'[1]4.9'!#REF!</definedName>
    <definedName name="te" localSheetId="34" hidden="1">'[1]4.9'!#REF!</definedName>
    <definedName name="te" localSheetId="35" hidden="1">'[1]4.9'!#REF!</definedName>
    <definedName name="te" localSheetId="36" hidden="1">'[1]4.9'!#REF!</definedName>
    <definedName name="te" localSheetId="37" hidden="1">'[1]4.9'!#REF!</definedName>
    <definedName name="te" localSheetId="38" hidden="1">'[1]4.9'!#REF!</definedName>
    <definedName name="te" localSheetId="39" hidden="1">'[1]4.9'!#REF!</definedName>
    <definedName name="te" localSheetId="40" hidden="1">'[1]4.9'!#REF!</definedName>
    <definedName name="te" localSheetId="41" hidden="1">'[1]4.9'!#REF!</definedName>
    <definedName name="te" localSheetId="42" hidden="1">'[1]4.9'!#REF!</definedName>
    <definedName name="te" localSheetId="43" hidden="1">'[1]4.9'!#REF!</definedName>
    <definedName name="te" localSheetId="44" hidden="1">'[1]4.9'!#REF!</definedName>
    <definedName name="te" localSheetId="45" hidden="1">'[1]4.9'!#REF!</definedName>
    <definedName name="te" localSheetId="49" hidden="1">'[1]4.9'!#REF!</definedName>
    <definedName name="te" localSheetId="50" hidden="1">'[1]4.9'!#REF!</definedName>
    <definedName name="te" localSheetId="52" hidden="1">'[1]4.9'!#REF!</definedName>
    <definedName name="te" localSheetId="55" hidden="1">'[1]4.9'!#REF!</definedName>
    <definedName name="te" localSheetId="61" hidden="1">'[2]4.9'!#REF!</definedName>
    <definedName name="te" localSheetId="62" hidden="1">'[2]4.9'!#REF!</definedName>
    <definedName name="te" localSheetId="2" hidden="1">'[1]4.9'!#REF!</definedName>
    <definedName name="te" localSheetId="3" hidden="1">'[1]4.9'!#REF!</definedName>
    <definedName name="te" localSheetId="72" hidden="1">'[1]4.9'!#REF!</definedName>
    <definedName name="te" localSheetId="73" hidden="1">'[1]4.9'!#REF!</definedName>
    <definedName name="te" localSheetId="69" hidden="1">'[1]4.9'!#REF!</definedName>
    <definedName name="te" localSheetId="70" hidden="1">'[1]4.9'!#REF!</definedName>
    <definedName name="te" localSheetId="71" hidden="1">'[1]4.9'!#REF!</definedName>
    <definedName name="te" localSheetId="75" hidden="1">'[1]4.9'!#REF!</definedName>
    <definedName name="te" localSheetId="76" hidden="1">'[1]4.9'!#REF!</definedName>
    <definedName name="te" localSheetId="77" hidden="1">'[1]4.9'!#REF!</definedName>
    <definedName name="te" localSheetId="80" hidden="1">'[1]4.9'!#REF!</definedName>
    <definedName name="te" localSheetId="79" hidden="1">'[1]4.9'!#REF!</definedName>
    <definedName name="te" localSheetId="83" hidden="1">'[3]4.9'!#REF!</definedName>
    <definedName name="te" localSheetId="85" hidden="1">'[1]4.9'!#REF!</definedName>
    <definedName name="te" localSheetId="86" hidden="1">'[1]4.9'!#REF!</definedName>
    <definedName name="te" localSheetId="87" hidden="1">'[1]4.9'!#REF!</definedName>
    <definedName name="te" localSheetId="88" hidden="1">'[1]4.9'!#REF!</definedName>
    <definedName name="te" localSheetId="89" hidden="1">'[1]4.9'!#REF!</definedName>
    <definedName name="te" localSheetId="91" hidden="1">'[1]4.9'!#REF!</definedName>
    <definedName name="te" localSheetId="92" hidden="1">'[1]4.9'!#REF!</definedName>
    <definedName name="te" localSheetId="93" hidden="1">'[1]4.9'!#REF!</definedName>
    <definedName name="te" localSheetId="4" hidden="1">'[1]4.9'!#REF!</definedName>
    <definedName name="te" localSheetId="94" hidden="1">'[4]4.9'!#REF!</definedName>
    <definedName name="te" localSheetId="95" hidden="1">'[4]4.9'!#REF!</definedName>
    <definedName name="te" localSheetId="97" hidden="1">'[1]4.9'!#REF!</definedName>
    <definedName name="te" localSheetId="98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hidden="1">'[1]4.9'!#REF!</definedName>
    <definedName name="Ter_a" localSheetId="0" hidden="1">'[1]4.9'!#REF!</definedName>
    <definedName name="Ter_a" localSheetId="24">#REF!</definedName>
    <definedName name="Ter_a" localSheetId="26" hidden="1">'[1]4.9'!#REF!</definedName>
    <definedName name="Ter_a" localSheetId="28" hidden="1">'[1]4.9'!#REF!</definedName>
    <definedName name="Ter_a" localSheetId="31" hidden="1">'[1]4.9'!#REF!</definedName>
    <definedName name="Ter_a" localSheetId="32" hidden="1">'[1]4.9'!#REF!</definedName>
    <definedName name="Ter_a" localSheetId="1" hidden="1">'[1]4.9'!#REF!</definedName>
    <definedName name="Ter_a" localSheetId="34" hidden="1">'[1]4.9'!#REF!</definedName>
    <definedName name="Ter_a" localSheetId="35" hidden="1">'[1]4.9'!#REF!</definedName>
    <definedName name="Ter_a" localSheetId="36" hidden="1">'[1]4.9'!#REF!</definedName>
    <definedName name="Ter_a" localSheetId="37" hidden="1">'[1]4.9'!#REF!</definedName>
    <definedName name="Ter_a" localSheetId="38" hidden="1">'[1]4.9'!#REF!</definedName>
    <definedName name="Ter_a" localSheetId="39" hidden="1">'[1]4.9'!#REF!</definedName>
    <definedName name="Ter_a" localSheetId="40" hidden="1">'[1]4.9'!#REF!</definedName>
    <definedName name="Ter_a" localSheetId="41" hidden="1">'[1]4.9'!#REF!</definedName>
    <definedName name="Ter_a" localSheetId="42" hidden="1">'[1]4.9'!#REF!</definedName>
    <definedName name="Ter_a" localSheetId="43" hidden="1">'[1]4.9'!#REF!</definedName>
    <definedName name="Ter_a" localSheetId="44" hidden="1">'[1]4.9'!#REF!</definedName>
    <definedName name="Ter_a" localSheetId="45" hidden="1">'[1]4.9'!#REF!</definedName>
    <definedName name="Ter_a" localSheetId="49" hidden="1">'[1]4.9'!#REF!</definedName>
    <definedName name="Ter_a" localSheetId="50" hidden="1">'[1]4.9'!#REF!</definedName>
    <definedName name="Ter_a" localSheetId="52" hidden="1">'[1]4.9'!#REF!</definedName>
    <definedName name="Ter_a" localSheetId="55" hidden="1">'[1]4.9'!#REF!</definedName>
    <definedName name="Ter_a" localSheetId="61" hidden="1">'[2]4.9'!#REF!</definedName>
    <definedName name="Ter_a" localSheetId="62" hidden="1">'[2]4.9'!#REF!</definedName>
    <definedName name="Ter_a" localSheetId="2" hidden="1">'[1]4.9'!#REF!</definedName>
    <definedName name="Ter_a" localSheetId="3" hidden="1">'[1]4.9'!#REF!</definedName>
    <definedName name="Ter_a" localSheetId="72" hidden="1">'[1]4.9'!#REF!</definedName>
    <definedName name="Ter_a" localSheetId="73" hidden="1">'[1]4.9'!#REF!</definedName>
    <definedName name="Ter_a" localSheetId="69" hidden="1">'[1]4.9'!#REF!</definedName>
    <definedName name="Ter_a" localSheetId="70" hidden="1">'[1]4.9'!#REF!</definedName>
    <definedName name="Ter_a" localSheetId="71" hidden="1">'[1]4.9'!#REF!</definedName>
    <definedName name="Ter_a" localSheetId="75" hidden="1">'[1]4.9'!#REF!</definedName>
    <definedName name="Ter_a" localSheetId="76" hidden="1">'[1]4.9'!#REF!</definedName>
    <definedName name="Ter_a" localSheetId="77" hidden="1">'[1]4.9'!#REF!</definedName>
    <definedName name="Ter_a" localSheetId="80" hidden="1">'[1]4.9'!#REF!</definedName>
    <definedName name="Ter_a" localSheetId="79" hidden="1">'[1]4.9'!#REF!</definedName>
    <definedName name="Ter_a" localSheetId="83" hidden="1">'[3]4.9'!#REF!</definedName>
    <definedName name="Ter_a" localSheetId="85" hidden="1">'[1]4.9'!#REF!</definedName>
    <definedName name="Ter_a" localSheetId="86" hidden="1">'[1]4.9'!#REF!</definedName>
    <definedName name="Ter_a" localSheetId="87" hidden="1">'[1]4.9'!#REF!</definedName>
    <definedName name="Ter_a" localSheetId="88" hidden="1">'[1]4.9'!#REF!</definedName>
    <definedName name="Ter_a" localSheetId="89" hidden="1">'[1]4.9'!#REF!</definedName>
    <definedName name="Ter_a" localSheetId="91" hidden="1">'[1]4.9'!#REF!</definedName>
    <definedName name="Ter_a" localSheetId="92" hidden="1">'[1]4.9'!#REF!</definedName>
    <definedName name="Ter_a" localSheetId="93" hidden="1">'[1]4.9'!#REF!</definedName>
    <definedName name="Ter_a" localSheetId="4" hidden="1">'[1]4.9'!#REF!</definedName>
    <definedName name="Ter_a" localSheetId="94" hidden="1">'[4]4.9'!#REF!</definedName>
    <definedName name="Ter_a" localSheetId="95" hidden="1">'[4]4.9'!#REF!</definedName>
    <definedName name="Ter_a" localSheetId="97" hidden="1">'[1]4.9'!#REF!</definedName>
    <definedName name="Ter_a" localSheetId="98" hidden="1">'[1]4.9'!#REF!</definedName>
    <definedName name="Ter_a" localSheetId="5" hidden="1">'[1]4.9'!#REF!</definedName>
    <definedName name="Ter_a" localSheetId="6" hidden="1">'[1]4.9'!#REF!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hidden="1">'[1]4.9'!#REF!</definedName>
    <definedName name="tes" localSheetId="0" hidden="1">'[1]4.9'!#REF!</definedName>
    <definedName name="tes" localSheetId="24">#REF!</definedName>
    <definedName name="tes" localSheetId="26" hidden="1">'[1]4.9'!#REF!</definedName>
    <definedName name="tes" localSheetId="28" hidden="1">'[1]4.9'!#REF!</definedName>
    <definedName name="tes" localSheetId="31" hidden="1">'[1]4.9'!#REF!</definedName>
    <definedName name="tes" localSheetId="32" hidden="1">'[1]4.9'!#REF!</definedName>
    <definedName name="tes" localSheetId="1" hidden="1">'[1]4.9'!#REF!</definedName>
    <definedName name="tes" localSheetId="34" hidden="1">'[1]4.9'!#REF!</definedName>
    <definedName name="tes" localSheetId="35" hidden="1">'[1]4.9'!#REF!</definedName>
    <definedName name="tes" localSheetId="36" hidden="1">'[1]4.9'!#REF!</definedName>
    <definedName name="tes" localSheetId="37" hidden="1">'[1]4.9'!#REF!</definedName>
    <definedName name="tes" localSheetId="38" hidden="1">'[1]4.9'!#REF!</definedName>
    <definedName name="tes" localSheetId="39" hidden="1">'[1]4.9'!#REF!</definedName>
    <definedName name="tes" localSheetId="40" hidden="1">'[1]4.9'!#REF!</definedName>
    <definedName name="tes" localSheetId="41" hidden="1">'[1]4.9'!#REF!</definedName>
    <definedName name="tes" localSheetId="42" hidden="1">'[1]4.9'!#REF!</definedName>
    <definedName name="tes" localSheetId="43" hidden="1">'[1]4.9'!#REF!</definedName>
    <definedName name="tes" localSheetId="44" hidden="1">'[1]4.9'!#REF!</definedName>
    <definedName name="tes" localSheetId="45" hidden="1">'[1]4.9'!#REF!</definedName>
    <definedName name="tes" localSheetId="49" hidden="1">'[1]4.9'!#REF!</definedName>
    <definedName name="tes" localSheetId="50" hidden="1">'[1]4.9'!#REF!</definedName>
    <definedName name="tes" localSheetId="52" hidden="1">'[1]4.9'!#REF!</definedName>
    <definedName name="tes" localSheetId="55" hidden="1">'[1]4.9'!#REF!</definedName>
    <definedName name="tes" localSheetId="61" hidden="1">'[2]4.9'!#REF!</definedName>
    <definedName name="tes" localSheetId="62" hidden="1">'[2]4.9'!#REF!</definedName>
    <definedName name="tes" localSheetId="2" hidden="1">'[1]4.9'!#REF!</definedName>
    <definedName name="tes" localSheetId="3" hidden="1">'[1]4.9'!#REF!</definedName>
    <definedName name="tes" localSheetId="72" hidden="1">'[1]4.9'!#REF!</definedName>
    <definedName name="tes" localSheetId="73" hidden="1">'[1]4.9'!#REF!</definedName>
    <definedName name="tes" localSheetId="69" hidden="1">'[1]4.9'!#REF!</definedName>
    <definedName name="tes" localSheetId="70" hidden="1">'[1]4.9'!#REF!</definedName>
    <definedName name="tes" localSheetId="71" hidden="1">'[1]4.9'!#REF!</definedName>
    <definedName name="tes" localSheetId="75" hidden="1">'[1]4.9'!#REF!</definedName>
    <definedName name="tes" localSheetId="76" hidden="1">'[1]4.9'!#REF!</definedName>
    <definedName name="tes" localSheetId="77" hidden="1">'[1]4.9'!#REF!</definedName>
    <definedName name="tes" localSheetId="80" hidden="1">'[1]4.9'!#REF!</definedName>
    <definedName name="tes" localSheetId="79" hidden="1">'[1]4.9'!#REF!</definedName>
    <definedName name="tes" localSheetId="83" hidden="1">'[3]4.9'!#REF!</definedName>
    <definedName name="tes" localSheetId="85" hidden="1">'[1]4.9'!#REF!</definedName>
    <definedName name="tes" localSheetId="86" hidden="1">'[1]4.9'!#REF!</definedName>
    <definedName name="tes" localSheetId="87" hidden="1">'[1]4.9'!#REF!</definedName>
    <definedName name="tes" localSheetId="88" hidden="1">'[1]4.9'!#REF!</definedName>
    <definedName name="tes" localSheetId="89" hidden="1">'[1]4.9'!#REF!</definedName>
    <definedName name="tes" localSheetId="91" hidden="1">'[1]4.9'!#REF!</definedName>
    <definedName name="tes" localSheetId="92" hidden="1">'[1]4.9'!#REF!</definedName>
    <definedName name="tes" localSheetId="93" hidden="1">'[1]4.9'!#REF!</definedName>
    <definedName name="tes" localSheetId="4" hidden="1">'[1]4.9'!#REF!</definedName>
    <definedName name="tes" localSheetId="94" hidden="1">'[4]4.9'!#REF!</definedName>
    <definedName name="tes" localSheetId="95" hidden="1">'[4]4.9'!#REF!</definedName>
    <definedName name="tes" localSheetId="97" hidden="1">'[1]4.9'!#REF!</definedName>
    <definedName name="tes" localSheetId="98" hidden="1">'[1]4.9'!#REF!</definedName>
    <definedName name="tes" localSheetId="5" hidden="1">'[1]4.9'!#REF!</definedName>
    <definedName name="tes" localSheetId="6" hidden="1">'[1]4.9'!#REF!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hidden="1">'[1]4.9'!#REF!</definedName>
    <definedName name="test" localSheetId="0" hidden="1">#REF!</definedName>
    <definedName name="test" localSheetId="24">#REF!</definedName>
    <definedName name="test" localSheetId="25" hidden="1">#REF!</definedName>
    <definedName name="test" localSheetId="26" hidden="1">#REF!</definedName>
    <definedName name="test" localSheetId="28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34" hidden="1">#REF!</definedName>
    <definedName name="test" localSheetId="35" hidden="1">#REF!</definedName>
    <definedName name="test" localSheetId="36" hidden="1">#REF!</definedName>
    <definedName name="test" localSheetId="37" hidden="1">#REF!</definedName>
    <definedName name="test" localSheetId="38" hidden="1">#REF!</definedName>
    <definedName name="test" localSheetId="39" hidden="1">#REF!</definedName>
    <definedName name="test" localSheetId="40" hidden="1">#REF!</definedName>
    <definedName name="test" localSheetId="41" hidden="1">#REF!</definedName>
    <definedName name="test" localSheetId="42" hidden="1">#REF!</definedName>
    <definedName name="test" localSheetId="43" hidden="1">#REF!</definedName>
    <definedName name="test" localSheetId="44" hidden="1">#REF!</definedName>
    <definedName name="test" localSheetId="45" hidden="1">#REF!</definedName>
    <definedName name="test" localSheetId="49" hidden="1">#REF!</definedName>
    <definedName name="test" localSheetId="50" hidden="1">#REF!</definedName>
    <definedName name="test" localSheetId="52" hidden="1">#REF!</definedName>
    <definedName name="test" localSheetId="55" hidden="1">#REF!</definedName>
    <definedName name="test" localSheetId="61" hidden="1">#REF!</definedName>
    <definedName name="test" localSheetId="62" hidden="1">#REF!</definedName>
    <definedName name="test" localSheetId="2" hidden="1">#REF!</definedName>
    <definedName name="test" localSheetId="3" hidden="1">#REF!</definedName>
    <definedName name="test" localSheetId="72" hidden="1">#REF!</definedName>
    <definedName name="test" localSheetId="73" hidden="1">#REF!</definedName>
    <definedName name="test" localSheetId="69" hidden="1">#REF!</definedName>
    <definedName name="test" localSheetId="70" hidden="1">#REF!</definedName>
    <definedName name="test" localSheetId="71" hidden="1">#REF!</definedName>
    <definedName name="test" localSheetId="75" hidden="1">#REF!</definedName>
    <definedName name="test" localSheetId="76" hidden="1">#REF!</definedName>
    <definedName name="test" localSheetId="77" hidden="1">#REF!</definedName>
    <definedName name="test" localSheetId="80" hidden="1">#REF!</definedName>
    <definedName name="test" localSheetId="79" hidden="1">#REF!</definedName>
    <definedName name="test" localSheetId="83" hidden="1">#REF!</definedName>
    <definedName name="test" localSheetId="85" hidden="1">#REF!</definedName>
    <definedName name="test" localSheetId="86" hidden="1">#REF!</definedName>
    <definedName name="test" localSheetId="87" hidden="1">#REF!</definedName>
    <definedName name="test" localSheetId="88" hidden="1">#REF!</definedName>
    <definedName name="test" localSheetId="89" hidden="1">#REF!</definedName>
    <definedName name="test" localSheetId="91" hidden="1">#REF!</definedName>
    <definedName name="test" localSheetId="92" hidden="1">#REF!</definedName>
    <definedName name="test" localSheetId="93" hidden="1">#REF!</definedName>
    <definedName name="test" localSheetId="4" hidden="1">#REF!</definedName>
    <definedName name="test" localSheetId="94" hidden="1">#REF!</definedName>
    <definedName name="test" localSheetId="95" hidden="1">#REF!</definedName>
    <definedName name="test" localSheetId="97" hidden="1">#REF!</definedName>
    <definedName name="test" localSheetId="98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hidden="1">#REF!</definedName>
    <definedName name="test3333333" localSheetId="0" hidden="1">#REF!</definedName>
    <definedName name="test3333333" localSheetId="24">#REF!</definedName>
    <definedName name="test3333333" localSheetId="25" hidden="1">#REF!</definedName>
    <definedName name="test3333333" localSheetId="26" hidden="1">#REF!</definedName>
    <definedName name="test3333333" localSheetId="28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34" hidden="1">#REF!</definedName>
    <definedName name="test3333333" localSheetId="35" hidden="1">#REF!</definedName>
    <definedName name="test3333333" localSheetId="36" hidden="1">#REF!</definedName>
    <definedName name="test3333333" localSheetId="37" hidden="1">#REF!</definedName>
    <definedName name="test3333333" localSheetId="38" hidden="1">#REF!</definedName>
    <definedName name="test3333333" localSheetId="39" hidden="1">#REF!</definedName>
    <definedName name="test3333333" localSheetId="40" hidden="1">#REF!</definedName>
    <definedName name="test3333333" localSheetId="41" hidden="1">#REF!</definedName>
    <definedName name="test3333333" localSheetId="42" hidden="1">#REF!</definedName>
    <definedName name="test3333333" localSheetId="43" hidden="1">#REF!</definedName>
    <definedName name="test3333333" localSheetId="44" hidden="1">#REF!</definedName>
    <definedName name="test3333333" localSheetId="45" hidden="1">#REF!</definedName>
    <definedName name="test3333333" localSheetId="49" hidden="1">#REF!</definedName>
    <definedName name="test3333333" localSheetId="50" hidden="1">#REF!</definedName>
    <definedName name="test3333333" localSheetId="52" hidden="1">#REF!</definedName>
    <definedName name="test3333333" localSheetId="55" hidden="1">#REF!</definedName>
    <definedName name="test3333333" localSheetId="61" hidden="1">#REF!</definedName>
    <definedName name="test3333333" localSheetId="62" hidden="1">#REF!</definedName>
    <definedName name="test3333333" localSheetId="2" hidden="1">#REF!</definedName>
    <definedName name="test3333333" localSheetId="3" hidden="1">#REF!</definedName>
    <definedName name="test3333333" localSheetId="72" hidden="1">#REF!</definedName>
    <definedName name="test3333333" localSheetId="73" hidden="1">#REF!</definedName>
    <definedName name="test3333333" localSheetId="69" hidden="1">#REF!</definedName>
    <definedName name="test3333333" localSheetId="70" hidden="1">#REF!</definedName>
    <definedName name="test3333333" localSheetId="71" hidden="1">#REF!</definedName>
    <definedName name="test3333333" localSheetId="75" hidden="1">#REF!</definedName>
    <definedName name="test3333333" localSheetId="76" hidden="1">#REF!</definedName>
    <definedName name="test3333333" localSheetId="77" hidden="1">#REF!</definedName>
    <definedName name="test3333333" localSheetId="80" hidden="1">#REF!</definedName>
    <definedName name="test3333333" localSheetId="79" hidden="1">#REF!</definedName>
    <definedName name="test3333333" localSheetId="83" hidden="1">#REF!</definedName>
    <definedName name="test3333333" localSheetId="85" hidden="1">#REF!</definedName>
    <definedName name="test3333333" localSheetId="86" hidden="1">#REF!</definedName>
    <definedName name="test3333333" localSheetId="87" hidden="1">#REF!</definedName>
    <definedName name="test3333333" localSheetId="88" hidden="1">#REF!</definedName>
    <definedName name="test3333333" localSheetId="89" hidden="1">#REF!</definedName>
    <definedName name="test3333333" localSheetId="91" hidden="1">#REF!</definedName>
    <definedName name="test3333333" localSheetId="92" hidden="1">#REF!</definedName>
    <definedName name="test3333333" localSheetId="93" hidden="1">#REF!</definedName>
    <definedName name="test3333333" localSheetId="4" hidden="1">#REF!</definedName>
    <definedName name="test3333333" localSheetId="94" hidden="1">#REF!</definedName>
    <definedName name="test3333333" localSheetId="95" hidden="1">#REF!</definedName>
    <definedName name="test3333333" localSheetId="97" hidden="1">#REF!</definedName>
    <definedName name="test3333333" localSheetId="98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hidden="1">#REF!</definedName>
    <definedName name="tt" localSheetId="24">#REF!</definedName>
    <definedName name="tt" localSheetId="25">#REF!</definedName>
    <definedName name="tt" localSheetId="26">#REF!</definedName>
    <definedName name="tt" localSheetId="28">#REF!</definedName>
    <definedName name="tt" localSheetId="31">#REF!</definedName>
    <definedName name="tt" localSheetId="32">#REF!</definedName>
    <definedName name="tt" localSheetId="34">#REF!</definedName>
    <definedName name="tt" localSheetId="35">#REF!</definedName>
    <definedName name="tt" localSheetId="39">#REF!</definedName>
    <definedName name="tt" localSheetId="40">#REF!</definedName>
    <definedName name="tt" localSheetId="43">#REF!</definedName>
    <definedName name="tt" localSheetId="44">#REF!</definedName>
    <definedName name="tt" localSheetId="49">#REF!</definedName>
    <definedName name="tt" localSheetId="50">#REF!</definedName>
    <definedName name="tt" localSheetId="52">#REF!</definedName>
    <definedName name="tt" localSheetId="55">#REF!</definedName>
    <definedName name="tt" localSheetId="3">#REF!</definedName>
    <definedName name="tt" localSheetId="72">#REF!</definedName>
    <definedName name="tt" localSheetId="73">#REF!</definedName>
    <definedName name="tt" localSheetId="69">#REF!</definedName>
    <definedName name="tt" localSheetId="70">#REF!</definedName>
    <definedName name="tt" localSheetId="71">#REF!</definedName>
    <definedName name="tt" localSheetId="75">#REF!</definedName>
    <definedName name="tt" localSheetId="76">#REF!</definedName>
    <definedName name="tt" localSheetId="77">#REF!</definedName>
    <definedName name="tt" localSheetId="80">#REF!</definedName>
    <definedName name="tt" localSheetId="79">#REF!</definedName>
    <definedName name="tt" localSheetId="83">#REF!</definedName>
    <definedName name="tt" localSheetId="85">#REF!</definedName>
    <definedName name="tt" localSheetId="86">#REF!</definedName>
    <definedName name="tt" localSheetId="87">#REF!</definedName>
    <definedName name="tt" localSheetId="88">#REF!</definedName>
    <definedName name="tt" localSheetId="89">#REF!</definedName>
    <definedName name="tt" localSheetId="91">#REF!</definedName>
    <definedName name="tt" localSheetId="92">#REF!</definedName>
    <definedName name="tt" localSheetId="93">#REF!</definedName>
    <definedName name="tt" localSheetId="4">#REF!</definedName>
    <definedName name="tt" localSheetId="94">#REF!</definedName>
    <definedName name="tt" localSheetId="95">#REF!</definedName>
    <definedName name="tt" localSheetId="97">#REF!</definedName>
    <definedName name="tt" localSheetId="98">#REF!</definedName>
    <definedName name="tt" localSheetId="5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>#REF!</definedName>
    <definedName name="tttt" localSheetId="26" hidden="1">'[4]4.9'!#REF!</definedName>
    <definedName name="tttt" localSheetId="28" hidden="1">'[4]4.9'!#REF!</definedName>
    <definedName name="tttt" localSheetId="31" hidden="1">'[4]4.9'!#REF!</definedName>
    <definedName name="tttt" localSheetId="32" hidden="1">'[4]4.9'!#REF!</definedName>
    <definedName name="tttt" localSheetId="39" hidden="1">'[4]4.9'!#REF!</definedName>
    <definedName name="tttt" localSheetId="40" hidden="1">'[4]4.9'!#REF!</definedName>
    <definedName name="tttt" localSheetId="43" hidden="1">'[4]4.9'!#REF!</definedName>
    <definedName name="tttt" localSheetId="44" hidden="1">'[4]4.9'!#REF!</definedName>
    <definedName name="tttt" localSheetId="49" hidden="1">'[4]4.9'!#REF!</definedName>
    <definedName name="tttt" localSheetId="50" hidden="1">'[4]4.9'!#REF!</definedName>
    <definedName name="tttt" localSheetId="52" hidden="1">'[4]4.9'!#REF!</definedName>
    <definedName name="tttt" localSheetId="55" hidden="1">'[4]4.9'!#REF!</definedName>
    <definedName name="tttt" localSheetId="3" hidden="1">'[4]4.9'!#REF!</definedName>
    <definedName name="tttt" localSheetId="72" hidden="1">'[4]4.9'!#REF!</definedName>
    <definedName name="tttt" localSheetId="73" hidden="1">'[4]4.9'!#REF!</definedName>
    <definedName name="tttt" localSheetId="69" hidden="1">'[4]4.9'!#REF!</definedName>
    <definedName name="tttt" localSheetId="70" hidden="1">'[4]4.9'!#REF!</definedName>
    <definedName name="tttt" localSheetId="71" hidden="1">'[4]4.9'!#REF!</definedName>
    <definedName name="tttt" localSheetId="75" hidden="1">'[4]4.9'!#REF!</definedName>
    <definedName name="tttt" localSheetId="76" hidden="1">'[4]4.9'!#REF!</definedName>
    <definedName name="tttt" localSheetId="77" hidden="1">'[4]4.9'!#REF!</definedName>
    <definedName name="tttt" localSheetId="80" hidden="1">'[4]4.9'!#REF!</definedName>
    <definedName name="tttt" localSheetId="79" hidden="1">'[4]4.9'!#REF!</definedName>
    <definedName name="tttt" localSheetId="83" hidden="1">'[2]4.9'!#REF!</definedName>
    <definedName name="tttt" localSheetId="87" hidden="1">'[4]4.9'!#REF!</definedName>
    <definedName name="tttt" localSheetId="91" hidden="1">'[4]4.9'!#REF!</definedName>
    <definedName name="tttt" localSheetId="92" hidden="1">'[4]4.9'!#REF!</definedName>
    <definedName name="tttt" localSheetId="93" hidden="1">'[4]4.9'!#REF!</definedName>
    <definedName name="tttt" localSheetId="94" hidden="1">'[4]4.9'!#REF!</definedName>
    <definedName name="tttt" localSheetId="95" hidden="1">'[4]4.9'!#REF!</definedName>
    <definedName name="tttt" localSheetId="97" hidden="1">'[4]4.9'!#REF!</definedName>
    <definedName name="tttt" localSheetId="98" hidden="1">'[4]4.9'!#REF!</definedName>
    <definedName name="tttt" hidden="1">'[4]4.9'!#REF!</definedName>
    <definedName name="tttww" localSheetId="24">#REF!</definedName>
    <definedName name="tttww" localSheetId="25">#REF!</definedName>
    <definedName name="tttww" localSheetId="26">#REF!</definedName>
    <definedName name="tttww" localSheetId="28">#REF!</definedName>
    <definedName name="tttww" localSheetId="31">#REF!</definedName>
    <definedName name="tttww" localSheetId="32">#REF!</definedName>
    <definedName name="tttww" localSheetId="34">#REF!</definedName>
    <definedName name="tttww" localSheetId="35">#REF!</definedName>
    <definedName name="tttww" localSheetId="39">#REF!</definedName>
    <definedName name="tttww" localSheetId="40">#REF!</definedName>
    <definedName name="tttww" localSheetId="43">#REF!</definedName>
    <definedName name="tttww" localSheetId="44">#REF!</definedName>
    <definedName name="tttww" localSheetId="49">#REF!</definedName>
    <definedName name="tttww" localSheetId="50">#REF!</definedName>
    <definedName name="tttww" localSheetId="52">#REF!</definedName>
    <definedName name="tttww" localSheetId="55">#REF!</definedName>
    <definedName name="tttww" localSheetId="3">#REF!</definedName>
    <definedName name="tttww" localSheetId="72">#REF!</definedName>
    <definedName name="tttww" localSheetId="73">#REF!</definedName>
    <definedName name="tttww" localSheetId="69">#REF!</definedName>
    <definedName name="tttww" localSheetId="70">#REF!</definedName>
    <definedName name="tttww" localSheetId="71">#REF!</definedName>
    <definedName name="tttww" localSheetId="75">#REF!</definedName>
    <definedName name="tttww" localSheetId="76">#REF!</definedName>
    <definedName name="tttww" localSheetId="77">#REF!</definedName>
    <definedName name="tttww" localSheetId="80">#REF!</definedName>
    <definedName name="tttww" localSheetId="79">#REF!</definedName>
    <definedName name="tttww" localSheetId="83">#REF!</definedName>
    <definedName name="tttww" localSheetId="85">#REF!</definedName>
    <definedName name="tttww" localSheetId="86">#REF!</definedName>
    <definedName name="tttww" localSheetId="87">#REF!</definedName>
    <definedName name="tttww" localSheetId="88">#REF!</definedName>
    <definedName name="tttww" localSheetId="89">#REF!</definedName>
    <definedName name="tttww" localSheetId="91">#REF!</definedName>
    <definedName name="tttww" localSheetId="92">#REF!</definedName>
    <definedName name="tttww" localSheetId="93">#REF!</definedName>
    <definedName name="tttww" localSheetId="4">#REF!</definedName>
    <definedName name="tttww" localSheetId="94">#REF!</definedName>
    <definedName name="tttww" localSheetId="95">#REF!</definedName>
    <definedName name="tttww" localSheetId="97">#REF!</definedName>
    <definedName name="tttww" localSheetId="98">#REF!</definedName>
    <definedName name="tttww" localSheetId="5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>#REF!</definedName>
    <definedName name="u" localSheetId="0">#REF!</definedName>
    <definedName name="u" localSheetId="24">#REF!</definedName>
    <definedName name="u" localSheetId="25">#REF!</definedName>
    <definedName name="u" localSheetId="26">#REF!</definedName>
    <definedName name="u" localSheetId="28">#REF!</definedName>
    <definedName name="u" localSheetId="31">#REF!</definedName>
    <definedName name="u" localSheetId="32">#REF!</definedName>
    <definedName name="u" localSheetId="1">#REF!</definedName>
    <definedName name="u" localSheetId="34">#REF!</definedName>
    <definedName name="u" localSheetId="35">#REF!</definedName>
    <definedName name="u" localSheetId="36">#REF!</definedName>
    <definedName name="u" localSheetId="37">#REF!</definedName>
    <definedName name="u" localSheetId="38">#REF!</definedName>
    <definedName name="u" localSheetId="39">#REF!</definedName>
    <definedName name="u" localSheetId="40">#REF!</definedName>
    <definedName name="u" localSheetId="41">#REF!</definedName>
    <definedName name="u" localSheetId="42">#REF!</definedName>
    <definedName name="u" localSheetId="43">#REF!</definedName>
    <definedName name="u" localSheetId="44">#REF!</definedName>
    <definedName name="u" localSheetId="45">#REF!</definedName>
    <definedName name="u" localSheetId="49">#REF!</definedName>
    <definedName name="u" localSheetId="50">#REF!</definedName>
    <definedName name="u" localSheetId="52">#REF!</definedName>
    <definedName name="u" localSheetId="55">#REF!</definedName>
    <definedName name="u" localSheetId="61">#REF!</definedName>
    <definedName name="u" localSheetId="62">#REF!</definedName>
    <definedName name="u" localSheetId="2">#REF!</definedName>
    <definedName name="u" localSheetId="3">#REF!</definedName>
    <definedName name="u" localSheetId="72">#REF!</definedName>
    <definedName name="u" localSheetId="73">#REF!</definedName>
    <definedName name="u" localSheetId="69">#REF!</definedName>
    <definedName name="u" localSheetId="70">#REF!</definedName>
    <definedName name="u" localSheetId="71">#REF!</definedName>
    <definedName name="u" localSheetId="75">#REF!</definedName>
    <definedName name="u" localSheetId="76">#REF!</definedName>
    <definedName name="u" localSheetId="77">#REF!</definedName>
    <definedName name="u" localSheetId="80">#REF!</definedName>
    <definedName name="u" localSheetId="79">#REF!</definedName>
    <definedName name="u" localSheetId="83">#REF!</definedName>
    <definedName name="u" localSheetId="85">#REF!</definedName>
    <definedName name="u" localSheetId="86">#REF!</definedName>
    <definedName name="u" localSheetId="87">#REF!</definedName>
    <definedName name="u" localSheetId="88">#REF!</definedName>
    <definedName name="u" localSheetId="89">#REF!</definedName>
    <definedName name="u" localSheetId="91">#REF!</definedName>
    <definedName name="u" localSheetId="92">#REF!</definedName>
    <definedName name="u" localSheetId="93">#REF!</definedName>
    <definedName name="u" localSheetId="4">#REF!</definedName>
    <definedName name="u" localSheetId="94">#REF!</definedName>
    <definedName name="u" localSheetId="95">#REF!</definedName>
    <definedName name="u" localSheetId="97">#REF!</definedName>
    <definedName name="u" localSheetId="98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>#REF!</definedName>
    <definedName name="umum" localSheetId="0">#REF!</definedName>
    <definedName name="umum" localSheetId="24">#REF!</definedName>
    <definedName name="umum" localSheetId="25">#REF!</definedName>
    <definedName name="umum" localSheetId="26">#REF!</definedName>
    <definedName name="umum" localSheetId="28">#REF!</definedName>
    <definedName name="umum" localSheetId="31">#REF!</definedName>
    <definedName name="umum" localSheetId="32">#REF!</definedName>
    <definedName name="umum" localSheetId="1">#REF!</definedName>
    <definedName name="umum" localSheetId="34">#REF!</definedName>
    <definedName name="umum" localSheetId="35">#REF!</definedName>
    <definedName name="umum" localSheetId="36">#REF!</definedName>
    <definedName name="umum" localSheetId="37">#REF!</definedName>
    <definedName name="umum" localSheetId="38">#REF!</definedName>
    <definedName name="umum" localSheetId="39">#REF!</definedName>
    <definedName name="umum" localSheetId="40">#REF!</definedName>
    <definedName name="umum" localSheetId="41">#REF!</definedName>
    <definedName name="umum" localSheetId="42">#REF!</definedName>
    <definedName name="umum" localSheetId="43">#REF!</definedName>
    <definedName name="umum" localSheetId="44">#REF!</definedName>
    <definedName name="umum" localSheetId="45">#REF!</definedName>
    <definedName name="umum" localSheetId="49">#REF!</definedName>
    <definedName name="umum" localSheetId="50">#REF!</definedName>
    <definedName name="umum" localSheetId="52">#REF!</definedName>
    <definedName name="umum" localSheetId="55">#REF!</definedName>
    <definedName name="umum" localSheetId="61">#REF!</definedName>
    <definedName name="umum" localSheetId="62">#REF!</definedName>
    <definedName name="umum" localSheetId="2">#REF!</definedName>
    <definedName name="umum" localSheetId="3">#REF!</definedName>
    <definedName name="umum" localSheetId="72">#REF!</definedName>
    <definedName name="umum" localSheetId="73">#REF!</definedName>
    <definedName name="umum" localSheetId="69">#REF!</definedName>
    <definedName name="umum" localSheetId="70">#REF!</definedName>
    <definedName name="umum" localSheetId="71">#REF!</definedName>
    <definedName name="umum" localSheetId="75">#REF!</definedName>
    <definedName name="umum" localSheetId="76">#REF!</definedName>
    <definedName name="umum" localSheetId="77">#REF!</definedName>
    <definedName name="umum" localSheetId="80">#REF!</definedName>
    <definedName name="umum" localSheetId="79">#REF!</definedName>
    <definedName name="umum" localSheetId="83">#REF!</definedName>
    <definedName name="umum" localSheetId="85">#REF!</definedName>
    <definedName name="umum" localSheetId="86">#REF!</definedName>
    <definedName name="umum" localSheetId="87">#REF!</definedName>
    <definedName name="umum" localSheetId="88">#REF!</definedName>
    <definedName name="umum" localSheetId="89">#REF!</definedName>
    <definedName name="umum" localSheetId="91">#REF!</definedName>
    <definedName name="umum" localSheetId="92">#REF!</definedName>
    <definedName name="umum" localSheetId="93">#REF!</definedName>
    <definedName name="umum" localSheetId="4">#REF!</definedName>
    <definedName name="umum" localSheetId="94">#REF!</definedName>
    <definedName name="umum" localSheetId="95">#REF!</definedName>
    <definedName name="umum" localSheetId="97">#REF!</definedName>
    <definedName name="umum" localSheetId="98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>#REF!</definedName>
    <definedName name="uuu" localSheetId="24">#REF!</definedName>
    <definedName name="uuu" localSheetId="25" hidden="1">#REF!</definedName>
    <definedName name="uuu" localSheetId="26" hidden="1">#REF!</definedName>
    <definedName name="uuu" localSheetId="28" hidden="1">#REF!</definedName>
    <definedName name="uuu" localSheetId="31" hidden="1">#REF!</definedName>
    <definedName name="uuu" localSheetId="32" hidden="1">#REF!</definedName>
    <definedName name="uuu" localSheetId="34" hidden="1">#REF!</definedName>
    <definedName name="uuu" localSheetId="35" hidden="1">#REF!</definedName>
    <definedName name="uuu" localSheetId="39" hidden="1">#REF!</definedName>
    <definedName name="uuu" localSheetId="40" hidden="1">#REF!</definedName>
    <definedName name="uuu" localSheetId="43" hidden="1">#REF!</definedName>
    <definedName name="uuu" localSheetId="44" hidden="1">#REF!</definedName>
    <definedName name="uuu" localSheetId="49" hidden="1">#REF!</definedName>
    <definedName name="uuu" localSheetId="50" hidden="1">#REF!</definedName>
    <definedName name="uuu" localSheetId="52" hidden="1">#REF!</definedName>
    <definedName name="uuu" localSheetId="55" hidden="1">#REF!</definedName>
    <definedName name="uuu" localSheetId="3" hidden="1">#REF!</definedName>
    <definedName name="uuu" localSheetId="72" hidden="1">#REF!</definedName>
    <definedName name="uuu" localSheetId="73" hidden="1">#REF!</definedName>
    <definedName name="uuu" localSheetId="69" hidden="1">#REF!</definedName>
    <definedName name="uuu" localSheetId="70" hidden="1">#REF!</definedName>
    <definedName name="uuu" localSheetId="71" hidden="1">#REF!</definedName>
    <definedName name="uuu" localSheetId="75" hidden="1">#REF!</definedName>
    <definedName name="uuu" localSheetId="76" hidden="1">#REF!</definedName>
    <definedName name="uuu" localSheetId="77" hidden="1">#REF!</definedName>
    <definedName name="uuu" localSheetId="80" hidden="1">#REF!</definedName>
    <definedName name="uuu" localSheetId="79" hidden="1">#REF!</definedName>
    <definedName name="uuu" localSheetId="83" hidden="1">#REF!</definedName>
    <definedName name="uuu" localSheetId="85" hidden="1">#REF!</definedName>
    <definedName name="uuu" localSheetId="86" hidden="1">#REF!</definedName>
    <definedName name="uuu" localSheetId="87" hidden="1">#REF!</definedName>
    <definedName name="uuu" localSheetId="88" hidden="1">#REF!</definedName>
    <definedName name="uuu" localSheetId="89" hidden="1">#REF!</definedName>
    <definedName name="uuu" localSheetId="91" hidden="1">#REF!</definedName>
    <definedName name="uuu" localSheetId="92" hidden="1">#REF!</definedName>
    <definedName name="uuu" localSheetId="93" hidden="1">#REF!</definedName>
    <definedName name="uuu" localSheetId="4" hidden="1">#REF!</definedName>
    <definedName name="uuu" localSheetId="94" hidden="1">#REF!</definedName>
    <definedName name="uuu" localSheetId="95" hidden="1">#REF!</definedName>
    <definedName name="uuu" localSheetId="97" hidden="1">#REF!</definedName>
    <definedName name="uuu" localSheetId="98" hidden="1">#REF!</definedName>
    <definedName name="uuu" localSheetId="5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hidden="1">#REF!</definedName>
    <definedName name="uuuuu" localSheetId="0">#REF!</definedName>
    <definedName name="uuuuu" localSheetId="24">#REF!</definedName>
    <definedName name="uuuuu" localSheetId="25">#REF!</definedName>
    <definedName name="uuuuu" localSheetId="26">#REF!</definedName>
    <definedName name="uuuuu" localSheetId="28">#REF!</definedName>
    <definedName name="uuuuu" localSheetId="31">#REF!</definedName>
    <definedName name="uuuuu" localSheetId="32">#REF!</definedName>
    <definedName name="uuuuu" localSheetId="1">#REF!</definedName>
    <definedName name="uuuuu" localSheetId="34">#REF!</definedName>
    <definedName name="uuuuu" localSheetId="35">#REF!</definedName>
    <definedName name="uuuuu" localSheetId="36">#REF!</definedName>
    <definedName name="uuuuu" localSheetId="37">#REF!</definedName>
    <definedName name="uuuuu" localSheetId="38">#REF!</definedName>
    <definedName name="uuuuu" localSheetId="39">#REF!</definedName>
    <definedName name="uuuuu" localSheetId="40">#REF!</definedName>
    <definedName name="uuuuu" localSheetId="41">#REF!</definedName>
    <definedName name="uuuuu" localSheetId="42">#REF!</definedName>
    <definedName name="uuuuu" localSheetId="43">#REF!</definedName>
    <definedName name="uuuuu" localSheetId="44">#REF!</definedName>
    <definedName name="uuuuu" localSheetId="45">#REF!</definedName>
    <definedName name="uuuuu" localSheetId="49">#REF!</definedName>
    <definedName name="uuuuu" localSheetId="50">#REF!</definedName>
    <definedName name="uuuuu" localSheetId="52">#REF!</definedName>
    <definedName name="uuuuu" localSheetId="55">#REF!</definedName>
    <definedName name="uuuuu" localSheetId="61">#REF!</definedName>
    <definedName name="uuuuu" localSheetId="62">#REF!</definedName>
    <definedName name="uuuuu" localSheetId="2">#REF!</definedName>
    <definedName name="uuuuu" localSheetId="3">#REF!</definedName>
    <definedName name="uuuuu" localSheetId="72">#REF!</definedName>
    <definedName name="uuuuu" localSheetId="73">#REF!</definedName>
    <definedName name="uuuuu" localSheetId="69">#REF!</definedName>
    <definedName name="uuuuu" localSheetId="70">#REF!</definedName>
    <definedName name="uuuuu" localSheetId="71">#REF!</definedName>
    <definedName name="uuuuu" localSheetId="75">#REF!</definedName>
    <definedName name="uuuuu" localSheetId="76">#REF!</definedName>
    <definedName name="uuuuu" localSheetId="77">#REF!</definedName>
    <definedName name="uuuuu" localSheetId="80">#REF!</definedName>
    <definedName name="uuuuu" localSheetId="79">#REF!</definedName>
    <definedName name="uuuuu" localSheetId="83">#REF!</definedName>
    <definedName name="uuuuu" localSheetId="85">#REF!</definedName>
    <definedName name="uuuuu" localSheetId="86">#REF!</definedName>
    <definedName name="uuuuu" localSheetId="87">#REF!</definedName>
    <definedName name="uuuuu" localSheetId="88">#REF!</definedName>
    <definedName name="uuuuu" localSheetId="89">#REF!</definedName>
    <definedName name="uuuuu" localSheetId="91">#REF!</definedName>
    <definedName name="uuuuu" localSheetId="92">#REF!</definedName>
    <definedName name="uuuuu" localSheetId="93">#REF!</definedName>
    <definedName name="uuuuu" localSheetId="4">#REF!</definedName>
    <definedName name="uuuuu" localSheetId="94">#REF!</definedName>
    <definedName name="uuuuu" localSheetId="95">#REF!</definedName>
    <definedName name="uuuuu" localSheetId="97">#REF!</definedName>
    <definedName name="uuuuu" localSheetId="98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>#REF!</definedName>
    <definedName name="v" localSheetId="26" hidden="1">'[4]4.3'!#REF!</definedName>
    <definedName name="v" localSheetId="28" hidden="1">'[4]4.3'!#REF!</definedName>
    <definedName name="v" localSheetId="31" hidden="1">'[4]4.3'!#REF!</definedName>
    <definedName name="v" localSheetId="32" hidden="1">'[4]4.3'!#REF!</definedName>
    <definedName name="v" localSheetId="39" hidden="1">'[4]4.3'!#REF!</definedName>
    <definedName name="v" localSheetId="40" hidden="1">'[4]4.3'!#REF!</definedName>
    <definedName name="v" localSheetId="43" hidden="1">'[4]4.3'!#REF!</definedName>
    <definedName name="v" localSheetId="44" hidden="1">'[4]4.3'!#REF!</definedName>
    <definedName name="v" localSheetId="49" hidden="1">'[4]4.3'!#REF!</definedName>
    <definedName name="v" localSheetId="50" hidden="1">'[4]4.3'!#REF!</definedName>
    <definedName name="v" localSheetId="52" hidden="1">'[4]4.3'!#REF!</definedName>
    <definedName name="v" localSheetId="55" hidden="1">'[4]4.3'!#REF!</definedName>
    <definedName name="v" localSheetId="3" hidden="1">'[4]4.3'!#REF!</definedName>
    <definedName name="v" localSheetId="72" hidden="1">'[4]4.3'!#REF!</definedName>
    <definedName name="v" localSheetId="73" hidden="1">'[4]4.3'!#REF!</definedName>
    <definedName name="v" localSheetId="69" hidden="1">'[4]4.3'!#REF!</definedName>
    <definedName name="v" localSheetId="70" hidden="1">'[4]4.3'!#REF!</definedName>
    <definedName name="v" localSheetId="71" hidden="1">'[4]4.3'!#REF!</definedName>
    <definedName name="v" localSheetId="75" hidden="1">'[4]4.3'!#REF!</definedName>
    <definedName name="v" localSheetId="76" hidden="1">'[4]4.3'!#REF!</definedName>
    <definedName name="v" localSheetId="77" hidden="1">'[4]4.3'!#REF!</definedName>
    <definedName name="v" localSheetId="80" hidden="1">'[4]4.3'!#REF!</definedName>
    <definedName name="v" localSheetId="79" hidden="1">'[4]4.3'!#REF!</definedName>
    <definedName name="v" localSheetId="83" hidden="1">'[2]4.3'!#REF!</definedName>
    <definedName name="v" localSheetId="87" hidden="1">'[4]4.3'!#REF!</definedName>
    <definedName name="v" localSheetId="91" hidden="1">'[4]4.3'!#REF!</definedName>
    <definedName name="v" localSheetId="92" hidden="1">'[4]4.3'!#REF!</definedName>
    <definedName name="v" localSheetId="93" hidden="1">'[4]4.3'!#REF!</definedName>
    <definedName name="v" localSheetId="94" hidden="1">'[4]4.3'!#REF!</definedName>
    <definedName name="v" localSheetId="95" hidden="1">'[4]4.3'!#REF!</definedName>
    <definedName name="v" localSheetId="97" hidden="1">'[4]4.3'!#REF!</definedName>
    <definedName name="v" localSheetId="98" hidden="1">'[4]4.3'!#REF!</definedName>
    <definedName name="v" hidden="1">'[4]4.3'!#REF!</definedName>
    <definedName name="vbcbvc" localSheetId="24">#REF!</definedName>
    <definedName name="vbcbvc" localSheetId="25">#REF!</definedName>
    <definedName name="vbcbvc" localSheetId="26">#REF!</definedName>
    <definedName name="vbcbvc" localSheetId="28">#REF!</definedName>
    <definedName name="vbcbvc" localSheetId="31">#REF!</definedName>
    <definedName name="vbcbvc" localSheetId="32">#REF!</definedName>
    <definedName name="vbcbvc" localSheetId="34">#REF!</definedName>
    <definedName name="vbcbvc" localSheetId="35">#REF!</definedName>
    <definedName name="vbcbvc" localSheetId="39">#REF!</definedName>
    <definedName name="vbcbvc" localSheetId="40">#REF!</definedName>
    <definedName name="vbcbvc" localSheetId="43">#REF!</definedName>
    <definedName name="vbcbvc" localSheetId="44">#REF!</definedName>
    <definedName name="vbcbvc" localSheetId="49">#REF!</definedName>
    <definedName name="vbcbvc" localSheetId="50">#REF!</definedName>
    <definedName name="vbcbvc" localSheetId="52">#REF!</definedName>
    <definedName name="vbcbvc" localSheetId="55">#REF!</definedName>
    <definedName name="vbcbvc" localSheetId="3">#REF!</definedName>
    <definedName name="vbcbvc" localSheetId="72">#REF!</definedName>
    <definedName name="vbcbvc" localSheetId="73">#REF!</definedName>
    <definedName name="vbcbvc" localSheetId="69">#REF!</definedName>
    <definedName name="vbcbvc" localSheetId="70">#REF!</definedName>
    <definedName name="vbcbvc" localSheetId="71">#REF!</definedName>
    <definedName name="vbcbvc" localSheetId="75">#REF!</definedName>
    <definedName name="vbcbvc" localSheetId="76">#REF!</definedName>
    <definedName name="vbcbvc" localSheetId="77">#REF!</definedName>
    <definedName name="vbcbvc" localSheetId="80">#REF!</definedName>
    <definedName name="vbcbvc" localSheetId="79">#REF!</definedName>
    <definedName name="vbcbvc" localSheetId="83">#REF!</definedName>
    <definedName name="vbcbvc" localSheetId="85">#REF!</definedName>
    <definedName name="vbcbvc" localSheetId="86">#REF!</definedName>
    <definedName name="vbcbvc" localSheetId="87">#REF!</definedName>
    <definedName name="vbcbvc" localSheetId="88">#REF!</definedName>
    <definedName name="vbcbvc" localSheetId="89">#REF!</definedName>
    <definedName name="vbcbvc" localSheetId="91">#REF!</definedName>
    <definedName name="vbcbvc" localSheetId="92">#REF!</definedName>
    <definedName name="vbcbvc" localSheetId="93">#REF!</definedName>
    <definedName name="vbcbvc" localSheetId="4">#REF!</definedName>
    <definedName name="vbcbvc" localSheetId="94">#REF!</definedName>
    <definedName name="vbcbvc" localSheetId="95">#REF!</definedName>
    <definedName name="vbcbvc" localSheetId="97">#REF!</definedName>
    <definedName name="vbcbvc" localSheetId="98">#REF!</definedName>
    <definedName name="vbcbvc" localSheetId="5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>#REF!</definedName>
    <definedName name="vbv" localSheetId="24">#REF!</definedName>
    <definedName name="vbv" localSheetId="25">#REF!</definedName>
    <definedName name="vbv" localSheetId="26">#REF!</definedName>
    <definedName name="vbv" localSheetId="28">#REF!</definedName>
    <definedName name="vbv" localSheetId="31">#REF!</definedName>
    <definedName name="vbv" localSheetId="32">#REF!</definedName>
    <definedName name="vbv" localSheetId="34">#REF!</definedName>
    <definedName name="vbv" localSheetId="35">#REF!</definedName>
    <definedName name="vbv" localSheetId="39">#REF!</definedName>
    <definedName name="vbv" localSheetId="40">#REF!</definedName>
    <definedName name="vbv" localSheetId="43">#REF!</definedName>
    <definedName name="vbv" localSheetId="44">#REF!</definedName>
    <definedName name="vbv" localSheetId="49">#REF!</definedName>
    <definedName name="vbv" localSheetId="50">#REF!</definedName>
    <definedName name="vbv" localSheetId="52">#REF!</definedName>
    <definedName name="vbv" localSheetId="55">#REF!</definedName>
    <definedName name="vbv" localSheetId="3">#REF!</definedName>
    <definedName name="vbv" localSheetId="72">#REF!</definedName>
    <definedName name="vbv" localSheetId="73">#REF!</definedName>
    <definedName name="vbv" localSheetId="69">#REF!</definedName>
    <definedName name="vbv" localSheetId="70">#REF!</definedName>
    <definedName name="vbv" localSheetId="71">#REF!</definedName>
    <definedName name="vbv" localSheetId="75">#REF!</definedName>
    <definedName name="vbv" localSheetId="76">#REF!</definedName>
    <definedName name="vbv" localSheetId="77">#REF!</definedName>
    <definedName name="vbv" localSheetId="80">#REF!</definedName>
    <definedName name="vbv" localSheetId="79">#REF!</definedName>
    <definedName name="vbv" localSheetId="83">#REF!</definedName>
    <definedName name="vbv" localSheetId="85">#REF!</definedName>
    <definedName name="vbv" localSheetId="86">#REF!</definedName>
    <definedName name="vbv" localSheetId="87">#REF!</definedName>
    <definedName name="vbv" localSheetId="88">#REF!</definedName>
    <definedName name="vbv" localSheetId="89">#REF!</definedName>
    <definedName name="vbv" localSheetId="91">#REF!</definedName>
    <definedName name="vbv" localSheetId="92">#REF!</definedName>
    <definedName name="vbv" localSheetId="93">#REF!</definedName>
    <definedName name="vbv" localSheetId="4">#REF!</definedName>
    <definedName name="vbv" localSheetId="94">#REF!</definedName>
    <definedName name="vbv" localSheetId="95">#REF!</definedName>
    <definedName name="vbv" localSheetId="97">#REF!</definedName>
    <definedName name="vbv" localSheetId="98">#REF!</definedName>
    <definedName name="vbv" localSheetId="5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>#REF!</definedName>
    <definedName name="vcb" localSheetId="24">#REF!</definedName>
    <definedName name="vcb" localSheetId="25">#REF!</definedName>
    <definedName name="vcb" localSheetId="26">#REF!</definedName>
    <definedName name="vcb" localSheetId="28">#REF!</definedName>
    <definedName name="vcb" localSheetId="31">#REF!</definedName>
    <definedName name="vcb" localSheetId="32">#REF!</definedName>
    <definedName name="vcb" localSheetId="34">#REF!</definedName>
    <definedName name="vcb" localSheetId="35">#REF!</definedName>
    <definedName name="vcb" localSheetId="39">#REF!</definedName>
    <definedName name="vcb" localSheetId="40">#REF!</definedName>
    <definedName name="vcb" localSheetId="43">#REF!</definedName>
    <definedName name="vcb" localSheetId="44">#REF!</definedName>
    <definedName name="vcb" localSheetId="49">#REF!</definedName>
    <definedName name="vcb" localSheetId="50">#REF!</definedName>
    <definedName name="vcb" localSheetId="52">#REF!</definedName>
    <definedName name="vcb" localSheetId="55">#REF!</definedName>
    <definedName name="vcb" localSheetId="3">#REF!</definedName>
    <definedName name="vcb" localSheetId="72">#REF!</definedName>
    <definedName name="vcb" localSheetId="73">#REF!</definedName>
    <definedName name="vcb" localSheetId="69">#REF!</definedName>
    <definedName name="vcb" localSheetId="70">#REF!</definedName>
    <definedName name="vcb" localSheetId="71">#REF!</definedName>
    <definedName name="vcb" localSheetId="75">#REF!</definedName>
    <definedName name="vcb" localSheetId="76">#REF!</definedName>
    <definedName name="vcb" localSheetId="77">#REF!</definedName>
    <definedName name="vcb" localSheetId="80">#REF!</definedName>
    <definedName name="vcb" localSheetId="79">#REF!</definedName>
    <definedName name="vcb" localSheetId="83">#REF!</definedName>
    <definedName name="vcb" localSheetId="85">#REF!</definedName>
    <definedName name="vcb" localSheetId="86">#REF!</definedName>
    <definedName name="vcb" localSheetId="87">#REF!</definedName>
    <definedName name="vcb" localSheetId="88">#REF!</definedName>
    <definedName name="vcb" localSheetId="89">#REF!</definedName>
    <definedName name="vcb" localSheetId="91">#REF!</definedName>
    <definedName name="vcb" localSheetId="92">#REF!</definedName>
    <definedName name="vcb" localSheetId="93">#REF!</definedName>
    <definedName name="vcb" localSheetId="4">#REF!</definedName>
    <definedName name="vcb" localSheetId="94">#REF!</definedName>
    <definedName name="vcb" localSheetId="95">#REF!</definedName>
    <definedName name="vcb" localSheetId="97">#REF!</definedName>
    <definedName name="vcb" localSheetId="98">#REF!</definedName>
    <definedName name="vcb" localSheetId="5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>#REF!</definedName>
    <definedName name="vcc" localSheetId="24">#REF!</definedName>
    <definedName name="vcc" localSheetId="25">#REF!</definedName>
    <definedName name="vcc" localSheetId="26">#REF!</definedName>
    <definedName name="vcc" localSheetId="28">#REF!</definedName>
    <definedName name="vcc" localSheetId="31">#REF!</definedName>
    <definedName name="vcc" localSheetId="32">#REF!</definedName>
    <definedName name="vcc" localSheetId="34">#REF!</definedName>
    <definedName name="vcc" localSheetId="35">#REF!</definedName>
    <definedName name="vcc" localSheetId="39">#REF!</definedName>
    <definedName name="vcc" localSheetId="40">#REF!</definedName>
    <definedName name="vcc" localSheetId="43">#REF!</definedName>
    <definedName name="vcc" localSheetId="44">#REF!</definedName>
    <definedName name="vcc" localSheetId="49">#REF!</definedName>
    <definedName name="vcc" localSheetId="50">#REF!</definedName>
    <definedName name="vcc" localSheetId="52">#REF!</definedName>
    <definedName name="vcc" localSheetId="55">#REF!</definedName>
    <definedName name="vcc" localSheetId="3">#REF!</definedName>
    <definedName name="vcc" localSheetId="72">#REF!</definedName>
    <definedName name="vcc" localSheetId="73">#REF!</definedName>
    <definedName name="vcc" localSheetId="69">#REF!</definedName>
    <definedName name="vcc" localSheetId="70">#REF!</definedName>
    <definedName name="vcc" localSheetId="71">#REF!</definedName>
    <definedName name="vcc" localSheetId="75">#REF!</definedName>
    <definedName name="vcc" localSheetId="76">#REF!</definedName>
    <definedName name="vcc" localSheetId="77">#REF!</definedName>
    <definedName name="vcc" localSheetId="80">#REF!</definedName>
    <definedName name="vcc" localSheetId="79">#REF!</definedName>
    <definedName name="vcc" localSheetId="83">#REF!</definedName>
    <definedName name="vcc" localSheetId="85">#REF!</definedName>
    <definedName name="vcc" localSheetId="86">#REF!</definedName>
    <definedName name="vcc" localSheetId="87">#REF!</definedName>
    <definedName name="vcc" localSheetId="88">#REF!</definedName>
    <definedName name="vcc" localSheetId="89">#REF!</definedName>
    <definedName name="vcc" localSheetId="91">#REF!</definedName>
    <definedName name="vcc" localSheetId="92">#REF!</definedName>
    <definedName name="vcc" localSheetId="93">#REF!</definedName>
    <definedName name="vcc" localSheetId="4">#REF!</definedName>
    <definedName name="vcc" localSheetId="94">#REF!</definedName>
    <definedName name="vcc" localSheetId="95">#REF!</definedName>
    <definedName name="vcc" localSheetId="97">#REF!</definedName>
    <definedName name="vcc" localSheetId="98">#REF!</definedName>
    <definedName name="vcc" localSheetId="5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>#REF!</definedName>
    <definedName name="vcvc" localSheetId="24">#REF!</definedName>
    <definedName name="vcvc" localSheetId="25">#REF!</definedName>
    <definedName name="vcvc" localSheetId="26">#REF!</definedName>
    <definedName name="vcvc" localSheetId="28">#REF!</definedName>
    <definedName name="vcvc" localSheetId="31">#REF!</definedName>
    <definedName name="vcvc" localSheetId="32">#REF!</definedName>
    <definedName name="vcvc" localSheetId="34">#REF!</definedName>
    <definedName name="vcvc" localSheetId="35">#REF!</definedName>
    <definedName name="vcvc" localSheetId="39">#REF!</definedName>
    <definedName name="vcvc" localSheetId="40">#REF!</definedName>
    <definedName name="vcvc" localSheetId="43">#REF!</definedName>
    <definedName name="vcvc" localSheetId="44">#REF!</definedName>
    <definedName name="vcvc" localSheetId="49">#REF!</definedName>
    <definedName name="vcvc" localSheetId="50">#REF!</definedName>
    <definedName name="vcvc" localSheetId="52">#REF!</definedName>
    <definedName name="vcvc" localSheetId="55">#REF!</definedName>
    <definedName name="vcvc" localSheetId="3">#REF!</definedName>
    <definedName name="vcvc" localSheetId="72">#REF!</definedName>
    <definedName name="vcvc" localSheetId="73">#REF!</definedName>
    <definedName name="vcvc" localSheetId="69">#REF!</definedName>
    <definedName name="vcvc" localSheetId="70">#REF!</definedName>
    <definedName name="vcvc" localSheetId="71">#REF!</definedName>
    <definedName name="vcvc" localSheetId="75">#REF!</definedName>
    <definedName name="vcvc" localSheetId="76">#REF!</definedName>
    <definedName name="vcvc" localSheetId="77">#REF!</definedName>
    <definedName name="vcvc" localSheetId="80">#REF!</definedName>
    <definedName name="vcvc" localSheetId="79">#REF!</definedName>
    <definedName name="vcvc" localSheetId="83">#REF!</definedName>
    <definedName name="vcvc" localSheetId="85">#REF!</definedName>
    <definedName name="vcvc" localSheetId="86">#REF!</definedName>
    <definedName name="vcvc" localSheetId="87">#REF!</definedName>
    <definedName name="vcvc" localSheetId="88">#REF!</definedName>
    <definedName name="vcvc" localSheetId="89">#REF!</definedName>
    <definedName name="vcvc" localSheetId="91">#REF!</definedName>
    <definedName name="vcvc" localSheetId="92">#REF!</definedName>
    <definedName name="vcvc" localSheetId="93">#REF!</definedName>
    <definedName name="vcvc" localSheetId="4">#REF!</definedName>
    <definedName name="vcvc" localSheetId="94">#REF!</definedName>
    <definedName name="vcvc" localSheetId="95">#REF!</definedName>
    <definedName name="vcvc" localSheetId="97">#REF!</definedName>
    <definedName name="vcvc" localSheetId="98">#REF!</definedName>
    <definedName name="vcvc" localSheetId="5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>#REF!</definedName>
    <definedName name="vcx" localSheetId="24">#REF!</definedName>
    <definedName name="vcx" localSheetId="25">#REF!</definedName>
    <definedName name="vcx" localSheetId="26">#REF!</definedName>
    <definedName name="vcx" localSheetId="28">#REF!</definedName>
    <definedName name="vcx" localSheetId="31">#REF!</definedName>
    <definedName name="vcx" localSheetId="32">#REF!</definedName>
    <definedName name="vcx" localSheetId="34">#REF!</definedName>
    <definedName name="vcx" localSheetId="35">#REF!</definedName>
    <definedName name="vcx" localSheetId="39">#REF!</definedName>
    <definedName name="vcx" localSheetId="40">#REF!</definedName>
    <definedName name="vcx" localSheetId="43">#REF!</definedName>
    <definedName name="vcx" localSheetId="44">#REF!</definedName>
    <definedName name="vcx" localSheetId="49">#REF!</definedName>
    <definedName name="vcx" localSheetId="50">#REF!</definedName>
    <definedName name="vcx" localSheetId="52">#REF!</definedName>
    <definedName name="vcx" localSheetId="55">#REF!</definedName>
    <definedName name="vcx" localSheetId="3">#REF!</definedName>
    <definedName name="vcx" localSheetId="72">#REF!</definedName>
    <definedName name="vcx" localSheetId="73">#REF!</definedName>
    <definedName name="vcx" localSheetId="69">#REF!</definedName>
    <definedName name="vcx" localSheetId="70">#REF!</definedName>
    <definedName name="vcx" localSheetId="71">#REF!</definedName>
    <definedName name="vcx" localSheetId="75">#REF!</definedName>
    <definedName name="vcx" localSheetId="76">#REF!</definedName>
    <definedName name="vcx" localSheetId="77">#REF!</definedName>
    <definedName name="vcx" localSheetId="80">#REF!</definedName>
    <definedName name="vcx" localSheetId="79">#REF!</definedName>
    <definedName name="vcx" localSheetId="83">#REF!</definedName>
    <definedName name="vcx" localSheetId="85">#REF!</definedName>
    <definedName name="vcx" localSheetId="86">#REF!</definedName>
    <definedName name="vcx" localSheetId="87">#REF!</definedName>
    <definedName name="vcx" localSheetId="88">#REF!</definedName>
    <definedName name="vcx" localSheetId="89">#REF!</definedName>
    <definedName name="vcx" localSheetId="91">#REF!</definedName>
    <definedName name="vcx" localSheetId="92">#REF!</definedName>
    <definedName name="vcx" localSheetId="93">#REF!</definedName>
    <definedName name="vcx" localSheetId="4">#REF!</definedName>
    <definedName name="vcx" localSheetId="94">#REF!</definedName>
    <definedName name="vcx" localSheetId="95">#REF!</definedName>
    <definedName name="vcx" localSheetId="97">#REF!</definedName>
    <definedName name="vcx" localSheetId="98">#REF!</definedName>
    <definedName name="vcx" localSheetId="5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>#REF!</definedName>
    <definedName name="vdfvd" localSheetId="24">#REF!</definedName>
    <definedName name="vdfvd" localSheetId="25" hidden="1">#REF!</definedName>
    <definedName name="vdfvd" localSheetId="26" hidden="1">#REF!</definedName>
    <definedName name="vdfvd" localSheetId="28" hidden="1">#REF!</definedName>
    <definedName name="vdfvd" localSheetId="31" hidden="1">#REF!</definedName>
    <definedName name="vdfvd" localSheetId="32" hidden="1">#REF!</definedName>
    <definedName name="vdfvd" localSheetId="34" hidden="1">#REF!</definedName>
    <definedName name="vdfvd" localSheetId="35" hidden="1">#REF!</definedName>
    <definedName name="vdfvd" localSheetId="39" hidden="1">#REF!</definedName>
    <definedName name="vdfvd" localSheetId="40" hidden="1">#REF!</definedName>
    <definedName name="vdfvd" localSheetId="43" hidden="1">#REF!</definedName>
    <definedName name="vdfvd" localSheetId="44" hidden="1">#REF!</definedName>
    <definedName name="vdfvd" localSheetId="49" hidden="1">#REF!</definedName>
    <definedName name="vdfvd" localSheetId="50" hidden="1">#REF!</definedName>
    <definedName name="vdfvd" localSheetId="52" hidden="1">#REF!</definedName>
    <definedName name="vdfvd" localSheetId="55" hidden="1">#REF!</definedName>
    <definedName name="vdfvd" localSheetId="3" hidden="1">#REF!</definedName>
    <definedName name="vdfvd" localSheetId="72" hidden="1">#REF!</definedName>
    <definedName name="vdfvd" localSheetId="73" hidden="1">#REF!</definedName>
    <definedName name="vdfvd" localSheetId="69" hidden="1">#REF!</definedName>
    <definedName name="vdfvd" localSheetId="70" hidden="1">#REF!</definedName>
    <definedName name="vdfvd" localSheetId="71" hidden="1">#REF!</definedName>
    <definedName name="vdfvd" localSheetId="75" hidden="1">#REF!</definedName>
    <definedName name="vdfvd" localSheetId="76" hidden="1">#REF!</definedName>
    <definedName name="vdfvd" localSheetId="77" hidden="1">#REF!</definedName>
    <definedName name="vdfvd" localSheetId="80" hidden="1">#REF!</definedName>
    <definedName name="vdfvd" localSheetId="79" hidden="1">#REF!</definedName>
    <definedName name="vdfvd" localSheetId="83" hidden="1">#REF!</definedName>
    <definedName name="vdfvd" localSheetId="85" hidden="1">#REF!</definedName>
    <definedName name="vdfvd" localSheetId="86" hidden="1">#REF!</definedName>
    <definedName name="vdfvd" localSheetId="87" hidden="1">#REF!</definedName>
    <definedName name="vdfvd" localSheetId="88" hidden="1">#REF!</definedName>
    <definedName name="vdfvd" localSheetId="89" hidden="1">#REF!</definedName>
    <definedName name="vdfvd" localSheetId="91" hidden="1">#REF!</definedName>
    <definedName name="vdfvd" localSheetId="92" hidden="1">#REF!</definedName>
    <definedName name="vdfvd" localSheetId="93" hidden="1">#REF!</definedName>
    <definedName name="vdfvd" localSheetId="4" hidden="1">#REF!</definedName>
    <definedName name="vdfvd" localSheetId="94" hidden="1">#REF!</definedName>
    <definedName name="vdfvd" localSheetId="95" hidden="1">#REF!</definedName>
    <definedName name="vdfvd" localSheetId="97" hidden="1">#REF!</definedName>
    <definedName name="vdfvd" localSheetId="98" hidden="1">#REF!</definedName>
    <definedName name="vdfvd" localSheetId="5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hidden="1">#REF!</definedName>
    <definedName name="w" localSheetId="0">#REF!</definedName>
    <definedName name="w" localSheetId="24">#REF!</definedName>
    <definedName name="w" localSheetId="25">#REF!</definedName>
    <definedName name="w" localSheetId="26">#REF!</definedName>
    <definedName name="w" localSheetId="28">#REF!</definedName>
    <definedName name="w" localSheetId="31">#REF!</definedName>
    <definedName name="w" localSheetId="32">#REF!</definedName>
    <definedName name="w" localSheetId="1">#REF!</definedName>
    <definedName name="w" localSheetId="34">#REF!</definedName>
    <definedName name="w" localSheetId="35">#REF!</definedName>
    <definedName name="w" localSheetId="36">#REF!</definedName>
    <definedName name="w" localSheetId="37">#REF!</definedName>
    <definedName name="w" localSheetId="38">#REF!</definedName>
    <definedName name="w" localSheetId="39">#REF!</definedName>
    <definedName name="w" localSheetId="40">#REF!</definedName>
    <definedName name="w" localSheetId="41">#REF!</definedName>
    <definedName name="w" localSheetId="42">#REF!</definedName>
    <definedName name="w" localSheetId="43">#REF!</definedName>
    <definedName name="w" localSheetId="44">#REF!</definedName>
    <definedName name="w" localSheetId="45">#REF!</definedName>
    <definedName name="w" localSheetId="49">#REF!</definedName>
    <definedName name="w" localSheetId="50">#REF!</definedName>
    <definedName name="w" localSheetId="52">#REF!</definedName>
    <definedName name="w" localSheetId="55">#REF!</definedName>
    <definedName name="w" localSheetId="61">#REF!</definedName>
    <definedName name="w" localSheetId="62">#REF!</definedName>
    <definedName name="w" localSheetId="2">#REF!</definedName>
    <definedName name="w" localSheetId="3">#REF!</definedName>
    <definedName name="w" localSheetId="72">#REF!</definedName>
    <definedName name="w" localSheetId="73">#REF!</definedName>
    <definedName name="w" localSheetId="69">#REF!</definedName>
    <definedName name="w" localSheetId="70">#REF!</definedName>
    <definedName name="w" localSheetId="71">#REF!</definedName>
    <definedName name="w" localSheetId="75">#REF!</definedName>
    <definedName name="w" localSheetId="76">#REF!</definedName>
    <definedName name="w" localSheetId="77">#REF!</definedName>
    <definedName name="w" localSheetId="80">#REF!</definedName>
    <definedName name="w" localSheetId="79">#REF!</definedName>
    <definedName name="w" localSheetId="83">#REF!</definedName>
    <definedName name="w" localSheetId="85">#REF!</definedName>
    <definedName name="w" localSheetId="86">#REF!</definedName>
    <definedName name="w" localSheetId="87">#REF!</definedName>
    <definedName name="w" localSheetId="88">#REF!</definedName>
    <definedName name="w" localSheetId="89">#REF!</definedName>
    <definedName name="w" localSheetId="91">#REF!</definedName>
    <definedName name="w" localSheetId="92">#REF!</definedName>
    <definedName name="w" localSheetId="93">#REF!</definedName>
    <definedName name="w" localSheetId="4">#REF!</definedName>
    <definedName name="w" localSheetId="94">#REF!</definedName>
    <definedName name="w" localSheetId="95">#REF!</definedName>
    <definedName name="w" localSheetId="97">#REF!</definedName>
    <definedName name="w" localSheetId="98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>#REF!</definedName>
    <definedName name="wwvvv" localSheetId="24">#REF!</definedName>
    <definedName name="wwvvv" localSheetId="25">#REF!</definedName>
    <definedName name="wwvvv" localSheetId="26">#REF!</definedName>
    <definedName name="wwvvv" localSheetId="28">#REF!</definedName>
    <definedName name="wwvvv" localSheetId="31">#REF!</definedName>
    <definedName name="wwvvv" localSheetId="32">#REF!</definedName>
    <definedName name="wwvvv" localSheetId="34">#REF!</definedName>
    <definedName name="wwvvv" localSheetId="35">#REF!</definedName>
    <definedName name="wwvvv" localSheetId="39">#REF!</definedName>
    <definedName name="wwvvv" localSheetId="40">#REF!</definedName>
    <definedName name="wwvvv" localSheetId="43">#REF!</definedName>
    <definedName name="wwvvv" localSheetId="44">#REF!</definedName>
    <definedName name="wwvvv" localSheetId="49">#REF!</definedName>
    <definedName name="wwvvv" localSheetId="50">#REF!</definedName>
    <definedName name="wwvvv" localSheetId="52">#REF!</definedName>
    <definedName name="wwvvv" localSheetId="55">#REF!</definedName>
    <definedName name="wwvvv" localSheetId="3">#REF!</definedName>
    <definedName name="wwvvv" localSheetId="72">#REF!</definedName>
    <definedName name="wwvvv" localSheetId="73">#REF!</definedName>
    <definedName name="wwvvv" localSheetId="69">#REF!</definedName>
    <definedName name="wwvvv" localSheetId="70">#REF!</definedName>
    <definedName name="wwvvv" localSheetId="71">#REF!</definedName>
    <definedName name="wwvvv" localSheetId="75">#REF!</definedName>
    <definedName name="wwvvv" localSheetId="76">#REF!</definedName>
    <definedName name="wwvvv" localSheetId="77">#REF!</definedName>
    <definedName name="wwvvv" localSheetId="80">#REF!</definedName>
    <definedName name="wwvvv" localSheetId="79">#REF!</definedName>
    <definedName name="wwvvv" localSheetId="83">#REF!</definedName>
    <definedName name="wwvvv" localSheetId="85">#REF!</definedName>
    <definedName name="wwvvv" localSheetId="86">#REF!</definedName>
    <definedName name="wwvvv" localSheetId="87">#REF!</definedName>
    <definedName name="wwvvv" localSheetId="88">#REF!</definedName>
    <definedName name="wwvvv" localSheetId="89">#REF!</definedName>
    <definedName name="wwvvv" localSheetId="91">#REF!</definedName>
    <definedName name="wwvvv" localSheetId="92">#REF!</definedName>
    <definedName name="wwvvv" localSheetId="93">#REF!</definedName>
    <definedName name="wwvvv" localSheetId="4">#REF!</definedName>
    <definedName name="wwvvv" localSheetId="94">#REF!</definedName>
    <definedName name="wwvvv" localSheetId="95">#REF!</definedName>
    <definedName name="wwvvv" localSheetId="97">#REF!</definedName>
    <definedName name="wwvvv" localSheetId="98">#REF!</definedName>
    <definedName name="wwvvv" localSheetId="5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>#REF!</definedName>
    <definedName name="wwwq" localSheetId="24">#REF!</definedName>
    <definedName name="wwwq" localSheetId="25">#REF!</definedName>
    <definedName name="wwwq" localSheetId="26">#REF!</definedName>
    <definedName name="wwwq" localSheetId="28">#REF!</definedName>
    <definedName name="wwwq" localSheetId="31">#REF!</definedName>
    <definedName name="wwwq" localSheetId="32">#REF!</definedName>
    <definedName name="wwwq" localSheetId="34">#REF!</definedName>
    <definedName name="wwwq" localSheetId="35">#REF!</definedName>
    <definedName name="wwwq" localSheetId="39">#REF!</definedName>
    <definedName name="wwwq" localSheetId="40">#REF!</definedName>
    <definedName name="wwwq" localSheetId="43">#REF!</definedName>
    <definedName name="wwwq" localSheetId="44">#REF!</definedName>
    <definedName name="wwwq" localSheetId="49">#REF!</definedName>
    <definedName name="wwwq" localSheetId="50">#REF!</definedName>
    <definedName name="wwwq" localSheetId="52">#REF!</definedName>
    <definedName name="wwwq" localSheetId="55">#REF!</definedName>
    <definedName name="wwwq" localSheetId="3">#REF!</definedName>
    <definedName name="wwwq" localSheetId="72">#REF!</definedName>
    <definedName name="wwwq" localSheetId="73">#REF!</definedName>
    <definedName name="wwwq" localSheetId="69">#REF!</definedName>
    <definedName name="wwwq" localSheetId="70">#REF!</definedName>
    <definedName name="wwwq" localSheetId="71">#REF!</definedName>
    <definedName name="wwwq" localSheetId="75">#REF!</definedName>
    <definedName name="wwwq" localSheetId="76">#REF!</definedName>
    <definedName name="wwwq" localSheetId="77">#REF!</definedName>
    <definedName name="wwwq" localSheetId="80">#REF!</definedName>
    <definedName name="wwwq" localSheetId="79">#REF!</definedName>
    <definedName name="wwwq" localSheetId="83">#REF!</definedName>
    <definedName name="wwwq" localSheetId="85">#REF!</definedName>
    <definedName name="wwwq" localSheetId="86">#REF!</definedName>
    <definedName name="wwwq" localSheetId="87">#REF!</definedName>
    <definedName name="wwwq" localSheetId="88">#REF!</definedName>
    <definedName name="wwwq" localSheetId="89">#REF!</definedName>
    <definedName name="wwwq" localSheetId="91">#REF!</definedName>
    <definedName name="wwwq" localSheetId="92">#REF!</definedName>
    <definedName name="wwwq" localSheetId="93">#REF!</definedName>
    <definedName name="wwwq" localSheetId="4">#REF!</definedName>
    <definedName name="wwwq" localSheetId="94">#REF!</definedName>
    <definedName name="wwwq" localSheetId="95">#REF!</definedName>
    <definedName name="wwwq" localSheetId="97">#REF!</definedName>
    <definedName name="wwwq" localSheetId="98">#REF!</definedName>
    <definedName name="wwwq" localSheetId="5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>#REF!</definedName>
    <definedName name="x" localSheetId="0">#REF!</definedName>
    <definedName name="x" localSheetId="24">#REF!</definedName>
    <definedName name="x" localSheetId="25">#REF!</definedName>
    <definedName name="x" localSheetId="26">#REF!</definedName>
    <definedName name="x" localSheetId="28">#REF!</definedName>
    <definedName name="x" localSheetId="31">#REF!</definedName>
    <definedName name="x" localSheetId="32">#REF!</definedName>
    <definedName name="x" localSheetId="1">#REF!</definedName>
    <definedName name="x" localSheetId="34">#REF!</definedName>
    <definedName name="x" localSheetId="35">#REF!</definedName>
    <definedName name="x" localSheetId="36">#REF!</definedName>
    <definedName name="x" localSheetId="37">#REF!</definedName>
    <definedName name="x" localSheetId="38">#REF!</definedName>
    <definedName name="x" localSheetId="39">#REF!</definedName>
    <definedName name="x" localSheetId="40">#REF!</definedName>
    <definedName name="x" localSheetId="41">#REF!</definedName>
    <definedName name="x" localSheetId="42">#REF!</definedName>
    <definedName name="x" localSheetId="43">#REF!</definedName>
    <definedName name="x" localSheetId="44">#REF!</definedName>
    <definedName name="x" localSheetId="45">#REF!</definedName>
    <definedName name="x" localSheetId="49">#REF!</definedName>
    <definedName name="x" localSheetId="50">#REF!</definedName>
    <definedName name="x" localSheetId="52">#REF!</definedName>
    <definedName name="x" localSheetId="55">#REF!</definedName>
    <definedName name="x" localSheetId="61">#REF!</definedName>
    <definedName name="x" localSheetId="62">#REF!</definedName>
    <definedName name="x" localSheetId="2">#REF!</definedName>
    <definedName name="x" localSheetId="3">#REF!</definedName>
    <definedName name="x" localSheetId="72">#REF!</definedName>
    <definedName name="x" localSheetId="73">#REF!</definedName>
    <definedName name="x" localSheetId="69">#REF!</definedName>
    <definedName name="x" localSheetId="70">#REF!</definedName>
    <definedName name="x" localSheetId="71">#REF!</definedName>
    <definedName name="x" localSheetId="75">#REF!</definedName>
    <definedName name="x" localSheetId="76">#REF!</definedName>
    <definedName name="x" localSheetId="77">#REF!</definedName>
    <definedName name="x" localSheetId="80">#REF!</definedName>
    <definedName name="x" localSheetId="79">#REF!</definedName>
    <definedName name="x" localSheetId="83">#REF!</definedName>
    <definedName name="x" localSheetId="85">#REF!</definedName>
    <definedName name="x" localSheetId="86">#REF!</definedName>
    <definedName name="x" localSheetId="87">#REF!</definedName>
    <definedName name="x" localSheetId="88">#REF!</definedName>
    <definedName name="x" localSheetId="89">#REF!</definedName>
    <definedName name="x" localSheetId="91">#REF!</definedName>
    <definedName name="x" localSheetId="92">#REF!</definedName>
    <definedName name="x" localSheetId="93">#REF!</definedName>
    <definedName name="x" localSheetId="4">#REF!</definedName>
    <definedName name="x" localSheetId="94">#REF!</definedName>
    <definedName name="x" localSheetId="95">#REF!</definedName>
    <definedName name="x" localSheetId="97">#REF!</definedName>
    <definedName name="x" localSheetId="98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cz" localSheetId="24">#REF!</definedName>
    <definedName name="xcz" localSheetId="25">#REF!</definedName>
    <definedName name="xcz" localSheetId="26">#REF!</definedName>
    <definedName name="xcz" localSheetId="28">#REF!</definedName>
    <definedName name="xcz" localSheetId="31">#REF!</definedName>
    <definedName name="xcz" localSheetId="32">#REF!</definedName>
    <definedName name="xcz" localSheetId="34">#REF!</definedName>
    <definedName name="xcz" localSheetId="35">#REF!</definedName>
    <definedName name="xcz" localSheetId="39">#REF!</definedName>
    <definedName name="xcz" localSheetId="40">#REF!</definedName>
    <definedName name="xcz" localSheetId="43">#REF!</definedName>
    <definedName name="xcz" localSheetId="44">#REF!</definedName>
    <definedName name="xcz" localSheetId="49">#REF!</definedName>
    <definedName name="xcz" localSheetId="50">#REF!</definedName>
    <definedName name="xcz" localSheetId="52">#REF!</definedName>
    <definedName name="xcz" localSheetId="55">#REF!</definedName>
    <definedName name="xcz" localSheetId="3">#REF!</definedName>
    <definedName name="xcz" localSheetId="72">#REF!</definedName>
    <definedName name="xcz" localSheetId="73">#REF!</definedName>
    <definedName name="xcz" localSheetId="69">#REF!</definedName>
    <definedName name="xcz" localSheetId="70">#REF!</definedName>
    <definedName name="xcz" localSheetId="71">#REF!</definedName>
    <definedName name="xcz" localSheetId="75">#REF!</definedName>
    <definedName name="xcz" localSheetId="76">#REF!</definedName>
    <definedName name="xcz" localSheetId="77">#REF!</definedName>
    <definedName name="xcz" localSheetId="80">#REF!</definedName>
    <definedName name="xcz" localSheetId="79">#REF!</definedName>
    <definedName name="xcz" localSheetId="83">#REF!</definedName>
    <definedName name="xcz" localSheetId="85">#REF!</definedName>
    <definedName name="xcz" localSheetId="86">#REF!</definedName>
    <definedName name="xcz" localSheetId="87">#REF!</definedName>
    <definedName name="xcz" localSheetId="88">#REF!</definedName>
    <definedName name="xcz" localSheetId="89">#REF!</definedName>
    <definedName name="xcz" localSheetId="91">#REF!</definedName>
    <definedName name="xcz" localSheetId="92">#REF!</definedName>
    <definedName name="xcz" localSheetId="93">#REF!</definedName>
    <definedName name="xcz" localSheetId="4">#REF!</definedName>
    <definedName name="xcz" localSheetId="94">#REF!</definedName>
    <definedName name="xcz" localSheetId="95">#REF!</definedName>
    <definedName name="xcz" localSheetId="97">#REF!</definedName>
    <definedName name="xcz" localSheetId="98">#REF!</definedName>
    <definedName name="xcz" localSheetId="5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>#REF!</definedName>
    <definedName name="xxx" localSheetId="24">#REF!</definedName>
    <definedName name="xxx" localSheetId="25">#REF!</definedName>
    <definedName name="xxx" localSheetId="26">#REF!</definedName>
    <definedName name="xxx" localSheetId="28">#REF!</definedName>
    <definedName name="xxx" localSheetId="31">#REF!</definedName>
    <definedName name="xxx" localSheetId="32">#REF!</definedName>
    <definedName name="xxx" localSheetId="34">#REF!</definedName>
    <definedName name="xxx" localSheetId="35">#REF!</definedName>
    <definedName name="xxx" localSheetId="39">#REF!</definedName>
    <definedName name="xxx" localSheetId="40">#REF!</definedName>
    <definedName name="xxx" localSheetId="43">#REF!</definedName>
    <definedName name="xxx" localSheetId="44">#REF!</definedName>
    <definedName name="xxx" localSheetId="49">#REF!</definedName>
    <definedName name="xxx" localSheetId="50">#REF!</definedName>
    <definedName name="xxx" localSheetId="52">#REF!</definedName>
    <definedName name="xxx" localSheetId="55">#REF!</definedName>
    <definedName name="xxx" localSheetId="3">#REF!</definedName>
    <definedName name="xxx" localSheetId="72">#REF!</definedName>
    <definedName name="xxx" localSheetId="73">#REF!</definedName>
    <definedName name="xxx" localSheetId="69">#REF!</definedName>
    <definedName name="xxx" localSheetId="70">#REF!</definedName>
    <definedName name="xxx" localSheetId="71">#REF!</definedName>
    <definedName name="xxx" localSheetId="75">#REF!</definedName>
    <definedName name="xxx" localSheetId="76">#REF!</definedName>
    <definedName name="xxx" localSheetId="77">#REF!</definedName>
    <definedName name="xxx" localSheetId="80">#REF!</definedName>
    <definedName name="xxx" localSheetId="79">#REF!</definedName>
    <definedName name="xxx" localSheetId="83">#REF!</definedName>
    <definedName name="xxx" localSheetId="85">#REF!</definedName>
    <definedName name="xxx" localSheetId="86">#REF!</definedName>
    <definedName name="xxx" localSheetId="87">#REF!</definedName>
    <definedName name="xxx" localSheetId="88">#REF!</definedName>
    <definedName name="xxx" localSheetId="89">#REF!</definedName>
    <definedName name="xxx" localSheetId="91">#REF!</definedName>
    <definedName name="xxx" localSheetId="92">#REF!</definedName>
    <definedName name="xxx" localSheetId="93">#REF!</definedName>
    <definedName name="xxx" localSheetId="4">#REF!</definedName>
    <definedName name="xxx" localSheetId="94">#REF!</definedName>
    <definedName name="xxx" localSheetId="95">#REF!</definedName>
    <definedName name="xxx" localSheetId="97">#REF!</definedName>
    <definedName name="xxx" localSheetId="98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>#REF!</definedName>
    <definedName name="xxxa" localSheetId="24">#REF!</definedName>
    <definedName name="xxxa" localSheetId="25" hidden="1">#REF!</definedName>
    <definedName name="xxxa" localSheetId="26" hidden="1">#REF!</definedName>
    <definedName name="xxxa" localSheetId="28" hidden="1">#REF!</definedName>
    <definedName name="xxxa" localSheetId="31" hidden="1">#REF!</definedName>
    <definedName name="xxxa" localSheetId="32" hidden="1">#REF!</definedName>
    <definedName name="xxxa" localSheetId="34" hidden="1">#REF!</definedName>
    <definedName name="xxxa" localSheetId="35" hidden="1">#REF!</definedName>
    <definedName name="xxxa" localSheetId="39" hidden="1">#REF!</definedName>
    <definedName name="xxxa" localSheetId="40" hidden="1">#REF!</definedName>
    <definedName name="xxxa" localSheetId="43" hidden="1">#REF!</definedName>
    <definedName name="xxxa" localSheetId="44" hidden="1">#REF!</definedName>
    <definedName name="xxxa" localSheetId="49" hidden="1">#REF!</definedName>
    <definedName name="xxxa" localSheetId="50" hidden="1">#REF!</definedName>
    <definedName name="xxxa" localSheetId="52" hidden="1">#REF!</definedName>
    <definedName name="xxxa" localSheetId="55" hidden="1">#REF!</definedName>
    <definedName name="xxxa" localSheetId="3" hidden="1">#REF!</definedName>
    <definedName name="xxxa" localSheetId="72" hidden="1">#REF!</definedName>
    <definedName name="xxxa" localSheetId="73" hidden="1">#REF!</definedName>
    <definedName name="xxxa" localSheetId="69" hidden="1">#REF!</definedName>
    <definedName name="xxxa" localSheetId="70" hidden="1">#REF!</definedName>
    <definedName name="xxxa" localSheetId="71" hidden="1">#REF!</definedName>
    <definedName name="xxxa" localSheetId="75" hidden="1">#REF!</definedName>
    <definedName name="xxxa" localSheetId="76" hidden="1">#REF!</definedName>
    <definedName name="xxxa" localSheetId="77" hidden="1">#REF!</definedName>
    <definedName name="xxxa" localSheetId="80" hidden="1">#REF!</definedName>
    <definedName name="xxxa" localSheetId="79" hidden="1">#REF!</definedName>
    <definedName name="xxxa" localSheetId="83" hidden="1">#REF!</definedName>
    <definedName name="xxxa" localSheetId="85" hidden="1">#REF!</definedName>
    <definedName name="xxxa" localSheetId="86" hidden="1">#REF!</definedName>
    <definedName name="xxxa" localSheetId="87" hidden="1">#REF!</definedName>
    <definedName name="xxxa" localSheetId="88" hidden="1">#REF!</definedName>
    <definedName name="xxxa" localSheetId="89" hidden="1">#REF!</definedName>
    <definedName name="xxxa" localSheetId="91" hidden="1">#REF!</definedName>
    <definedName name="xxxa" localSheetId="92" hidden="1">#REF!</definedName>
    <definedName name="xxxa" localSheetId="93" hidden="1">#REF!</definedName>
    <definedName name="xxxa" localSheetId="4" hidden="1">#REF!</definedName>
    <definedName name="xxxa" localSheetId="94" hidden="1">#REF!</definedName>
    <definedName name="xxxa" localSheetId="95" hidden="1">#REF!</definedName>
    <definedName name="xxxa" localSheetId="97" hidden="1">#REF!</definedName>
    <definedName name="xxxa" localSheetId="98" hidden="1">#REF!</definedName>
    <definedName name="xxxa" localSheetId="5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hidden="1">#REF!</definedName>
    <definedName name="xzcx" localSheetId="24">#REF!</definedName>
    <definedName name="xzcx" localSheetId="25" hidden="1">#REF!</definedName>
    <definedName name="xzcx" localSheetId="26" hidden="1">#REF!</definedName>
    <definedName name="xzcx" localSheetId="28" hidden="1">#REF!</definedName>
    <definedName name="xzcx" localSheetId="31" hidden="1">#REF!</definedName>
    <definedName name="xzcx" localSheetId="32" hidden="1">#REF!</definedName>
    <definedName name="xzcx" localSheetId="34" hidden="1">#REF!</definedName>
    <definedName name="xzcx" localSheetId="35" hidden="1">#REF!</definedName>
    <definedName name="xzcx" localSheetId="39" hidden="1">#REF!</definedName>
    <definedName name="xzcx" localSheetId="40" hidden="1">#REF!</definedName>
    <definedName name="xzcx" localSheetId="43" hidden="1">#REF!</definedName>
    <definedName name="xzcx" localSheetId="44" hidden="1">#REF!</definedName>
    <definedName name="xzcx" localSheetId="49" hidden="1">#REF!</definedName>
    <definedName name="xzcx" localSheetId="50" hidden="1">#REF!</definedName>
    <definedName name="xzcx" localSheetId="52" hidden="1">#REF!</definedName>
    <definedName name="xzcx" localSheetId="55" hidden="1">#REF!</definedName>
    <definedName name="xzcx" localSheetId="3" hidden="1">#REF!</definedName>
    <definedName name="xzcx" localSheetId="72" hidden="1">#REF!</definedName>
    <definedName name="xzcx" localSheetId="73" hidden="1">#REF!</definedName>
    <definedName name="xzcx" localSheetId="69" hidden="1">#REF!</definedName>
    <definedName name="xzcx" localSheetId="70" hidden="1">#REF!</definedName>
    <definedName name="xzcx" localSheetId="71" hidden="1">#REF!</definedName>
    <definedName name="xzcx" localSheetId="75" hidden="1">#REF!</definedName>
    <definedName name="xzcx" localSheetId="76" hidden="1">#REF!</definedName>
    <definedName name="xzcx" localSheetId="77" hidden="1">#REF!</definedName>
    <definedName name="xzcx" localSheetId="80" hidden="1">#REF!</definedName>
    <definedName name="xzcx" localSheetId="79" hidden="1">#REF!</definedName>
    <definedName name="xzcx" localSheetId="83" hidden="1">#REF!</definedName>
    <definedName name="xzcx" localSheetId="85" hidden="1">#REF!</definedName>
    <definedName name="xzcx" localSheetId="86" hidden="1">#REF!</definedName>
    <definedName name="xzcx" localSheetId="87" hidden="1">#REF!</definedName>
    <definedName name="xzcx" localSheetId="88" hidden="1">#REF!</definedName>
    <definedName name="xzcx" localSheetId="89" hidden="1">#REF!</definedName>
    <definedName name="xzcx" localSheetId="91" hidden="1">#REF!</definedName>
    <definedName name="xzcx" localSheetId="92" hidden="1">#REF!</definedName>
    <definedName name="xzcx" localSheetId="93" hidden="1">#REF!</definedName>
    <definedName name="xzcx" localSheetId="4" hidden="1">#REF!</definedName>
    <definedName name="xzcx" localSheetId="94" hidden="1">#REF!</definedName>
    <definedName name="xzcx" localSheetId="95" hidden="1">#REF!</definedName>
    <definedName name="xzcx" localSheetId="97" hidden="1">#REF!</definedName>
    <definedName name="xzcx" localSheetId="98" hidden="1">#REF!</definedName>
    <definedName name="xzcx" localSheetId="5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hidden="1">#REF!</definedName>
    <definedName name="y" localSheetId="0">#REF!</definedName>
    <definedName name="y" localSheetId="24">#REF!</definedName>
    <definedName name="y" localSheetId="25">#REF!</definedName>
    <definedName name="y" localSheetId="26">#REF!</definedName>
    <definedName name="y" localSheetId="28">#REF!</definedName>
    <definedName name="y" localSheetId="31">#REF!</definedName>
    <definedName name="y" localSheetId="32">#REF!</definedName>
    <definedName name="y" localSheetId="1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8">#REF!</definedName>
    <definedName name="y" localSheetId="39">#REF!</definedName>
    <definedName name="y" localSheetId="40">#REF!</definedName>
    <definedName name="y" localSheetId="41">#REF!</definedName>
    <definedName name="y" localSheetId="42">#REF!</definedName>
    <definedName name="y" localSheetId="43">#REF!</definedName>
    <definedName name="y" localSheetId="44">#REF!</definedName>
    <definedName name="y" localSheetId="45">#REF!</definedName>
    <definedName name="y" localSheetId="49">#REF!</definedName>
    <definedName name="y" localSheetId="50">#REF!</definedName>
    <definedName name="y" localSheetId="52">#REF!</definedName>
    <definedName name="y" localSheetId="55">#REF!</definedName>
    <definedName name="y" localSheetId="61">#REF!</definedName>
    <definedName name="y" localSheetId="62">#REF!</definedName>
    <definedName name="y" localSheetId="2">#REF!</definedName>
    <definedName name="y" localSheetId="3">#REF!</definedName>
    <definedName name="y" localSheetId="72">#REF!</definedName>
    <definedName name="y" localSheetId="73">#REF!</definedName>
    <definedName name="y" localSheetId="69">#REF!</definedName>
    <definedName name="y" localSheetId="70">#REF!</definedName>
    <definedName name="y" localSheetId="71">#REF!</definedName>
    <definedName name="y" localSheetId="75">#REF!</definedName>
    <definedName name="y" localSheetId="76">#REF!</definedName>
    <definedName name="y" localSheetId="77">#REF!</definedName>
    <definedName name="y" localSheetId="80">#REF!</definedName>
    <definedName name="y" localSheetId="79">#REF!</definedName>
    <definedName name="y" localSheetId="83">#REF!</definedName>
    <definedName name="y" localSheetId="85">#REF!</definedName>
    <definedName name="y" localSheetId="86">#REF!</definedName>
    <definedName name="y" localSheetId="87">#REF!</definedName>
    <definedName name="y" localSheetId="88">#REF!</definedName>
    <definedName name="y" localSheetId="89">#REF!</definedName>
    <definedName name="y" localSheetId="91">#REF!</definedName>
    <definedName name="y" localSheetId="92">#REF!</definedName>
    <definedName name="y" localSheetId="93">#REF!</definedName>
    <definedName name="y" localSheetId="4">#REF!</definedName>
    <definedName name="y" localSheetId="94">#REF!</definedName>
    <definedName name="y" localSheetId="95">#REF!</definedName>
    <definedName name="y" localSheetId="97">#REF!</definedName>
    <definedName name="y" localSheetId="98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a" localSheetId="0">#REF!</definedName>
    <definedName name="ya" localSheetId="24">#REF!</definedName>
    <definedName name="ya" localSheetId="25">#REF!</definedName>
    <definedName name="ya" localSheetId="26">#REF!</definedName>
    <definedName name="ya" localSheetId="28">#REF!</definedName>
    <definedName name="ya" localSheetId="31">#REF!</definedName>
    <definedName name="ya" localSheetId="32">#REF!</definedName>
    <definedName name="ya" localSheetId="1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8">#REF!</definedName>
    <definedName name="ya" localSheetId="39">#REF!</definedName>
    <definedName name="ya" localSheetId="40">#REF!</definedName>
    <definedName name="ya" localSheetId="41">#REF!</definedName>
    <definedName name="ya" localSheetId="42">#REF!</definedName>
    <definedName name="ya" localSheetId="43">#REF!</definedName>
    <definedName name="ya" localSheetId="44">#REF!</definedName>
    <definedName name="ya" localSheetId="45">#REF!</definedName>
    <definedName name="ya" localSheetId="49">#REF!</definedName>
    <definedName name="ya" localSheetId="50">#REF!</definedName>
    <definedName name="ya" localSheetId="52">#REF!</definedName>
    <definedName name="ya" localSheetId="55">#REF!</definedName>
    <definedName name="ya" localSheetId="61">#REF!</definedName>
    <definedName name="ya" localSheetId="62">#REF!</definedName>
    <definedName name="ya" localSheetId="2">#REF!</definedName>
    <definedName name="ya" localSheetId="3">#REF!</definedName>
    <definedName name="ya" localSheetId="72">#REF!</definedName>
    <definedName name="ya" localSheetId="73">#REF!</definedName>
    <definedName name="ya" localSheetId="69">#REF!</definedName>
    <definedName name="ya" localSheetId="70">#REF!</definedName>
    <definedName name="ya" localSheetId="71">#REF!</definedName>
    <definedName name="ya" localSheetId="75">#REF!</definedName>
    <definedName name="ya" localSheetId="76">#REF!</definedName>
    <definedName name="ya" localSheetId="77">#REF!</definedName>
    <definedName name="ya" localSheetId="80">#REF!</definedName>
    <definedName name="ya" localSheetId="79">#REF!</definedName>
    <definedName name="ya" localSheetId="83">#REF!</definedName>
    <definedName name="ya" localSheetId="85">#REF!</definedName>
    <definedName name="ya" localSheetId="86">#REF!</definedName>
    <definedName name="ya" localSheetId="87">#REF!</definedName>
    <definedName name="ya" localSheetId="88">#REF!</definedName>
    <definedName name="ya" localSheetId="89">#REF!</definedName>
    <definedName name="ya" localSheetId="91">#REF!</definedName>
    <definedName name="ya" localSheetId="92">#REF!</definedName>
    <definedName name="ya" localSheetId="93">#REF!</definedName>
    <definedName name="ya" localSheetId="4">#REF!</definedName>
    <definedName name="ya" localSheetId="94">#REF!</definedName>
    <definedName name="ya" localSheetId="95">#REF!</definedName>
    <definedName name="ya" localSheetId="97">#REF!</definedName>
    <definedName name="ya" localSheetId="98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>#REF!</definedName>
    <definedName name="yaa" localSheetId="0">#REF!</definedName>
    <definedName name="yaa" localSheetId="24">#REF!</definedName>
    <definedName name="yaa" localSheetId="25">#REF!</definedName>
    <definedName name="yaa" localSheetId="26">#REF!</definedName>
    <definedName name="yaa" localSheetId="28">#REF!</definedName>
    <definedName name="yaa" localSheetId="31">#REF!</definedName>
    <definedName name="yaa" localSheetId="32">#REF!</definedName>
    <definedName name="yaa" localSheetId="1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8">#REF!</definedName>
    <definedName name="yaa" localSheetId="39">#REF!</definedName>
    <definedName name="yaa" localSheetId="40">#REF!</definedName>
    <definedName name="yaa" localSheetId="41">#REF!</definedName>
    <definedName name="yaa" localSheetId="42">#REF!</definedName>
    <definedName name="yaa" localSheetId="43">#REF!</definedName>
    <definedName name="yaa" localSheetId="44">#REF!</definedName>
    <definedName name="yaa" localSheetId="45">#REF!</definedName>
    <definedName name="yaa" localSheetId="49">#REF!</definedName>
    <definedName name="yaa" localSheetId="50">#REF!</definedName>
    <definedName name="yaa" localSheetId="52">#REF!</definedName>
    <definedName name="yaa" localSheetId="55">#REF!</definedName>
    <definedName name="yaa" localSheetId="61">#REF!</definedName>
    <definedName name="yaa" localSheetId="62">#REF!</definedName>
    <definedName name="yaa" localSheetId="2">#REF!</definedName>
    <definedName name="yaa" localSheetId="3">#REF!</definedName>
    <definedName name="yaa" localSheetId="72">#REF!</definedName>
    <definedName name="yaa" localSheetId="73">#REF!</definedName>
    <definedName name="yaa" localSheetId="69">#REF!</definedName>
    <definedName name="yaa" localSheetId="70">#REF!</definedName>
    <definedName name="yaa" localSheetId="71">#REF!</definedName>
    <definedName name="yaa" localSheetId="75">#REF!</definedName>
    <definedName name="yaa" localSheetId="76">#REF!</definedName>
    <definedName name="yaa" localSheetId="77">#REF!</definedName>
    <definedName name="yaa" localSheetId="80">#REF!</definedName>
    <definedName name="yaa" localSheetId="79">#REF!</definedName>
    <definedName name="yaa" localSheetId="83">#REF!</definedName>
    <definedName name="yaa" localSheetId="85">#REF!</definedName>
    <definedName name="yaa" localSheetId="86">#REF!</definedName>
    <definedName name="yaa" localSheetId="87">#REF!</definedName>
    <definedName name="yaa" localSheetId="88">#REF!</definedName>
    <definedName name="yaa" localSheetId="89">#REF!</definedName>
    <definedName name="yaa" localSheetId="91">#REF!</definedName>
    <definedName name="yaa" localSheetId="92">#REF!</definedName>
    <definedName name="yaa" localSheetId="93">#REF!</definedName>
    <definedName name="yaa" localSheetId="4">#REF!</definedName>
    <definedName name="yaa" localSheetId="94">#REF!</definedName>
    <definedName name="yaa" localSheetId="95">#REF!</definedName>
    <definedName name="yaa" localSheetId="97">#REF!</definedName>
    <definedName name="yaa" localSheetId="98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>#REF!</definedName>
    <definedName name="yaaa" localSheetId="0">#REF!</definedName>
    <definedName name="yaaa" localSheetId="24">#REF!</definedName>
    <definedName name="yaaa" localSheetId="25">#REF!</definedName>
    <definedName name="yaaa" localSheetId="26">#REF!</definedName>
    <definedName name="yaaa" localSheetId="28">#REF!</definedName>
    <definedName name="yaaa" localSheetId="31">#REF!</definedName>
    <definedName name="yaaa" localSheetId="32">#REF!</definedName>
    <definedName name="yaaa" localSheetId="1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8">#REF!</definedName>
    <definedName name="yaaa" localSheetId="39">#REF!</definedName>
    <definedName name="yaaa" localSheetId="40">#REF!</definedName>
    <definedName name="yaaa" localSheetId="41">#REF!</definedName>
    <definedName name="yaaa" localSheetId="42">#REF!</definedName>
    <definedName name="yaaa" localSheetId="43">#REF!</definedName>
    <definedName name="yaaa" localSheetId="44">#REF!</definedName>
    <definedName name="yaaa" localSheetId="45">#REF!</definedName>
    <definedName name="yaaa" localSheetId="49">#REF!</definedName>
    <definedName name="yaaa" localSheetId="50">#REF!</definedName>
    <definedName name="yaaa" localSheetId="52">#REF!</definedName>
    <definedName name="yaaa" localSheetId="55">#REF!</definedName>
    <definedName name="yaaa" localSheetId="61">#REF!</definedName>
    <definedName name="yaaa" localSheetId="62">#REF!</definedName>
    <definedName name="yaaa" localSheetId="2">#REF!</definedName>
    <definedName name="yaaa" localSheetId="3">#REF!</definedName>
    <definedName name="yaaa" localSheetId="72">#REF!</definedName>
    <definedName name="yaaa" localSheetId="73">#REF!</definedName>
    <definedName name="yaaa" localSheetId="69">#REF!</definedName>
    <definedName name="yaaa" localSheetId="70">#REF!</definedName>
    <definedName name="yaaa" localSheetId="71">#REF!</definedName>
    <definedName name="yaaa" localSheetId="75">#REF!</definedName>
    <definedName name="yaaa" localSheetId="76">#REF!</definedName>
    <definedName name="yaaa" localSheetId="77">#REF!</definedName>
    <definedName name="yaaa" localSheetId="80">#REF!</definedName>
    <definedName name="yaaa" localSheetId="79">#REF!</definedName>
    <definedName name="yaaa" localSheetId="83">#REF!</definedName>
    <definedName name="yaaa" localSheetId="85">#REF!</definedName>
    <definedName name="yaaa" localSheetId="86">#REF!</definedName>
    <definedName name="yaaa" localSheetId="87">#REF!</definedName>
    <definedName name="yaaa" localSheetId="88">#REF!</definedName>
    <definedName name="yaaa" localSheetId="89">#REF!</definedName>
    <definedName name="yaaa" localSheetId="91">#REF!</definedName>
    <definedName name="yaaa" localSheetId="92">#REF!</definedName>
    <definedName name="yaaa" localSheetId="93">#REF!</definedName>
    <definedName name="yaaa" localSheetId="4">#REF!</definedName>
    <definedName name="yaaa" localSheetId="94">#REF!</definedName>
    <definedName name="yaaa" localSheetId="95">#REF!</definedName>
    <definedName name="yaaa" localSheetId="97">#REF!</definedName>
    <definedName name="yaaa" localSheetId="98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>#REF!</definedName>
    <definedName name="yi" localSheetId="0">#REF!</definedName>
    <definedName name="yi" localSheetId="24">#REF!</definedName>
    <definedName name="yi" localSheetId="25">#REF!</definedName>
    <definedName name="yi" localSheetId="26">#REF!</definedName>
    <definedName name="yi" localSheetId="28">#REF!</definedName>
    <definedName name="yi" localSheetId="31">#REF!</definedName>
    <definedName name="yi" localSheetId="32">#REF!</definedName>
    <definedName name="yi" localSheetId="1">#REF!</definedName>
    <definedName name="yi" localSheetId="34">#REF!</definedName>
    <definedName name="yi" localSheetId="35">#REF!</definedName>
    <definedName name="yi" localSheetId="36">#REF!</definedName>
    <definedName name="yi" localSheetId="37">#REF!</definedName>
    <definedName name="yi" localSheetId="38">#REF!</definedName>
    <definedName name="yi" localSheetId="39">#REF!</definedName>
    <definedName name="yi" localSheetId="40">#REF!</definedName>
    <definedName name="yi" localSheetId="41">#REF!</definedName>
    <definedName name="yi" localSheetId="42">#REF!</definedName>
    <definedName name="yi" localSheetId="43">#REF!</definedName>
    <definedName name="yi" localSheetId="44">#REF!</definedName>
    <definedName name="yi" localSheetId="45">#REF!</definedName>
    <definedName name="yi" localSheetId="49">#REF!</definedName>
    <definedName name="yi" localSheetId="50">#REF!</definedName>
    <definedName name="yi" localSheetId="52">#REF!</definedName>
    <definedName name="yi" localSheetId="55">#REF!</definedName>
    <definedName name="yi" localSheetId="61">#REF!</definedName>
    <definedName name="yi" localSheetId="62">#REF!</definedName>
    <definedName name="yi" localSheetId="2">#REF!</definedName>
    <definedName name="yi" localSheetId="3">#REF!</definedName>
    <definedName name="yi" localSheetId="72">#REF!</definedName>
    <definedName name="yi" localSheetId="73">#REF!</definedName>
    <definedName name="yi" localSheetId="69">#REF!</definedName>
    <definedName name="yi" localSheetId="70">#REF!</definedName>
    <definedName name="yi" localSheetId="71">#REF!</definedName>
    <definedName name="yi" localSheetId="75">#REF!</definedName>
    <definedName name="yi" localSheetId="76">#REF!</definedName>
    <definedName name="yi" localSheetId="77">#REF!</definedName>
    <definedName name="yi" localSheetId="80">#REF!</definedName>
    <definedName name="yi" localSheetId="79">#REF!</definedName>
    <definedName name="yi" localSheetId="83">#REF!</definedName>
    <definedName name="yi" localSheetId="85">#REF!</definedName>
    <definedName name="yi" localSheetId="86">#REF!</definedName>
    <definedName name="yi" localSheetId="87">#REF!</definedName>
    <definedName name="yi" localSheetId="88">#REF!</definedName>
    <definedName name="yi" localSheetId="89">#REF!</definedName>
    <definedName name="yi" localSheetId="91">#REF!</definedName>
    <definedName name="yi" localSheetId="92">#REF!</definedName>
    <definedName name="yi" localSheetId="93">#REF!</definedName>
    <definedName name="yi" localSheetId="4">#REF!</definedName>
    <definedName name="yi" localSheetId="94">#REF!</definedName>
    <definedName name="yi" localSheetId="95">#REF!</definedName>
    <definedName name="yi" localSheetId="97">#REF!</definedName>
    <definedName name="yi" localSheetId="98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>#REF!</definedName>
    <definedName name="yyy" localSheetId="24">#REF!</definedName>
    <definedName name="yyy" localSheetId="25">#REF!</definedName>
    <definedName name="yyy" localSheetId="26">#REF!</definedName>
    <definedName name="yyy" localSheetId="28">#REF!</definedName>
    <definedName name="yyy" localSheetId="31">#REF!</definedName>
    <definedName name="yyy" localSheetId="32">#REF!</definedName>
    <definedName name="yyy" localSheetId="34">#REF!</definedName>
    <definedName name="yyy" localSheetId="35">#REF!</definedName>
    <definedName name="yyy" localSheetId="39">#REF!</definedName>
    <definedName name="yyy" localSheetId="40">#REF!</definedName>
    <definedName name="yyy" localSheetId="43">#REF!</definedName>
    <definedName name="yyy" localSheetId="44">#REF!</definedName>
    <definedName name="yyy" localSheetId="49">#REF!</definedName>
    <definedName name="yyy" localSheetId="50">#REF!</definedName>
    <definedName name="yyy" localSheetId="52">#REF!</definedName>
    <definedName name="yyy" localSheetId="55">#REF!</definedName>
    <definedName name="yyy" localSheetId="3">#REF!</definedName>
    <definedName name="yyy" localSheetId="72">#REF!</definedName>
    <definedName name="yyy" localSheetId="73">#REF!</definedName>
    <definedName name="yyy" localSheetId="69">#REF!</definedName>
    <definedName name="yyy" localSheetId="70">#REF!</definedName>
    <definedName name="yyy" localSheetId="71">#REF!</definedName>
    <definedName name="yyy" localSheetId="75">#REF!</definedName>
    <definedName name="yyy" localSheetId="76">#REF!</definedName>
    <definedName name="yyy" localSheetId="77">#REF!</definedName>
    <definedName name="yyy" localSheetId="80">#REF!</definedName>
    <definedName name="yyy" localSheetId="79">#REF!</definedName>
    <definedName name="yyy" localSheetId="83">#REF!</definedName>
    <definedName name="yyy" localSheetId="85">#REF!</definedName>
    <definedName name="yyy" localSheetId="86">#REF!</definedName>
    <definedName name="yyy" localSheetId="87">#REF!</definedName>
    <definedName name="yyy" localSheetId="88">#REF!</definedName>
    <definedName name="yyy" localSheetId="89">#REF!</definedName>
    <definedName name="yyy" localSheetId="91">#REF!</definedName>
    <definedName name="yyy" localSheetId="92">#REF!</definedName>
    <definedName name="yyy" localSheetId="93">#REF!</definedName>
    <definedName name="yyy" localSheetId="4">#REF!</definedName>
    <definedName name="yyy" localSheetId="94">#REF!</definedName>
    <definedName name="yyy" localSheetId="95">#REF!</definedName>
    <definedName name="yyy" localSheetId="97">#REF!</definedName>
    <definedName name="yyy" localSheetId="98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>#REF!</definedName>
    <definedName name="Z" localSheetId="0">#REF!</definedName>
    <definedName name="Z" localSheetId="24">#REF!</definedName>
    <definedName name="Z" localSheetId="25">#REF!</definedName>
    <definedName name="Z" localSheetId="26">#REF!</definedName>
    <definedName name="Z" localSheetId="28">#REF!</definedName>
    <definedName name="Z" localSheetId="31">#REF!</definedName>
    <definedName name="Z" localSheetId="32">#REF!</definedName>
    <definedName name="Z" localSheetId="1">#REF!</definedName>
    <definedName name="Z" localSheetId="34">#REF!</definedName>
    <definedName name="Z" localSheetId="35">#REF!</definedName>
    <definedName name="Z" localSheetId="36">#REF!</definedName>
    <definedName name="Z" localSheetId="37">#REF!</definedName>
    <definedName name="Z" localSheetId="38">#REF!</definedName>
    <definedName name="Z" localSheetId="39">#REF!</definedName>
    <definedName name="Z" localSheetId="40">#REF!</definedName>
    <definedName name="Z" localSheetId="41">#REF!</definedName>
    <definedName name="Z" localSheetId="42">#REF!</definedName>
    <definedName name="Z" localSheetId="43">#REF!</definedName>
    <definedName name="Z" localSheetId="44">#REF!</definedName>
    <definedName name="Z" localSheetId="45">#REF!</definedName>
    <definedName name="Z" localSheetId="49">#REF!</definedName>
    <definedName name="Z" localSheetId="50">#REF!</definedName>
    <definedName name="Z" localSheetId="52">#REF!</definedName>
    <definedName name="Z" localSheetId="55">#REF!</definedName>
    <definedName name="Z" localSheetId="61">#REF!</definedName>
    <definedName name="Z" localSheetId="62">#REF!</definedName>
    <definedName name="Z" localSheetId="2">#REF!</definedName>
    <definedName name="Z" localSheetId="3">#REF!</definedName>
    <definedName name="Z" localSheetId="72">#REF!</definedName>
    <definedName name="Z" localSheetId="73">#REF!</definedName>
    <definedName name="Z" localSheetId="69">#REF!</definedName>
    <definedName name="Z" localSheetId="70">#REF!</definedName>
    <definedName name="Z" localSheetId="71">#REF!</definedName>
    <definedName name="Z" localSheetId="75">#REF!</definedName>
    <definedName name="Z" localSheetId="76">#REF!</definedName>
    <definedName name="Z" localSheetId="77">#REF!</definedName>
    <definedName name="Z" localSheetId="80">#REF!</definedName>
    <definedName name="Z" localSheetId="79">#REF!</definedName>
    <definedName name="Z" localSheetId="83">#REF!</definedName>
    <definedName name="Z" localSheetId="85">#REF!</definedName>
    <definedName name="Z" localSheetId="86">#REF!</definedName>
    <definedName name="Z" localSheetId="87">#REF!</definedName>
    <definedName name="Z" localSheetId="88">#REF!</definedName>
    <definedName name="Z" localSheetId="89">#REF!</definedName>
    <definedName name="Z" localSheetId="91">#REF!</definedName>
    <definedName name="Z" localSheetId="92">#REF!</definedName>
    <definedName name="Z" localSheetId="93">#REF!</definedName>
    <definedName name="Z" localSheetId="4">#REF!</definedName>
    <definedName name="Z" localSheetId="94">#REF!</definedName>
    <definedName name="Z" localSheetId="95">#REF!</definedName>
    <definedName name="Z" localSheetId="97">#REF!</definedName>
    <definedName name="Z" localSheetId="98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</definedNames>
  <calcPr calcId="152511" calcMode="manual"/>
</workbook>
</file>

<file path=xl/calcChain.xml><?xml version="1.0" encoding="utf-8"?>
<calcChain xmlns="http://schemas.openxmlformats.org/spreadsheetml/2006/main">
  <c r="H19" i="126" l="1"/>
  <c r="K35" i="105" l="1"/>
  <c r="J35" i="105"/>
  <c r="I35" i="105" s="1"/>
  <c r="O19" i="105"/>
  <c r="N19" i="105"/>
  <c r="G19" i="106"/>
  <c r="I16" i="165" l="1"/>
  <c r="I47" i="109" l="1"/>
  <c r="E37" i="99" l="1"/>
  <c r="F19" i="108"/>
  <c r="G19" i="108"/>
  <c r="J19" i="108"/>
  <c r="K19" i="108"/>
  <c r="N19" i="108"/>
  <c r="O19" i="108"/>
  <c r="I74" i="62"/>
  <c r="I40" i="62"/>
  <c r="I39" i="62"/>
  <c r="I38" i="62"/>
  <c r="I36" i="62"/>
  <c r="I35" i="62"/>
  <c r="I34" i="62"/>
  <c r="H16" i="18" l="1"/>
  <c r="G16" i="18" s="1"/>
  <c r="I16" i="18"/>
  <c r="G30" i="18"/>
  <c r="G24" i="18"/>
  <c r="G19" i="18"/>
  <c r="I40" i="60" l="1"/>
  <c r="I39" i="60"/>
  <c r="I38" i="60"/>
  <c r="I36" i="60"/>
  <c r="I35" i="60"/>
  <c r="I34" i="60"/>
  <c r="I74" i="60"/>
  <c r="E84" i="60"/>
  <c r="E83" i="60"/>
  <c r="E82" i="60"/>
  <c r="E76" i="60"/>
  <c r="E75" i="60"/>
  <c r="E74" i="60"/>
  <c r="E59" i="60"/>
  <c r="E60" i="60"/>
  <c r="E58" i="60"/>
  <c r="L19" i="126" l="1"/>
  <c r="K19" i="126"/>
  <c r="J83" i="126" l="1"/>
  <c r="J79" i="126"/>
  <c r="J75" i="126"/>
  <c r="J63" i="126"/>
  <c r="J59" i="126"/>
  <c r="J71" i="126"/>
  <c r="J67" i="126"/>
  <c r="J47" i="126"/>
  <c r="J55" i="126"/>
  <c r="J51" i="126"/>
  <c r="J43" i="126"/>
  <c r="J39" i="126"/>
  <c r="J35" i="126"/>
  <c r="J31" i="126"/>
  <c r="J27" i="126"/>
  <c r="J23" i="126"/>
  <c r="J19" i="126" s="1"/>
  <c r="F20" i="62" l="1"/>
  <c r="G20" i="62"/>
  <c r="J20" i="62"/>
  <c r="K20" i="62"/>
  <c r="E84" i="62"/>
  <c r="E83" i="62"/>
  <c r="E82" i="62"/>
  <c r="E80" i="62"/>
  <c r="E79" i="62"/>
  <c r="E78" i="62"/>
  <c r="E76" i="62"/>
  <c r="E75" i="62"/>
  <c r="E74" i="62"/>
  <c r="E58" i="62"/>
  <c r="E59" i="62"/>
  <c r="E60" i="62"/>
  <c r="I68" i="62"/>
  <c r="I67" i="62"/>
  <c r="I66" i="62"/>
  <c r="I64" i="62"/>
  <c r="I63" i="62"/>
  <c r="I62" i="62"/>
  <c r="I52" i="62"/>
  <c r="I51" i="62"/>
  <c r="I50" i="62"/>
  <c r="I44" i="62"/>
  <c r="I43" i="62"/>
  <c r="I42" i="62"/>
  <c r="I32" i="62"/>
  <c r="I31" i="62"/>
  <c r="I30" i="62"/>
  <c r="I28" i="62"/>
  <c r="I27" i="62"/>
  <c r="I26" i="62"/>
  <c r="I24" i="62"/>
  <c r="I20" i="62" s="1"/>
  <c r="I23" i="62"/>
  <c r="I22" i="62"/>
  <c r="E68" i="62"/>
  <c r="E67" i="62"/>
  <c r="E66" i="62"/>
  <c r="E64" i="62"/>
  <c r="E63" i="62"/>
  <c r="E62" i="62"/>
  <c r="E18" i="62" s="1"/>
  <c r="E44" i="62"/>
  <c r="E24" i="62"/>
  <c r="E23" i="62"/>
  <c r="E22" i="62"/>
  <c r="M63" i="61"/>
  <c r="M62" i="61"/>
  <c r="M31" i="61"/>
  <c r="M19" i="61" s="1"/>
  <c r="M30" i="61"/>
  <c r="I72" i="61"/>
  <c r="I71" i="61"/>
  <c r="I70" i="61"/>
  <c r="I68" i="61"/>
  <c r="I67" i="61"/>
  <c r="I66" i="61"/>
  <c r="I64" i="61"/>
  <c r="I63" i="61"/>
  <c r="I62" i="61"/>
  <c r="I56" i="61"/>
  <c r="I55" i="61"/>
  <c r="I54" i="61"/>
  <c r="I52" i="61"/>
  <c r="I51" i="61"/>
  <c r="I50" i="61"/>
  <c r="I48" i="61"/>
  <c r="I47" i="61"/>
  <c r="I46" i="61"/>
  <c r="I44" i="61"/>
  <c r="I43" i="61"/>
  <c r="I42" i="61"/>
  <c r="I32" i="61"/>
  <c r="I31" i="61"/>
  <c r="I30" i="61"/>
  <c r="I28" i="61"/>
  <c r="I27" i="61"/>
  <c r="I26" i="61"/>
  <c r="E72" i="61"/>
  <c r="E71" i="61"/>
  <c r="E70" i="61"/>
  <c r="E68" i="61"/>
  <c r="E67" i="61"/>
  <c r="E66" i="61"/>
  <c r="E64" i="61"/>
  <c r="E63" i="61"/>
  <c r="E62" i="61"/>
  <c r="E56" i="61"/>
  <c r="E55" i="61"/>
  <c r="E54" i="61"/>
  <c r="E52" i="61"/>
  <c r="E51" i="61"/>
  <c r="E50" i="61"/>
  <c r="E48" i="61"/>
  <c r="E47" i="61"/>
  <c r="E46" i="61"/>
  <c r="E44" i="61"/>
  <c r="E43" i="61"/>
  <c r="E42" i="61"/>
  <c r="E32" i="61"/>
  <c r="E31" i="61"/>
  <c r="E28" i="61"/>
  <c r="E27" i="61"/>
  <c r="E26" i="61"/>
  <c r="F20" i="60"/>
  <c r="G20" i="60"/>
  <c r="J20" i="60"/>
  <c r="K20" i="60"/>
  <c r="I68" i="60"/>
  <c r="I67" i="60"/>
  <c r="I66" i="60"/>
  <c r="I64" i="60"/>
  <c r="I63" i="60"/>
  <c r="I62" i="60"/>
  <c r="I52" i="60"/>
  <c r="I51" i="60"/>
  <c r="I50" i="60"/>
  <c r="I44" i="60"/>
  <c r="I43" i="60"/>
  <c r="I42" i="60"/>
  <c r="I32" i="60"/>
  <c r="I31" i="60"/>
  <c r="I30" i="60"/>
  <c r="I28" i="60"/>
  <c r="I27" i="60"/>
  <c r="I26" i="60"/>
  <c r="I24" i="60"/>
  <c r="I23" i="60"/>
  <c r="I22" i="60"/>
  <c r="E68" i="60"/>
  <c r="E67" i="60"/>
  <c r="E66" i="60"/>
  <c r="E64" i="60"/>
  <c r="E63" i="60"/>
  <c r="E62" i="60"/>
  <c r="E44" i="60"/>
  <c r="E24" i="60"/>
  <c r="E23" i="60"/>
  <c r="E22" i="60"/>
  <c r="M61" i="59"/>
  <c r="M60" i="59"/>
  <c r="M29" i="59"/>
  <c r="M17" i="59" s="1"/>
  <c r="M28" i="59"/>
  <c r="I70" i="59"/>
  <c r="I69" i="59"/>
  <c r="I68" i="59"/>
  <c r="I66" i="59"/>
  <c r="I65" i="59"/>
  <c r="I64" i="59"/>
  <c r="I62" i="59"/>
  <c r="I61" i="59"/>
  <c r="I60" i="59"/>
  <c r="I54" i="59"/>
  <c r="I53" i="59"/>
  <c r="I52" i="59"/>
  <c r="I50" i="59"/>
  <c r="I49" i="59"/>
  <c r="I48" i="59"/>
  <c r="I46" i="59"/>
  <c r="I45" i="59"/>
  <c r="I44" i="59"/>
  <c r="I42" i="59"/>
  <c r="I41" i="59"/>
  <c r="I40" i="59"/>
  <c r="I30" i="59"/>
  <c r="I29" i="59"/>
  <c r="I28" i="59"/>
  <c r="I26" i="59"/>
  <c r="I25" i="59"/>
  <c r="I24" i="59"/>
  <c r="E18" i="58"/>
  <c r="F18" i="58"/>
  <c r="I18" i="58"/>
  <c r="J18" i="58"/>
  <c r="E23" i="61"/>
  <c r="E24" i="61"/>
  <c r="F19" i="61"/>
  <c r="G19" i="61"/>
  <c r="J19" i="61"/>
  <c r="K19" i="61"/>
  <c r="N19" i="61"/>
  <c r="O19" i="61"/>
  <c r="F20" i="61"/>
  <c r="G20" i="61"/>
  <c r="J20" i="61"/>
  <c r="K20" i="61"/>
  <c r="E22" i="59"/>
  <c r="M16" i="59" l="1"/>
  <c r="I19" i="61"/>
  <c r="I20" i="61"/>
  <c r="I18" i="61"/>
  <c r="I19" i="60"/>
  <c r="I16" i="59"/>
  <c r="I17" i="59"/>
  <c r="I20" i="60"/>
  <c r="I18" i="59"/>
  <c r="E20" i="62"/>
  <c r="E19" i="62"/>
  <c r="M18" i="61"/>
  <c r="I18" i="62"/>
  <c r="I19" i="62"/>
  <c r="E19" i="60"/>
  <c r="E20" i="61"/>
  <c r="I18" i="60"/>
  <c r="E20" i="60"/>
  <c r="E18" i="60"/>
  <c r="E19" i="61"/>
  <c r="E70" i="59"/>
  <c r="E69" i="59"/>
  <c r="E68" i="59"/>
  <c r="E66" i="59"/>
  <c r="E65" i="59"/>
  <c r="E64" i="59"/>
  <c r="E62" i="59"/>
  <c r="E61" i="59"/>
  <c r="E60" i="59"/>
  <c r="E54" i="59"/>
  <c r="E53" i="59"/>
  <c r="E52" i="59"/>
  <c r="E50" i="59"/>
  <c r="E49" i="59"/>
  <c r="E48" i="59"/>
  <c r="E46" i="59"/>
  <c r="E45" i="59"/>
  <c r="E44" i="59"/>
  <c r="E42" i="59"/>
  <c r="E41" i="59"/>
  <c r="E40" i="59"/>
  <c r="E30" i="59"/>
  <c r="E29" i="59"/>
  <c r="E26" i="59"/>
  <c r="E25" i="59"/>
  <c r="E24" i="59"/>
  <c r="E21" i="59"/>
  <c r="F17" i="59"/>
  <c r="G17" i="59"/>
  <c r="J17" i="59"/>
  <c r="K17" i="59"/>
  <c r="N17" i="59"/>
  <c r="O17" i="59"/>
  <c r="F18" i="59"/>
  <c r="G18" i="59"/>
  <c r="J18" i="59"/>
  <c r="K18" i="59"/>
  <c r="E16" i="65"/>
  <c r="E15" i="65"/>
  <c r="E14" i="65"/>
  <c r="M16" i="65"/>
  <c r="K80" i="65"/>
  <c r="K79" i="65"/>
  <c r="K78" i="65"/>
  <c r="K76" i="65"/>
  <c r="K75" i="65"/>
  <c r="K74" i="65"/>
  <c r="K72" i="65"/>
  <c r="K71" i="65"/>
  <c r="K70" i="65"/>
  <c r="K68" i="65"/>
  <c r="K67" i="65"/>
  <c r="K66" i="65"/>
  <c r="K64" i="65"/>
  <c r="K63" i="65"/>
  <c r="K62" i="65"/>
  <c r="K56" i="65"/>
  <c r="K55" i="65"/>
  <c r="K54" i="65"/>
  <c r="K52" i="65"/>
  <c r="K51" i="65"/>
  <c r="K50" i="65"/>
  <c r="K48" i="65"/>
  <c r="K47" i="65"/>
  <c r="K46" i="65"/>
  <c r="K40" i="65"/>
  <c r="K39" i="65"/>
  <c r="K38" i="65"/>
  <c r="K36" i="65"/>
  <c r="K35" i="65"/>
  <c r="K34" i="65"/>
  <c r="G80" i="65"/>
  <c r="G79" i="65"/>
  <c r="G78" i="65"/>
  <c r="G76" i="65"/>
  <c r="G75" i="65"/>
  <c r="G74" i="65"/>
  <c r="G72" i="65"/>
  <c r="G71" i="65"/>
  <c r="G70" i="65"/>
  <c r="G68" i="65"/>
  <c r="G67" i="65"/>
  <c r="G66" i="65"/>
  <c r="G64" i="65"/>
  <c r="G63" i="65"/>
  <c r="G62" i="65"/>
  <c r="G56" i="65"/>
  <c r="G55" i="65"/>
  <c r="G54" i="65"/>
  <c r="G52" i="65"/>
  <c r="G51" i="65"/>
  <c r="G50" i="65"/>
  <c r="G48" i="65"/>
  <c r="G47" i="65"/>
  <c r="G46" i="65"/>
  <c r="G40" i="65"/>
  <c r="G39" i="65"/>
  <c r="G38" i="65"/>
  <c r="G35" i="65"/>
  <c r="G36" i="65"/>
  <c r="H16" i="65"/>
  <c r="I16" i="65"/>
  <c r="L16" i="65"/>
  <c r="K64" i="64"/>
  <c r="K63" i="64"/>
  <c r="K62" i="64"/>
  <c r="K60" i="64"/>
  <c r="K59" i="64"/>
  <c r="K58" i="64"/>
  <c r="K56" i="64"/>
  <c r="K55" i="64"/>
  <c r="K54" i="64"/>
  <c r="K52" i="64"/>
  <c r="K51" i="64"/>
  <c r="K50" i="64"/>
  <c r="K48" i="64"/>
  <c r="K47" i="64"/>
  <c r="K46" i="64"/>
  <c r="K44" i="64"/>
  <c r="K43" i="64"/>
  <c r="K42" i="64"/>
  <c r="K40" i="64"/>
  <c r="K39" i="64"/>
  <c r="K38" i="64"/>
  <c r="K32" i="64"/>
  <c r="K31" i="64"/>
  <c r="K30" i="64"/>
  <c r="K28" i="64"/>
  <c r="K27" i="64"/>
  <c r="K26" i="64"/>
  <c r="K24" i="64"/>
  <c r="K23" i="64"/>
  <c r="K22" i="64"/>
  <c r="K20" i="64"/>
  <c r="K19" i="64"/>
  <c r="K18" i="64"/>
  <c r="M16" i="64"/>
  <c r="M15" i="64"/>
  <c r="M14" i="64"/>
  <c r="L16" i="64"/>
  <c r="L15" i="64"/>
  <c r="L14" i="64"/>
  <c r="I16" i="64"/>
  <c r="I15" i="64"/>
  <c r="I14" i="64"/>
  <c r="H16" i="64"/>
  <c r="H15" i="64"/>
  <c r="H14" i="64"/>
  <c r="E16" i="64"/>
  <c r="G64" i="64"/>
  <c r="G63" i="64"/>
  <c r="G62" i="64"/>
  <c r="G60" i="64"/>
  <c r="G59" i="64"/>
  <c r="G58" i="64"/>
  <c r="G56" i="64"/>
  <c r="G55" i="64"/>
  <c r="G54" i="64"/>
  <c r="G52" i="64"/>
  <c r="G51" i="64"/>
  <c r="G50" i="64"/>
  <c r="G48" i="64"/>
  <c r="G47" i="64"/>
  <c r="G46" i="64"/>
  <c r="G44" i="64"/>
  <c r="G43" i="64"/>
  <c r="G42" i="64"/>
  <c r="G40" i="64"/>
  <c r="G39" i="64"/>
  <c r="G38" i="64"/>
  <c r="G32" i="64"/>
  <c r="G31" i="64"/>
  <c r="G30" i="64"/>
  <c r="G28" i="64"/>
  <c r="G27" i="64"/>
  <c r="G26" i="64"/>
  <c r="G24" i="64"/>
  <c r="G23" i="64"/>
  <c r="G22" i="64"/>
  <c r="G19" i="64"/>
  <c r="G20" i="64"/>
  <c r="G16" i="64" s="1"/>
  <c r="G18" i="64"/>
  <c r="I73" i="63"/>
  <c r="I72" i="63"/>
  <c r="I71" i="63"/>
  <c r="I69" i="63"/>
  <c r="I68" i="63"/>
  <c r="I67" i="63"/>
  <c r="I65" i="63"/>
  <c r="I64" i="63"/>
  <c r="I63" i="63"/>
  <c r="I61" i="63"/>
  <c r="I60" i="63"/>
  <c r="I59" i="63"/>
  <c r="I57" i="63"/>
  <c r="I56" i="63"/>
  <c r="I55" i="63"/>
  <c r="I53" i="63"/>
  <c r="I52" i="63"/>
  <c r="I51" i="63"/>
  <c r="I49" i="63"/>
  <c r="I48" i="63"/>
  <c r="I47" i="63"/>
  <c r="I45" i="63"/>
  <c r="I44" i="63"/>
  <c r="I43" i="63"/>
  <c r="I41" i="63"/>
  <c r="I40" i="63"/>
  <c r="I39" i="63"/>
  <c r="I37" i="63"/>
  <c r="I36" i="63"/>
  <c r="I35" i="63"/>
  <c r="I33" i="63"/>
  <c r="I32" i="63"/>
  <c r="I31" i="63"/>
  <c r="I29" i="63"/>
  <c r="I28" i="63"/>
  <c r="I27" i="63"/>
  <c r="I25" i="63"/>
  <c r="I24" i="63"/>
  <c r="I23" i="63"/>
  <c r="I19" i="63"/>
  <c r="I21" i="63"/>
  <c r="I20" i="63"/>
  <c r="G16" i="65" l="1"/>
  <c r="K16" i="64"/>
  <c r="K14" i="64"/>
  <c r="K16" i="65"/>
  <c r="K15" i="64"/>
  <c r="E18" i="59"/>
  <c r="E17" i="59"/>
  <c r="K30" i="18"/>
  <c r="K24" i="18"/>
  <c r="K19" i="18"/>
  <c r="E16" i="18"/>
  <c r="L16" i="18"/>
  <c r="M16" i="18"/>
  <c r="K16" i="18" l="1"/>
  <c r="I34" i="160"/>
  <c r="I19" i="160"/>
  <c r="G50" i="162"/>
  <c r="F50" i="162"/>
  <c r="G49" i="162"/>
  <c r="F49" i="162"/>
  <c r="G47" i="162"/>
  <c r="F47" i="162"/>
  <c r="G46" i="162"/>
  <c r="F46" i="162"/>
  <c r="G44" i="162"/>
  <c r="F44" i="162"/>
  <c r="G43" i="162"/>
  <c r="F43" i="162"/>
  <c r="G41" i="162"/>
  <c r="F41" i="162"/>
  <c r="G40" i="162"/>
  <c r="F40" i="162"/>
  <c r="G38" i="162"/>
  <c r="F38" i="162"/>
  <c r="G37" i="162"/>
  <c r="F37" i="162"/>
  <c r="G35" i="162"/>
  <c r="F35" i="162"/>
  <c r="G34" i="162"/>
  <c r="F34" i="162"/>
  <c r="G32" i="162"/>
  <c r="F32" i="162"/>
  <c r="G31" i="162"/>
  <c r="F31" i="162"/>
  <c r="G29" i="162"/>
  <c r="F29" i="162"/>
  <c r="G28" i="162"/>
  <c r="F28" i="162"/>
  <c r="G26" i="162"/>
  <c r="F26" i="162"/>
  <c r="G25" i="162"/>
  <c r="F25" i="162"/>
  <c r="G23" i="162"/>
  <c r="F23" i="162"/>
  <c r="G22" i="162"/>
  <c r="F22" i="162"/>
  <c r="G20" i="162"/>
  <c r="F20" i="162"/>
  <c r="G19" i="162"/>
  <c r="F19" i="162"/>
  <c r="I47" i="161"/>
  <c r="I46" i="161"/>
  <c r="I44" i="161"/>
  <c r="I43" i="161"/>
  <c r="I35" i="161"/>
  <c r="I34" i="161"/>
  <c r="I32" i="161"/>
  <c r="I31" i="161"/>
  <c r="I29" i="161"/>
  <c r="I26" i="161"/>
  <c r="I25" i="161"/>
  <c r="I20" i="161"/>
  <c r="F17" i="161"/>
  <c r="G17" i="161"/>
  <c r="J17" i="161"/>
  <c r="K17" i="161"/>
  <c r="E47" i="161"/>
  <c r="E17" i="161" s="1"/>
  <c r="E46" i="161"/>
  <c r="I50" i="159"/>
  <c r="I49" i="159"/>
  <c r="I47" i="159"/>
  <c r="I46" i="159"/>
  <c r="I44" i="159"/>
  <c r="I41" i="159"/>
  <c r="I40" i="159"/>
  <c r="I38" i="159"/>
  <c r="I37" i="159"/>
  <c r="I35" i="159"/>
  <c r="I34" i="159"/>
  <c r="I32" i="159"/>
  <c r="I31" i="159"/>
  <c r="I29" i="159"/>
  <c r="I28" i="159"/>
  <c r="I26" i="159"/>
  <c r="I25" i="159"/>
  <c r="I23" i="159"/>
  <c r="I22" i="159"/>
  <c r="I20" i="159"/>
  <c r="E50" i="159"/>
  <c r="E49" i="159"/>
  <c r="E47" i="159"/>
  <c r="E46" i="159"/>
  <c r="E44" i="159"/>
  <c r="E43" i="159"/>
  <c r="E41" i="159"/>
  <c r="E40" i="159"/>
  <c r="E38" i="159"/>
  <c r="E37" i="159"/>
  <c r="E35" i="159"/>
  <c r="E34" i="159"/>
  <c r="E32" i="159"/>
  <c r="E31" i="159"/>
  <c r="E29" i="159"/>
  <c r="E28" i="159"/>
  <c r="E26" i="159"/>
  <c r="E25" i="159"/>
  <c r="E23" i="159"/>
  <c r="E17" i="159" s="1"/>
  <c r="E22" i="159"/>
  <c r="E20" i="159"/>
  <c r="F17" i="159"/>
  <c r="G17" i="159"/>
  <c r="J17" i="159"/>
  <c r="K17" i="159"/>
  <c r="F17" i="158"/>
  <c r="G17" i="158"/>
  <c r="E47" i="158"/>
  <c r="E46" i="158"/>
  <c r="E32" i="158"/>
  <c r="E31" i="158"/>
  <c r="E29" i="158"/>
  <c r="E28" i="158"/>
  <c r="E26" i="158"/>
  <c r="E17" i="158" s="1"/>
  <c r="E25" i="158"/>
  <c r="E23" i="158"/>
  <c r="I17" i="159" l="1"/>
  <c r="I17" i="161"/>
  <c r="J17" i="158"/>
  <c r="K17" i="158"/>
  <c r="I47" i="158"/>
  <c r="E47" i="162" s="1"/>
  <c r="I46" i="158"/>
  <c r="I50" i="158"/>
  <c r="I49" i="158"/>
  <c r="I44" i="158"/>
  <c r="I43" i="158"/>
  <c r="I41" i="158"/>
  <c r="I40" i="158"/>
  <c r="I38" i="158"/>
  <c r="I37" i="158"/>
  <c r="I35" i="158"/>
  <c r="I34" i="158"/>
  <c r="I32" i="158"/>
  <c r="I31" i="158"/>
  <c r="I29" i="158"/>
  <c r="I28" i="158"/>
  <c r="I26" i="158"/>
  <c r="I25" i="158"/>
  <c r="I23" i="158"/>
  <c r="I22" i="158"/>
  <c r="I20" i="158"/>
  <c r="I50" i="153"/>
  <c r="I49" i="153"/>
  <c r="I47" i="153"/>
  <c r="I46" i="153"/>
  <c r="I44" i="153"/>
  <c r="I43" i="153"/>
  <c r="I41" i="153"/>
  <c r="I40" i="153"/>
  <c r="I38" i="153"/>
  <c r="I37" i="153"/>
  <c r="I35" i="153"/>
  <c r="I34" i="153"/>
  <c r="I32" i="153"/>
  <c r="I31" i="153"/>
  <c r="I29" i="153"/>
  <c r="I28" i="153"/>
  <c r="I26" i="153"/>
  <c r="I25" i="153"/>
  <c r="I23" i="153"/>
  <c r="I22" i="153"/>
  <c r="I20" i="153"/>
  <c r="E20" i="153"/>
  <c r="E19" i="153"/>
  <c r="E50" i="153"/>
  <c r="E50" i="162" s="1"/>
  <c r="E49" i="153"/>
  <c r="E49" i="162" s="1"/>
  <c r="E47" i="153"/>
  <c r="E46" i="153"/>
  <c r="E46" i="162" s="1"/>
  <c r="E44" i="153"/>
  <c r="E44" i="162" s="1"/>
  <c r="E43" i="153"/>
  <c r="E43" i="162" s="1"/>
  <c r="E41" i="153"/>
  <c r="E41" i="162" s="1"/>
  <c r="E40" i="153"/>
  <c r="E38" i="153"/>
  <c r="E38" i="162" s="1"/>
  <c r="E37" i="153"/>
  <c r="E37" i="162" s="1"/>
  <c r="E35" i="153"/>
  <c r="E35" i="162" s="1"/>
  <c r="E34" i="153"/>
  <c r="E34" i="162" s="1"/>
  <c r="E32" i="153"/>
  <c r="E32" i="162" s="1"/>
  <c r="E31" i="153"/>
  <c r="E31" i="162" s="1"/>
  <c r="E29" i="153"/>
  <c r="E29" i="162" s="1"/>
  <c r="E28" i="153"/>
  <c r="E26" i="153"/>
  <c r="E26" i="162" s="1"/>
  <c r="E25" i="153"/>
  <c r="E23" i="153"/>
  <c r="E23" i="162" s="1"/>
  <c r="E22" i="153"/>
  <c r="F17" i="153"/>
  <c r="F17" i="162" s="1"/>
  <c r="G17" i="153"/>
  <c r="I17" i="153"/>
  <c r="J17" i="153"/>
  <c r="K17" i="153"/>
  <c r="G17" i="162" l="1"/>
  <c r="E28" i="162"/>
  <c r="E40" i="162"/>
  <c r="E17" i="153"/>
  <c r="E17" i="162" s="1"/>
  <c r="E20" i="162"/>
  <c r="I17" i="158"/>
  <c r="H83" i="55"/>
  <c r="G83" i="55"/>
  <c r="F83" i="55" s="1"/>
  <c r="H82" i="55"/>
  <c r="G82" i="55"/>
  <c r="F82" i="55" s="1"/>
  <c r="H81" i="55"/>
  <c r="G81" i="55"/>
  <c r="H79" i="55"/>
  <c r="G79" i="55"/>
  <c r="H78" i="55"/>
  <c r="G78" i="55"/>
  <c r="F78" i="55" s="1"/>
  <c r="H77" i="55"/>
  <c r="G77" i="55"/>
  <c r="H75" i="55"/>
  <c r="G75" i="55"/>
  <c r="H74" i="55"/>
  <c r="F74" i="55" s="1"/>
  <c r="G74" i="55"/>
  <c r="H73" i="55"/>
  <c r="G73" i="55"/>
  <c r="H71" i="55"/>
  <c r="G71" i="55"/>
  <c r="H70" i="55"/>
  <c r="G70" i="55"/>
  <c r="H69" i="55"/>
  <c r="G69" i="55"/>
  <c r="F69" i="55" s="1"/>
  <c r="H67" i="55"/>
  <c r="G67" i="55"/>
  <c r="H66" i="55"/>
  <c r="G66" i="55"/>
  <c r="F66" i="55" s="1"/>
  <c r="H65" i="55"/>
  <c r="G65" i="55"/>
  <c r="H63" i="55"/>
  <c r="G63" i="55"/>
  <c r="F63" i="55" s="1"/>
  <c r="H62" i="55"/>
  <c r="G62" i="55"/>
  <c r="H61" i="55"/>
  <c r="G61" i="55"/>
  <c r="F61" i="55" s="1"/>
  <c r="H59" i="55"/>
  <c r="G59" i="55"/>
  <c r="H58" i="55"/>
  <c r="G58" i="55"/>
  <c r="H57" i="55"/>
  <c r="G57" i="55"/>
  <c r="H55" i="55"/>
  <c r="G55" i="55"/>
  <c r="H54" i="55"/>
  <c r="G54" i="55"/>
  <c r="H53" i="55"/>
  <c r="G53" i="55"/>
  <c r="H51" i="55"/>
  <c r="G51" i="55"/>
  <c r="H50" i="55"/>
  <c r="G50" i="55"/>
  <c r="F50" i="55" s="1"/>
  <c r="H49" i="55"/>
  <c r="G49" i="55"/>
  <c r="H47" i="55"/>
  <c r="G47" i="55"/>
  <c r="F47" i="55" s="1"/>
  <c r="H46" i="55"/>
  <c r="G46" i="55"/>
  <c r="H45" i="55"/>
  <c r="G45" i="55"/>
  <c r="F45" i="55" s="1"/>
  <c r="H43" i="55"/>
  <c r="G43" i="55"/>
  <c r="H42" i="55"/>
  <c r="G42" i="55"/>
  <c r="H41" i="55"/>
  <c r="G41" i="55"/>
  <c r="H39" i="55"/>
  <c r="G39" i="55"/>
  <c r="H38" i="55"/>
  <c r="G38" i="55"/>
  <c r="H37" i="55"/>
  <c r="G37" i="55"/>
  <c r="H35" i="55"/>
  <c r="F35" i="55" s="1"/>
  <c r="G35" i="55"/>
  <c r="H34" i="55"/>
  <c r="G34" i="55"/>
  <c r="H33" i="55"/>
  <c r="G33" i="55"/>
  <c r="H31" i="55"/>
  <c r="G31" i="55"/>
  <c r="F31" i="55" s="1"/>
  <c r="H30" i="55"/>
  <c r="G30" i="55"/>
  <c r="H29" i="55"/>
  <c r="G29" i="55"/>
  <c r="H27" i="55"/>
  <c r="G27" i="55"/>
  <c r="H26" i="55"/>
  <c r="G26" i="55"/>
  <c r="H25" i="55"/>
  <c r="G25" i="55"/>
  <c r="H21" i="55"/>
  <c r="G21" i="55"/>
  <c r="F25" i="55" l="1"/>
  <c r="F30" i="55"/>
  <c r="F38" i="55"/>
  <c r="F43" i="55"/>
  <c r="F46" i="55"/>
  <c r="F57" i="55"/>
  <c r="F79" i="55"/>
  <c r="F21" i="55"/>
  <c r="F34" i="55"/>
  <c r="F49" i="55"/>
  <c r="F65" i="55"/>
  <c r="F70" i="55"/>
  <c r="F26" i="55"/>
  <c r="F37" i="55"/>
  <c r="F42" i="55"/>
  <c r="F73" i="55"/>
  <c r="F53" i="55"/>
  <c r="F58" i="55"/>
  <c r="F62" i="55"/>
  <c r="F67" i="55"/>
  <c r="F71" i="55"/>
  <c r="F81" i="55"/>
  <c r="F41" i="55"/>
  <c r="F54" i="55"/>
  <c r="F77" i="55"/>
  <c r="F29" i="55"/>
  <c r="F27" i="55"/>
  <c r="F75" i="55"/>
  <c r="F51" i="55"/>
  <c r="F59" i="55"/>
  <c r="F39" i="55"/>
  <c r="F55" i="55"/>
  <c r="F33" i="55"/>
  <c r="L18" i="55"/>
  <c r="K18" i="55"/>
  <c r="L17" i="55"/>
  <c r="K17" i="55"/>
  <c r="H17" i="55"/>
  <c r="G17" i="55"/>
  <c r="K19" i="55"/>
  <c r="L19" i="55"/>
  <c r="M75" i="108" l="1"/>
  <c r="M74" i="108"/>
  <c r="M73" i="108"/>
  <c r="M67" i="108"/>
  <c r="M66" i="108"/>
  <c r="M65" i="108"/>
  <c r="M59" i="108"/>
  <c r="M58" i="108"/>
  <c r="M57" i="108"/>
  <c r="M47" i="108"/>
  <c r="M46" i="108"/>
  <c r="M45" i="108"/>
  <c r="I83" i="108"/>
  <c r="I82" i="108"/>
  <c r="I81" i="108"/>
  <c r="I79" i="108"/>
  <c r="I78" i="108"/>
  <c r="I77" i="108"/>
  <c r="I75" i="108"/>
  <c r="I74" i="108"/>
  <c r="I73" i="108"/>
  <c r="I71" i="108"/>
  <c r="I70" i="108"/>
  <c r="I69" i="108"/>
  <c r="I67" i="108"/>
  <c r="I66" i="108"/>
  <c r="I65" i="108"/>
  <c r="I63" i="108"/>
  <c r="I62" i="108"/>
  <c r="I61" i="108"/>
  <c r="I59" i="108"/>
  <c r="I58" i="108"/>
  <c r="I57" i="108"/>
  <c r="I51" i="108"/>
  <c r="I50" i="108"/>
  <c r="I49" i="108"/>
  <c r="I47" i="108"/>
  <c r="I46" i="108"/>
  <c r="I45" i="108"/>
  <c r="I43" i="108"/>
  <c r="I42" i="108"/>
  <c r="I41" i="108"/>
  <c r="I39" i="108"/>
  <c r="I38" i="108"/>
  <c r="I37" i="108"/>
  <c r="I35" i="108"/>
  <c r="I34" i="108"/>
  <c r="I33" i="108"/>
  <c r="I31" i="108"/>
  <c r="I30" i="108"/>
  <c r="I29" i="108"/>
  <c r="I26" i="108"/>
  <c r="I27" i="108"/>
  <c r="E39" i="108"/>
  <c r="E75" i="108"/>
  <c r="E74" i="108"/>
  <c r="E73" i="108"/>
  <c r="E71" i="108"/>
  <c r="E70" i="108"/>
  <c r="E69" i="108"/>
  <c r="E59" i="108"/>
  <c r="E58" i="108"/>
  <c r="E51" i="108"/>
  <c r="E50" i="108"/>
  <c r="E49" i="108"/>
  <c r="E47" i="108"/>
  <c r="E46" i="108"/>
  <c r="E45" i="108"/>
  <c r="E31" i="108"/>
  <c r="E30" i="108"/>
  <c r="E29" i="108"/>
  <c r="M22" i="108"/>
  <c r="M23" i="108"/>
  <c r="I22" i="108"/>
  <c r="I23" i="108"/>
  <c r="I19" i="108" s="1"/>
  <c r="E22" i="108"/>
  <c r="E23" i="108"/>
  <c r="I75" i="107"/>
  <c r="I74" i="107"/>
  <c r="I73" i="107"/>
  <c r="I71" i="107"/>
  <c r="I70" i="107"/>
  <c r="I69" i="107"/>
  <c r="I67" i="107"/>
  <c r="I66" i="107"/>
  <c r="I65" i="107"/>
  <c r="I59" i="107"/>
  <c r="I58" i="107"/>
  <c r="I57" i="107"/>
  <c r="I51" i="107"/>
  <c r="I50" i="107"/>
  <c r="I49" i="107"/>
  <c r="I47" i="107"/>
  <c r="I46" i="107"/>
  <c r="I45" i="107"/>
  <c r="I39" i="107"/>
  <c r="I38" i="107"/>
  <c r="I37" i="107"/>
  <c r="I35" i="107"/>
  <c r="I34" i="107"/>
  <c r="I33" i="107"/>
  <c r="I31" i="107"/>
  <c r="I30" i="107"/>
  <c r="I29" i="107"/>
  <c r="I27" i="107"/>
  <c r="I26" i="107"/>
  <c r="I25" i="107"/>
  <c r="E75" i="107"/>
  <c r="E74" i="107"/>
  <c r="E73" i="107"/>
  <c r="E71" i="107"/>
  <c r="E70" i="107"/>
  <c r="E63" i="107"/>
  <c r="E62" i="107"/>
  <c r="E61" i="107"/>
  <c r="E59" i="107"/>
  <c r="E58" i="107"/>
  <c r="E57" i="107"/>
  <c r="E55" i="107"/>
  <c r="E54" i="107"/>
  <c r="E53" i="107"/>
  <c r="E51" i="107"/>
  <c r="E50" i="107"/>
  <c r="E49" i="107"/>
  <c r="E47" i="107"/>
  <c r="E46" i="107"/>
  <c r="E45" i="107"/>
  <c r="E43" i="107"/>
  <c r="E42" i="107"/>
  <c r="E41" i="107"/>
  <c r="E39" i="107"/>
  <c r="E38" i="107"/>
  <c r="E37" i="107"/>
  <c r="E35" i="107"/>
  <c r="E34" i="107"/>
  <c r="E33" i="107"/>
  <c r="E31" i="107"/>
  <c r="E30" i="107"/>
  <c r="E29" i="107"/>
  <c r="E27" i="107"/>
  <c r="E26" i="107"/>
  <c r="E25" i="107"/>
  <c r="I22" i="107"/>
  <c r="I23" i="107"/>
  <c r="E22" i="107"/>
  <c r="E23" i="107"/>
  <c r="F19" i="107"/>
  <c r="G19" i="107"/>
  <c r="J19" i="107"/>
  <c r="K19" i="107"/>
  <c r="K83" i="106"/>
  <c r="J83" i="106"/>
  <c r="K82" i="106"/>
  <c r="J82" i="106"/>
  <c r="K81" i="106"/>
  <c r="J81" i="106"/>
  <c r="K79" i="106"/>
  <c r="J79" i="106"/>
  <c r="K78" i="106"/>
  <c r="J78" i="106"/>
  <c r="K77" i="106"/>
  <c r="J77" i="106"/>
  <c r="K75" i="106"/>
  <c r="J75" i="106"/>
  <c r="K74" i="106"/>
  <c r="J74" i="106"/>
  <c r="K73" i="106"/>
  <c r="J73" i="106"/>
  <c r="K71" i="106"/>
  <c r="J71" i="106"/>
  <c r="K70" i="106"/>
  <c r="J70" i="106"/>
  <c r="K69" i="106"/>
  <c r="J69" i="106"/>
  <c r="K67" i="106"/>
  <c r="I67" i="106" s="1"/>
  <c r="J67" i="106"/>
  <c r="K66" i="106"/>
  <c r="J66" i="106"/>
  <c r="K65" i="106"/>
  <c r="J65" i="106"/>
  <c r="K63" i="106"/>
  <c r="J63" i="106"/>
  <c r="I63" i="106" s="1"/>
  <c r="K62" i="106"/>
  <c r="J62" i="106"/>
  <c r="K61" i="106"/>
  <c r="J61" i="106"/>
  <c r="K59" i="106"/>
  <c r="J59" i="106"/>
  <c r="K58" i="106"/>
  <c r="J58" i="106"/>
  <c r="K57" i="106"/>
  <c r="J57" i="106"/>
  <c r="K55" i="106"/>
  <c r="J55" i="106"/>
  <c r="I55" i="106" s="1"/>
  <c r="K54" i="106"/>
  <c r="J54" i="106"/>
  <c r="K53" i="106"/>
  <c r="J53" i="106"/>
  <c r="K51" i="106"/>
  <c r="J51" i="106"/>
  <c r="K50" i="106"/>
  <c r="J50" i="106"/>
  <c r="K49" i="106"/>
  <c r="J49" i="106"/>
  <c r="K47" i="106"/>
  <c r="J47" i="106"/>
  <c r="K46" i="106"/>
  <c r="J46" i="106"/>
  <c r="K45" i="106"/>
  <c r="J45" i="106"/>
  <c r="K43" i="106"/>
  <c r="J43" i="106"/>
  <c r="K42" i="106"/>
  <c r="J42" i="106"/>
  <c r="K41" i="106"/>
  <c r="J41" i="106"/>
  <c r="K39" i="106"/>
  <c r="J39" i="106"/>
  <c r="K38" i="106"/>
  <c r="J38" i="106"/>
  <c r="K37" i="106"/>
  <c r="J37" i="106"/>
  <c r="K35" i="106"/>
  <c r="J35" i="106"/>
  <c r="K34" i="106"/>
  <c r="J34" i="106"/>
  <c r="K33" i="106"/>
  <c r="J33" i="106"/>
  <c r="K31" i="106"/>
  <c r="J31" i="106"/>
  <c r="I31" i="106" s="1"/>
  <c r="K30" i="106"/>
  <c r="J30" i="106"/>
  <c r="K29" i="106"/>
  <c r="J29" i="106"/>
  <c r="K27" i="106"/>
  <c r="J27" i="106"/>
  <c r="K26" i="106"/>
  <c r="J26" i="106"/>
  <c r="K25" i="106"/>
  <c r="J25" i="106"/>
  <c r="J22" i="106"/>
  <c r="K22" i="106"/>
  <c r="J23" i="106"/>
  <c r="J19" i="106" s="1"/>
  <c r="K23" i="106"/>
  <c r="M79" i="106"/>
  <c r="M78" i="106"/>
  <c r="M77" i="106"/>
  <c r="M75" i="106"/>
  <c r="M74" i="106"/>
  <c r="M73" i="106"/>
  <c r="M71" i="106"/>
  <c r="M70" i="106"/>
  <c r="M69" i="106"/>
  <c r="M67" i="106"/>
  <c r="M66" i="106"/>
  <c r="M65" i="106"/>
  <c r="M63" i="106"/>
  <c r="M62" i="106"/>
  <c r="M61" i="106"/>
  <c r="M59" i="106"/>
  <c r="M58" i="106"/>
  <c r="M57" i="106"/>
  <c r="M51" i="106"/>
  <c r="M50" i="106"/>
  <c r="M49" i="106"/>
  <c r="M47" i="106"/>
  <c r="M46" i="106"/>
  <c r="M45" i="106"/>
  <c r="M43" i="106"/>
  <c r="M42" i="106"/>
  <c r="M41" i="106"/>
  <c r="M39" i="106"/>
  <c r="M38" i="106"/>
  <c r="M37" i="106"/>
  <c r="M35" i="106"/>
  <c r="M34" i="106"/>
  <c r="M33" i="106"/>
  <c r="M31" i="106"/>
  <c r="M30" i="106"/>
  <c r="M29" i="106"/>
  <c r="M27" i="106"/>
  <c r="M26" i="106"/>
  <c r="M25" i="106"/>
  <c r="M22" i="106"/>
  <c r="M23" i="106"/>
  <c r="I79" i="106"/>
  <c r="I71" i="106"/>
  <c r="I47" i="106"/>
  <c r="I39" i="106"/>
  <c r="I35" i="106"/>
  <c r="E75" i="106"/>
  <c r="E74" i="106"/>
  <c r="E73" i="106"/>
  <c r="E71" i="106"/>
  <c r="E70" i="106"/>
  <c r="E69" i="106"/>
  <c r="E67" i="106"/>
  <c r="E66" i="106"/>
  <c r="E65" i="106"/>
  <c r="E63" i="106"/>
  <c r="E62" i="106"/>
  <c r="E61" i="106"/>
  <c r="E59" i="106"/>
  <c r="E58" i="106"/>
  <c r="E57" i="106"/>
  <c r="E51" i="106"/>
  <c r="E50" i="106"/>
  <c r="E49" i="106"/>
  <c r="E35" i="106"/>
  <c r="E34" i="106"/>
  <c r="E33" i="106"/>
  <c r="E47" i="106"/>
  <c r="E46" i="106"/>
  <c r="E45" i="106"/>
  <c r="E43" i="106"/>
  <c r="E42" i="106"/>
  <c r="E41" i="106"/>
  <c r="E39" i="106"/>
  <c r="E38" i="106"/>
  <c r="E37" i="106"/>
  <c r="E31" i="106"/>
  <c r="E30" i="106"/>
  <c r="E29" i="106"/>
  <c r="E27" i="106"/>
  <c r="E26" i="106"/>
  <c r="E25" i="106"/>
  <c r="E22" i="106"/>
  <c r="E23" i="106"/>
  <c r="F19" i="106"/>
  <c r="N19" i="106"/>
  <c r="O19" i="106"/>
  <c r="M39" i="105"/>
  <c r="K79" i="105"/>
  <c r="J79" i="105"/>
  <c r="K78" i="105"/>
  <c r="J78" i="105"/>
  <c r="K77" i="105"/>
  <c r="J77" i="105"/>
  <c r="I77" i="105" s="1"/>
  <c r="K75" i="105"/>
  <c r="J75" i="105"/>
  <c r="K74" i="105"/>
  <c r="J74" i="105"/>
  <c r="K73" i="105"/>
  <c r="I73" i="105" s="1"/>
  <c r="J73" i="105"/>
  <c r="K71" i="105"/>
  <c r="J71" i="105"/>
  <c r="K70" i="105"/>
  <c r="I70" i="105" s="1"/>
  <c r="J70" i="105"/>
  <c r="K69" i="105"/>
  <c r="J69" i="105"/>
  <c r="K67" i="105"/>
  <c r="J67" i="105"/>
  <c r="K66" i="105"/>
  <c r="J66" i="105"/>
  <c r="K65" i="105"/>
  <c r="I65" i="105" s="1"/>
  <c r="J65" i="105"/>
  <c r="K63" i="105"/>
  <c r="J63" i="105"/>
  <c r="K62" i="105"/>
  <c r="J62" i="105"/>
  <c r="K61" i="105"/>
  <c r="J61" i="105"/>
  <c r="I61" i="105" s="1"/>
  <c r="K59" i="105"/>
  <c r="I59" i="105" s="1"/>
  <c r="J59" i="105"/>
  <c r="K58" i="105"/>
  <c r="J58" i="105"/>
  <c r="K57" i="105"/>
  <c r="I57" i="105" s="1"/>
  <c r="J57" i="105"/>
  <c r="K51" i="105"/>
  <c r="J51" i="105"/>
  <c r="I51" i="105" s="1"/>
  <c r="K50" i="105"/>
  <c r="I50" i="105" s="1"/>
  <c r="J50" i="105"/>
  <c r="K49" i="105"/>
  <c r="J49" i="105"/>
  <c r="K47" i="105"/>
  <c r="I47" i="105" s="1"/>
  <c r="J47" i="105"/>
  <c r="K46" i="105"/>
  <c r="J46" i="105"/>
  <c r="K45" i="105"/>
  <c r="J45" i="105"/>
  <c r="K43" i="105"/>
  <c r="J43" i="105"/>
  <c r="K42" i="105"/>
  <c r="J42" i="105"/>
  <c r="K41" i="105"/>
  <c r="J41" i="105"/>
  <c r="K39" i="105"/>
  <c r="J39" i="105"/>
  <c r="K38" i="105"/>
  <c r="J38" i="105"/>
  <c r="K37" i="105"/>
  <c r="J37" i="105"/>
  <c r="K31" i="105"/>
  <c r="J31" i="105"/>
  <c r="K30" i="105"/>
  <c r="J30" i="105"/>
  <c r="K29" i="105"/>
  <c r="J29" i="105"/>
  <c r="I29" i="105" s="1"/>
  <c r="K27" i="105"/>
  <c r="J27" i="105"/>
  <c r="K26" i="105"/>
  <c r="J26" i="105"/>
  <c r="K25" i="105"/>
  <c r="J25" i="105"/>
  <c r="I25" i="105" s="1"/>
  <c r="J22" i="105"/>
  <c r="I22" i="105" s="1"/>
  <c r="K22" i="105"/>
  <c r="J23" i="105"/>
  <c r="K23" i="105"/>
  <c r="M79" i="105"/>
  <c r="M78" i="105"/>
  <c r="M77" i="105"/>
  <c r="M75" i="105"/>
  <c r="M74" i="105"/>
  <c r="M73" i="105"/>
  <c r="M71" i="105"/>
  <c r="M70" i="105"/>
  <c r="M69" i="105"/>
  <c r="M67" i="105"/>
  <c r="M66" i="105"/>
  <c r="M65" i="105"/>
  <c r="M63" i="105"/>
  <c r="M62" i="105"/>
  <c r="M61" i="105"/>
  <c r="M59" i="105"/>
  <c r="M58" i="105"/>
  <c r="M57" i="105"/>
  <c r="M51" i="105"/>
  <c r="M50" i="105"/>
  <c r="M49" i="105"/>
  <c r="M47" i="105"/>
  <c r="M46" i="105"/>
  <c r="M45" i="105"/>
  <c r="M38" i="105"/>
  <c r="M37" i="105"/>
  <c r="M27" i="105"/>
  <c r="M26" i="105"/>
  <c r="M25" i="105"/>
  <c r="M22" i="105"/>
  <c r="M23" i="105"/>
  <c r="E83" i="105"/>
  <c r="E82" i="105"/>
  <c r="E81" i="105"/>
  <c r="E79" i="105"/>
  <c r="E78" i="105"/>
  <c r="E77" i="105"/>
  <c r="E75" i="105"/>
  <c r="E74" i="105"/>
  <c r="E73" i="105"/>
  <c r="E71" i="105"/>
  <c r="E70" i="105"/>
  <c r="E69" i="105"/>
  <c r="E67" i="105"/>
  <c r="E66" i="105"/>
  <c r="E65" i="105"/>
  <c r="E63" i="105"/>
  <c r="E62" i="105"/>
  <c r="E61" i="105"/>
  <c r="E59" i="105"/>
  <c r="E58" i="105"/>
  <c r="E57" i="105"/>
  <c r="E55" i="105"/>
  <c r="E54" i="105"/>
  <c r="E53" i="105"/>
  <c r="E51" i="105"/>
  <c r="E50" i="105"/>
  <c r="E49" i="105"/>
  <c r="E47" i="105"/>
  <c r="E46" i="105"/>
  <c r="E45" i="105"/>
  <c r="E43" i="105"/>
  <c r="E42" i="105"/>
  <c r="E41" i="105"/>
  <c r="E39" i="105"/>
  <c r="E38" i="105"/>
  <c r="E37" i="105"/>
  <c r="E35" i="105"/>
  <c r="E34" i="105"/>
  <c r="E33" i="105"/>
  <c r="E31" i="105"/>
  <c r="E30" i="105"/>
  <c r="E29" i="105"/>
  <c r="E27" i="105"/>
  <c r="E26" i="105"/>
  <c r="E25" i="105"/>
  <c r="E23" i="105"/>
  <c r="F19" i="105"/>
  <c r="G19" i="105"/>
  <c r="I75" i="23"/>
  <c r="M75" i="23"/>
  <c r="M74" i="23"/>
  <c r="M73" i="23"/>
  <c r="M67" i="23"/>
  <c r="M66" i="23"/>
  <c r="M65" i="23"/>
  <c r="M59" i="23"/>
  <c r="M58" i="23"/>
  <c r="M57" i="23"/>
  <c r="M47" i="23"/>
  <c r="M46" i="23"/>
  <c r="M45" i="23"/>
  <c r="M22" i="23"/>
  <c r="M23" i="23"/>
  <c r="I83" i="23"/>
  <c r="I82" i="23"/>
  <c r="I81" i="23"/>
  <c r="I79" i="23"/>
  <c r="I78" i="23"/>
  <c r="I77" i="23"/>
  <c r="I74" i="23"/>
  <c r="I73" i="23"/>
  <c r="I71" i="23"/>
  <c r="I70" i="23"/>
  <c r="I69" i="23"/>
  <c r="I67" i="23"/>
  <c r="I66" i="23"/>
  <c r="I65" i="23"/>
  <c r="I63" i="23"/>
  <c r="I62" i="23"/>
  <c r="I61" i="23"/>
  <c r="I59" i="23"/>
  <c r="I58" i="23"/>
  <c r="I57" i="23"/>
  <c r="I51" i="23"/>
  <c r="I50" i="23"/>
  <c r="I49" i="23"/>
  <c r="I47" i="23"/>
  <c r="I46" i="23"/>
  <c r="I45" i="23"/>
  <c r="I43" i="23"/>
  <c r="I42" i="23"/>
  <c r="I41" i="23"/>
  <c r="I39" i="23"/>
  <c r="I38" i="23"/>
  <c r="I37" i="23"/>
  <c r="I35" i="23"/>
  <c r="I34" i="23"/>
  <c r="I33" i="23"/>
  <c r="I31" i="23"/>
  <c r="I30" i="23"/>
  <c r="I29" i="23"/>
  <c r="I27" i="23"/>
  <c r="I26" i="23"/>
  <c r="I25" i="23"/>
  <c r="I22" i="23"/>
  <c r="I23" i="23"/>
  <c r="E75" i="23"/>
  <c r="E74" i="23"/>
  <c r="E73" i="23"/>
  <c r="E71" i="23"/>
  <c r="E70" i="23"/>
  <c r="E69" i="23"/>
  <c r="E59" i="23"/>
  <c r="E58" i="23"/>
  <c r="E51" i="23"/>
  <c r="E50" i="23"/>
  <c r="E49" i="23"/>
  <c r="E47" i="23"/>
  <c r="E46" i="23"/>
  <c r="E45" i="23"/>
  <c r="E39" i="23"/>
  <c r="E31" i="23"/>
  <c r="E30" i="23"/>
  <c r="E29" i="23"/>
  <c r="E22" i="23"/>
  <c r="E23" i="23"/>
  <c r="K33" i="99"/>
  <c r="J33" i="99"/>
  <c r="K32" i="99"/>
  <c r="J32" i="99"/>
  <c r="K31" i="99"/>
  <c r="J31" i="99"/>
  <c r="K81" i="99"/>
  <c r="J81" i="99"/>
  <c r="K80" i="99"/>
  <c r="J80" i="99"/>
  <c r="K79" i="99"/>
  <c r="J79" i="99"/>
  <c r="K77" i="99"/>
  <c r="J77" i="99"/>
  <c r="K76" i="99"/>
  <c r="J76" i="99"/>
  <c r="K75" i="99"/>
  <c r="J75" i="99"/>
  <c r="K73" i="99"/>
  <c r="J73" i="99"/>
  <c r="K72" i="99"/>
  <c r="J72" i="99"/>
  <c r="K71" i="99"/>
  <c r="J71" i="99"/>
  <c r="K69" i="99"/>
  <c r="J69" i="99"/>
  <c r="K68" i="99"/>
  <c r="J68" i="99"/>
  <c r="K67" i="99"/>
  <c r="J67" i="99"/>
  <c r="K65" i="99"/>
  <c r="J65" i="99"/>
  <c r="K64" i="99"/>
  <c r="J64" i="99"/>
  <c r="K63" i="99"/>
  <c r="J63" i="99"/>
  <c r="K61" i="99"/>
  <c r="J61" i="99"/>
  <c r="K60" i="99"/>
  <c r="J60" i="99"/>
  <c r="K59" i="99"/>
  <c r="J59" i="99"/>
  <c r="K57" i="99"/>
  <c r="J57" i="99"/>
  <c r="K56" i="99"/>
  <c r="J56" i="99"/>
  <c r="K55" i="99"/>
  <c r="J55" i="99"/>
  <c r="K53" i="99"/>
  <c r="J53" i="99"/>
  <c r="K52" i="99"/>
  <c r="J52" i="99"/>
  <c r="K51" i="99"/>
  <c r="J51" i="99"/>
  <c r="K49" i="99"/>
  <c r="J49" i="99"/>
  <c r="K48" i="99"/>
  <c r="J48" i="99"/>
  <c r="K47" i="99"/>
  <c r="J47" i="99"/>
  <c r="K45" i="99"/>
  <c r="J45" i="99"/>
  <c r="K44" i="99"/>
  <c r="J44" i="99"/>
  <c r="K43" i="99"/>
  <c r="J43" i="99"/>
  <c r="K41" i="99"/>
  <c r="J41" i="99"/>
  <c r="K40" i="99"/>
  <c r="J40" i="99"/>
  <c r="K39" i="99"/>
  <c r="J39" i="99"/>
  <c r="K37" i="99"/>
  <c r="J37" i="99"/>
  <c r="K36" i="99"/>
  <c r="J36" i="99"/>
  <c r="K35" i="99"/>
  <c r="J35" i="99"/>
  <c r="K29" i="99"/>
  <c r="J29" i="99"/>
  <c r="K28" i="99"/>
  <c r="J28" i="99"/>
  <c r="K27" i="99"/>
  <c r="J27" i="99"/>
  <c r="E26" i="22"/>
  <c r="E25" i="22"/>
  <c r="E83" i="22"/>
  <c r="E82" i="22"/>
  <c r="E81" i="22"/>
  <c r="E79" i="22"/>
  <c r="E78" i="22"/>
  <c r="E77" i="22"/>
  <c r="E75" i="22"/>
  <c r="E74" i="22"/>
  <c r="E73" i="22"/>
  <c r="E71" i="22"/>
  <c r="E70" i="22"/>
  <c r="E69" i="22"/>
  <c r="E67" i="22"/>
  <c r="E66" i="22"/>
  <c r="E65" i="22"/>
  <c r="E63" i="22"/>
  <c r="E62" i="22"/>
  <c r="E61" i="22"/>
  <c r="E59" i="22"/>
  <c r="E58" i="22"/>
  <c r="E57" i="22"/>
  <c r="E55" i="22"/>
  <c r="E54" i="22"/>
  <c r="E53" i="22"/>
  <c r="E51" i="22"/>
  <c r="E50" i="22"/>
  <c r="E49" i="22"/>
  <c r="E47" i="22"/>
  <c r="E46" i="22"/>
  <c r="E45" i="22"/>
  <c r="E43" i="22"/>
  <c r="E42" i="22"/>
  <c r="E41" i="22"/>
  <c r="E39" i="22"/>
  <c r="E38" i="22"/>
  <c r="E37" i="22"/>
  <c r="E35" i="22"/>
  <c r="E34" i="22"/>
  <c r="E33" i="22"/>
  <c r="E31" i="22"/>
  <c r="E30" i="22"/>
  <c r="E29" i="22"/>
  <c r="E27" i="22"/>
  <c r="E23" i="22"/>
  <c r="E22" i="22"/>
  <c r="L83" i="22"/>
  <c r="L82" i="22"/>
  <c r="L81" i="22"/>
  <c r="L79" i="22"/>
  <c r="K79" i="22"/>
  <c r="J79" i="22"/>
  <c r="L78" i="22"/>
  <c r="K78" i="22"/>
  <c r="J78" i="22"/>
  <c r="L77" i="22"/>
  <c r="K77" i="22"/>
  <c r="J77" i="22"/>
  <c r="L75" i="22"/>
  <c r="K75" i="22"/>
  <c r="J75" i="22"/>
  <c r="L74" i="22"/>
  <c r="K74" i="22"/>
  <c r="J74" i="22"/>
  <c r="L73" i="22"/>
  <c r="K73" i="22"/>
  <c r="J73" i="22"/>
  <c r="L71" i="22"/>
  <c r="K71" i="22"/>
  <c r="J71" i="22"/>
  <c r="L70" i="22"/>
  <c r="K70" i="22"/>
  <c r="J70" i="22"/>
  <c r="L69" i="22"/>
  <c r="K69" i="22"/>
  <c r="J69" i="22"/>
  <c r="L67" i="22"/>
  <c r="K67" i="22"/>
  <c r="J67" i="22"/>
  <c r="L66" i="22"/>
  <c r="K66" i="22"/>
  <c r="J66" i="22"/>
  <c r="L65" i="22"/>
  <c r="K65" i="22"/>
  <c r="J65" i="22"/>
  <c r="L63" i="22"/>
  <c r="K63" i="22"/>
  <c r="J63" i="22"/>
  <c r="L62" i="22"/>
  <c r="K62" i="22"/>
  <c r="J62" i="22"/>
  <c r="L61" i="22"/>
  <c r="K61" i="22"/>
  <c r="J61" i="22"/>
  <c r="L59" i="22"/>
  <c r="K59" i="22"/>
  <c r="J59" i="22"/>
  <c r="L58" i="22"/>
  <c r="K58" i="22"/>
  <c r="J58" i="22"/>
  <c r="L57" i="22"/>
  <c r="K57" i="22"/>
  <c r="J57" i="22"/>
  <c r="L55" i="22"/>
  <c r="L54" i="22"/>
  <c r="L53" i="22"/>
  <c r="L51" i="22"/>
  <c r="K51" i="22"/>
  <c r="J51" i="22"/>
  <c r="L50" i="22"/>
  <c r="K50" i="22"/>
  <c r="J50" i="22"/>
  <c r="L49" i="22"/>
  <c r="K49" i="22"/>
  <c r="J49" i="22"/>
  <c r="L47" i="22"/>
  <c r="K47" i="22"/>
  <c r="J47" i="22"/>
  <c r="L46" i="22"/>
  <c r="K46" i="22"/>
  <c r="J46" i="22"/>
  <c r="L45" i="22"/>
  <c r="K45" i="22"/>
  <c r="J45" i="22"/>
  <c r="L43" i="22"/>
  <c r="K43" i="22"/>
  <c r="J43" i="22"/>
  <c r="L42" i="22"/>
  <c r="K42" i="22"/>
  <c r="J42" i="22"/>
  <c r="L41" i="22"/>
  <c r="K41" i="22"/>
  <c r="J41" i="22"/>
  <c r="L39" i="22"/>
  <c r="K39" i="22"/>
  <c r="J39" i="22"/>
  <c r="L38" i="22"/>
  <c r="K38" i="22"/>
  <c r="J38" i="22"/>
  <c r="L37" i="22"/>
  <c r="K37" i="22"/>
  <c r="J37" i="22"/>
  <c r="L35" i="22"/>
  <c r="K35" i="22"/>
  <c r="J35" i="22"/>
  <c r="L34" i="22"/>
  <c r="L33" i="22"/>
  <c r="L31" i="22"/>
  <c r="K31" i="22"/>
  <c r="J31" i="22"/>
  <c r="L30" i="22"/>
  <c r="K30" i="22"/>
  <c r="J30" i="22"/>
  <c r="L29" i="22"/>
  <c r="K29" i="22"/>
  <c r="J29" i="22"/>
  <c r="L27" i="22"/>
  <c r="K27" i="22"/>
  <c r="J27" i="22"/>
  <c r="L26" i="22"/>
  <c r="K26" i="22"/>
  <c r="J26" i="22"/>
  <c r="L25" i="22"/>
  <c r="K25" i="22"/>
  <c r="J25" i="22"/>
  <c r="J24" i="99"/>
  <c r="K24" i="99"/>
  <c r="J25" i="99"/>
  <c r="K25" i="99"/>
  <c r="J23" i="99"/>
  <c r="K23" i="99"/>
  <c r="F19" i="23"/>
  <c r="G19" i="23"/>
  <c r="J19" i="23"/>
  <c r="K19" i="23"/>
  <c r="N19" i="23"/>
  <c r="O19" i="23"/>
  <c r="J22" i="22"/>
  <c r="K22" i="22"/>
  <c r="L22" i="22"/>
  <c r="J23" i="22"/>
  <c r="K23" i="22"/>
  <c r="L23" i="22"/>
  <c r="J21" i="22"/>
  <c r="K21" i="22"/>
  <c r="L21" i="22"/>
  <c r="F19" i="22"/>
  <c r="G19" i="22"/>
  <c r="E17" i="20"/>
  <c r="M19" i="105" l="1"/>
  <c r="J19" i="105"/>
  <c r="I38" i="105"/>
  <c r="I23" i="106"/>
  <c r="I27" i="106"/>
  <c r="I43" i="106"/>
  <c r="I51" i="106"/>
  <c r="I59" i="106"/>
  <c r="I75" i="106"/>
  <c r="E19" i="105"/>
  <c r="I58" i="105"/>
  <c r="M19" i="106"/>
  <c r="E19" i="107"/>
  <c r="E19" i="22"/>
  <c r="I26" i="105"/>
  <c r="I18" i="105" s="1"/>
  <c r="I37" i="105"/>
  <c r="I62" i="105"/>
  <c r="I75" i="105"/>
  <c r="E19" i="106"/>
  <c r="E19" i="108"/>
  <c r="M19" i="108"/>
  <c r="I19" i="107"/>
  <c r="K19" i="106"/>
  <c r="I78" i="105"/>
  <c r="I63" i="105"/>
  <c r="I27" i="105"/>
  <c r="I41" i="105"/>
  <c r="I46" i="105"/>
  <c r="I69" i="105"/>
  <c r="I74" i="105"/>
  <c r="I19" i="106"/>
  <c r="I43" i="105"/>
  <c r="I39" i="105"/>
  <c r="K19" i="105"/>
  <c r="I45" i="105"/>
  <c r="I67" i="105"/>
  <c r="I42" i="105"/>
  <c r="I23" i="105"/>
  <c r="I30" i="105"/>
  <c r="I79" i="105"/>
  <c r="I31" i="105"/>
  <c r="I49" i="105"/>
  <c r="I66" i="105"/>
  <c r="I71" i="105"/>
  <c r="M19" i="23"/>
  <c r="I19" i="23"/>
  <c r="E19" i="23"/>
  <c r="J82" i="126"/>
  <c r="J81" i="126"/>
  <c r="J78" i="126"/>
  <c r="J77" i="126"/>
  <c r="J74" i="126"/>
  <c r="J73" i="126"/>
  <c r="J70" i="126"/>
  <c r="J69" i="126"/>
  <c r="J66" i="126"/>
  <c r="J65" i="126"/>
  <c r="J62" i="126"/>
  <c r="J61" i="126"/>
  <c r="J58" i="126"/>
  <c r="J57" i="126"/>
  <c r="J54" i="126"/>
  <c r="J53" i="126"/>
  <c r="J50" i="126"/>
  <c r="J49" i="126"/>
  <c r="J46" i="126"/>
  <c r="J45" i="126"/>
  <c r="J42" i="126"/>
  <c r="J41" i="126"/>
  <c r="J38" i="126"/>
  <c r="J37" i="126"/>
  <c r="J34" i="126"/>
  <c r="J33" i="126"/>
  <c r="J30" i="126"/>
  <c r="J29" i="126"/>
  <c r="J26" i="126"/>
  <c r="J25" i="126"/>
  <c r="J22" i="126"/>
  <c r="I19" i="105" l="1"/>
  <c r="J21" i="126"/>
  <c r="L18" i="126"/>
  <c r="K18" i="126"/>
  <c r="L17" i="126"/>
  <c r="K17" i="126"/>
  <c r="F83" i="126"/>
  <c r="F82" i="126"/>
  <c r="F81" i="126"/>
  <c r="F79" i="126"/>
  <c r="F78" i="126"/>
  <c r="F77" i="126"/>
  <c r="F75" i="126"/>
  <c r="F74" i="126"/>
  <c r="F73" i="126"/>
  <c r="F71" i="126"/>
  <c r="F70" i="126"/>
  <c r="F69" i="126"/>
  <c r="F67" i="126"/>
  <c r="F66" i="126"/>
  <c r="F65" i="126"/>
  <c r="F63" i="126"/>
  <c r="F62" i="126"/>
  <c r="F61" i="126"/>
  <c r="F59" i="126"/>
  <c r="F58" i="126"/>
  <c r="F57" i="126"/>
  <c r="F55" i="126"/>
  <c r="F54" i="126"/>
  <c r="F53" i="126"/>
  <c r="F51" i="126"/>
  <c r="F50" i="126"/>
  <c r="F49" i="126"/>
  <c r="F47" i="126"/>
  <c r="F46" i="126"/>
  <c r="F45" i="126"/>
  <c r="F43" i="126"/>
  <c r="F42" i="126"/>
  <c r="F41" i="126"/>
  <c r="F39" i="126"/>
  <c r="F38" i="126"/>
  <c r="F37" i="126"/>
  <c r="F35" i="126"/>
  <c r="F34" i="126"/>
  <c r="F33" i="126"/>
  <c r="F31" i="126"/>
  <c r="F30" i="126"/>
  <c r="F29" i="126"/>
  <c r="F27" i="126"/>
  <c r="F26" i="126"/>
  <c r="F25" i="126"/>
  <c r="F22" i="126"/>
  <c r="F23" i="126"/>
  <c r="G19" i="126"/>
  <c r="J83" i="55"/>
  <c r="J82" i="55"/>
  <c r="J81" i="55"/>
  <c r="J79" i="55"/>
  <c r="J78" i="55"/>
  <c r="J77" i="55"/>
  <c r="J75" i="55"/>
  <c r="J74" i="55"/>
  <c r="J73" i="55"/>
  <c r="J71" i="55"/>
  <c r="J70" i="55"/>
  <c r="J69" i="55"/>
  <c r="J67" i="55"/>
  <c r="J66" i="55"/>
  <c r="J65" i="55"/>
  <c r="J63" i="55"/>
  <c r="J62" i="55"/>
  <c r="J61" i="55"/>
  <c r="J59" i="55"/>
  <c r="J58" i="55"/>
  <c r="J57" i="55"/>
  <c r="J55" i="55"/>
  <c r="J54" i="55"/>
  <c r="J53" i="55"/>
  <c r="J51" i="55"/>
  <c r="J50" i="55"/>
  <c r="J49" i="55"/>
  <c r="J47" i="55"/>
  <c r="J46" i="55"/>
  <c r="J45" i="55"/>
  <c r="J43" i="55"/>
  <c r="J42" i="55"/>
  <c r="J41" i="55"/>
  <c r="J39" i="55"/>
  <c r="J38" i="55"/>
  <c r="J37" i="55"/>
  <c r="J35" i="55"/>
  <c r="J34" i="55"/>
  <c r="J33" i="55"/>
  <c r="J31" i="55"/>
  <c r="J30" i="55"/>
  <c r="J29" i="55"/>
  <c r="J27" i="55"/>
  <c r="J26" i="55"/>
  <c r="J25" i="55"/>
  <c r="G22" i="55"/>
  <c r="G18" i="55" s="1"/>
  <c r="H22" i="55"/>
  <c r="H18" i="55" s="1"/>
  <c r="J22" i="55"/>
  <c r="G23" i="55"/>
  <c r="H23" i="55"/>
  <c r="H19" i="55" s="1"/>
  <c r="J23" i="55"/>
  <c r="N81" i="53"/>
  <c r="N80" i="53"/>
  <c r="N79" i="53"/>
  <c r="N77" i="53"/>
  <c r="N76" i="53"/>
  <c r="N75" i="53"/>
  <c r="N73" i="53"/>
  <c r="N72" i="53"/>
  <c r="N71" i="53"/>
  <c r="N69" i="53"/>
  <c r="N68" i="53"/>
  <c r="N67" i="53"/>
  <c r="N65" i="53"/>
  <c r="N64" i="53"/>
  <c r="N63" i="53"/>
  <c r="N61" i="53"/>
  <c r="N60" i="53"/>
  <c r="N59" i="53"/>
  <c r="N57" i="53"/>
  <c r="N56" i="53"/>
  <c r="N55" i="53"/>
  <c r="N53" i="53"/>
  <c r="N52" i="53"/>
  <c r="N51" i="53"/>
  <c r="N49" i="53"/>
  <c r="N48" i="53"/>
  <c r="N47" i="53"/>
  <c r="N45" i="53"/>
  <c r="N44" i="53"/>
  <c r="N43" i="53"/>
  <c r="N41" i="53"/>
  <c r="N40" i="53"/>
  <c r="N39" i="53"/>
  <c r="N37" i="53"/>
  <c r="N36" i="53"/>
  <c r="N35" i="53"/>
  <c r="N33" i="53"/>
  <c r="N32" i="53"/>
  <c r="N31" i="53"/>
  <c r="N29" i="53"/>
  <c r="N28" i="53"/>
  <c r="N27" i="53"/>
  <c r="N25" i="53"/>
  <c r="N24" i="53"/>
  <c r="N23" i="53"/>
  <c r="N20" i="53"/>
  <c r="N21" i="53"/>
  <c r="N17" i="53" s="1"/>
  <c r="J81" i="53"/>
  <c r="H81" i="53"/>
  <c r="G81" i="53"/>
  <c r="J80" i="53"/>
  <c r="H80" i="53"/>
  <c r="G80" i="53"/>
  <c r="F80" i="53" s="1"/>
  <c r="J79" i="53"/>
  <c r="H79" i="53"/>
  <c r="F79" i="53" s="1"/>
  <c r="G79" i="53"/>
  <c r="J77" i="53"/>
  <c r="H77" i="53"/>
  <c r="G77" i="53"/>
  <c r="J76" i="53"/>
  <c r="H76" i="53"/>
  <c r="G76" i="53"/>
  <c r="F76" i="53" s="1"/>
  <c r="J75" i="53"/>
  <c r="H75" i="53"/>
  <c r="G75" i="53"/>
  <c r="F75" i="53" s="1"/>
  <c r="J73" i="53"/>
  <c r="H73" i="53"/>
  <c r="G73" i="53"/>
  <c r="J72" i="53"/>
  <c r="H72" i="53"/>
  <c r="G72" i="53"/>
  <c r="F72" i="53" s="1"/>
  <c r="J71" i="53"/>
  <c r="H71" i="53"/>
  <c r="F71" i="53" s="1"/>
  <c r="G71" i="53"/>
  <c r="J69" i="53"/>
  <c r="H69" i="53"/>
  <c r="G69" i="53"/>
  <c r="J68" i="53"/>
  <c r="H68" i="53"/>
  <c r="G68" i="53"/>
  <c r="F68" i="53" s="1"/>
  <c r="J67" i="53"/>
  <c r="H67" i="53"/>
  <c r="G67" i="53"/>
  <c r="F67" i="53" s="1"/>
  <c r="J65" i="53"/>
  <c r="H65" i="53"/>
  <c r="F65" i="53" s="1"/>
  <c r="G65" i="53"/>
  <c r="J64" i="53"/>
  <c r="H64" i="53"/>
  <c r="G64" i="53"/>
  <c r="F64" i="53" s="1"/>
  <c r="J63" i="53"/>
  <c r="H63" i="53"/>
  <c r="F63" i="53" s="1"/>
  <c r="G63" i="53"/>
  <c r="J61" i="53"/>
  <c r="H61" i="53"/>
  <c r="G61" i="53"/>
  <c r="J60" i="53"/>
  <c r="H60" i="53"/>
  <c r="G60" i="53"/>
  <c r="F60" i="53" s="1"/>
  <c r="J59" i="53"/>
  <c r="H59" i="53"/>
  <c r="G59" i="53"/>
  <c r="F59" i="53" s="1"/>
  <c r="J57" i="53"/>
  <c r="H57" i="53"/>
  <c r="G57" i="53"/>
  <c r="J56" i="53"/>
  <c r="H56" i="53"/>
  <c r="G56" i="53"/>
  <c r="F56" i="53" s="1"/>
  <c r="J55" i="53"/>
  <c r="H55" i="53"/>
  <c r="F55" i="53" s="1"/>
  <c r="G55" i="53"/>
  <c r="J53" i="53"/>
  <c r="H53" i="53"/>
  <c r="G53" i="53"/>
  <c r="J52" i="53"/>
  <c r="H52" i="53"/>
  <c r="G52" i="53"/>
  <c r="F52" i="53" s="1"/>
  <c r="J51" i="53"/>
  <c r="H51" i="53"/>
  <c r="G51" i="53"/>
  <c r="F51" i="53" s="1"/>
  <c r="J49" i="53"/>
  <c r="H49" i="53"/>
  <c r="G49" i="53"/>
  <c r="J48" i="53"/>
  <c r="H48" i="53"/>
  <c r="G48" i="53"/>
  <c r="F48" i="53" s="1"/>
  <c r="J47" i="53"/>
  <c r="H47" i="53"/>
  <c r="F47" i="53" s="1"/>
  <c r="G47" i="53"/>
  <c r="J45" i="53"/>
  <c r="H45" i="53"/>
  <c r="G45" i="53"/>
  <c r="J44" i="53"/>
  <c r="H44" i="53"/>
  <c r="G44" i="53"/>
  <c r="F44" i="53" s="1"/>
  <c r="J43" i="53"/>
  <c r="H43" i="53"/>
  <c r="G43" i="53"/>
  <c r="F43" i="53" s="1"/>
  <c r="J41" i="53"/>
  <c r="H41" i="53"/>
  <c r="G41" i="53"/>
  <c r="J40" i="53"/>
  <c r="H40" i="53"/>
  <c r="G40" i="53"/>
  <c r="F40" i="53" s="1"/>
  <c r="J39" i="53"/>
  <c r="H39" i="53"/>
  <c r="F39" i="53" s="1"/>
  <c r="G39" i="53"/>
  <c r="J37" i="53"/>
  <c r="H37" i="53"/>
  <c r="G37" i="53"/>
  <c r="J36" i="53"/>
  <c r="H36" i="53"/>
  <c r="G36" i="53"/>
  <c r="F36" i="53" s="1"/>
  <c r="J35" i="53"/>
  <c r="H35" i="53"/>
  <c r="G35" i="53"/>
  <c r="F35" i="53" s="1"/>
  <c r="J33" i="53"/>
  <c r="H33" i="53"/>
  <c r="G33" i="53"/>
  <c r="F33" i="53"/>
  <c r="J32" i="53"/>
  <c r="H32" i="53"/>
  <c r="G32" i="53"/>
  <c r="J31" i="53"/>
  <c r="H31" i="53"/>
  <c r="G31" i="53"/>
  <c r="F31" i="53" s="1"/>
  <c r="J29" i="53"/>
  <c r="H29" i="53"/>
  <c r="G29" i="53"/>
  <c r="J28" i="53"/>
  <c r="H28" i="53"/>
  <c r="F28" i="53" s="1"/>
  <c r="G28" i="53"/>
  <c r="J27" i="53"/>
  <c r="H27" i="53"/>
  <c r="G27" i="53"/>
  <c r="J25" i="53"/>
  <c r="H25" i="53"/>
  <c r="G25" i="53"/>
  <c r="J24" i="53"/>
  <c r="H24" i="53"/>
  <c r="G24" i="53"/>
  <c r="J23" i="53"/>
  <c r="H23" i="53"/>
  <c r="G23" i="53"/>
  <c r="F23" i="53" s="1"/>
  <c r="G20" i="53"/>
  <c r="F20" i="53" s="1"/>
  <c r="H20" i="53"/>
  <c r="J20" i="53"/>
  <c r="G21" i="53"/>
  <c r="H21" i="53"/>
  <c r="J21" i="53"/>
  <c r="K17" i="53"/>
  <c r="L17" i="53"/>
  <c r="O17" i="53"/>
  <c r="P17" i="53"/>
  <c r="G15" i="51"/>
  <c r="E79" i="51"/>
  <c r="E78" i="51"/>
  <c r="E77" i="51"/>
  <c r="E75" i="51"/>
  <c r="E74" i="51"/>
  <c r="E73" i="51"/>
  <c r="E71" i="51"/>
  <c r="E70" i="51"/>
  <c r="E69" i="51"/>
  <c r="E67" i="51"/>
  <c r="E66" i="51"/>
  <c r="E65" i="51"/>
  <c r="E63" i="51"/>
  <c r="E62" i="51"/>
  <c r="E61" i="51"/>
  <c r="E59" i="51"/>
  <c r="E58" i="51"/>
  <c r="E57" i="51"/>
  <c r="E55" i="51"/>
  <c r="E54" i="51"/>
  <c r="E53" i="51"/>
  <c r="E51" i="51"/>
  <c r="E50" i="51"/>
  <c r="E49" i="51"/>
  <c r="E47" i="51"/>
  <c r="E46" i="51"/>
  <c r="E45" i="51"/>
  <c r="E43" i="51"/>
  <c r="E42" i="51"/>
  <c r="E41" i="51"/>
  <c r="E39" i="51"/>
  <c r="E38" i="51"/>
  <c r="E37" i="51"/>
  <c r="E35" i="51"/>
  <c r="E34" i="51"/>
  <c r="E33" i="51"/>
  <c r="E31" i="51"/>
  <c r="E30" i="51"/>
  <c r="E29" i="51"/>
  <c r="E27" i="51"/>
  <c r="E26" i="51"/>
  <c r="E25" i="51"/>
  <c r="E23" i="51"/>
  <c r="E22" i="51"/>
  <c r="E21" i="51"/>
  <c r="E18" i="51"/>
  <c r="E19" i="51"/>
  <c r="F15" i="51"/>
  <c r="H17" i="53" l="1"/>
  <c r="F24" i="53"/>
  <c r="F32" i="53"/>
  <c r="F57" i="53"/>
  <c r="F73" i="53"/>
  <c r="F81" i="53"/>
  <c r="G17" i="53"/>
  <c r="J17" i="53"/>
  <c r="F17" i="53" s="1"/>
  <c r="F27" i="53"/>
  <c r="F45" i="53"/>
  <c r="F61" i="53"/>
  <c r="F77" i="53"/>
  <c r="F23" i="55"/>
  <c r="J18" i="55"/>
  <c r="J19" i="55"/>
  <c r="G19" i="55"/>
  <c r="F49" i="53"/>
  <c r="F25" i="53"/>
  <c r="F41" i="53"/>
  <c r="F53" i="53"/>
  <c r="F69" i="53"/>
  <c r="F29" i="53"/>
  <c r="F21" i="53"/>
  <c r="F37" i="53"/>
  <c r="J17" i="126"/>
  <c r="J18" i="126"/>
  <c r="F19" i="126"/>
  <c r="F19" i="55"/>
  <c r="F22" i="55"/>
  <c r="F18" i="55" s="1"/>
  <c r="E15" i="51"/>
  <c r="F16" i="96"/>
  <c r="G16" i="96"/>
  <c r="F17" i="96"/>
  <c r="G17" i="96"/>
  <c r="E81" i="95"/>
  <c r="E80" i="95"/>
  <c r="E79" i="95"/>
  <c r="E77" i="95"/>
  <c r="E76" i="95"/>
  <c r="E75" i="95"/>
  <c r="E73" i="95"/>
  <c r="E72" i="95"/>
  <c r="E71" i="95"/>
  <c r="E69" i="95"/>
  <c r="E68" i="95"/>
  <c r="E67" i="95"/>
  <c r="E65" i="95"/>
  <c r="E64" i="95"/>
  <c r="E63" i="95"/>
  <c r="E61" i="95"/>
  <c r="E60" i="95"/>
  <c r="E59" i="95"/>
  <c r="E57" i="95"/>
  <c r="E56" i="95"/>
  <c r="E55" i="95"/>
  <c r="E53" i="95"/>
  <c r="E52" i="95"/>
  <c r="E51" i="95"/>
  <c r="E49" i="95"/>
  <c r="E48" i="95"/>
  <c r="E47" i="95"/>
  <c r="E45" i="95"/>
  <c r="E44" i="95"/>
  <c r="E43" i="95"/>
  <c r="E41" i="95"/>
  <c r="E40" i="95"/>
  <c r="E39" i="95"/>
  <c r="E37" i="95"/>
  <c r="E36" i="95"/>
  <c r="E35" i="95"/>
  <c r="E33" i="95"/>
  <c r="E32" i="95"/>
  <c r="E31" i="95"/>
  <c r="E29" i="95"/>
  <c r="E28" i="95"/>
  <c r="E27" i="95"/>
  <c r="E25" i="95"/>
  <c r="E24" i="95"/>
  <c r="E23" i="95"/>
  <c r="E20" i="95"/>
  <c r="E21" i="95"/>
  <c r="F17" i="95"/>
  <c r="G17" i="95"/>
  <c r="E16" i="96" l="1"/>
  <c r="E17" i="96"/>
  <c r="E17" i="95"/>
  <c r="E53" i="152"/>
  <c r="E52" i="152"/>
  <c r="E51" i="152"/>
  <c r="E49" i="152"/>
  <c r="E48" i="152"/>
  <c r="E47" i="152"/>
  <c r="E45" i="152"/>
  <c r="E44" i="152"/>
  <c r="E43" i="152"/>
  <c r="E41" i="152"/>
  <c r="E40" i="152"/>
  <c r="E39" i="152"/>
  <c r="E37" i="152"/>
  <c r="E36" i="152"/>
  <c r="E35" i="152"/>
  <c r="E33" i="152"/>
  <c r="E32" i="152"/>
  <c r="E31" i="152"/>
  <c r="E29" i="152"/>
  <c r="E28" i="152"/>
  <c r="E27" i="152"/>
  <c r="E25" i="152"/>
  <c r="E24" i="152"/>
  <c r="E23" i="152"/>
  <c r="E21" i="152"/>
  <c r="E20" i="152"/>
  <c r="E19" i="152"/>
  <c r="E17" i="152"/>
  <c r="E16" i="152"/>
  <c r="E15" i="152"/>
  <c r="E35" i="151"/>
  <c r="E34" i="151"/>
  <c r="E33" i="151"/>
  <c r="E31" i="151"/>
  <c r="E30" i="151"/>
  <c r="E29" i="151"/>
  <c r="E27" i="151"/>
  <c r="E26" i="151"/>
  <c r="E25" i="151"/>
  <c r="E23" i="151"/>
  <c r="E22" i="151"/>
  <c r="E21" i="151"/>
  <c r="E19" i="151"/>
  <c r="E18" i="151"/>
  <c r="E17" i="151"/>
  <c r="G15" i="151"/>
  <c r="F15" i="151"/>
  <c r="E15" i="151" s="1"/>
  <c r="G14" i="151"/>
  <c r="E14" i="151" s="1"/>
  <c r="F14" i="151"/>
  <c r="G13" i="151"/>
  <c r="F13" i="151"/>
  <c r="E53" i="150"/>
  <c r="E52" i="150"/>
  <c r="E51" i="150"/>
  <c r="E49" i="150"/>
  <c r="E48" i="150"/>
  <c r="E47" i="150"/>
  <c r="E45" i="150"/>
  <c r="E44" i="150"/>
  <c r="E43" i="150"/>
  <c r="E41" i="150"/>
  <c r="E40" i="150"/>
  <c r="E39" i="150"/>
  <c r="E37" i="150"/>
  <c r="E36" i="150"/>
  <c r="E35" i="150"/>
  <c r="E33" i="150"/>
  <c r="E32" i="150"/>
  <c r="E31" i="150"/>
  <c r="E29" i="150"/>
  <c r="E28" i="150"/>
  <c r="E27" i="150"/>
  <c r="E25" i="150"/>
  <c r="E24" i="150"/>
  <c r="E23" i="150"/>
  <c r="E21" i="150"/>
  <c r="E20" i="150"/>
  <c r="E19" i="150"/>
  <c r="E17" i="150"/>
  <c r="E16" i="150"/>
  <c r="E15" i="150"/>
  <c r="E83" i="149"/>
  <c r="E82" i="149"/>
  <c r="E81" i="149"/>
  <c r="E79" i="149"/>
  <c r="E78" i="149"/>
  <c r="E77" i="149"/>
  <c r="E75" i="149"/>
  <c r="E74" i="149"/>
  <c r="E73" i="149"/>
  <c r="E71" i="149"/>
  <c r="E70" i="149"/>
  <c r="E69" i="149"/>
  <c r="E67" i="149"/>
  <c r="E66" i="149"/>
  <c r="E65" i="149"/>
  <c r="E63" i="149"/>
  <c r="E62" i="149"/>
  <c r="E61" i="149"/>
  <c r="E59" i="149"/>
  <c r="E58" i="149"/>
  <c r="E57" i="149"/>
  <c r="E55" i="149"/>
  <c r="E54" i="149"/>
  <c r="E53" i="149"/>
  <c r="E50" i="149"/>
  <c r="E49" i="149"/>
  <c r="E48" i="149"/>
  <c r="E45" i="149"/>
  <c r="E44" i="149"/>
  <c r="E43" i="149"/>
  <c r="E41" i="149"/>
  <c r="E40" i="149"/>
  <c r="E39" i="149"/>
  <c r="E37" i="149"/>
  <c r="E36" i="149"/>
  <c r="E35" i="149"/>
  <c r="E33" i="149"/>
  <c r="E32" i="149"/>
  <c r="E31" i="149"/>
  <c r="E29" i="149"/>
  <c r="E28" i="149"/>
  <c r="E27" i="149"/>
  <c r="E25" i="149"/>
  <c r="E24" i="149"/>
  <c r="E23" i="149"/>
  <c r="E21" i="149"/>
  <c r="E20" i="149"/>
  <c r="E19" i="149"/>
  <c r="E17" i="149"/>
  <c r="E16" i="149"/>
  <c r="E15" i="149"/>
  <c r="E81" i="148"/>
  <c r="E80" i="148"/>
  <c r="E79" i="148"/>
  <c r="E77" i="148"/>
  <c r="E76" i="148"/>
  <c r="E75" i="148"/>
  <c r="E73" i="148"/>
  <c r="E72" i="148"/>
  <c r="E71" i="148"/>
  <c r="E69" i="148"/>
  <c r="E68" i="148"/>
  <c r="E67" i="148"/>
  <c r="E65" i="148"/>
  <c r="E64" i="148"/>
  <c r="E63" i="148"/>
  <c r="E61" i="148"/>
  <c r="E60" i="148"/>
  <c r="E59" i="148"/>
  <c r="E57" i="148"/>
  <c r="E56" i="148"/>
  <c r="E55" i="148"/>
  <c r="E53" i="148"/>
  <c r="E52" i="148"/>
  <c r="E51" i="148"/>
  <c r="E49" i="148"/>
  <c r="E48" i="148"/>
  <c r="E47" i="148"/>
  <c r="E45" i="148"/>
  <c r="E44" i="148"/>
  <c r="E43" i="148"/>
  <c r="E41" i="148"/>
  <c r="E40" i="148"/>
  <c r="E39" i="148"/>
  <c r="E37" i="148"/>
  <c r="E36" i="148"/>
  <c r="E35" i="148"/>
  <c r="E33" i="148"/>
  <c r="E32" i="148"/>
  <c r="E31" i="148"/>
  <c r="E29" i="148"/>
  <c r="E28" i="148"/>
  <c r="E27" i="148"/>
  <c r="E25" i="148"/>
  <c r="E24" i="148"/>
  <c r="E23" i="148"/>
  <c r="E21" i="148"/>
  <c r="E20" i="148"/>
  <c r="E19" i="148"/>
  <c r="E17" i="148"/>
  <c r="E16" i="148"/>
  <c r="E15" i="148"/>
  <c r="E82" i="147"/>
  <c r="E81" i="147"/>
  <c r="E80" i="147"/>
  <c r="E78" i="147"/>
  <c r="E77" i="147"/>
  <c r="E76" i="147"/>
  <c r="E74" i="147"/>
  <c r="E73" i="147"/>
  <c r="E72" i="147"/>
  <c r="E70" i="147"/>
  <c r="E69" i="147"/>
  <c r="E68" i="147"/>
  <c r="E66" i="147"/>
  <c r="E65" i="147"/>
  <c r="E64" i="147"/>
  <c r="E62" i="147"/>
  <c r="E61" i="147"/>
  <c r="E60" i="147"/>
  <c r="E58" i="147"/>
  <c r="E57" i="147"/>
  <c r="E56" i="147"/>
  <c r="E54" i="147"/>
  <c r="E53" i="147"/>
  <c r="E52" i="147"/>
  <c r="E50" i="147"/>
  <c r="E49" i="147"/>
  <c r="E48" i="147"/>
  <c r="E46" i="147"/>
  <c r="E45" i="147"/>
  <c r="E44" i="147"/>
  <c r="E42" i="147"/>
  <c r="E41" i="147"/>
  <c r="E40" i="147"/>
  <c r="E38" i="147"/>
  <c r="E37" i="147"/>
  <c r="E36" i="147"/>
  <c r="E33" i="147"/>
  <c r="E32" i="147"/>
  <c r="E31" i="147"/>
  <c r="E29" i="147"/>
  <c r="E28" i="147"/>
  <c r="E27" i="147"/>
  <c r="E25" i="147"/>
  <c r="E24" i="147"/>
  <c r="E23" i="147"/>
  <c r="E21" i="147"/>
  <c r="E20" i="147"/>
  <c r="E19" i="147"/>
  <c r="E17" i="147"/>
  <c r="E16" i="147"/>
  <c r="E15" i="147"/>
  <c r="E81" i="146"/>
  <c r="E80" i="146"/>
  <c r="E79" i="146"/>
  <c r="E77" i="146"/>
  <c r="E76" i="146"/>
  <c r="E75" i="146"/>
  <c r="E73" i="146"/>
  <c r="E72" i="146"/>
  <c r="E71" i="146"/>
  <c r="E69" i="146"/>
  <c r="E68" i="146"/>
  <c r="E67" i="146"/>
  <c r="E65" i="146"/>
  <c r="E64" i="146"/>
  <c r="E63" i="146"/>
  <c r="E61" i="146"/>
  <c r="E60" i="146"/>
  <c r="E59" i="146"/>
  <c r="E57" i="146"/>
  <c r="E56" i="146"/>
  <c r="E55" i="146"/>
  <c r="E53" i="146"/>
  <c r="E52" i="146"/>
  <c r="E51" i="146"/>
  <c r="E49" i="146"/>
  <c r="E48" i="146"/>
  <c r="E47" i="146"/>
  <c r="E45" i="146"/>
  <c r="E44" i="146"/>
  <c r="E43" i="146"/>
  <c r="E41" i="146"/>
  <c r="E40" i="146"/>
  <c r="E39" i="146"/>
  <c r="E37" i="146"/>
  <c r="E36" i="146"/>
  <c r="E35" i="146"/>
  <c r="E33" i="146"/>
  <c r="E32" i="146"/>
  <c r="E31" i="146"/>
  <c r="E29" i="146"/>
  <c r="E28" i="146"/>
  <c r="E27" i="146"/>
  <c r="E25" i="146"/>
  <c r="E24" i="146"/>
  <c r="E23" i="146"/>
  <c r="E21" i="146"/>
  <c r="E20" i="146"/>
  <c r="E19" i="146"/>
  <c r="E17" i="146"/>
  <c r="E16" i="146"/>
  <c r="E15" i="146"/>
  <c r="E81" i="145"/>
  <c r="E80" i="145"/>
  <c r="E79" i="145"/>
  <c r="E77" i="145"/>
  <c r="E76" i="145"/>
  <c r="E75" i="145"/>
  <c r="E73" i="145"/>
  <c r="E72" i="145"/>
  <c r="E71" i="145"/>
  <c r="E69" i="145"/>
  <c r="E68" i="145"/>
  <c r="E67" i="145"/>
  <c r="E65" i="145"/>
  <c r="E64" i="145"/>
  <c r="E63" i="145"/>
  <c r="E61" i="145"/>
  <c r="E60" i="145"/>
  <c r="E59" i="145"/>
  <c r="E57" i="145"/>
  <c r="E56" i="145"/>
  <c r="E55" i="145"/>
  <c r="E53" i="145"/>
  <c r="E52" i="145"/>
  <c r="E51" i="145"/>
  <c r="E49" i="145"/>
  <c r="E48" i="145"/>
  <c r="E47" i="145"/>
  <c r="E45" i="145"/>
  <c r="E44" i="145"/>
  <c r="E43" i="145"/>
  <c r="E41" i="145"/>
  <c r="E40" i="145"/>
  <c r="E39" i="145"/>
  <c r="E37" i="145"/>
  <c r="E36" i="145"/>
  <c r="E35" i="145"/>
  <c r="E33" i="145"/>
  <c r="E32" i="145"/>
  <c r="E31" i="145"/>
  <c r="E29" i="145"/>
  <c r="E28" i="145"/>
  <c r="E27" i="145"/>
  <c r="E25" i="145"/>
  <c r="E24" i="145"/>
  <c r="E23" i="145"/>
  <c r="E21" i="145"/>
  <c r="E20" i="145"/>
  <c r="E19" i="145"/>
  <c r="E17" i="145"/>
  <c r="E16" i="145"/>
  <c r="E15" i="145"/>
  <c r="I16" i="133"/>
  <c r="G16" i="133"/>
  <c r="E16" i="133"/>
  <c r="I15" i="133"/>
  <c r="G15" i="133"/>
  <c r="E15" i="133"/>
  <c r="I14" i="133"/>
  <c r="G14" i="133"/>
  <c r="E14" i="133"/>
  <c r="E81" i="132"/>
  <c r="E80" i="132"/>
  <c r="E79" i="132"/>
  <c r="E77" i="132"/>
  <c r="E76" i="132"/>
  <c r="E75" i="132"/>
  <c r="E73" i="132"/>
  <c r="E72" i="132"/>
  <c r="E71" i="132"/>
  <c r="E69" i="132"/>
  <c r="E68" i="132"/>
  <c r="E67" i="132"/>
  <c r="E65" i="132"/>
  <c r="E64" i="132"/>
  <c r="E63" i="132"/>
  <c r="E61" i="132"/>
  <c r="E60" i="132"/>
  <c r="E59" i="132"/>
  <c r="E57" i="132"/>
  <c r="E56" i="132"/>
  <c r="E55" i="132"/>
  <c r="E53" i="132"/>
  <c r="E52" i="132"/>
  <c r="E51" i="132"/>
  <c r="E49" i="132"/>
  <c r="E48" i="132"/>
  <c r="E47" i="132"/>
  <c r="E45" i="132"/>
  <c r="E44" i="132"/>
  <c r="E43" i="132"/>
  <c r="E41" i="132"/>
  <c r="E40" i="132"/>
  <c r="E39" i="132"/>
  <c r="E37" i="132"/>
  <c r="E36" i="132"/>
  <c r="E35" i="132"/>
  <c r="E33" i="132"/>
  <c r="E32" i="132"/>
  <c r="E31" i="132"/>
  <c r="E15" i="132" s="1"/>
  <c r="E29" i="132"/>
  <c r="E28" i="132"/>
  <c r="E27" i="132"/>
  <c r="E25" i="132"/>
  <c r="E24" i="132"/>
  <c r="E23" i="132"/>
  <c r="E21" i="132"/>
  <c r="E20" i="132"/>
  <c r="E16" i="132" s="1"/>
  <c r="E19" i="132"/>
  <c r="K17" i="132"/>
  <c r="I17" i="132"/>
  <c r="G17" i="132"/>
  <c r="K16" i="132"/>
  <c r="I16" i="132"/>
  <c r="G16" i="132"/>
  <c r="K15" i="132"/>
  <c r="I15" i="132"/>
  <c r="G15" i="132"/>
  <c r="E13" i="151" l="1"/>
  <c r="E17" i="132"/>
  <c r="G24" i="181"/>
  <c r="H24" i="181"/>
  <c r="F24" i="181"/>
  <c r="G60" i="179"/>
  <c r="H60" i="179"/>
  <c r="F60" i="179"/>
  <c r="G15" i="179"/>
  <c r="H15" i="179"/>
  <c r="H13" i="179" s="1"/>
  <c r="F15" i="179"/>
  <c r="F13" i="179" s="1"/>
  <c r="G13" i="181"/>
  <c r="H13" i="181"/>
  <c r="F13" i="181"/>
  <c r="G46" i="179"/>
  <c r="H46" i="179"/>
  <c r="F46" i="179"/>
  <c r="G41" i="179"/>
  <c r="G13" i="179" s="1"/>
  <c r="H41" i="179"/>
  <c r="F41" i="179"/>
  <c r="H13" i="19" l="1"/>
  <c r="I13" i="19"/>
  <c r="G13" i="19"/>
  <c r="F22" i="97" l="1"/>
  <c r="N18" i="97"/>
  <c r="F82" i="97" l="1"/>
  <c r="F81" i="97"/>
  <c r="F80" i="97"/>
  <c r="F78" i="97"/>
  <c r="F77" i="97"/>
  <c r="F76" i="97"/>
  <c r="F74" i="97"/>
  <c r="F73" i="97"/>
  <c r="F72" i="97"/>
  <c r="F70" i="97"/>
  <c r="F69" i="97"/>
  <c r="F68" i="97"/>
  <c r="F66" i="97"/>
  <c r="F65" i="97"/>
  <c r="F64" i="97"/>
  <c r="F62" i="97"/>
  <c r="F61" i="97"/>
  <c r="F60" i="97"/>
  <c r="F58" i="97"/>
  <c r="F57" i="97"/>
  <c r="F56" i="97"/>
  <c r="F54" i="97"/>
  <c r="F53" i="97"/>
  <c r="F52" i="97"/>
  <c r="F50" i="97"/>
  <c r="F49" i="97"/>
  <c r="F48" i="97"/>
  <c r="F46" i="97"/>
  <c r="F45" i="97"/>
  <c r="F44" i="97"/>
  <c r="F42" i="97"/>
  <c r="F41" i="97"/>
  <c r="F40" i="97"/>
  <c r="F38" i="97"/>
  <c r="F37" i="97"/>
  <c r="F36" i="97"/>
  <c r="F34" i="97"/>
  <c r="F33" i="97"/>
  <c r="F32" i="97"/>
  <c r="F30" i="97"/>
  <c r="F29" i="97"/>
  <c r="F28" i="97"/>
  <c r="F26" i="97"/>
  <c r="F18" i="97" s="1"/>
  <c r="F25" i="97"/>
  <c r="F24" i="97"/>
  <c r="F21" i="97"/>
  <c r="H18" i="97"/>
  <c r="J18" i="97"/>
  <c r="L18" i="97"/>
  <c r="E15" i="143"/>
  <c r="F15" i="143"/>
  <c r="G15" i="143"/>
  <c r="J19" i="26" l="1"/>
  <c r="I85" i="27"/>
  <c r="I84" i="27"/>
  <c r="I83" i="27"/>
  <c r="I81" i="27"/>
  <c r="I80" i="27"/>
  <c r="I79" i="27"/>
  <c r="I77" i="27"/>
  <c r="I76" i="27"/>
  <c r="I75" i="27"/>
  <c r="I72" i="27"/>
  <c r="I71" i="27"/>
  <c r="I70" i="27"/>
  <c r="I68" i="27"/>
  <c r="I67" i="27"/>
  <c r="I66" i="27"/>
  <c r="I63" i="27"/>
  <c r="I62" i="27"/>
  <c r="I61" i="27"/>
  <c r="I58" i="27"/>
  <c r="I57" i="27"/>
  <c r="I56" i="27"/>
  <c r="I54" i="27"/>
  <c r="I53" i="27"/>
  <c r="I52" i="27"/>
  <c r="I50" i="27"/>
  <c r="I49" i="27"/>
  <c r="I48" i="27"/>
  <c r="I46" i="27"/>
  <c r="I45" i="27"/>
  <c r="I44" i="27"/>
  <c r="I41" i="27"/>
  <c r="I40" i="27"/>
  <c r="I39" i="27"/>
  <c r="I37" i="27"/>
  <c r="I36" i="27"/>
  <c r="I35" i="27"/>
  <c r="I33" i="27"/>
  <c r="I32" i="27"/>
  <c r="I31" i="27"/>
  <c r="I29" i="27"/>
  <c r="I28" i="27"/>
  <c r="I27" i="27"/>
  <c r="I24" i="27"/>
  <c r="I23" i="27"/>
  <c r="I22" i="27"/>
  <c r="E85" i="27"/>
  <c r="E84" i="27"/>
  <c r="E83" i="27"/>
  <c r="E81" i="27"/>
  <c r="E80" i="27"/>
  <c r="E79" i="27"/>
  <c r="E77" i="27"/>
  <c r="E76" i="27"/>
  <c r="E75" i="27"/>
  <c r="E72" i="27"/>
  <c r="E71" i="27"/>
  <c r="E70" i="27"/>
  <c r="E68" i="27"/>
  <c r="E67" i="27"/>
  <c r="E66" i="27"/>
  <c r="E63" i="27"/>
  <c r="E62" i="27"/>
  <c r="E61" i="27"/>
  <c r="E58" i="27"/>
  <c r="E57" i="27"/>
  <c r="E56" i="27"/>
  <c r="E54" i="27"/>
  <c r="E53" i="27"/>
  <c r="E52" i="27"/>
  <c r="E50" i="27"/>
  <c r="E49" i="27"/>
  <c r="E48" i="27"/>
  <c r="E46" i="27"/>
  <c r="E45" i="27"/>
  <c r="E44" i="27"/>
  <c r="E41" i="27"/>
  <c r="E40" i="27"/>
  <c r="E39" i="27"/>
  <c r="E37" i="27"/>
  <c r="E36" i="27"/>
  <c r="E35" i="27"/>
  <c r="E33" i="27"/>
  <c r="E32" i="27"/>
  <c r="E31" i="27"/>
  <c r="E29" i="27"/>
  <c r="E28" i="27"/>
  <c r="E27" i="27"/>
  <c r="E24" i="27"/>
  <c r="E23" i="27"/>
  <c r="E22" i="27"/>
  <c r="I20" i="27"/>
  <c r="E20" i="27"/>
  <c r="I72" i="26"/>
  <c r="I71" i="26"/>
  <c r="I70" i="26"/>
  <c r="I66" i="26"/>
  <c r="I65" i="26"/>
  <c r="I64" i="26"/>
  <c r="I61" i="26"/>
  <c r="I60" i="26"/>
  <c r="I59" i="26"/>
  <c r="I56" i="26"/>
  <c r="I55" i="26"/>
  <c r="I54" i="26"/>
  <c r="I52" i="26"/>
  <c r="I51" i="26"/>
  <c r="I50" i="26"/>
  <c r="I47" i="26"/>
  <c r="I46" i="26"/>
  <c r="I45" i="26"/>
  <c r="I42" i="26"/>
  <c r="I41" i="26"/>
  <c r="I40" i="26"/>
  <c r="I37" i="26"/>
  <c r="I36" i="26"/>
  <c r="I35" i="26"/>
  <c r="I33" i="26"/>
  <c r="I32" i="26"/>
  <c r="I31" i="26"/>
  <c r="I28" i="26"/>
  <c r="I27" i="26"/>
  <c r="I26" i="26"/>
  <c r="E72" i="26"/>
  <c r="E71" i="26"/>
  <c r="E70" i="26"/>
  <c r="E66" i="26"/>
  <c r="E65" i="26"/>
  <c r="E64" i="26"/>
  <c r="E61" i="26"/>
  <c r="E60" i="26"/>
  <c r="E59" i="26"/>
  <c r="E56" i="26"/>
  <c r="E55" i="26"/>
  <c r="E54" i="26"/>
  <c r="E52" i="26"/>
  <c r="E51" i="26"/>
  <c r="E50" i="26"/>
  <c r="E47" i="26"/>
  <c r="E46" i="26"/>
  <c r="E45" i="26"/>
  <c r="E42" i="26"/>
  <c r="E41" i="26"/>
  <c r="E40" i="26"/>
  <c r="E37" i="26"/>
  <c r="E36" i="26"/>
  <c r="E35" i="26"/>
  <c r="E33" i="26"/>
  <c r="E32" i="26"/>
  <c r="E31" i="26"/>
  <c r="E28" i="26"/>
  <c r="E27" i="26"/>
  <c r="E26" i="26"/>
  <c r="I24" i="26"/>
  <c r="E24" i="26"/>
  <c r="F19" i="26"/>
  <c r="G19" i="26"/>
  <c r="K19" i="26"/>
  <c r="E19" i="26" l="1"/>
  <c r="I19" i="26"/>
  <c r="I78" i="71"/>
  <c r="I77" i="71"/>
  <c r="I76" i="71"/>
  <c r="I74" i="71"/>
  <c r="I73" i="71"/>
  <c r="I72" i="71"/>
  <c r="I70" i="71"/>
  <c r="I69" i="71"/>
  <c r="I68" i="71"/>
  <c r="I65" i="71"/>
  <c r="I64" i="71"/>
  <c r="I63" i="71"/>
  <c r="I61" i="71"/>
  <c r="I60" i="71"/>
  <c r="I59" i="71"/>
  <c r="I57" i="71"/>
  <c r="I56" i="71"/>
  <c r="I55" i="71"/>
  <c r="I53" i="71"/>
  <c r="I52" i="71"/>
  <c r="I51" i="71"/>
  <c r="I48" i="71"/>
  <c r="I47" i="71"/>
  <c r="I46" i="71"/>
  <c r="I44" i="71"/>
  <c r="I43" i="71"/>
  <c r="I42" i="71"/>
  <c r="I40" i="71"/>
  <c r="I39" i="71"/>
  <c r="I38" i="71"/>
  <c r="I36" i="71"/>
  <c r="I35" i="71"/>
  <c r="I34" i="71"/>
  <c r="I32" i="71"/>
  <c r="I31" i="71"/>
  <c r="I30" i="71"/>
  <c r="I28" i="71"/>
  <c r="I27" i="71"/>
  <c r="I26" i="71"/>
  <c r="I24" i="71"/>
  <c r="I23" i="71"/>
  <c r="I22" i="71"/>
  <c r="I20" i="71"/>
  <c r="I19" i="71"/>
  <c r="I18" i="71"/>
  <c r="E78" i="71"/>
  <c r="E74" i="71"/>
  <c r="E73" i="71"/>
  <c r="E72" i="71"/>
  <c r="E70" i="71"/>
  <c r="E69" i="71"/>
  <c r="E68" i="71"/>
  <c r="E57" i="71"/>
  <c r="E56" i="71"/>
  <c r="E55" i="71"/>
  <c r="E53" i="71"/>
  <c r="E52" i="71"/>
  <c r="E51" i="71"/>
  <c r="E48" i="71"/>
  <c r="E47" i="71"/>
  <c r="E46" i="71"/>
  <c r="E40" i="71"/>
  <c r="E39" i="71"/>
  <c r="E38" i="71"/>
  <c r="E36" i="71"/>
  <c r="E35" i="71"/>
  <c r="E34" i="71"/>
  <c r="E32" i="71"/>
  <c r="E31" i="71"/>
  <c r="E30" i="71"/>
  <c r="E28" i="71"/>
  <c r="E27" i="71"/>
  <c r="E26" i="71"/>
  <c r="E24" i="71"/>
  <c r="E23" i="71"/>
  <c r="E22" i="71"/>
  <c r="E20" i="71"/>
  <c r="E19" i="71"/>
  <c r="E18" i="71"/>
  <c r="E15" i="71"/>
  <c r="E16" i="71"/>
  <c r="I15" i="71"/>
  <c r="I16" i="71"/>
  <c r="I69" i="110"/>
  <c r="I68" i="110"/>
  <c r="I67" i="110"/>
  <c r="I64" i="110"/>
  <c r="I63" i="110"/>
  <c r="I62" i="110"/>
  <c r="I60" i="110"/>
  <c r="I59" i="110"/>
  <c r="I58" i="110"/>
  <c r="I55" i="110"/>
  <c r="I54" i="110"/>
  <c r="I53" i="110"/>
  <c r="I51" i="110"/>
  <c r="I50" i="110"/>
  <c r="I49" i="110"/>
  <c r="I46" i="110"/>
  <c r="I45" i="110"/>
  <c r="I44" i="110"/>
  <c r="I42" i="110"/>
  <c r="I41" i="110"/>
  <c r="I40" i="110"/>
  <c r="I37" i="110"/>
  <c r="I36" i="110"/>
  <c r="I35" i="110"/>
  <c r="I33" i="110"/>
  <c r="I32" i="110"/>
  <c r="I31" i="110"/>
  <c r="I28" i="110"/>
  <c r="I27" i="110"/>
  <c r="I26" i="110"/>
  <c r="I24" i="110"/>
  <c r="I23" i="110"/>
  <c r="I22" i="110"/>
  <c r="I19" i="110"/>
  <c r="I20" i="110"/>
  <c r="I18" i="110"/>
  <c r="I52" i="76"/>
  <c r="I49" i="76"/>
  <c r="I48" i="76"/>
  <c r="I47" i="76"/>
  <c r="I45" i="76"/>
  <c r="I44" i="76"/>
  <c r="I43" i="76"/>
  <c r="I41" i="76"/>
  <c r="I40" i="76"/>
  <c r="I39" i="76"/>
  <c r="I37" i="76"/>
  <c r="I36" i="76"/>
  <c r="I35" i="76"/>
  <c r="I33" i="76"/>
  <c r="I32" i="76"/>
  <c r="I31" i="76"/>
  <c r="I28" i="76"/>
  <c r="I27" i="76"/>
  <c r="I26" i="76"/>
  <c r="I24" i="76"/>
  <c r="I23" i="76"/>
  <c r="I22" i="76"/>
  <c r="I20" i="76"/>
  <c r="I19" i="76"/>
  <c r="I18" i="76"/>
  <c r="I16" i="76"/>
  <c r="I15" i="76"/>
  <c r="I14" i="76"/>
  <c r="E41" i="76"/>
  <c r="E40" i="76"/>
  <c r="E39" i="76"/>
  <c r="E37" i="76"/>
  <c r="E36" i="76"/>
  <c r="E35" i="76"/>
  <c r="E33" i="76"/>
  <c r="E32" i="76"/>
  <c r="E31" i="76"/>
  <c r="E24" i="76"/>
  <c r="E23" i="76"/>
  <c r="E22" i="76"/>
  <c r="E20" i="76"/>
  <c r="E19" i="76"/>
  <c r="E18" i="76"/>
  <c r="E15" i="76"/>
  <c r="E16" i="76"/>
  <c r="I54" i="75"/>
  <c r="E74" i="75"/>
  <c r="E73" i="75"/>
  <c r="E72" i="75"/>
  <c r="I74" i="75"/>
  <c r="I73" i="75"/>
  <c r="I72" i="75"/>
  <c r="I70" i="75"/>
  <c r="I69" i="75"/>
  <c r="I68" i="75"/>
  <c r="E70" i="75"/>
  <c r="E69" i="75"/>
  <c r="E68" i="75"/>
  <c r="E66" i="75"/>
  <c r="E65" i="75"/>
  <c r="E64" i="75"/>
  <c r="I66" i="75"/>
  <c r="I65" i="75"/>
  <c r="I64" i="75"/>
  <c r="I62" i="75"/>
  <c r="I61" i="75"/>
  <c r="I60" i="75"/>
  <c r="E62" i="75"/>
  <c r="E61" i="75"/>
  <c r="E60" i="75"/>
  <c r="E58" i="75"/>
  <c r="E57" i="75"/>
  <c r="E56" i="75"/>
  <c r="I58" i="75"/>
  <c r="I57" i="75"/>
  <c r="I56" i="75"/>
  <c r="I53" i="75"/>
  <c r="I52" i="75"/>
  <c r="E54" i="75"/>
  <c r="E53" i="75"/>
  <c r="E52" i="75"/>
  <c r="E50" i="75"/>
  <c r="E49" i="75"/>
  <c r="E48" i="75"/>
  <c r="I50" i="75"/>
  <c r="I49" i="75"/>
  <c r="I48" i="75"/>
  <c r="I45" i="75"/>
  <c r="I44" i="75"/>
  <c r="I43" i="75"/>
  <c r="I41" i="75"/>
  <c r="I40" i="75"/>
  <c r="I39" i="75"/>
  <c r="E41" i="75"/>
  <c r="E40" i="75"/>
  <c r="E39" i="75"/>
  <c r="I37" i="75"/>
  <c r="I36" i="75"/>
  <c r="I35" i="75"/>
  <c r="E37" i="75"/>
  <c r="E36" i="75"/>
  <c r="E35" i="75"/>
  <c r="I33" i="75"/>
  <c r="I32" i="75"/>
  <c r="I31" i="75"/>
  <c r="E33" i="75"/>
  <c r="E32" i="75"/>
  <c r="E31" i="75"/>
  <c r="I29" i="75"/>
  <c r="I28" i="75"/>
  <c r="I27" i="75"/>
  <c r="E29" i="75"/>
  <c r="E28" i="75"/>
  <c r="E27" i="75"/>
  <c r="I25" i="75"/>
  <c r="I24" i="75"/>
  <c r="I23" i="75"/>
  <c r="E25" i="75"/>
  <c r="E24" i="75"/>
  <c r="E23" i="75"/>
  <c r="I21" i="75"/>
  <c r="I20" i="75"/>
  <c r="I19" i="75"/>
  <c r="E21" i="75"/>
  <c r="E20" i="75"/>
  <c r="E19" i="75"/>
  <c r="I16" i="75"/>
  <c r="I15" i="75"/>
  <c r="I14" i="75"/>
  <c r="E15" i="75"/>
  <c r="E16" i="75"/>
  <c r="E14" i="75"/>
  <c r="I79" i="74"/>
  <c r="I78" i="74"/>
  <c r="I77" i="74"/>
  <c r="I75" i="74"/>
  <c r="I74" i="74"/>
  <c r="I73" i="74"/>
  <c r="I71" i="74"/>
  <c r="I70" i="74"/>
  <c r="I69" i="74"/>
  <c r="I67" i="74"/>
  <c r="I66" i="74"/>
  <c r="I65" i="74"/>
  <c r="I63" i="74"/>
  <c r="I62" i="74"/>
  <c r="I61" i="74"/>
  <c r="I59" i="74"/>
  <c r="I58" i="74"/>
  <c r="I57" i="74"/>
  <c r="I55" i="74"/>
  <c r="I54" i="74"/>
  <c r="I53" i="74"/>
  <c r="I50" i="74"/>
  <c r="I49" i="74"/>
  <c r="I48" i="74"/>
  <c r="I46" i="74"/>
  <c r="I45" i="74"/>
  <c r="I44" i="74"/>
  <c r="I42" i="74"/>
  <c r="I41" i="74"/>
  <c r="I40" i="74"/>
  <c r="I38" i="74"/>
  <c r="I37" i="74"/>
  <c r="I36" i="74"/>
  <c r="I34" i="74"/>
  <c r="I33" i="74"/>
  <c r="I32" i="74"/>
  <c r="I30" i="74"/>
  <c r="I29" i="74"/>
  <c r="I28" i="74"/>
  <c r="I25" i="74"/>
  <c r="I24" i="74"/>
  <c r="I23" i="74"/>
  <c r="I21" i="74"/>
  <c r="I20" i="74"/>
  <c r="I19" i="74"/>
  <c r="E77" i="73"/>
  <c r="E76" i="73"/>
  <c r="E75" i="73"/>
  <c r="E73" i="73"/>
  <c r="E72" i="73"/>
  <c r="E71" i="73"/>
  <c r="E69" i="73"/>
  <c r="E68" i="73"/>
  <c r="E67" i="73"/>
  <c r="E65" i="73"/>
  <c r="E64" i="73"/>
  <c r="E63" i="73"/>
  <c r="E61" i="73"/>
  <c r="E60" i="73"/>
  <c r="E59" i="73"/>
  <c r="E57" i="73"/>
  <c r="E56" i="73"/>
  <c r="E55" i="73"/>
  <c r="E53" i="73"/>
  <c r="E52" i="73"/>
  <c r="E51" i="73"/>
  <c r="E49" i="73"/>
  <c r="E48" i="73"/>
  <c r="E47" i="73"/>
  <c r="E45" i="73"/>
  <c r="E44" i="73"/>
  <c r="E43" i="73"/>
  <c r="E41" i="73"/>
  <c r="E40" i="73"/>
  <c r="E39" i="73"/>
  <c r="E37" i="73"/>
  <c r="E36" i="73"/>
  <c r="E35" i="73"/>
  <c r="E33" i="73"/>
  <c r="E32" i="73"/>
  <c r="E31" i="73"/>
  <c r="E29" i="73"/>
  <c r="E28" i="73"/>
  <c r="E27" i="73"/>
  <c r="E20" i="73"/>
  <c r="E19" i="73"/>
  <c r="E18" i="73"/>
  <c r="E15" i="73"/>
  <c r="E16" i="73"/>
  <c r="E14" i="73"/>
  <c r="E79" i="74"/>
  <c r="E78" i="74"/>
  <c r="E77" i="74"/>
  <c r="E75" i="74"/>
  <c r="E74" i="74"/>
  <c r="E73" i="74"/>
  <c r="E71" i="74"/>
  <c r="E70" i="74"/>
  <c r="E69" i="74"/>
  <c r="E67" i="74"/>
  <c r="E66" i="74"/>
  <c r="E65" i="74"/>
  <c r="E63" i="74"/>
  <c r="E62" i="74"/>
  <c r="E61" i="74"/>
  <c r="E59" i="74"/>
  <c r="E58" i="74"/>
  <c r="E57" i="74"/>
  <c r="E55" i="74"/>
  <c r="E54" i="74"/>
  <c r="E53" i="74"/>
  <c r="E50" i="74"/>
  <c r="E49" i="74"/>
  <c r="E48" i="74"/>
  <c r="E46" i="74"/>
  <c r="E45" i="74"/>
  <c r="E44" i="74"/>
  <c r="E42" i="74"/>
  <c r="E41" i="74"/>
  <c r="E40" i="74"/>
  <c r="E38" i="74"/>
  <c r="E37" i="74"/>
  <c r="E36" i="74"/>
  <c r="E34" i="74"/>
  <c r="E33" i="74"/>
  <c r="E32" i="74"/>
  <c r="E30" i="74"/>
  <c r="E29" i="74"/>
  <c r="E28" i="74"/>
  <c r="E20" i="74"/>
  <c r="E21" i="74"/>
  <c r="I15" i="74"/>
  <c r="I16" i="74"/>
  <c r="I77" i="73"/>
  <c r="I76" i="73"/>
  <c r="I75" i="73"/>
  <c r="I73" i="73"/>
  <c r="I72" i="73"/>
  <c r="I71" i="73"/>
  <c r="I69" i="73"/>
  <c r="I68" i="73"/>
  <c r="I67" i="73"/>
  <c r="I65" i="73"/>
  <c r="I64" i="73"/>
  <c r="I63" i="73"/>
  <c r="I61" i="73"/>
  <c r="I60" i="73"/>
  <c r="I59" i="73"/>
  <c r="I57" i="73"/>
  <c r="I56" i="73"/>
  <c r="I55" i="73"/>
  <c r="I53" i="73"/>
  <c r="I52" i="73"/>
  <c r="I51" i="73"/>
  <c r="I49" i="73"/>
  <c r="I48" i="73"/>
  <c r="I47" i="73"/>
  <c r="I45" i="73"/>
  <c r="I44" i="73"/>
  <c r="I43" i="73"/>
  <c r="I41" i="73"/>
  <c r="I40" i="73"/>
  <c r="I39" i="73"/>
  <c r="I37" i="73"/>
  <c r="I36" i="73"/>
  <c r="I35" i="73"/>
  <c r="I33" i="73"/>
  <c r="I32" i="73"/>
  <c r="I31" i="73"/>
  <c r="I29" i="73"/>
  <c r="I28" i="73"/>
  <c r="I27" i="73"/>
  <c r="I24" i="73"/>
  <c r="I23" i="73"/>
  <c r="I22" i="73"/>
  <c r="I20" i="73"/>
  <c r="I19" i="73"/>
  <c r="I18" i="73"/>
  <c r="I15" i="73"/>
  <c r="I16" i="73"/>
  <c r="I78" i="72"/>
  <c r="I77" i="72"/>
  <c r="I76" i="72"/>
  <c r="I74" i="72"/>
  <c r="I73" i="72"/>
  <c r="I72" i="72"/>
  <c r="I70" i="72"/>
  <c r="I69" i="72"/>
  <c r="I68" i="72"/>
  <c r="I66" i="72"/>
  <c r="I65" i="72"/>
  <c r="I64" i="72"/>
  <c r="I62" i="72"/>
  <c r="I61" i="72"/>
  <c r="I60" i="72"/>
  <c r="I58" i="72"/>
  <c r="I57" i="72"/>
  <c r="I56" i="72"/>
  <c r="I54" i="72"/>
  <c r="I53" i="72"/>
  <c r="I52" i="72"/>
  <c r="I50" i="72"/>
  <c r="I49" i="72"/>
  <c r="I48" i="72"/>
  <c r="I45" i="72"/>
  <c r="I44" i="72"/>
  <c r="I43" i="72"/>
  <c r="I41" i="72"/>
  <c r="I40" i="72"/>
  <c r="I39" i="72"/>
  <c r="I37" i="72"/>
  <c r="I36" i="72"/>
  <c r="I35" i="72"/>
  <c r="I33" i="72"/>
  <c r="I32" i="72"/>
  <c r="I31" i="72"/>
  <c r="I29" i="72"/>
  <c r="I28" i="72"/>
  <c r="I27" i="72"/>
  <c r="I24" i="72"/>
  <c r="I23" i="72"/>
  <c r="I22" i="72"/>
  <c r="I20" i="72"/>
  <c r="I19" i="72"/>
  <c r="I18" i="72"/>
  <c r="E78" i="72"/>
  <c r="E77" i="72"/>
  <c r="E76" i="72"/>
  <c r="E74" i="72"/>
  <c r="E73" i="72"/>
  <c r="E72" i="72"/>
  <c r="E70" i="72"/>
  <c r="E69" i="72"/>
  <c r="E68" i="72"/>
  <c r="E66" i="72"/>
  <c r="E65" i="72"/>
  <c r="E64" i="72"/>
  <c r="E62" i="72"/>
  <c r="E61" i="72"/>
  <c r="E60" i="72"/>
  <c r="E58" i="72"/>
  <c r="E57" i="72"/>
  <c r="E56" i="72"/>
  <c r="E54" i="72"/>
  <c r="E53" i="72"/>
  <c r="E52" i="72"/>
  <c r="E50" i="72"/>
  <c r="E49" i="72"/>
  <c r="E48" i="72"/>
  <c r="E45" i="72"/>
  <c r="E44" i="72"/>
  <c r="E43" i="72"/>
  <c r="E41" i="72"/>
  <c r="E40" i="72"/>
  <c r="E39" i="72"/>
  <c r="E37" i="72"/>
  <c r="E36" i="72"/>
  <c r="E35" i="72"/>
  <c r="E33" i="72"/>
  <c r="E32" i="72"/>
  <c r="E31" i="72"/>
  <c r="E29" i="72"/>
  <c r="E28" i="72"/>
  <c r="E27" i="72"/>
  <c r="E24" i="72"/>
  <c r="E23" i="72"/>
  <c r="E22" i="72"/>
  <c r="E20" i="72"/>
  <c r="E19" i="72"/>
  <c r="E18" i="72"/>
  <c r="I15" i="72"/>
  <c r="I16" i="72"/>
  <c r="E15" i="72"/>
  <c r="E16" i="72"/>
  <c r="I78" i="70"/>
  <c r="I77" i="70"/>
  <c r="I76" i="70"/>
  <c r="I74" i="70"/>
  <c r="I73" i="70"/>
  <c r="I72" i="70"/>
  <c r="I69" i="70"/>
  <c r="I68" i="70"/>
  <c r="I67" i="70"/>
  <c r="I65" i="70"/>
  <c r="I64" i="70"/>
  <c r="I63" i="70"/>
  <c r="I61" i="70"/>
  <c r="I60" i="70"/>
  <c r="I59" i="70"/>
  <c r="I57" i="70"/>
  <c r="I56" i="70"/>
  <c r="I55" i="70"/>
  <c r="I53" i="70"/>
  <c r="I52" i="70"/>
  <c r="I51" i="70"/>
  <c r="I49" i="70"/>
  <c r="I48" i="70"/>
  <c r="I47" i="70"/>
  <c r="I45" i="70"/>
  <c r="I44" i="70"/>
  <c r="I43" i="70"/>
  <c r="I41" i="70"/>
  <c r="I40" i="70"/>
  <c r="I39" i="70"/>
  <c r="I37" i="70"/>
  <c r="I36" i="70"/>
  <c r="I35" i="70"/>
  <c r="I33" i="70"/>
  <c r="I32" i="70"/>
  <c r="I31" i="70"/>
  <c r="I29" i="70"/>
  <c r="I28" i="70"/>
  <c r="I27" i="70"/>
  <c r="I25" i="70"/>
  <c r="I24" i="70"/>
  <c r="I23" i="70"/>
  <c r="E78" i="70"/>
  <c r="E77" i="70"/>
  <c r="E76" i="70"/>
  <c r="E74" i="70"/>
  <c r="E73" i="70"/>
  <c r="E72" i="70"/>
  <c r="E65" i="70"/>
  <c r="E64" i="70"/>
  <c r="E63" i="70"/>
  <c r="E61" i="70"/>
  <c r="E60" i="70"/>
  <c r="E59" i="70"/>
  <c r="E57" i="70"/>
  <c r="E56" i="70"/>
  <c r="E55" i="70"/>
  <c r="E53" i="70"/>
  <c r="E52" i="70"/>
  <c r="E51" i="70"/>
  <c r="E49" i="70"/>
  <c r="E48" i="70"/>
  <c r="E47" i="70"/>
  <c r="E45" i="70"/>
  <c r="E44" i="70"/>
  <c r="E43" i="70"/>
  <c r="E41" i="70"/>
  <c r="E40" i="70"/>
  <c r="E39" i="70"/>
  <c r="E37" i="70"/>
  <c r="E36" i="70"/>
  <c r="E35" i="70"/>
  <c r="E33" i="70"/>
  <c r="E32" i="70"/>
  <c r="E31" i="70"/>
  <c r="E29" i="70"/>
  <c r="E28" i="70"/>
  <c r="E27" i="70"/>
  <c r="E25" i="70"/>
  <c r="E24" i="70"/>
  <c r="E23" i="70"/>
  <c r="I21" i="70"/>
  <c r="E21" i="70"/>
  <c r="F16" i="70"/>
  <c r="G16" i="70"/>
  <c r="J16" i="70"/>
  <c r="K16" i="70"/>
  <c r="K16" i="109"/>
  <c r="J16" i="109"/>
  <c r="I16" i="109" s="1"/>
  <c r="K15" i="109"/>
  <c r="J15" i="109"/>
  <c r="I15" i="109" s="1"/>
  <c r="K14" i="109"/>
  <c r="I14" i="109" s="1"/>
  <c r="J14" i="109"/>
  <c r="F15" i="109"/>
  <c r="G15" i="109"/>
  <c r="F16" i="109"/>
  <c r="G16" i="109"/>
  <c r="G14" i="109"/>
  <c r="F14" i="109"/>
  <c r="F15" i="67"/>
  <c r="G15" i="67"/>
  <c r="J15" i="67"/>
  <c r="K15" i="67"/>
  <c r="F16" i="67"/>
  <c r="G16" i="67"/>
  <c r="J16" i="67"/>
  <c r="K16" i="67"/>
  <c r="I51" i="112"/>
  <c r="E51" i="112"/>
  <c r="I50" i="112"/>
  <c r="E50" i="112"/>
  <c r="I49" i="112"/>
  <c r="E49" i="112"/>
  <c r="I46" i="112"/>
  <c r="E46" i="112"/>
  <c r="I45" i="112"/>
  <c r="E45" i="112"/>
  <c r="I44" i="112"/>
  <c r="E44" i="112"/>
  <c r="I42" i="112"/>
  <c r="E42" i="112"/>
  <c r="I41" i="112"/>
  <c r="E41" i="112"/>
  <c r="I40" i="112"/>
  <c r="E40" i="112"/>
  <c r="I38" i="112"/>
  <c r="E38" i="112"/>
  <c r="I37" i="112"/>
  <c r="E37" i="112"/>
  <c r="I36" i="112"/>
  <c r="E36" i="112"/>
  <c r="I34" i="112"/>
  <c r="E34" i="112"/>
  <c r="I33" i="112"/>
  <c r="E33" i="112"/>
  <c r="I32" i="112"/>
  <c r="E32" i="112"/>
  <c r="I29" i="112"/>
  <c r="E29" i="112"/>
  <c r="I28" i="112"/>
  <c r="E28" i="112"/>
  <c r="I27" i="112"/>
  <c r="E27" i="112"/>
  <c r="I25" i="112"/>
  <c r="E25" i="112"/>
  <c r="I24" i="112"/>
  <c r="E24" i="112"/>
  <c r="I23" i="112"/>
  <c r="E23" i="112"/>
  <c r="I21" i="112"/>
  <c r="E21" i="112"/>
  <c r="I20" i="112"/>
  <c r="E20" i="112"/>
  <c r="I19" i="112"/>
  <c r="E19" i="112"/>
  <c r="I17" i="112"/>
  <c r="E17" i="112"/>
  <c r="I16" i="112"/>
  <c r="E16" i="112"/>
  <c r="I15" i="112"/>
  <c r="E15" i="112"/>
  <c r="I69" i="68"/>
  <c r="E69" i="68"/>
  <c r="I68" i="68"/>
  <c r="E68" i="68"/>
  <c r="I67" i="68"/>
  <c r="E67" i="68"/>
  <c r="I65" i="68"/>
  <c r="E65" i="68"/>
  <c r="I64" i="68"/>
  <c r="E64" i="68"/>
  <c r="I63" i="68"/>
  <c r="E63" i="68"/>
  <c r="I60" i="68"/>
  <c r="E60" i="68"/>
  <c r="I59" i="68"/>
  <c r="E59" i="68"/>
  <c r="I58" i="68"/>
  <c r="E58" i="68"/>
  <c r="I56" i="68"/>
  <c r="E56" i="68"/>
  <c r="I55" i="68"/>
  <c r="E55" i="68"/>
  <c r="I54" i="68"/>
  <c r="E54" i="68"/>
  <c r="I52" i="68"/>
  <c r="E52" i="68"/>
  <c r="I51" i="68"/>
  <c r="E51" i="68"/>
  <c r="I50" i="68"/>
  <c r="E50" i="68"/>
  <c r="I47" i="68"/>
  <c r="E47" i="68"/>
  <c r="I46" i="68"/>
  <c r="E46" i="68"/>
  <c r="I45" i="68"/>
  <c r="E45" i="68"/>
  <c r="I43" i="68"/>
  <c r="E43" i="68"/>
  <c r="I42" i="68"/>
  <c r="E42" i="68"/>
  <c r="I41" i="68"/>
  <c r="E41" i="68"/>
  <c r="I39" i="68"/>
  <c r="E39" i="68"/>
  <c r="I38" i="68"/>
  <c r="E38" i="68"/>
  <c r="I37" i="68"/>
  <c r="E37" i="68"/>
  <c r="I34" i="68"/>
  <c r="E34" i="68"/>
  <c r="I33" i="68"/>
  <c r="E33" i="68"/>
  <c r="I32" i="68"/>
  <c r="E32" i="68"/>
  <c r="I29" i="68"/>
  <c r="E29" i="68"/>
  <c r="I28" i="68"/>
  <c r="E28" i="68"/>
  <c r="I27" i="68"/>
  <c r="E27" i="68"/>
  <c r="I25" i="68"/>
  <c r="E25" i="68"/>
  <c r="I24" i="68"/>
  <c r="E24" i="68"/>
  <c r="I23" i="68"/>
  <c r="E23" i="68"/>
  <c r="I21" i="68"/>
  <c r="E21" i="68"/>
  <c r="I20" i="68"/>
  <c r="E20" i="68"/>
  <c r="I19" i="68"/>
  <c r="E19" i="68"/>
  <c r="I16" i="68"/>
  <c r="E16" i="68"/>
  <c r="I15" i="68"/>
  <c r="E15" i="68"/>
  <c r="I14" i="68"/>
  <c r="E14" i="68"/>
  <c r="I78" i="67"/>
  <c r="E78" i="67"/>
  <c r="I77" i="67"/>
  <c r="E77" i="67"/>
  <c r="I76" i="67"/>
  <c r="E76" i="67"/>
  <c r="I74" i="67"/>
  <c r="E74" i="67"/>
  <c r="I73" i="67"/>
  <c r="E73" i="67"/>
  <c r="I72" i="67"/>
  <c r="E72" i="67"/>
  <c r="I69" i="67"/>
  <c r="E69" i="67"/>
  <c r="I68" i="67"/>
  <c r="E68" i="67"/>
  <c r="I67" i="67"/>
  <c r="E67" i="67"/>
  <c r="I65" i="67"/>
  <c r="E65" i="67"/>
  <c r="I64" i="67"/>
  <c r="E64" i="67"/>
  <c r="I63" i="67"/>
  <c r="E63" i="67"/>
  <c r="I60" i="67"/>
  <c r="E60" i="67"/>
  <c r="I59" i="67"/>
  <c r="E59" i="67"/>
  <c r="I58" i="67"/>
  <c r="E58" i="67"/>
  <c r="I56" i="67"/>
  <c r="E56" i="67"/>
  <c r="I55" i="67"/>
  <c r="E55" i="67"/>
  <c r="I54" i="67"/>
  <c r="E54" i="67"/>
  <c r="I51" i="67"/>
  <c r="E51" i="67"/>
  <c r="I50" i="67"/>
  <c r="E50" i="67"/>
  <c r="I49" i="67"/>
  <c r="E49" i="67"/>
  <c r="I47" i="67"/>
  <c r="E47" i="67"/>
  <c r="I46" i="67"/>
  <c r="E46" i="67"/>
  <c r="I45" i="67"/>
  <c r="E45" i="67"/>
  <c r="I42" i="67"/>
  <c r="E42" i="67"/>
  <c r="I41" i="67"/>
  <c r="E41" i="67"/>
  <c r="I40" i="67"/>
  <c r="E40" i="67"/>
  <c r="I38" i="67"/>
  <c r="E38" i="67"/>
  <c r="I37" i="67"/>
  <c r="E37" i="67"/>
  <c r="I36" i="67"/>
  <c r="E36" i="67"/>
  <c r="I33" i="67"/>
  <c r="E33" i="67"/>
  <c r="I32" i="67"/>
  <c r="E32" i="67"/>
  <c r="I31" i="67"/>
  <c r="E31" i="67"/>
  <c r="I29" i="67"/>
  <c r="E29" i="67"/>
  <c r="I28" i="67"/>
  <c r="E28" i="67"/>
  <c r="I27" i="67"/>
  <c r="E27" i="67"/>
  <c r="I25" i="67"/>
  <c r="E25" i="67"/>
  <c r="I24" i="67"/>
  <c r="E24" i="67"/>
  <c r="I23" i="67"/>
  <c r="E23" i="67"/>
  <c r="I20" i="67"/>
  <c r="I21" i="67"/>
  <c r="E20" i="67"/>
  <c r="E21" i="67"/>
  <c r="I30" i="111"/>
  <c r="E30" i="111"/>
  <c r="I29" i="111"/>
  <c r="E29" i="111"/>
  <c r="I28" i="111"/>
  <c r="E28" i="111"/>
  <c r="I25" i="111"/>
  <c r="E25" i="111"/>
  <c r="I24" i="111"/>
  <c r="E24" i="111"/>
  <c r="I23" i="111"/>
  <c r="E23" i="111"/>
  <c r="I21" i="111"/>
  <c r="E21" i="111"/>
  <c r="I20" i="111"/>
  <c r="E20" i="111"/>
  <c r="I19" i="111"/>
  <c r="E19" i="111"/>
  <c r="I16" i="111"/>
  <c r="I17" i="111"/>
  <c r="E16" i="111"/>
  <c r="E17" i="111"/>
  <c r="I67" i="69"/>
  <c r="E67" i="69"/>
  <c r="I66" i="69"/>
  <c r="E66" i="69"/>
  <c r="I65" i="69"/>
  <c r="E65" i="69"/>
  <c r="I63" i="69"/>
  <c r="E63" i="69"/>
  <c r="I62" i="69"/>
  <c r="E62" i="69"/>
  <c r="I61" i="69"/>
  <c r="E61" i="69"/>
  <c r="I59" i="69"/>
  <c r="E59" i="69"/>
  <c r="I58" i="69"/>
  <c r="E58" i="69"/>
  <c r="I57" i="69"/>
  <c r="E57" i="69"/>
  <c r="I55" i="69"/>
  <c r="E55" i="69"/>
  <c r="I54" i="69"/>
  <c r="E54" i="69"/>
  <c r="I53" i="69"/>
  <c r="E53" i="69"/>
  <c r="I50" i="69"/>
  <c r="E50" i="69"/>
  <c r="I49" i="69"/>
  <c r="E49" i="69"/>
  <c r="I48" i="69"/>
  <c r="E48" i="69"/>
  <c r="I46" i="69"/>
  <c r="E46" i="69"/>
  <c r="I45" i="69"/>
  <c r="E45" i="69"/>
  <c r="I44" i="69"/>
  <c r="E44" i="69"/>
  <c r="I42" i="69"/>
  <c r="E42" i="69"/>
  <c r="I41" i="69"/>
  <c r="E41" i="69"/>
  <c r="I40" i="69"/>
  <c r="E40" i="69"/>
  <c r="I37" i="69"/>
  <c r="E37" i="69"/>
  <c r="I36" i="69"/>
  <c r="E36" i="69"/>
  <c r="I35" i="69"/>
  <c r="E35" i="69"/>
  <c r="I33" i="69"/>
  <c r="E33" i="69"/>
  <c r="I32" i="69"/>
  <c r="E32" i="69"/>
  <c r="I31" i="69"/>
  <c r="E31" i="69"/>
  <c r="I29" i="69"/>
  <c r="E29" i="69"/>
  <c r="I28" i="69"/>
  <c r="E28" i="69"/>
  <c r="I27" i="69"/>
  <c r="E27" i="69"/>
  <c r="I25" i="69"/>
  <c r="E25" i="69"/>
  <c r="I24" i="69"/>
  <c r="E24" i="69"/>
  <c r="I23" i="69"/>
  <c r="E23" i="69"/>
  <c r="I20" i="69"/>
  <c r="E20" i="69"/>
  <c r="I19" i="69"/>
  <c r="E19" i="69"/>
  <c r="I18" i="69"/>
  <c r="E18" i="69"/>
  <c r="I16" i="69"/>
  <c r="E15" i="69"/>
  <c r="E16" i="69"/>
  <c r="I15" i="110"/>
  <c r="I16" i="110"/>
  <c r="E69" i="110"/>
  <c r="E68" i="110"/>
  <c r="E67" i="110"/>
  <c r="E64" i="110"/>
  <c r="E63" i="110"/>
  <c r="E62" i="110"/>
  <c r="E60" i="110"/>
  <c r="E59" i="110"/>
  <c r="E58" i="110"/>
  <c r="E55" i="110"/>
  <c r="E54" i="110"/>
  <c r="E53" i="110"/>
  <c r="E51" i="110"/>
  <c r="E50" i="110"/>
  <c r="E49" i="110"/>
  <c r="E46" i="110"/>
  <c r="E45" i="110"/>
  <c r="E44" i="110"/>
  <c r="E42" i="110"/>
  <c r="E41" i="110"/>
  <c r="E40" i="110"/>
  <c r="E37" i="110"/>
  <c r="E36" i="110"/>
  <c r="E35" i="110"/>
  <c r="E33" i="110"/>
  <c r="E32" i="110"/>
  <c r="E31" i="110"/>
  <c r="E28" i="110"/>
  <c r="E27" i="110"/>
  <c r="E26" i="110"/>
  <c r="E24" i="110"/>
  <c r="E23" i="110"/>
  <c r="E22" i="110"/>
  <c r="E20" i="110"/>
  <c r="E19" i="110"/>
  <c r="E18" i="110"/>
  <c r="E15" i="110"/>
  <c r="E16" i="110"/>
  <c r="I73" i="109"/>
  <c r="I72" i="109"/>
  <c r="I71" i="109"/>
  <c r="I68" i="109"/>
  <c r="I67" i="109"/>
  <c r="I66" i="109"/>
  <c r="I64" i="109"/>
  <c r="I63" i="109"/>
  <c r="I62" i="109"/>
  <c r="I59" i="109"/>
  <c r="I58" i="109"/>
  <c r="I57" i="109"/>
  <c r="I55" i="109"/>
  <c r="I54" i="109"/>
  <c r="I53" i="109"/>
  <c r="I51" i="109"/>
  <c r="I50" i="109"/>
  <c r="I49" i="109"/>
  <c r="I46" i="109"/>
  <c r="I45" i="109"/>
  <c r="I42" i="109"/>
  <c r="I41" i="109"/>
  <c r="I40" i="109"/>
  <c r="I38" i="109"/>
  <c r="I37" i="109"/>
  <c r="I36" i="109"/>
  <c r="I33" i="109"/>
  <c r="I32" i="109"/>
  <c r="I31" i="109"/>
  <c r="I29" i="109"/>
  <c r="I28" i="109"/>
  <c r="I27" i="109"/>
  <c r="I25" i="109"/>
  <c r="I24" i="109"/>
  <c r="I23" i="109"/>
  <c r="I21" i="109"/>
  <c r="E73" i="109"/>
  <c r="E72" i="109"/>
  <c r="E71" i="109"/>
  <c r="E68" i="109"/>
  <c r="E67" i="109"/>
  <c r="E66" i="109"/>
  <c r="E64" i="109"/>
  <c r="E63" i="109"/>
  <c r="E62" i="109"/>
  <c r="E59" i="109"/>
  <c r="E58" i="109"/>
  <c r="E57" i="109"/>
  <c r="E55" i="109"/>
  <c r="E54" i="109"/>
  <c r="E53" i="109"/>
  <c r="E51" i="109"/>
  <c r="E50" i="109"/>
  <c r="E49" i="109"/>
  <c r="E47" i="109"/>
  <c r="E46" i="109"/>
  <c r="E45" i="109"/>
  <c r="E42" i="109"/>
  <c r="E41" i="109"/>
  <c r="E40" i="109"/>
  <c r="E38" i="109"/>
  <c r="E37" i="109"/>
  <c r="E36" i="109"/>
  <c r="E33" i="109"/>
  <c r="E32" i="109"/>
  <c r="E31" i="109"/>
  <c r="E29" i="109"/>
  <c r="E28" i="109"/>
  <c r="E27" i="109"/>
  <c r="E25" i="109"/>
  <c r="E24" i="109"/>
  <c r="E23" i="109"/>
  <c r="E21" i="109"/>
  <c r="E16" i="171"/>
  <c r="F16" i="171"/>
  <c r="G16" i="171"/>
  <c r="H84" i="89"/>
  <c r="G84" i="89"/>
  <c r="H83" i="89"/>
  <c r="G83" i="89"/>
  <c r="H82" i="89"/>
  <c r="G82" i="89"/>
  <c r="H80" i="89"/>
  <c r="G80" i="89"/>
  <c r="H79" i="89"/>
  <c r="G79" i="89"/>
  <c r="H78" i="89"/>
  <c r="G78" i="89"/>
  <c r="H76" i="89"/>
  <c r="G76" i="89"/>
  <c r="H75" i="89"/>
  <c r="G75" i="89"/>
  <c r="H74" i="89"/>
  <c r="G74" i="89"/>
  <c r="H72" i="89"/>
  <c r="G72" i="89"/>
  <c r="H71" i="89"/>
  <c r="G71" i="89"/>
  <c r="H70" i="89"/>
  <c r="G70" i="89"/>
  <c r="H68" i="89"/>
  <c r="G68" i="89"/>
  <c r="H67" i="89"/>
  <c r="G67" i="89"/>
  <c r="H66" i="89"/>
  <c r="G66" i="89"/>
  <c r="H64" i="89"/>
  <c r="G64" i="89"/>
  <c r="H63" i="89"/>
  <c r="G63" i="89"/>
  <c r="H62" i="89"/>
  <c r="G62" i="89"/>
  <c r="H60" i="89"/>
  <c r="G60" i="89"/>
  <c r="H59" i="89"/>
  <c r="G59" i="89"/>
  <c r="H58" i="89"/>
  <c r="G58" i="89"/>
  <c r="H56" i="89"/>
  <c r="G56" i="89"/>
  <c r="H55" i="89"/>
  <c r="G55" i="89"/>
  <c r="H54" i="89"/>
  <c r="G54" i="89"/>
  <c r="H52" i="89"/>
  <c r="G52" i="89"/>
  <c r="H51" i="89"/>
  <c r="G51" i="89"/>
  <c r="H50" i="89"/>
  <c r="G50" i="89"/>
  <c r="H48" i="89"/>
  <c r="G48" i="89"/>
  <c r="H47" i="89"/>
  <c r="G47" i="89"/>
  <c r="H46" i="89"/>
  <c r="G46" i="89"/>
  <c r="H44" i="89"/>
  <c r="G44" i="89"/>
  <c r="H43" i="89"/>
  <c r="G43" i="89"/>
  <c r="H42" i="89"/>
  <c r="G42" i="89"/>
  <c r="H40" i="89"/>
  <c r="G40" i="89"/>
  <c r="H39" i="89"/>
  <c r="G39" i="89"/>
  <c r="H38" i="89"/>
  <c r="G38" i="89"/>
  <c r="H36" i="89"/>
  <c r="G36" i="89"/>
  <c r="H35" i="89"/>
  <c r="G35" i="89"/>
  <c r="H34" i="89"/>
  <c r="G34" i="89"/>
  <c r="H32" i="89"/>
  <c r="G32" i="89"/>
  <c r="H31" i="89"/>
  <c r="G31" i="89"/>
  <c r="H30" i="89"/>
  <c r="G30" i="89"/>
  <c r="H28" i="89"/>
  <c r="G28" i="89"/>
  <c r="H27" i="89"/>
  <c r="G27" i="89"/>
  <c r="H26" i="89"/>
  <c r="G26" i="89"/>
  <c r="H24" i="89"/>
  <c r="G24" i="89"/>
  <c r="H23" i="89"/>
  <c r="G23" i="89"/>
  <c r="H22" i="89"/>
  <c r="G22" i="89"/>
  <c r="G19" i="90"/>
  <c r="H19" i="90"/>
  <c r="K19" i="90"/>
  <c r="L19" i="90"/>
  <c r="F59" i="90"/>
  <c r="F63" i="90"/>
  <c r="E16" i="67" l="1"/>
  <c r="E15" i="67"/>
  <c r="E16" i="109"/>
  <c r="E15" i="109"/>
  <c r="E16" i="70"/>
  <c r="I16" i="70"/>
  <c r="I16" i="67"/>
  <c r="I15" i="67"/>
  <c r="E14" i="109"/>
  <c r="J83" i="90"/>
  <c r="J82" i="90"/>
  <c r="J81" i="90"/>
  <c r="J79" i="90"/>
  <c r="J78" i="90"/>
  <c r="J77" i="90"/>
  <c r="J75" i="90"/>
  <c r="J74" i="90"/>
  <c r="J73" i="90"/>
  <c r="J71" i="90"/>
  <c r="J70" i="90"/>
  <c r="J69" i="90"/>
  <c r="J67" i="90"/>
  <c r="J66" i="90"/>
  <c r="J65" i="90"/>
  <c r="J63" i="90"/>
  <c r="J62" i="90"/>
  <c r="J61" i="90"/>
  <c r="J59" i="90"/>
  <c r="J58" i="90"/>
  <c r="J57" i="90"/>
  <c r="J55" i="90"/>
  <c r="J54" i="90"/>
  <c r="J53" i="90"/>
  <c r="J51" i="90"/>
  <c r="J50" i="90"/>
  <c r="J49" i="90"/>
  <c r="J47" i="90"/>
  <c r="J46" i="90"/>
  <c r="J45" i="90"/>
  <c r="J43" i="90"/>
  <c r="J42" i="90"/>
  <c r="J41" i="90"/>
  <c r="J39" i="90"/>
  <c r="J38" i="90"/>
  <c r="J37" i="90"/>
  <c r="J35" i="90"/>
  <c r="J34" i="90"/>
  <c r="J33" i="90"/>
  <c r="J31" i="90"/>
  <c r="J30" i="90"/>
  <c r="J29" i="90"/>
  <c r="J27" i="90"/>
  <c r="J26" i="90"/>
  <c r="J25" i="90"/>
  <c r="J22" i="90"/>
  <c r="J23" i="90"/>
  <c r="J21" i="90"/>
  <c r="F83" i="90"/>
  <c r="F82" i="90"/>
  <c r="F81" i="90"/>
  <c r="F79" i="90"/>
  <c r="F80" i="89" s="1"/>
  <c r="F78" i="90"/>
  <c r="F79" i="89" s="1"/>
  <c r="F77" i="90"/>
  <c r="F78" i="89" s="1"/>
  <c r="F75" i="90"/>
  <c r="F74" i="90"/>
  <c r="F73" i="90"/>
  <c r="F71" i="90"/>
  <c r="F70" i="90"/>
  <c r="F69" i="90"/>
  <c r="F67" i="90"/>
  <c r="F66" i="90"/>
  <c r="F65" i="90"/>
  <c r="F62" i="90"/>
  <c r="F61" i="90"/>
  <c r="F58" i="90"/>
  <c r="F57" i="90"/>
  <c r="F54" i="90"/>
  <c r="F53" i="90"/>
  <c r="F54" i="89" s="1"/>
  <c r="F51" i="90"/>
  <c r="F50" i="90"/>
  <c r="F49" i="90"/>
  <c r="F47" i="90"/>
  <c r="F46" i="90"/>
  <c r="F45" i="90"/>
  <c r="F43" i="90"/>
  <c r="F42" i="90"/>
  <c r="F41" i="90"/>
  <c r="F39" i="90"/>
  <c r="F38" i="90"/>
  <c r="F37" i="90"/>
  <c r="F35" i="90"/>
  <c r="F34" i="90"/>
  <c r="F33" i="90"/>
  <c r="F31" i="90"/>
  <c r="F32" i="89" s="1"/>
  <c r="F30" i="90"/>
  <c r="F29" i="90"/>
  <c r="F27" i="90"/>
  <c r="F26" i="90"/>
  <c r="F25" i="90"/>
  <c r="F22" i="90"/>
  <c r="F23" i="90"/>
  <c r="F21" i="90"/>
  <c r="O20" i="89"/>
  <c r="P20" i="89"/>
  <c r="N84" i="89"/>
  <c r="F84" i="89" s="1"/>
  <c r="N83" i="89"/>
  <c r="F83" i="89" s="1"/>
  <c r="N82" i="89"/>
  <c r="F82" i="89" s="1"/>
  <c r="N72" i="89"/>
  <c r="N71" i="89"/>
  <c r="N70" i="89"/>
  <c r="N60" i="89"/>
  <c r="N59" i="89"/>
  <c r="N58" i="89"/>
  <c r="N48" i="89"/>
  <c r="N47" i="89"/>
  <c r="N46" i="89"/>
  <c r="N23" i="89"/>
  <c r="N24" i="89"/>
  <c r="N20" i="89" s="1"/>
  <c r="N22" i="89"/>
  <c r="J76" i="89"/>
  <c r="F76" i="89" s="1"/>
  <c r="J75" i="89"/>
  <c r="F75" i="89" s="1"/>
  <c r="J74" i="89"/>
  <c r="J72" i="89"/>
  <c r="J71" i="89"/>
  <c r="F71" i="89" s="1"/>
  <c r="J70" i="89"/>
  <c r="F70" i="89" s="1"/>
  <c r="J68" i="89"/>
  <c r="J67" i="89"/>
  <c r="J66" i="89"/>
  <c r="F66" i="89" s="1"/>
  <c r="J64" i="89"/>
  <c r="F64" i="89" s="1"/>
  <c r="J63" i="89"/>
  <c r="J62" i="89"/>
  <c r="J60" i="89"/>
  <c r="F60" i="89" s="1"/>
  <c r="J59" i="89"/>
  <c r="F59" i="89" s="1"/>
  <c r="J58" i="89"/>
  <c r="J56" i="89"/>
  <c r="J55" i="89"/>
  <c r="F55" i="89" s="1"/>
  <c r="J52" i="89"/>
  <c r="F52" i="89" s="1"/>
  <c r="J51" i="89"/>
  <c r="F51" i="89" s="1"/>
  <c r="J50" i="89"/>
  <c r="J48" i="89"/>
  <c r="F48" i="89" s="1"/>
  <c r="J47" i="89"/>
  <c r="F47" i="89" s="1"/>
  <c r="J46" i="89"/>
  <c r="J44" i="89"/>
  <c r="J43" i="89"/>
  <c r="F43" i="89" s="1"/>
  <c r="J42" i="89"/>
  <c r="F42" i="89" s="1"/>
  <c r="J40" i="89"/>
  <c r="F40" i="89" s="1"/>
  <c r="J39" i="89"/>
  <c r="J38" i="89"/>
  <c r="F38" i="89" s="1"/>
  <c r="J36" i="89"/>
  <c r="F36" i="89" s="1"/>
  <c r="J35" i="89"/>
  <c r="F35" i="89" s="1"/>
  <c r="J34" i="89"/>
  <c r="J28" i="89"/>
  <c r="F28" i="89" s="1"/>
  <c r="J27" i="89"/>
  <c r="F27" i="89" s="1"/>
  <c r="J26" i="89"/>
  <c r="F26" i="89" s="1"/>
  <c r="J23" i="89"/>
  <c r="J24" i="89"/>
  <c r="F24" i="89" s="1"/>
  <c r="J22" i="89"/>
  <c r="F22" i="89" s="1"/>
  <c r="K20" i="89"/>
  <c r="G20" i="89" s="1"/>
  <c r="L20" i="89"/>
  <c r="G47" i="125"/>
  <c r="F47" i="125"/>
  <c r="G46" i="125"/>
  <c r="F46" i="125"/>
  <c r="E46" i="125"/>
  <c r="G41" i="125"/>
  <c r="F41" i="125"/>
  <c r="G40" i="125"/>
  <c r="F40" i="125"/>
  <c r="G38" i="125"/>
  <c r="F38" i="125"/>
  <c r="G37" i="125"/>
  <c r="F37" i="125"/>
  <c r="G35" i="125"/>
  <c r="F35" i="125"/>
  <c r="E35" i="125"/>
  <c r="G34" i="125"/>
  <c r="F34" i="125"/>
  <c r="G29" i="125"/>
  <c r="F29" i="125"/>
  <c r="G28" i="125"/>
  <c r="F28" i="125"/>
  <c r="E28" i="125"/>
  <c r="G23" i="125"/>
  <c r="F23" i="125"/>
  <c r="G22" i="125"/>
  <c r="F22" i="125"/>
  <c r="F16" i="124"/>
  <c r="G16" i="124"/>
  <c r="J16" i="124"/>
  <c r="F16" i="125" s="1"/>
  <c r="K16" i="124"/>
  <c r="G16" i="125" s="1"/>
  <c r="F17" i="124"/>
  <c r="F17" i="125" s="1"/>
  <c r="G17" i="124"/>
  <c r="G17" i="125" s="1"/>
  <c r="J17" i="124"/>
  <c r="K17" i="124"/>
  <c r="E22" i="124"/>
  <c r="E22" i="125" s="1"/>
  <c r="I22" i="124"/>
  <c r="E23" i="124"/>
  <c r="E23" i="125" s="1"/>
  <c r="I23" i="124"/>
  <c r="I28" i="124"/>
  <c r="I29" i="124"/>
  <c r="E29" i="125" s="1"/>
  <c r="I31" i="124"/>
  <c r="I32" i="124"/>
  <c r="I34" i="124"/>
  <c r="E34" i="125" s="1"/>
  <c r="I35" i="124"/>
  <c r="E37" i="124"/>
  <c r="E37" i="125" s="1"/>
  <c r="I37" i="124"/>
  <c r="E38" i="124"/>
  <c r="E38" i="125" s="1"/>
  <c r="I38" i="124"/>
  <c r="I40" i="124"/>
  <c r="E40" i="125" s="1"/>
  <c r="I41" i="124"/>
  <c r="E41" i="125" s="1"/>
  <c r="E46" i="124"/>
  <c r="I46" i="124"/>
  <c r="E47" i="124"/>
  <c r="E47" i="125" s="1"/>
  <c r="I47" i="124"/>
  <c r="G47" i="177"/>
  <c r="F47" i="177"/>
  <c r="G46" i="177"/>
  <c r="F46" i="177"/>
  <c r="G41" i="177"/>
  <c r="F41" i="177"/>
  <c r="G40" i="177"/>
  <c r="F40" i="177"/>
  <c r="G38" i="177"/>
  <c r="F38" i="177"/>
  <c r="G37" i="177"/>
  <c r="F37" i="177"/>
  <c r="G35" i="177"/>
  <c r="F35" i="177"/>
  <c r="G34" i="177"/>
  <c r="F34" i="177"/>
  <c r="G32" i="177"/>
  <c r="F32" i="177"/>
  <c r="G31" i="177"/>
  <c r="F31" i="177"/>
  <c r="G29" i="177"/>
  <c r="F29" i="177"/>
  <c r="G28" i="177"/>
  <c r="F28" i="177"/>
  <c r="G23" i="177"/>
  <c r="F23" i="177"/>
  <c r="G22" i="177"/>
  <c r="F22" i="177"/>
  <c r="G20" i="177"/>
  <c r="F20" i="177"/>
  <c r="K17" i="178"/>
  <c r="J17" i="178"/>
  <c r="G17" i="178"/>
  <c r="F17" i="178"/>
  <c r="G16" i="178"/>
  <c r="F16" i="178"/>
  <c r="K17" i="167"/>
  <c r="J17" i="167"/>
  <c r="K16" i="167"/>
  <c r="J16" i="167"/>
  <c r="G17" i="167"/>
  <c r="G17" i="177" s="1"/>
  <c r="F17" i="167"/>
  <c r="F17" i="177" s="1"/>
  <c r="G16" i="167"/>
  <c r="G16" i="177" s="1"/>
  <c r="F16" i="167"/>
  <c r="F16" i="177" s="1"/>
  <c r="I29" i="167"/>
  <c r="E29" i="177" s="1"/>
  <c r="I28" i="167"/>
  <c r="E28" i="177" s="1"/>
  <c r="E47" i="178"/>
  <c r="E46" i="178"/>
  <c r="E38" i="178"/>
  <c r="E37" i="178"/>
  <c r="E23" i="178"/>
  <c r="E17" i="178" s="1"/>
  <c r="E22" i="178"/>
  <c r="E16" i="178" s="1"/>
  <c r="I20" i="178"/>
  <c r="I17" i="178" s="1"/>
  <c r="I38" i="167"/>
  <c r="E38" i="167"/>
  <c r="E38" i="177" s="1"/>
  <c r="I37" i="167"/>
  <c r="E37" i="167"/>
  <c r="E37" i="177" s="1"/>
  <c r="I41" i="167"/>
  <c r="E41" i="177" s="1"/>
  <c r="I40" i="167"/>
  <c r="E40" i="177" s="1"/>
  <c r="I47" i="167"/>
  <c r="I46" i="167"/>
  <c r="I35" i="167"/>
  <c r="E35" i="177" s="1"/>
  <c r="I34" i="167"/>
  <c r="E34" i="177" s="1"/>
  <c r="I32" i="167"/>
  <c r="E32" i="177" s="1"/>
  <c r="I31" i="167"/>
  <c r="E31" i="177" s="1"/>
  <c r="I23" i="167"/>
  <c r="I17" i="167" s="1"/>
  <c r="I22" i="167"/>
  <c r="I16" i="167" s="1"/>
  <c r="E47" i="167"/>
  <c r="E47" i="177" s="1"/>
  <c r="E46" i="167"/>
  <c r="E46" i="177" s="1"/>
  <c r="E23" i="167"/>
  <c r="E23" i="177" s="1"/>
  <c r="K50" i="166"/>
  <c r="J50" i="166"/>
  <c r="K49" i="166"/>
  <c r="J49" i="166"/>
  <c r="K47" i="166"/>
  <c r="J47" i="166"/>
  <c r="K46" i="166"/>
  <c r="J46" i="166"/>
  <c r="K44" i="166"/>
  <c r="J44" i="166"/>
  <c r="K43" i="166"/>
  <c r="J43" i="166"/>
  <c r="K41" i="166"/>
  <c r="J41" i="166"/>
  <c r="K40" i="166"/>
  <c r="J40" i="166"/>
  <c r="K38" i="166"/>
  <c r="J38" i="166"/>
  <c r="K37" i="166"/>
  <c r="J37" i="166"/>
  <c r="K35" i="166"/>
  <c r="J35" i="166"/>
  <c r="K34" i="166"/>
  <c r="J34" i="166"/>
  <c r="K32" i="166"/>
  <c r="J32" i="166"/>
  <c r="K31" i="166"/>
  <c r="J31" i="166"/>
  <c r="K29" i="166"/>
  <c r="J29" i="166"/>
  <c r="K28" i="166"/>
  <c r="J28" i="166"/>
  <c r="K26" i="166"/>
  <c r="J26" i="166"/>
  <c r="K25" i="166"/>
  <c r="J25" i="166"/>
  <c r="K23" i="166"/>
  <c r="J23" i="166"/>
  <c r="K22" i="166"/>
  <c r="J22" i="166"/>
  <c r="J20" i="166"/>
  <c r="K20" i="166"/>
  <c r="J19" i="166"/>
  <c r="K19" i="166"/>
  <c r="E50" i="166"/>
  <c r="E47" i="166"/>
  <c r="E43" i="166"/>
  <c r="E41" i="166"/>
  <c r="E35" i="166"/>
  <c r="E32" i="166"/>
  <c r="E31" i="166"/>
  <c r="I47" i="165"/>
  <c r="I17" i="165" s="1"/>
  <c r="E50" i="165"/>
  <c r="E49" i="165"/>
  <c r="E47" i="165"/>
  <c r="E46" i="165"/>
  <c r="E44" i="165"/>
  <c r="E43" i="165"/>
  <c r="E41" i="165"/>
  <c r="E40" i="165"/>
  <c r="E38" i="165"/>
  <c r="E37" i="165"/>
  <c r="E35" i="165"/>
  <c r="E34" i="165"/>
  <c r="E32" i="165"/>
  <c r="E31" i="165"/>
  <c r="E29" i="165"/>
  <c r="E28" i="165"/>
  <c r="E26" i="165"/>
  <c r="E25" i="165"/>
  <c r="E23" i="165"/>
  <c r="F17" i="165"/>
  <c r="G17" i="165"/>
  <c r="J17" i="165"/>
  <c r="K17" i="165"/>
  <c r="E17" i="166"/>
  <c r="F17" i="166"/>
  <c r="G17" i="166"/>
  <c r="G16" i="166"/>
  <c r="F16" i="166"/>
  <c r="H20" i="89" l="1"/>
  <c r="F23" i="89"/>
  <c r="F34" i="89"/>
  <c r="F39" i="89"/>
  <c r="F44" i="89"/>
  <c r="F50" i="89"/>
  <c r="F56" i="89"/>
  <c r="F62" i="89"/>
  <c r="F67" i="89"/>
  <c r="F72" i="89"/>
  <c r="F30" i="89"/>
  <c r="J19" i="90"/>
  <c r="E20" i="177"/>
  <c r="F46" i="89"/>
  <c r="F58" i="89"/>
  <c r="F63" i="89"/>
  <c r="F68" i="89"/>
  <c r="F74" i="89"/>
  <c r="F31" i="89"/>
  <c r="E17" i="167"/>
  <c r="E17" i="177" s="1"/>
  <c r="F19" i="90"/>
  <c r="J20" i="89"/>
  <c r="F20" i="89" s="1"/>
  <c r="E16" i="124"/>
  <c r="E16" i="125" s="1"/>
  <c r="I16" i="124"/>
  <c r="I17" i="124"/>
  <c r="E17" i="124"/>
  <c r="E17" i="125" s="1"/>
  <c r="E17" i="165"/>
  <c r="E16" i="166"/>
  <c r="I50" i="164"/>
  <c r="I49" i="164"/>
  <c r="I47" i="164"/>
  <c r="I46" i="164"/>
  <c r="I44" i="164"/>
  <c r="I43" i="164"/>
  <c r="I41" i="164"/>
  <c r="I40" i="164"/>
  <c r="I38" i="164"/>
  <c r="I37" i="164"/>
  <c r="I35" i="164"/>
  <c r="I34" i="164"/>
  <c r="I32" i="164"/>
  <c r="I31" i="164"/>
  <c r="I29" i="164"/>
  <c r="I28" i="164"/>
  <c r="I26" i="164"/>
  <c r="I25" i="164"/>
  <c r="E50" i="164"/>
  <c r="E49" i="164"/>
  <c r="E32" i="164"/>
  <c r="E31" i="164"/>
  <c r="E29" i="164"/>
  <c r="E28" i="164"/>
  <c r="I20" i="164"/>
  <c r="I23" i="164"/>
  <c r="E23" i="164"/>
  <c r="F17" i="164"/>
  <c r="G17" i="164"/>
  <c r="J17" i="164"/>
  <c r="K17" i="164"/>
  <c r="I50" i="163"/>
  <c r="I49" i="163"/>
  <c r="I47" i="163"/>
  <c r="I46" i="163"/>
  <c r="I44" i="163"/>
  <c r="I43" i="163"/>
  <c r="I41" i="163"/>
  <c r="I40" i="163"/>
  <c r="I38" i="163"/>
  <c r="I37" i="163"/>
  <c r="I35" i="163"/>
  <c r="I34" i="163"/>
  <c r="I32" i="163"/>
  <c r="I31" i="163"/>
  <c r="I29" i="163"/>
  <c r="I28" i="163"/>
  <c r="I26" i="163"/>
  <c r="I25" i="163"/>
  <c r="I23" i="163"/>
  <c r="I22" i="163"/>
  <c r="I20" i="163"/>
  <c r="E50" i="163"/>
  <c r="I50" i="166" s="1"/>
  <c r="E49" i="163"/>
  <c r="I49" i="166" s="1"/>
  <c r="E47" i="163"/>
  <c r="I47" i="166" s="1"/>
  <c r="E46" i="163"/>
  <c r="E44" i="163"/>
  <c r="E43" i="163"/>
  <c r="I43" i="166" s="1"/>
  <c r="E41" i="163"/>
  <c r="I41" i="166" s="1"/>
  <c r="E40" i="163"/>
  <c r="E38" i="163"/>
  <c r="I38" i="166" s="1"/>
  <c r="E37" i="163"/>
  <c r="I37" i="166" s="1"/>
  <c r="E35" i="163"/>
  <c r="I35" i="166" s="1"/>
  <c r="E34" i="163"/>
  <c r="E32" i="163"/>
  <c r="I32" i="166" s="1"/>
  <c r="E31" i="163"/>
  <c r="I31" i="166" s="1"/>
  <c r="E29" i="163"/>
  <c r="I29" i="166" s="1"/>
  <c r="E28" i="163"/>
  <c r="E26" i="163"/>
  <c r="I26" i="166" s="1"/>
  <c r="E25" i="163"/>
  <c r="I25" i="166" s="1"/>
  <c r="E23" i="163"/>
  <c r="I23" i="166" s="1"/>
  <c r="E22" i="163"/>
  <c r="E20" i="163"/>
  <c r="I20" i="166" s="1"/>
  <c r="F17" i="163"/>
  <c r="J17" i="166" s="1"/>
  <c r="G17" i="163"/>
  <c r="K17" i="166" s="1"/>
  <c r="J17" i="163"/>
  <c r="K17" i="163"/>
  <c r="I28" i="166" l="1"/>
  <c r="I34" i="166"/>
  <c r="I40" i="166"/>
  <c r="I46" i="166"/>
  <c r="I44" i="166"/>
  <c r="E17" i="164"/>
  <c r="I17" i="164"/>
  <c r="I17" i="163"/>
  <c r="E17" i="163"/>
  <c r="I17" i="166" s="1"/>
  <c r="G50" i="175"/>
  <c r="F50" i="175"/>
  <c r="G49" i="175"/>
  <c r="F49" i="175"/>
  <c r="G47" i="175"/>
  <c r="F47" i="175"/>
  <c r="G46" i="175"/>
  <c r="F46" i="175"/>
  <c r="G44" i="175"/>
  <c r="F44" i="175"/>
  <c r="G43" i="175"/>
  <c r="F43" i="175"/>
  <c r="G41" i="175"/>
  <c r="F41" i="175"/>
  <c r="G40" i="175"/>
  <c r="F40" i="175"/>
  <c r="G38" i="175"/>
  <c r="F38" i="175"/>
  <c r="G37" i="175"/>
  <c r="F37" i="175"/>
  <c r="G35" i="175"/>
  <c r="F35" i="175"/>
  <c r="G34" i="175"/>
  <c r="F34" i="175"/>
  <c r="G32" i="175"/>
  <c r="F32" i="175"/>
  <c r="G31" i="175"/>
  <c r="F31" i="175"/>
  <c r="G29" i="175"/>
  <c r="F29" i="175"/>
  <c r="G28" i="175"/>
  <c r="F28" i="175"/>
  <c r="G26" i="175"/>
  <c r="F26" i="175"/>
  <c r="G25" i="175"/>
  <c r="F25" i="175"/>
  <c r="G23" i="175"/>
  <c r="F23" i="175"/>
  <c r="G22" i="175"/>
  <c r="F22" i="175"/>
  <c r="F20" i="175"/>
  <c r="G20" i="175"/>
  <c r="I50" i="174"/>
  <c r="I49" i="174"/>
  <c r="I47" i="174"/>
  <c r="I46" i="174"/>
  <c r="I41" i="174"/>
  <c r="I40" i="174"/>
  <c r="I38" i="174"/>
  <c r="I37" i="174"/>
  <c r="I35" i="174"/>
  <c r="I34" i="174"/>
  <c r="I32" i="174"/>
  <c r="I31" i="174"/>
  <c r="I29" i="174"/>
  <c r="I28" i="174"/>
  <c r="I26" i="174"/>
  <c r="I25" i="174"/>
  <c r="I23" i="174"/>
  <c r="I22" i="174"/>
  <c r="I20" i="174"/>
  <c r="F17" i="174"/>
  <c r="G17" i="174"/>
  <c r="I17" i="174"/>
  <c r="J17" i="174"/>
  <c r="K17" i="174"/>
  <c r="E50" i="174"/>
  <c r="E49" i="174"/>
  <c r="E47" i="174"/>
  <c r="E46" i="174"/>
  <c r="E44" i="174"/>
  <c r="E43" i="174"/>
  <c r="E41" i="174"/>
  <c r="E40" i="174"/>
  <c r="E38" i="174"/>
  <c r="E37" i="174"/>
  <c r="E35" i="174"/>
  <c r="E34" i="174"/>
  <c r="E32" i="174"/>
  <c r="E31" i="174"/>
  <c r="E29" i="174"/>
  <c r="E28" i="174"/>
  <c r="E26" i="174"/>
  <c r="E25" i="174"/>
  <c r="E23" i="174"/>
  <c r="E22" i="174"/>
  <c r="E20" i="174"/>
  <c r="E17" i="174" s="1"/>
  <c r="I50" i="172"/>
  <c r="I49" i="172"/>
  <c r="I47" i="172"/>
  <c r="I46" i="172"/>
  <c r="I41" i="172"/>
  <c r="I40" i="172"/>
  <c r="I38" i="172"/>
  <c r="I37" i="172"/>
  <c r="I35" i="172"/>
  <c r="I34" i="172"/>
  <c r="I32" i="172"/>
  <c r="I31" i="172"/>
  <c r="I29" i="172"/>
  <c r="I28" i="172"/>
  <c r="I26" i="172"/>
  <c r="I25" i="172"/>
  <c r="I23" i="172"/>
  <c r="I22" i="172"/>
  <c r="I20" i="172"/>
  <c r="E20" i="175" s="1"/>
  <c r="F17" i="173"/>
  <c r="G17" i="173"/>
  <c r="J17" i="173"/>
  <c r="K17" i="173"/>
  <c r="I50" i="173"/>
  <c r="I49" i="173"/>
  <c r="I47" i="173"/>
  <c r="I46" i="173"/>
  <c r="I44" i="173"/>
  <c r="E44" i="175" s="1"/>
  <c r="I43" i="173"/>
  <c r="E43" i="175" s="1"/>
  <c r="I41" i="173"/>
  <c r="I40" i="173"/>
  <c r="I38" i="173"/>
  <c r="I37" i="173"/>
  <c r="I35" i="173"/>
  <c r="I34" i="173"/>
  <c r="I32" i="173"/>
  <c r="I31" i="173"/>
  <c r="I29" i="173"/>
  <c r="I28" i="173"/>
  <c r="I26" i="173"/>
  <c r="I25" i="173"/>
  <c r="I23" i="173"/>
  <c r="I22" i="173"/>
  <c r="I20" i="173"/>
  <c r="I17" i="173" s="1"/>
  <c r="E50" i="173"/>
  <c r="E47" i="173"/>
  <c r="E41" i="173"/>
  <c r="E40" i="173"/>
  <c r="E32" i="173"/>
  <c r="E17" i="173" s="1"/>
  <c r="E50" i="172"/>
  <c r="E50" i="175" s="1"/>
  <c r="E49" i="172"/>
  <c r="E47" i="172"/>
  <c r="E47" i="175" s="1"/>
  <c r="E46" i="172"/>
  <c r="E41" i="172"/>
  <c r="E41" i="175" s="1"/>
  <c r="E40" i="172"/>
  <c r="E40" i="175" s="1"/>
  <c r="E38" i="172"/>
  <c r="E38" i="175" s="1"/>
  <c r="E37" i="172"/>
  <c r="E37" i="175" s="1"/>
  <c r="E35" i="172"/>
  <c r="E35" i="175" s="1"/>
  <c r="E34" i="172"/>
  <c r="E34" i="175" s="1"/>
  <c r="E32" i="172"/>
  <c r="E32" i="175" s="1"/>
  <c r="E31" i="172"/>
  <c r="E29" i="172"/>
  <c r="E29" i="175" s="1"/>
  <c r="E28" i="172"/>
  <c r="E28" i="175" s="1"/>
  <c r="E26" i="172"/>
  <c r="E26" i="175" s="1"/>
  <c r="E23" i="172"/>
  <c r="E23" i="175" s="1"/>
  <c r="F17" i="172"/>
  <c r="F17" i="175" s="1"/>
  <c r="G17" i="172"/>
  <c r="G17" i="175" s="1"/>
  <c r="J17" i="172"/>
  <c r="K17" i="172"/>
  <c r="E17" i="172" l="1"/>
  <c r="I17" i="172"/>
  <c r="E17" i="175" l="1"/>
  <c r="J83" i="114"/>
  <c r="J82" i="114"/>
  <c r="J79" i="114"/>
  <c r="J78" i="114"/>
  <c r="J77" i="114"/>
  <c r="J75" i="114"/>
  <c r="F76" i="113" s="1"/>
  <c r="J74" i="114"/>
  <c r="J73" i="114"/>
  <c r="J71" i="114"/>
  <c r="J70" i="114"/>
  <c r="J69" i="114"/>
  <c r="J67" i="114"/>
  <c r="J66" i="114"/>
  <c r="J65" i="114"/>
  <c r="J63" i="114"/>
  <c r="J62" i="114"/>
  <c r="J61" i="114"/>
  <c r="J59" i="114"/>
  <c r="J58" i="114"/>
  <c r="J57" i="114"/>
  <c r="J55" i="114"/>
  <c r="J54" i="114"/>
  <c r="J53" i="114"/>
  <c r="J51" i="114"/>
  <c r="J50" i="114"/>
  <c r="J49" i="114"/>
  <c r="J47" i="114"/>
  <c r="J46" i="114"/>
  <c r="J45" i="114"/>
  <c r="J43" i="114"/>
  <c r="J42" i="114"/>
  <c r="J41" i="114"/>
  <c r="J39" i="114"/>
  <c r="J38" i="114"/>
  <c r="J37" i="114"/>
  <c r="J35" i="114"/>
  <c r="J34" i="114"/>
  <c r="J33" i="114"/>
  <c r="J31" i="114"/>
  <c r="J30" i="114"/>
  <c r="J29" i="114"/>
  <c r="J27" i="114"/>
  <c r="J26" i="114"/>
  <c r="J25" i="114"/>
  <c r="J22" i="114"/>
  <c r="J23" i="114"/>
  <c r="J21" i="114"/>
  <c r="F79" i="113"/>
  <c r="F75" i="114"/>
  <c r="F74" i="114"/>
  <c r="F73" i="114"/>
  <c r="F71" i="114"/>
  <c r="F72" i="113" s="1"/>
  <c r="F70" i="114"/>
  <c r="F69" i="114"/>
  <c r="F67" i="114"/>
  <c r="F66" i="114"/>
  <c r="F65" i="114"/>
  <c r="F63" i="114"/>
  <c r="F62" i="114"/>
  <c r="F61" i="114"/>
  <c r="F62" i="113" s="1"/>
  <c r="F59" i="114"/>
  <c r="F58" i="114"/>
  <c r="F57" i="114"/>
  <c r="F54" i="114"/>
  <c r="F55" i="113" s="1"/>
  <c r="F53" i="114"/>
  <c r="F47" i="114"/>
  <c r="F46" i="114"/>
  <c r="F45" i="114"/>
  <c r="F43" i="114"/>
  <c r="F42" i="114"/>
  <c r="F41" i="114"/>
  <c r="F39" i="114"/>
  <c r="F38" i="114"/>
  <c r="F37" i="114"/>
  <c r="F38" i="113" s="1"/>
  <c r="F35" i="114"/>
  <c r="F34" i="114"/>
  <c r="F33" i="114"/>
  <c r="F31" i="114"/>
  <c r="F30" i="114"/>
  <c r="F31" i="113" s="1"/>
  <c r="F29" i="114"/>
  <c r="F22" i="114"/>
  <c r="F23" i="114"/>
  <c r="F21" i="114"/>
  <c r="N84" i="113"/>
  <c r="F84" i="113" s="1"/>
  <c r="N83" i="113"/>
  <c r="F83" i="113" s="1"/>
  <c r="N82" i="113"/>
  <c r="N72" i="113"/>
  <c r="N71" i="113"/>
  <c r="N19" i="113" s="1"/>
  <c r="N70" i="113"/>
  <c r="N60" i="113"/>
  <c r="N59" i="113"/>
  <c r="N58" i="113"/>
  <c r="N48" i="113"/>
  <c r="N20" i="113" s="1"/>
  <c r="N47" i="113"/>
  <c r="N46" i="113"/>
  <c r="F32" i="113"/>
  <c r="N23" i="113"/>
  <c r="N24" i="113"/>
  <c r="N22" i="113"/>
  <c r="F82" i="113"/>
  <c r="F78" i="113"/>
  <c r="J76" i="113"/>
  <c r="J75" i="113"/>
  <c r="F75" i="113" s="1"/>
  <c r="J74" i="113"/>
  <c r="J72" i="113"/>
  <c r="J71" i="113"/>
  <c r="J70" i="113"/>
  <c r="J68" i="113"/>
  <c r="J67" i="113"/>
  <c r="J66" i="113"/>
  <c r="J64" i="113"/>
  <c r="F64" i="113" s="1"/>
  <c r="J63" i="113"/>
  <c r="F63" i="113" s="1"/>
  <c r="J62" i="113"/>
  <c r="J60" i="113"/>
  <c r="J59" i="113"/>
  <c r="J58" i="113"/>
  <c r="J56" i="113"/>
  <c r="F56" i="113" s="1"/>
  <c r="J52" i="113"/>
  <c r="F52" i="113" s="1"/>
  <c r="J51" i="113"/>
  <c r="F51" i="113" s="1"/>
  <c r="J50" i="113"/>
  <c r="F50" i="113" s="1"/>
  <c r="J48" i="113"/>
  <c r="J47" i="113"/>
  <c r="J46" i="113"/>
  <c r="F46" i="113" s="1"/>
  <c r="J44" i="113"/>
  <c r="J20" i="113" s="1"/>
  <c r="J43" i="113"/>
  <c r="J42" i="113"/>
  <c r="J40" i="113"/>
  <c r="J39" i="113"/>
  <c r="F39" i="113" s="1"/>
  <c r="J38" i="113"/>
  <c r="J36" i="113"/>
  <c r="J35" i="113"/>
  <c r="F35" i="113" s="1"/>
  <c r="J34" i="113"/>
  <c r="F34" i="113" s="1"/>
  <c r="J28" i="113"/>
  <c r="J27" i="113"/>
  <c r="F27" i="113" s="1"/>
  <c r="J26" i="113"/>
  <c r="J23" i="113"/>
  <c r="J19" i="113" s="1"/>
  <c r="J24" i="113"/>
  <c r="J22" i="113"/>
  <c r="G19" i="114"/>
  <c r="H19" i="114"/>
  <c r="K19" i="114"/>
  <c r="L19" i="114"/>
  <c r="H84" i="113"/>
  <c r="G84" i="113"/>
  <c r="H83" i="113"/>
  <c r="G83" i="113"/>
  <c r="H82" i="113"/>
  <c r="G82" i="113"/>
  <c r="H80" i="113"/>
  <c r="G80" i="113"/>
  <c r="F80" i="113"/>
  <c r="H79" i="113"/>
  <c r="G79" i="113"/>
  <c r="H78" i="113"/>
  <c r="G78" i="113"/>
  <c r="H76" i="113"/>
  <c r="G76" i="113"/>
  <c r="H75" i="113"/>
  <c r="G75" i="113"/>
  <c r="H74" i="113"/>
  <c r="G74" i="113"/>
  <c r="H72" i="113"/>
  <c r="G72" i="113"/>
  <c r="H71" i="113"/>
  <c r="G71" i="113"/>
  <c r="H70" i="113"/>
  <c r="G70" i="113"/>
  <c r="F70" i="113"/>
  <c r="H68" i="113"/>
  <c r="G68" i="113"/>
  <c r="H67" i="113"/>
  <c r="G67" i="113"/>
  <c r="H66" i="113"/>
  <c r="G66" i="113"/>
  <c r="F66" i="113"/>
  <c r="H64" i="113"/>
  <c r="G64" i="113"/>
  <c r="H63" i="113"/>
  <c r="G63" i="113"/>
  <c r="H62" i="113"/>
  <c r="G62" i="113"/>
  <c r="H60" i="113"/>
  <c r="G60" i="113"/>
  <c r="H59" i="113"/>
  <c r="G59" i="113"/>
  <c r="H58" i="113"/>
  <c r="G58" i="113"/>
  <c r="H56" i="113"/>
  <c r="G56" i="113"/>
  <c r="H55" i="113"/>
  <c r="G55" i="113"/>
  <c r="H54" i="113"/>
  <c r="G54" i="113"/>
  <c r="F54" i="113"/>
  <c r="H52" i="113"/>
  <c r="G52" i="113"/>
  <c r="H51" i="113"/>
  <c r="G51" i="113"/>
  <c r="H50" i="113"/>
  <c r="G50" i="113"/>
  <c r="H48" i="113"/>
  <c r="G48" i="113"/>
  <c r="F48" i="113"/>
  <c r="H47" i="113"/>
  <c r="G47" i="113"/>
  <c r="F47" i="113"/>
  <c r="H46" i="113"/>
  <c r="G46" i="113"/>
  <c r="H44" i="113"/>
  <c r="G44" i="113"/>
  <c r="F44" i="113"/>
  <c r="H43" i="113"/>
  <c r="G43" i="113"/>
  <c r="H42" i="113"/>
  <c r="G42" i="113"/>
  <c r="H40" i="113"/>
  <c r="G40" i="113"/>
  <c r="H39" i="113"/>
  <c r="G39" i="113"/>
  <c r="H38" i="113"/>
  <c r="G38" i="113"/>
  <c r="H36" i="113"/>
  <c r="G36" i="113"/>
  <c r="F36" i="113"/>
  <c r="H35" i="113"/>
  <c r="G35" i="113"/>
  <c r="H34" i="113"/>
  <c r="G34" i="113"/>
  <c r="H32" i="113"/>
  <c r="G32" i="113"/>
  <c r="H31" i="113"/>
  <c r="G31" i="113"/>
  <c r="H30" i="113"/>
  <c r="G30" i="113"/>
  <c r="F30" i="113"/>
  <c r="H28" i="113"/>
  <c r="G28" i="113"/>
  <c r="H27" i="113"/>
  <c r="G27" i="113"/>
  <c r="H26" i="113"/>
  <c r="G26" i="113"/>
  <c r="H24" i="113"/>
  <c r="H23" i="113"/>
  <c r="G24" i="113"/>
  <c r="G23" i="113"/>
  <c r="P20" i="113"/>
  <c r="P19" i="113"/>
  <c r="O20" i="113"/>
  <c r="O19" i="113"/>
  <c r="L20" i="113"/>
  <c r="L19" i="113"/>
  <c r="K20" i="113"/>
  <c r="K19" i="113"/>
  <c r="F24" i="113" l="1"/>
  <c r="F28" i="113"/>
  <c r="F20" i="113" s="1"/>
  <c r="F67" i="113"/>
  <c r="F59" i="113"/>
  <c r="F58" i="113"/>
  <c r="F68" i="113"/>
  <c r="F74" i="113"/>
  <c r="F60" i="113"/>
  <c r="F71" i="113"/>
  <c r="F40" i="113"/>
  <c r="F26" i="113"/>
  <c r="F42" i="113"/>
  <c r="G19" i="113"/>
  <c r="G20" i="113"/>
  <c r="J19" i="114"/>
  <c r="F23" i="113"/>
  <c r="F19" i="114"/>
  <c r="F43" i="113"/>
  <c r="H20" i="113"/>
  <c r="H19" i="113"/>
  <c r="K19" i="22"/>
  <c r="E77" i="99"/>
  <c r="E76" i="99"/>
  <c r="E75" i="99"/>
  <c r="E73" i="99"/>
  <c r="E72" i="99"/>
  <c r="E71" i="99"/>
  <c r="E69" i="99"/>
  <c r="E68" i="99"/>
  <c r="E67" i="99"/>
  <c r="E65" i="99"/>
  <c r="E64" i="99"/>
  <c r="E63" i="99"/>
  <c r="E61" i="99"/>
  <c r="E60" i="99"/>
  <c r="E59" i="99"/>
  <c r="E53" i="99"/>
  <c r="E52" i="99"/>
  <c r="E51" i="99"/>
  <c r="E49" i="99"/>
  <c r="E48" i="99"/>
  <c r="E47" i="99"/>
  <c r="E45" i="99"/>
  <c r="I43" i="22" s="1"/>
  <c r="E44" i="99"/>
  <c r="I42" i="22" s="1"/>
  <c r="E43" i="99"/>
  <c r="I41" i="22" s="1"/>
  <c r="E41" i="99"/>
  <c r="E40" i="99"/>
  <c r="E39" i="99"/>
  <c r="E33" i="99"/>
  <c r="I31" i="22" s="1"/>
  <c r="E32" i="99"/>
  <c r="I30" i="22" s="1"/>
  <c r="E31" i="99"/>
  <c r="I29" i="22" s="1"/>
  <c r="E29" i="99"/>
  <c r="E28" i="99"/>
  <c r="E27" i="99"/>
  <c r="E25" i="99"/>
  <c r="I77" i="100"/>
  <c r="I76" i="100"/>
  <c r="I75" i="100"/>
  <c r="I73" i="100"/>
  <c r="I72" i="100"/>
  <c r="I71" i="100"/>
  <c r="I69" i="100"/>
  <c r="I68" i="100"/>
  <c r="I67" i="100"/>
  <c r="I61" i="100"/>
  <c r="I60" i="100"/>
  <c r="I59" i="100"/>
  <c r="I53" i="100"/>
  <c r="I52" i="100"/>
  <c r="I51" i="100"/>
  <c r="I49" i="100"/>
  <c r="I48" i="100"/>
  <c r="I47" i="100"/>
  <c r="I41" i="100"/>
  <c r="I40" i="100"/>
  <c r="I39" i="100"/>
  <c r="I37" i="100"/>
  <c r="I36" i="100"/>
  <c r="I35" i="100"/>
  <c r="I33" i="100"/>
  <c r="I32" i="100"/>
  <c r="I31" i="100"/>
  <c r="I29" i="100"/>
  <c r="I28" i="100"/>
  <c r="I27" i="100"/>
  <c r="I25" i="100"/>
  <c r="N64" i="100"/>
  <c r="E77" i="100"/>
  <c r="E76" i="100"/>
  <c r="E75" i="100"/>
  <c r="E73" i="100"/>
  <c r="E72" i="100"/>
  <c r="E71" i="100"/>
  <c r="E65" i="100"/>
  <c r="E64" i="100"/>
  <c r="E63" i="100"/>
  <c r="E61" i="100"/>
  <c r="E60" i="100"/>
  <c r="E59" i="100"/>
  <c r="E57" i="100"/>
  <c r="I57" i="99" s="1"/>
  <c r="E56" i="100"/>
  <c r="I56" i="99" s="1"/>
  <c r="E55" i="100"/>
  <c r="I55" i="99" s="1"/>
  <c r="E53" i="100"/>
  <c r="E52" i="100"/>
  <c r="E51" i="100"/>
  <c r="E49" i="100"/>
  <c r="E48" i="100"/>
  <c r="E47" i="100"/>
  <c r="E45" i="100"/>
  <c r="E44" i="100"/>
  <c r="E43" i="100"/>
  <c r="E41" i="100"/>
  <c r="E40" i="100"/>
  <c r="E39" i="100"/>
  <c r="E37" i="100"/>
  <c r="E36" i="100"/>
  <c r="E35" i="100"/>
  <c r="E33" i="100"/>
  <c r="E32" i="100"/>
  <c r="E31" i="100"/>
  <c r="E29" i="100"/>
  <c r="E21" i="100" s="1"/>
  <c r="E28" i="100"/>
  <c r="E27" i="100"/>
  <c r="E25" i="100"/>
  <c r="F21" i="100"/>
  <c r="G21" i="100"/>
  <c r="J21" i="100"/>
  <c r="K21" i="100"/>
  <c r="K21" i="99"/>
  <c r="M81" i="99"/>
  <c r="I81" i="99" s="1"/>
  <c r="M80" i="99"/>
  <c r="I80" i="99" s="1"/>
  <c r="M79" i="99"/>
  <c r="I79" i="99" s="1"/>
  <c r="M77" i="99"/>
  <c r="I77" i="99" s="1"/>
  <c r="M76" i="99"/>
  <c r="I76" i="99" s="1"/>
  <c r="M75" i="99"/>
  <c r="I75" i="99" s="1"/>
  <c r="M73" i="99"/>
  <c r="I73" i="99" s="1"/>
  <c r="M72" i="99"/>
  <c r="I72" i="99" s="1"/>
  <c r="M71" i="99"/>
  <c r="I71" i="99" s="1"/>
  <c r="M69" i="99"/>
  <c r="I69" i="99" s="1"/>
  <c r="M68" i="99"/>
  <c r="I68" i="99" s="1"/>
  <c r="M67" i="99"/>
  <c r="I67" i="99" s="1"/>
  <c r="M65" i="99"/>
  <c r="I65" i="99" s="1"/>
  <c r="M64" i="99"/>
  <c r="M63" i="99"/>
  <c r="I63" i="99" s="1"/>
  <c r="M61" i="99"/>
  <c r="I61" i="99" s="1"/>
  <c r="M60" i="99"/>
  <c r="I60" i="99" s="1"/>
  <c r="M59" i="99"/>
  <c r="I59" i="99" s="1"/>
  <c r="M53" i="99"/>
  <c r="I53" i="99" s="1"/>
  <c r="M52" i="99"/>
  <c r="I52" i="99" s="1"/>
  <c r="M51" i="99"/>
  <c r="I51" i="99" s="1"/>
  <c r="M49" i="99"/>
  <c r="I49" i="99" s="1"/>
  <c r="M48" i="99"/>
  <c r="I48" i="99" s="1"/>
  <c r="M47" i="99"/>
  <c r="I47" i="99" s="1"/>
  <c r="M45" i="99"/>
  <c r="I45" i="99" s="1"/>
  <c r="M44" i="99"/>
  <c r="I44" i="99" s="1"/>
  <c r="M43" i="99"/>
  <c r="I43" i="99" s="1"/>
  <c r="M41" i="99"/>
  <c r="I41" i="99" s="1"/>
  <c r="M40" i="99"/>
  <c r="I40" i="99" s="1"/>
  <c r="M39" i="99"/>
  <c r="I39" i="99" s="1"/>
  <c r="M37" i="99"/>
  <c r="I37" i="99" s="1"/>
  <c r="M36" i="99"/>
  <c r="I36" i="99" s="1"/>
  <c r="M35" i="99"/>
  <c r="I35" i="99" s="1"/>
  <c r="M33" i="99"/>
  <c r="I33" i="99" s="1"/>
  <c r="M32" i="99"/>
  <c r="I32" i="99" s="1"/>
  <c r="M31" i="99"/>
  <c r="I31" i="99" s="1"/>
  <c r="M29" i="99"/>
  <c r="I29" i="99" s="1"/>
  <c r="M28" i="99"/>
  <c r="I28" i="99" s="1"/>
  <c r="M27" i="99"/>
  <c r="I27" i="99" s="1"/>
  <c r="M25" i="99"/>
  <c r="I25" i="99" s="1"/>
  <c r="I21" i="99" s="1"/>
  <c r="F21" i="99"/>
  <c r="G21" i="99"/>
  <c r="N21" i="99"/>
  <c r="O21" i="99"/>
  <c r="N19" i="22"/>
  <c r="O19" i="22"/>
  <c r="M79" i="22"/>
  <c r="I79" i="22" s="1"/>
  <c r="M78" i="22"/>
  <c r="I78" i="22" s="1"/>
  <c r="M77" i="22"/>
  <c r="I77" i="22" s="1"/>
  <c r="M75" i="22"/>
  <c r="I75" i="22" s="1"/>
  <c r="M74" i="22"/>
  <c r="I74" i="22" s="1"/>
  <c r="M73" i="22"/>
  <c r="I73" i="22" s="1"/>
  <c r="M71" i="22"/>
  <c r="I71" i="22" s="1"/>
  <c r="M70" i="22"/>
  <c r="I70" i="22" s="1"/>
  <c r="M69" i="22"/>
  <c r="I69" i="22" s="1"/>
  <c r="M67" i="22"/>
  <c r="I67" i="22" s="1"/>
  <c r="M66" i="22"/>
  <c r="I66" i="22" s="1"/>
  <c r="M65" i="22"/>
  <c r="I65" i="22" s="1"/>
  <c r="M63" i="22"/>
  <c r="I63" i="22" s="1"/>
  <c r="M62" i="22"/>
  <c r="I62" i="22" s="1"/>
  <c r="M61" i="22"/>
  <c r="I61" i="22" s="1"/>
  <c r="M59" i="22"/>
  <c r="I59" i="22" s="1"/>
  <c r="M58" i="22"/>
  <c r="I58" i="22" s="1"/>
  <c r="M57" i="22"/>
  <c r="I57" i="22" s="1"/>
  <c r="M51" i="22"/>
  <c r="I51" i="22" s="1"/>
  <c r="M50" i="22"/>
  <c r="I50" i="22" s="1"/>
  <c r="M49" i="22"/>
  <c r="I49" i="22" s="1"/>
  <c r="M47" i="22"/>
  <c r="I47" i="22" s="1"/>
  <c r="M46" i="22"/>
  <c r="I46" i="22" s="1"/>
  <c r="M45" i="22"/>
  <c r="I45" i="22" s="1"/>
  <c r="M39" i="22"/>
  <c r="I39" i="22" s="1"/>
  <c r="M38" i="22"/>
  <c r="I38" i="22" s="1"/>
  <c r="M37" i="22"/>
  <c r="I37" i="22" s="1"/>
  <c r="M27" i="22"/>
  <c r="M26" i="22"/>
  <c r="I26" i="22" s="1"/>
  <c r="M25" i="22"/>
  <c r="I25" i="22" s="1"/>
  <c r="M23" i="22"/>
  <c r="I23" i="22" s="1"/>
  <c r="M21" i="99" l="1"/>
  <c r="I64" i="99"/>
  <c r="I21" i="100"/>
  <c r="M19" i="22"/>
  <c r="I27" i="22"/>
  <c r="E21" i="99"/>
  <c r="J19" i="22"/>
  <c r="I19" i="22" s="1"/>
  <c r="J21" i="99"/>
  <c r="H17" i="20" l="1"/>
  <c r="I17" i="20"/>
  <c r="L17" i="20"/>
  <c r="M17" i="20"/>
  <c r="N17" i="20"/>
  <c r="E15" i="21"/>
  <c r="F15" i="21"/>
  <c r="G15" i="21"/>
  <c r="G77" i="20"/>
  <c r="G76" i="20"/>
  <c r="G75" i="20"/>
  <c r="G73" i="20"/>
  <c r="G72" i="20"/>
  <c r="G71" i="20"/>
  <c r="G69" i="20"/>
  <c r="G68" i="20"/>
  <c r="G67" i="20"/>
  <c r="G65" i="20"/>
  <c r="G64" i="20"/>
  <c r="G63" i="20"/>
  <c r="G61" i="20"/>
  <c r="G60" i="20"/>
  <c r="G59" i="20"/>
  <c r="G57" i="20"/>
  <c r="G56" i="20"/>
  <c r="G55" i="20"/>
  <c r="G49" i="20"/>
  <c r="G48" i="20"/>
  <c r="G47" i="20"/>
  <c r="G45" i="20"/>
  <c r="G44" i="20"/>
  <c r="G43" i="20"/>
  <c r="G41" i="20"/>
  <c r="G40" i="20"/>
  <c r="G39" i="20"/>
  <c r="G37" i="20"/>
  <c r="G36" i="20"/>
  <c r="G35" i="20"/>
  <c r="G33" i="20"/>
  <c r="G29" i="20"/>
  <c r="G28" i="20"/>
  <c r="G27" i="20"/>
  <c r="G25" i="20"/>
  <c r="G24" i="20"/>
  <c r="G23" i="20"/>
  <c r="G21" i="20"/>
  <c r="G17" i="20" s="1"/>
  <c r="K77" i="20"/>
  <c r="K76" i="20"/>
  <c r="K73" i="20"/>
  <c r="K72" i="20"/>
  <c r="K71" i="20"/>
  <c r="K69" i="20"/>
  <c r="K68" i="20"/>
  <c r="K67" i="20"/>
  <c r="K65" i="20"/>
  <c r="K64" i="20"/>
  <c r="K63" i="20"/>
  <c r="K61" i="20"/>
  <c r="K60" i="20"/>
  <c r="K59" i="20"/>
  <c r="K57" i="20"/>
  <c r="K56" i="20"/>
  <c r="K55" i="20"/>
  <c r="K53" i="20"/>
  <c r="K52" i="20"/>
  <c r="K51" i="20"/>
  <c r="K49" i="20"/>
  <c r="K48" i="20"/>
  <c r="K47" i="20"/>
  <c r="K45" i="20"/>
  <c r="K44" i="20"/>
  <c r="K43" i="20"/>
  <c r="K41" i="20"/>
  <c r="K40" i="20"/>
  <c r="K39" i="20"/>
  <c r="K37" i="20"/>
  <c r="K36" i="20"/>
  <c r="K35" i="20"/>
  <c r="K33" i="20"/>
  <c r="K32" i="20"/>
  <c r="K31" i="20"/>
  <c r="K29" i="20"/>
  <c r="K28" i="20"/>
  <c r="K27" i="20"/>
  <c r="K25" i="20"/>
  <c r="K24" i="20"/>
  <c r="K23" i="20"/>
  <c r="K21" i="20"/>
  <c r="K17" i="20" s="1"/>
  <c r="E14" i="64" l="1"/>
  <c r="K19" i="62" l="1"/>
  <c r="K18" i="62"/>
  <c r="J19" i="62"/>
  <c r="J18" i="62"/>
  <c r="O18" i="61"/>
  <c r="N18" i="61"/>
  <c r="K18" i="61"/>
  <c r="J18" i="61"/>
  <c r="G18" i="61"/>
  <c r="F18" i="61"/>
  <c r="K19" i="60"/>
  <c r="K18" i="60"/>
  <c r="J19" i="60"/>
  <c r="J18" i="60"/>
  <c r="G19" i="60"/>
  <c r="G18" i="60"/>
  <c r="F19" i="60"/>
  <c r="F18" i="60"/>
  <c r="O16" i="59"/>
  <c r="N16" i="59"/>
  <c r="K16" i="59"/>
  <c r="J16" i="59"/>
  <c r="G16" i="59"/>
  <c r="F16" i="59"/>
  <c r="G19" i="62"/>
  <c r="G18" i="62"/>
  <c r="F19" i="62"/>
  <c r="F18" i="62"/>
  <c r="J17" i="58"/>
  <c r="J16" i="58"/>
  <c r="G17" i="58"/>
  <c r="G16" i="58"/>
  <c r="F17" i="58"/>
  <c r="F16" i="58"/>
  <c r="E17" i="58"/>
  <c r="E16" i="58"/>
  <c r="I16" i="58"/>
  <c r="I17" i="58"/>
  <c r="G34" i="65" l="1"/>
  <c r="H14" i="65"/>
  <c r="I14" i="65"/>
  <c r="L14" i="65"/>
  <c r="M14" i="65"/>
  <c r="I15" i="65"/>
  <c r="L15" i="65"/>
  <c r="M15" i="65"/>
  <c r="E15" i="64"/>
  <c r="G14" i="64" l="1"/>
  <c r="G15" i="64"/>
  <c r="K15" i="65"/>
  <c r="K14" i="65"/>
  <c r="G14" i="65"/>
  <c r="H15" i="65"/>
  <c r="G15" i="65"/>
  <c r="H17" i="97" l="1"/>
  <c r="J17" i="97"/>
  <c r="L17" i="97"/>
  <c r="N17" i="97"/>
  <c r="G19" i="175"/>
  <c r="F19" i="175"/>
  <c r="I19" i="174"/>
  <c r="E19" i="174"/>
  <c r="E16" i="174" s="1"/>
  <c r="K16" i="174"/>
  <c r="J16" i="174"/>
  <c r="I16" i="174"/>
  <c r="G16" i="174"/>
  <c r="F16" i="174"/>
  <c r="E49" i="173"/>
  <c r="E49" i="175" s="1"/>
  <c r="E46" i="173"/>
  <c r="E46" i="175" s="1"/>
  <c r="E31" i="173"/>
  <c r="E31" i="175" s="1"/>
  <c r="I19" i="173"/>
  <c r="I16" i="173" s="1"/>
  <c r="K16" i="173"/>
  <c r="J16" i="173"/>
  <c r="G16" i="173"/>
  <c r="F16" i="173"/>
  <c r="E25" i="172"/>
  <c r="E25" i="175" s="1"/>
  <c r="E22" i="172"/>
  <c r="E22" i="175" s="1"/>
  <c r="I19" i="172"/>
  <c r="K16" i="172"/>
  <c r="J16" i="172"/>
  <c r="G16" i="172"/>
  <c r="F16" i="172"/>
  <c r="G17" i="114"/>
  <c r="H17" i="114"/>
  <c r="G18" i="114"/>
  <c r="H18" i="114"/>
  <c r="F17" i="114"/>
  <c r="F18" i="114"/>
  <c r="F22" i="113"/>
  <c r="G22" i="113"/>
  <c r="H22" i="113"/>
  <c r="G15" i="171"/>
  <c r="F15" i="171"/>
  <c r="E15" i="171"/>
  <c r="I22" i="88"/>
  <c r="J53" i="88"/>
  <c r="I53" i="88"/>
  <c r="K62" i="88"/>
  <c r="K61" i="88"/>
  <c r="K59" i="88"/>
  <c r="K58" i="88"/>
  <c r="K57" i="88"/>
  <c r="K56" i="88"/>
  <c r="K55" i="88"/>
  <c r="K52" i="88"/>
  <c r="K51" i="88"/>
  <c r="K49" i="88"/>
  <c r="K48" i="88"/>
  <c r="K47" i="88"/>
  <c r="K46" i="88"/>
  <c r="K45" i="88"/>
  <c r="K42" i="88"/>
  <c r="K38" i="88"/>
  <c r="K37" i="88"/>
  <c r="K36" i="88"/>
  <c r="K35" i="88"/>
  <c r="K32" i="88"/>
  <c r="K31" i="88"/>
  <c r="K26" i="88"/>
  <c r="K27" i="88"/>
  <c r="K28" i="88"/>
  <c r="K29" i="88"/>
  <c r="K25" i="88"/>
  <c r="I15" i="88"/>
  <c r="J33" i="88"/>
  <c r="I33" i="88"/>
  <c r="J43" i="88"/>
  <c r="K43" i="88" s="1"/>
  <c r="I43" i="88"/>
  <c r="J63" i="88"/>
  <c r="I63" i="88"/>
  <c r="K63" i="88" s="1"/>
  <c r="J22" i="88"/>
  <c r="J21" i="88"/>
  <c r="I21" i="88"/>
  <c r="J19" i="88"/>
  <c r="I19" i="88"/>
  <c r="J18" i="88"/>
  <c r="I18" i="88"/>
  <c r="J17" i="88"/>
  <c r="I17" i="88"/>
  <c r="J16" i="88"/>
  <c r="I16" i="88"/>
  <c r="J15" i="88"/>
  <c r="E19" i="175" l="1"/>
  <c r="K33" i="88"/>
  <c r="E16" i="172"/>
  <c r="K53" i="88"/>
  <c r="K17" i="88"/>
  <c r="I16" i="172"/>
  <c r="F17" i="97"/>
  <c r="G16" i="175"/>
  <c r="F16" i="175"/>
  <c r="E16" i="173"/>
  <c r="E16" i="175" s="1"/>
  <c r="K15" i="88"/>
  <c r="K23" i="88" s="1"/>
  <c r="K16" i="88"/>
  <c r="I23" i="88"/>
  <c r="J23" i="88"/>
  <c r="K19" i="88"/>
  <c r="K18" i="88"/>
  <c r="K21" i="88"/>
  <c r="K22" i="88"/>
  <c r="E22" i="167" l="1"/>
  <c r="G15" i="96"/>
  <c r="F15" i="96"/>
  <c r="G15" i="95"/>
  <c r="G16" i="95"/>
  <c r="F15" i="95"/>
  <c r="F16" i="95"/>
  <c r="E16" i="95" s="1"/>
  <c r="E22" i="165"/>
  <c r="I22" i="166" s="1"/>
  <c r="E19" i="165"/>
  <c r="G16" i="165"/>
  <c r="F16" i="165"/>
  <c r="I22" i="164"/>
  <c r="E22" i="164"/>
  <c r="I19" i="164"/>
  <c r="K16" i="164"/>
  <c r="J16" i="164"/>
  <c r="G16" i="164"/>
  <c r="F16" i="164"/>
  <c r="I19" i="163"/>
  <c r="I16" i="163" s="1"/>
  <c r="E19" i="163"/>
  <c r="I19" i="166" s="1"/>
  <c r="K16" i="163"/>
  <c r="J16" i="163"/>
  <c r="G16" i="163"/>
  <c r="K16" i="166" s="1"/>
  <c r="F16" i="163"/>
  <c r="J16" i="166" s="1"/>
  <c r="I19" i="161"/>
  <c r="I16" i="161" s="1"/>
  <c r="I16" i="160"/>
  <c r="E25" i="160"/>
  <c r="E25" i="162" s="1"/>
  <c r="E16" i="160"/>
  <c r="I19" i="159"/>
  <c r="I16" i="159" s="1"/>
  <c r="E19" i="159"/>
  <c r="E16" i="159" s="1"/>
  <c r="I19" i="158"/>
  <c r="E22" i="158"/>
  <c r="K16" i="161"/>
  <c r="J16" i="161"/>
  <c r="G16" i="161"/>
  <c r="F16" i="161"/>
  <c r="E16" i="161"/>
  <c r="K16" i="160"/>
  <c r="J16" i="160"/>
  <c r="G16" i="160"/>
  <c r="F16" i="160"/>
  <c r="K16" i="159"/>
  <c r="J16" i="159"/>
  <c r="G16" i="159"/>
  <c r="F16" i="159"/>
  <c r="K16" i="158"/>
  <c r="J16" i="158"/>
  <c r="G16" i="158"/>
  <c r="F16" i="158"/>
  <c r="I19" i="153"/>
  <c r="E19" i="162" s="1"/>
  <c r="K16" i="153"/>
  <c r="J16" i="153"/>
  <c r="F16" i="153"/>
  <c r="G16" i="153"/>
  <c r="F16" i="162" l="1"/>
  <c r="E16" i="163"/>
  <c r="G16" i="162"/>
  <c r="E16" i="158"/>
  <c r="E22" i="162"/>
  <c r="I16" i="164"/>
  <c r="E16" i="167"/>
  <c r="E16" i="177" s="1"/>
  <c r="E22" i="177"/>
  <c r="I16" i="158"/>
  <c r="E16" i="165"/>
  <c r="E16" i="164"/>
  <c r="I16" i="166" l="1"/>
  <c r="E16" i="153"/>
  <c r="I16" i="153"/>
  <c r="K15" i="70"/>
  <c r="J15" i="70"/>
  <c r="J14" i="70"/>
  <c r="I51" i="76"/>
  <c r="I19" i="109"/>
  <c r="I20" i="109"/>
  <c r="E16" i="162" l="1"/>
  <c r="E14" i="143"/>
  <c r="F14" i="143"/>
  <c r="G14" i="143"/>
  <c r="I23" i="26"/>
  <c r="E23" i="26"/>
  <c r="I19" i="27"/>
  <c r="E19" i="27"/>
  <c r="F18" i="26"/>
  <c r="G18" i="26"/>
  <c r="J18" i="26"/>
  <c r="K18" i="26"/>
  <c r="F18" i="108"/>
  <c r="G18" i="108"/>
  <c r="J18" i="108"/>
  <c r="K18" i="108"/>
  <c r="N18" i="108"/>
  <c r="O18" i="108"/>
  <c r="I78" i="106"/>
  <c r="I74" i="106"/>
  <c r="I70" i="106"/>
  <c r="I66" i="106"/>
  <c r="I62" i="106"/>
  <c r="I58" i="106"/>
  <c r="I54" i="106"/>
  <c r="I50" i="106"/>
  <c r="I46" i="106"/>
  <c r="I42" i="106"/>
  <c r="I38" i="106"/>
  <c r="I34" i="106"/>
  <c r="I30" i="106"/>
  <c r="I26" i="106"/>
  <c r="E22" i="105"/>
  <c r="I22" i="106" l="1"/>
  <c r="E18" i="26"/>
  <c r="E18" i="108"/>
  <c r="M18" i="108"/>
  <c r="I18" i="26"/>
  <c r="I18" i="108"/>
  <c r="E18" i="107"/>
  <c r="F18" i="107"/>
  <c r="G18" i="107"/>
  <c r="I18" i="107"/>
  <c r="J18" i="107"/>
  <c r="K18" i="107"/>
  <c r="E18" i="106"/>
  <c r="F18" i="106"/>
  <c r="G18" i="106"/>
  <c r="I18" i="106"/>
  <c r="J18" i="106"/>
  <c r="K18" i="106"/>
  <c r="M18" i="106"/>
  <c r="N18" i="106"/>
  <c r="O18" i="106"/>
  <c r="E18" i="105"/>
  <c r="F18" i="105"/>
  <c r="G18" i="105"/>
  <c r="J18" i="105"/>
  <c r="K18" i="105"/>
  <c r="M18" i="105"/>
  <c r="N18" i="105"/>
  <c r="O18" i="105"/>
  <c r="M21" i="23" l="1"/>
  <c r="I21" i="23"/>
  <c r="E21" i="23"/>
  <c r="I24" i="100"/>
  <c r="I23" i="100"/>
  <c r="E24" i="100"/>
  <c r="E23" i="100"/>
  <c r="M24" i="99"/>
  <c r="I24" i="99" s="1"/>
  <c r="M23" i="99"/>
  <c r="E24" i="99"/>
  <c r="E23" i="99"/>
  <c r="M22" i="22"/>
  <c r="I22" i="22" s="1"/>
  <c r="M21" i="22"/>
  <c r="I21" i="22" s="1"/>
  <c r="I23" i="99" l="1"/>
  <c r="E18" i="23"/>
  <c r="O18" i="23"/>
  <c r="N18" i="23"/>
  <c r="M18" i="23"/>
  <c r="O17" i="23"/>
  <c r="N17" i="23"/>
  <c r="M17" i="23"/>
  <c r="K18" i="23"/>
  <c r="J18" i="23"/>
  <c r="I18" i="23"/>
  <c r="K17" i="23"/>
  <c r="J17" i="23"/>
  <c r="G18" i="23"/>
  <c r="F18" i="23"/>
  <c r="G17" i="23"/>
  <c r="F17" i="23"/>
  <c r="K20" i="100"/>
  <c r="J20" i="100"/>
  <c r="I20" i="100"/>
  <c r="K19" i="100"/>
  <c r="J19" i="100"/>
  <c r="G20" i="100"/>
  <c r="F20" i="100"/>
  <c r="E20" i="100"/>
  <c r="G19" i="100"/>
  <c r="F19" i="100"/>
  <c r="O20" i="99"/>
  <c r="N20" i="99"/>
  <c r="M20" i="99"/>
  <c r="O19" i="99"/>
  <c r="N19" i="99"/>
  <c r="M19" i="99"/>
  <c r="K20" i="99"/>
  <c r="J20" i="99"/>
  <c r="K19" i="99"/>
  <c r="J19" i="99"/>
  <c r="I19" i="99"/>
  <c r="G20" i="99"/>
  <c r="F20" i="99"/>
  <c r="E20" i="99"/>
  <c r="G19" i="99"/>
  <c r="F19" i="99"/>
  <c r="E19" i="99"/>
  <c r="F17" i="22"/>
  <c r="G17" i="22"/>
  <c r="N17" i="22"/>
  <c r="O17" i="22"/>
  <c r="E18" i="22"/>
  <c r="F18" i="22"/>
  <c r="G18" i="22"/>
  <c r="J18" i="22"/>
  <c r="K18" i="22"/>
  <c r="M18" i="22"/>
  <c r="N18" i="22"/>
  <c r="O18" i="22"/>
  <c r="E19" i="100"/>
  <c r="I19" i="100"/>
  <c r="M17" i="22"/>
  <c r="E21" i="22"/>
  <c r="I18" i="22" l="1"/>
  <c r="I20" i="99"/>
  <c r="K17" i="22"/>
  <c r="J17" i="22"/>
  <c r="I17" i="22" s="1"/>
  <c r="E17" i="22"/>
  <c r="E14" i="21" l="1"/>
  <c r="F14" i="21"/>
  <c r="G14" i="21"/>
  <c r="K20" i="20"/>
  <c r="G20" i="20"/>
  <c r="E16" i="20"/>
  <c r="H16" i="20"/>
  <c r="I16" i="20"/>
  <c r="L16" i="20"/>
  <c r="M16" i="20"/>
  <c r="N16" i="20"/>
  <c r="K16" i="20" l="1"/>
  <c r="G16" i="20"/>
  <c r="H15" i="18" l="1"/>
  <c r="I15" i="18"/>
  <c r="G29" i="18"/>
  <c r="G23" i="18"/>
  <c r="G18" i="18"/>
  <c r="G15" i="18" l="1"/>
  <c r="F21" i="126" l="1"/>
  <c r="F17" i="55"/>
  <c r="G18" i="126"/>
  <c r="H18" i="126"/>
  <c r="F18" i="126" l="1"/>
  <c r="K16" i="53" l="1"/>
  <c r="L16" i="53"/>
  <c r="O16" i="53"/>
  <c r="P16" i="53"/>
  <c r="H16" i="53" s="1"/>
  <c r="F14" i="51"/>
  <c r="G14" i="51"/>
  <c r="E17" i="51"/>
  <c r="G16" i="53" l="1"/>
  <c r="J16" i="53"/>
  <c r="N16" i="53"/>
  <c r="E14" i="51"/>
  <c r="F20" i="129"/>
  <c r="E49" i="129"/>
  <c r="E48" i="129"/>
  <c r="E47" i="129"/>
  <c r="E45" i="129"/>
  <c r="E44" i="129"/>
  <c r="E43" i="129"/>
  <c r="E41" i="129"/>
  <c r="E40" i="129"/>
  <c r="E39" i="129"/>
  <c r="E37" i="129"/>
  <c r="E36" i="129"/>
  <c r="E35" i="129"/>
  <c r="E33" i="129"/>
  <c r="E32" i="129"/>
  <c r="E31" i="129"/>
  <c r="E28" i="129"/>
  <c r="E29" i="129"/>
  <c r="E27" i="129"/>
  <c r="E51" i="92"/>
  <c r="E50" i="92"/>
  <c r="E49" i="92"/>
  <c r="E47" i="92"/>
  <c r="E46" i="92"/>
  <c r="E45" i="92"/>
  <c r="E43" i="92"/>
  <c r="E42" i="92"/>
  <c r="E41" i="92"/>
  <c r="E39" i="92"/>
  <c r="E38" i="92"/>
  <c r="E37" i="92"/>
  <c r="E35" i="92"/>
  <c r="E34" i="92"/>
  <c r="E33" i="92"/>
  <c r="E31" i="92"/>
  <c r="E30" i="92"/>
  <c r="E29" i="92"/>
  <c r="E27" i="92"/>
  <c r="E26" i="92"/>
  <c r="E25" i="92"/>
  <c r="G21" i="92"/>
  <c r="G17" i="92" s="1"/>
  <c r="H21" i="92"/>
  <c r="H17" i="92" s="1"/>
  <c r="I21" i="92"/>
  <c r="I17" i="92" s="1"/>
  <c r="G22" i="92"/>
  <c r="E22" i="92" s="1"/>
  <c r="H22" i="92"/>
  <c r="H18" i="92" s="1"/>
  <c r="I22" i="92"/>
  <c r="I18" i="92" s="1"/>
  <c r="G23" i="92"/>
  <c r="G19" i="92" s="1"/>
  <c r="H23" i="92"/>
  <c r="H19" i="92" s="1"/>
  <c r="I23" i="92"/>
  <c r="I19" i="92" s="1"/>
  <c r="F21" i="92"/>
  <c r="F17" i="92" s="1"/>
  <c r="F22" i="92"/>
  <c r="F18" i="92" s="1"/>
  <c r="F23" i="92"/>
  <c r="E23" i="92" s="1"/>
  <c r="G18" i="129"/>
  <c r="H18" i="129"/>
  <c r="I18" i="129"/>
  <c r="G19" i="129"/>
  <c r="E19" i="129" s="1"/>
  <c r="H19" i="129"/>
  <c r="I19" i="129"/>
  <c r="G20" i="129"/>
  <c r="H20" i="129"/>
  <c r="I20" i="129"/>
  <c r="F18" i="129"/>
  <c r="E18" i="129" s="1"/>
  <c r="F19" i="129"/>
  <c r="E17" i="92" l="1"/>
  <c r="F19" i="92"/>
  <c r="E19" i="92" s="1"/>
  <c r="G18" i="92"/>
  <c r="E18" i="92" s="1"/>
  <c r="E21" i="92"/>
  <c r="E20" i="129"/>
  <c r="F16" i="53"/>
  <c r="E13" i="143"/>
  <c r="G13" i="143"/>
  <c r="F13" i="143"/>
  <c r="F17" i="126" l="1"/>
  <c r="E42" i="130" l="1"/>
  <c r="E41" i="130"/>
  <c r="E39" i="130"/>
  <c r="E38" i="130"/>
  <c r="E36" i="130"/>
  <c r="E35" i="130"/>
  <c r="E33" i="130"/>
  <c r="E32" i="130"/>
  <c r="E30" i="130"/>
  <c r="E29" i="130"/>
  <c r="E27" i="130"/>
  <c r="E26" i="130"/>
  <c r="E24" i="130"/>
  <c r="E23" i="130"/>
  <c r="E21" i="130"/>
  <c r="E20" i="130"/>
  <c r="H17" i="144"/>
  <c r="H16" i="144"/>
  <c r="G17" i="144"/>
  <c r="G16" i="144"/>
  <c r="F17" i="144"/>
  <c r="F16" i="144"/>
  <c r="E17" i="144"/>
  <c r="E16" i="144"/>
  <c r="H18" i="130"/>
  <c r="H17" i="130"/>
  <c r="G18" i="130"/>
  <c r="G17" i="130"/>
  <c r="F18" i="130"/>
  <c r="E18" i="130" s="1"/>
  <c r="F17" i="130"/>
  <c r="E17" i="130" s="1"/>
  <c r="I77" i="106" l="1"/>
  <c r="I73" i="106"/>
  <c r="I69" i="106"/>
  <c r="I65" i="106"/>
  <c r="I61" i="106"/>
  <c r="I57" i="106"/>
  <c r="I53" i="106"/>
  <c r="I49" i="106"/>
  <c r="I45" i="106"/>
  <c r="I41" i="106"/>
  <c r="I37" i="106"/>
  <c r="I33" i="106"/>
  <c r="I29" i="106"/>
  <c r="I25" i="106"/>
  <c r="J21" i="106"/>
  <c r="K21" i="106"/>
  <c r="J21" i="105"/>
  <c r="K21" i="105"/>
  <c r="F17" i="106"/>
  <c r="H19" i="53" l="1"/>
  <c r="G19" i="53"/>
  <c r="J19" i="53"/>
  <c r="N19" i="53"/>
  <c r="K15" i="53"/>
  <c r="L15" i="53"/>
  <c r="O15" i="53"/>
  <c r="P15" i="53"/>
  <c r="F13" i="51"/>
  <c r="G13" i="51"/>
  <c r="K29" i="18"/>
  <c r="G28" i="18"/>
  <c r="K23" i="18"/>
  <c r="K18" i="18"/>
  <c r="E15" i="18"/>
  <c r="H14" i="18"/>
  <c r="I14" i="18"/>
  <c r="L15" i="18"/>
  <c r="M15" i="18"/>
  <c r="E14" i="18"/>
  <c r="L14" i="18"/>
  <c r="M14" i="18"/>
  <c r="G22" i="18"/>
  <c r="G17" i="18"/>
  <c r="I18" i="27"/>
  <c r="E18" i="27"/>
  <c r="F17" i="26"/>
  <c r="G17" i="26"/>
  <c r="J17" i="26"/>
  <c r="K17" i="26"/>
  <c r="E22" i="26"/>
  <c r="I22" i="26"/>
  <c r="G14" i="18" l="1"/>
  <c r="I17" i="26"/>
  <c r="E17" i="26"/>
  <c r="K15" i="18"/>
  <c r="K14" i="18"/>
  <c r="F19" i="53"/>
  <c r="G15" i="53"/>
  <c r="E13" i="51"/>
  <c r="J15" i="53"/>
  <c r="H15" i="53"/>
  <c r="N15" i="53"/>
  <c r="E81" i="96"/>
  <c r="E80" i="96"/>
  <c r="E79" i="96"/>
  <c r="E77" i="96"/>
  <c r="E76" i="96"/>
  <c r="E75" i="96"/>
  <c r="E73" i="96"/>
  <c r="E72" i="96"/>
  <c r="E71" i="96"/>
  <c r="E69" i="96"/>
  <c r="E68" i="96"/>
  <c r="E67" i="96"/>
  <c r="E65" i="96"/>
  <c r="E64" i="96"/>
  <c r="E63" i="96"/>
  <c r="E61" i="96"/>
  <c r="E60" i="96"/>
  <c r="E59" i="96"/>
  <c r="E57" i="96"/>
  <c r="E56" i="96"/>
  <c r="E55" i="96"/>
  <c r="E53" i="96"/>
  <c r="E52" i="96"/>
  <c r="E51" i="96"/>
  <c r="E49" i="96"/>
  <c r="E48" i="96"/>
  <c r="E47" i="96"/>
  <c r="E45" i="96"/>
  <c r="E44" i="96"/>
  <c r="E43" i="96"/>
  <c r="E41" i="96"/>
  <c r="E40" i="96"/>
  <c r="E39" i="96"/>
  <c r="E37" i="96"/>
  <c r="E36" i="96"/>
  <c r="E35" i="96"/>
  <c r="E33" i="96"/>
  <c r="E32" i="96"/>
  <c r="E31" i="96"/>
  <c r="E29" i="96"/>
  <c r="E28" i="96"/>
  <c r="E27" i="96"/>
  <c r="E25" i="96"/>
  <c r="E24" i="96"/>
  <c r="E23" i="96"/>
  <c r="E20" i="96"/>
  <c r="E21" i="96"/>
  <c r="E19" i="95"/>
  <c r="F15" i="53" l="1"/>
  <c r="F18" i="90"/>
  <c r="G18" i="90"/>
  <c r="H18" i="90"/>
  <c r="J18" i="90"/>
  <c r="K18" i="90"/>
  <c r="L18" i="90"/>
  <c r="E15" i="95" l="1"/>
  <c r="G22" i="88" l="1"/>
  <c r="F22" i="88"/>
  <c r="E22" i="88"/>
  <c r="G21" i="88"/>
  <c r="F21" i="88"/>
  <c r="E21" i="88"/>
  <c r="G19" i="88"/>
  <c r="F19" i="88"/>
  <c r="E19" i="88"/>
  <c r="G18" i="88"/>
  <c r="F18" i="88"/>
  <c r="E18" i="88"/>
  <c r="G17" i="88"/>
  <c r="F17" i="88"/>
  <c r="E17" i="88"/>
  <c r="G16" i="88"/>
  <c r="F16" i="88"/>
  <c r="E16" i="88"/>
  <c r="G15" i="88"/>
  <c r="F15" i="88"/>
  <c r="E15" i="88"/>
  <c r="F19" i="113"/>
  <c r="J18" i="114"/>
  <c r="K18" i="114"/>
  <c r="L18" i="114"/>
  <c r="J19" i="89"/>
  <c r="F19" i="89" s="1"/>
  <c r="K19" i="89"/>
  <c r="G19" i="89" s="1"/>
  <c r="L19" i="89"/>
  <c r="N19" i="89"/>
  <c r="O19" i="89"/>
  <c r="P19" i="89"/>
  <c r="H19" i="89" l="1"/>
  <c r="G23" i="88"/>
  <c r="E23" i="88"/>
  <c r="F23" i="88"/>
  <c r="G54" i="81" l="1"/>
  <c r="F54" i="81"/>
  <c r="G53" i="81"/>
  <c r="F53" i="81"/>
  <c r="G50" i="81"/>
  <c r="F50" i="81"/>
  <c r="G49" i="81"/>
  <c r="F49" i="81"/>
  <c r="G46" i="81"/>
  <c r="F46" i="81"/>
  <c r="G45" i="81"/>
  <c r="F45" i="81"/>
  <c r="G42" i="81"/>
  <c r="F42" i="81"/>
  <c r="G41" i="81"/>
  <c r="F41" i="81"/>
  <c r="G38" i="81"/>
  <c r="F38" i="81"/>
  <c r="G37" i="81"/>
  <c r="F37" i="81"/>
  <c r="G34" i="81"/>
  <c r="F34" i="81"/>
  <c r="G33" i="81"/>
  <c r="F33" i="81"/>
  <c r="G30" i="81"/>
  <c r="F30" i="81"/>
  <c r="G29" i="81"/>
  <c r="F29" i="81"/>
  <c r="G26" i="81"/>
  <c r="F26" i="81"/>
  <c r="G25" i="81"/>
  <c r="F25" i="81"/>
  <c r="F22" i="81"/>
  <c r="G22" i="81"/>
  <c r="E46" i="80"/>
  <c r="E45" i="80"/>
  <c r="E44" i="80"/>
  <c r="I54" i="80"/>
  <c r="I53" i="80"/>
  <c r="I52" i="80"/>
  <c r="I46" i="80"/>
  <c r="I45" i="80"/>
  <c r="I44" i="80"/>
  <c r="I42" i="80"/>
  <c r="I41" i="80"/>
  <c r="I37" i="80"/>
  <c r="I36" i="80"/>
  <c r="I34" i="80"/>
  <c r="I33" i="80"/>
  <c r="I32" i="80"/>
  <c r="I30" i="80"/>
  <c r="I29" i="80"/>
  <c r="I17" i="80" s="1"/>
  <c r="I28" i="80"/>
  <c r="I26" i="80"/>
  <c r="I25" i="80"/>
  <c r="I24" i="80"/>
  <c r="E29" i="80"/>
  <c r="E30" i="80"/>
  <c r="E18" i="80" s="1"/>
  <c r="J17" i="80"/>
  <c r="K17" i="80"/>
  <c r="I18" i="80"/>
  <c r="J18" i="80"/>
  <c r="K18" i="80"/>
  <c r="F17" i="80"/>
  <c r="G17" i="80"/>
  <c r="F18" i="80"/>
  <c r="G18" i="80"/>
  <c r="I54" i="79"/>
  <c r="I53" i="79"/>
  <c r="I52" i="79"/>
  <c r="E54" i="79"/>
  <c r="E53" i="79"/>
  <c r="E52" i="79"/>
  <c r="I50" i="79"/>
  <c r="I49" i="79"/>
  <c r="I48" i="79"/>
  <c r="E50" i="79"/>
  <c r="E49" i="79"/>
  <c r="E48" i="79"/>
  <c r="I46" i="79"/>
  <c r="I45" i="79"/>
  <c r="I44" i="79"/>
  <c r="E46" i="79"/>
  <c r="E45" i="79"/>
  <c r="E44" i="79"/>
  <c r="I42" i="79"/>
  <c r="I41" i="79"/>
  <c r="I40" i="79"/>
  <c r="E42" i="79"/>
  <c r="E41" i="79"/>
  <c r="E40" i="79"/>
  <c r="I38" i="79"/>
  <c r="I37" i="79"/>
  <c r="I36" i="79"/>
  <c r="E38" i="79"/>
  <c r="E37" i="79"/>
  <c r="E36" i="79"/>
  <c r="E34" i="79"/>
  <c r="E33" i="79"/>
  <c r="E32" i="79"/>
  <c r="I34" i="79"/>
  <c r="I33" i="79"/>
  <c r="I32" i="79"/>
  <c r="I30" i="79"/>
  <c r="I29" i="79"/>
  <c r="I28" i="79"/>
  <c r="I26" i="79"/>
  <c r="I18" i="79" s="1"/>
  <c r="I25" i="79"/>
  <c r="I24" i="79"/>
  <c r="E30" i="79"/>
  <c r="E29" i="79"/>
  <c r="E28" i="79"/>
  <c r="E26" i="79"/>
  <c r="E25" i="79"/>
  <c r="E24" i="79"/>
  <c r="E21" i="79"/>
  <c r="E22" i="79"/>
  <c r="E18" i="79" s="1"/>
  <c r="J18" i="79"/>
  <c r="K18" i="79"/>
  <c r="F18" i="79"/>
  <c r="G18" i="79"/>
  <c r="I54" i="78"/>
  <c r="I53" i="78"/>
  <c r="I52" i="78"/>
  <c r="I50" i="78"/>
  <c r="I49" i="78"/>
  <c r="I48" i="78"/>
  <c r="E50" i="78"/>
  <c r="E49" i="78"/>
  <c r="E48" i="78"/>
  <c r="I46" i="78"/>
  <c r="I45" i="78"/>
  <c r="I44" i="78"/>
  <c r="I42" i="78"/>
  <c r="I41" i="78"/>
  <c r="I40" i="78"/>
  <c r="I38" i="78"/>
  <c r="I37" i="78"/>
  <c r="I36" i="78"/>
  <c r="I34" i="78"/>
  <c r="I33" i="78"/>
  <c r="I32" i="78"/>
  <c r="I30" i="78"/>
  <c r="I29" i="78"/>
  <c r="I28" i="78"/>
  <c r="E30" i="78"/>
  <c r="E29" i="78"/>
  <c r="E28" i="78"/>
  <c r="I26" i="78"/>
  <c r="I25" i="78"/>
  <c r="I24" i="78"/>
  <c r="E26" i="78"/>
  <c r="E25" i="78"/>
  <c r="E24" i="78"/>
  <c r="I22" i="78"/>
  <c r="I21" i="78"/>
  <c r="I20" i="78"/>
  <c r="E21" i="78"/>
  <c r="E22" i="78"/>
  <c r="J18" i="78"/>
  <c r="K18" i="78"/>
  <c r="E18" i="78"/>
  <c r="F18" i="78"/>
  <c r="G18" i="78"/>
  <c r="I53" i="77"/>
  <c r="I52" i="77"/>
  <c r="I51" i="77"/>
  <c r="I49" i="77"/>
  <c r="I48" i="77"/>
  <c r="I47" i="77"/>
  <c r="I45" i="77"/>
  <c r="I44" i="77"/>
  <c r="I43" i="77"/>
  <c r="I41" i="77"/>
  <c r="I40" i="77"/>
  <c r="I39" i="77"/>
  <c r="I37" i="77"/>
  <c r="I36" i="77"/>
  <c r="I35" i="77"/>
  <c r="I33" i="77"/>
  <c r="I32" i="77"/>
  <c r="I31" i="77"/>
  <c r="I29" i="77"/>
  <c r="I28" i="77"/>
  <c r="I27" i="77"/>
  <c r="I25" i="77"/>
  <c r="I24" i="77"/>
  <c r="I23" i="77"/>
  <c r="I21" i="77"/>
  <c r="I17" i="77" s="1"/>
  <c r="I20" i="77"/>
  <c r="I19" i="77"/>
  <c r="J17" i="77"/>
  <c r="K17" i="77"/>
  <c r="E53" i="77"/>
  <c r="E52" i="77"/>
  <c r="E53" i="81" s="1"/>
  <c r="E51" i="77"/>
  <c r="E49" i="77"/>
  <c r="E48" i="77"/>
  <c r="E49" i="81" s="1"/>
  <c r="E47" i="77"/>
  <c r="E45" i="77"/>
  <c r="E44" i="77"/>
  <c r="E45" i="81" s="1"/>
  <c r="E43" i="77"/>
  <c r="E41" i="77"/>
  <c r="E42" i="81" s="1"/>
  <c r="E40" i="77"/>
  <c r="E41" i="81" s="1"/>
  <c r="E39" i="77"/>
  <c r="E37" i="77"/>
  <c r="E38" i="81" s="1"/>
  <c r="E36" i="77"/>
  <c r="E35" i="77"/>
  <c r="E33" i="77"/>
  <c r="E34" i="81" s="1"/>
  <c r="E32" i="77"/>
  <c r="E31" i="77"/>
  <c r="E29" i="77"/>
  <c r="E30" i="81" s="1"/>
  <c r="E28" i="77"/>
  <c r="E27" i="77"/>
  <c r="E25" i="77"/>
  <c r="E24" i="77"/>
  <c r="E23" i="77"/>
  <c r="E20" i="77"/>
  <c r="E21" i="77"/>
  <c r="F17" i="77"/>
  <c r="G17" i="77"/>
  <c r="E17" i="80" l="1"/>
  <c r="E26" i="81"/>
  <c r="E37" i="81"/>
  <c r="E46" i="81"/>
  <c r="E33" i="81"/>
  <c r="E25" i="81"/>
  <c r="E29" i="81"/>
  <c r="E50" i="81"/>
  <c r="E54" i="81"/>
  <c r="E17" i="77"/>
  <c r="F18" i="81"/>
  <c r="G18" i="81"/>
  <c r="E22" i="81"/>
  <c r="I18" i="78"/>
  <c r="E18" i="81" l="1"/>
  <c r="K14" i="70"/>
  <c r="G14" i="70"/>
  <c r="G15" i="70"/>
  <c r="F15" i="70"/>
  <c r="E14" i="76"/>
  <c r="I14" i="73"/>
  <c r="F14" i="70"/>
  <c r="I14" i="72"/>
  <c r="E14" i="72"/>
  <c r="E77" i="71"/>
  <c r="E76" i="71"/>
  <c r="I14" i="71"/>
  <c r="E14" i="71"/>
  <c r="I20" i="70" l="1"/>
  <c r="E20" i="70"/>
  <c r="E15" i="70" l="1"/>
  <c r="I15" i="70"/>
  <c r="I19" i="67"/>
  <c r="E19" i="67"/>
  <c r="E14" i="67" s="1"/>
  <c r="E14" i="110"/>
  <c r="I14" i="110"/>
  <c r="I15" i="69"/>
  <c r="I14" i="69"/>
  <c r="E14" i="69"/>
  <c r="I15" i="111"/>
  <c r="E15" i="111"/>
  <c r="E19" i="109"/>
  <c r="E20" i="109"/>
  <c r="M21" i="108" l="1"/>
  <c r="I25" i="108"/>
  <c r="I21" i="108"/>
  <c r="E21" i="108"/>
  <c r="I21" i="107"/>
  <c r="E21" i="107"/>
  <c r="M21" i="106"/>
  <c r="I21" i="106"/>
  <c r="E21" i="106"/>
  <c r="M21" i="105"/>
  <c r="E21" i="105"/>
  <c r="F17" i="108"/>
  <c r="G17" i="108"/>
  <c r="J17" i="108"/>
  <c r="K17" i="108"/>
  <c r="N17" i="108"/>
  <c r="O17" i="108"/>
  <c r="F17" i="107"/>
  <c r="G17" i="107"/>
  <c r="J17" i="107"/>
  <c r="K17" i="107"/>
  <c r="G17" i="106"/>
  <c r="N17" i="106"/>
  <c r="O17" i="106"/>
  <c r="F17" i="105"/>
  <c r="G17" i="105"/>
  <c r="N17" i="105"/>
  <c r="O17" i="105"/>
  <c r="E13" i="21"/>
  <c r="F13" i="21"/>
  <c r="G13" i="21"/>
  <c r="K19" i="20"/>
  <c r="G19" i="20"/>
  <c r="E15" i="20"/>
  <c r="H15" i="20"/>
  <c r="I15" i="20"/>
  <c r="L15" i="20"/>
  <c r="M15" i="20"/>
  <c r="N15" i="20"/>
  <c r="E17" i="105" l="1"/>
  <c r="I17" i="23"/>
  <c r="E17" i="23"/>
  <c r="K15" i="20"/>
  <c r="E17" i="106"/>
  <c r="I17" i="107"/>
  <c r="M17" i="108"/>
  <c r="I17" i="108"/>
  <c r="E17" i="108"/>
  <c r="E17" i="107"/>
  <c r="K17" i="106"/>
  <c r="J17" i="106"/>
  <c r="M17" i="106"/>
  <c r="I21" i="105"/>
  <c r="I17" i="105" s="1"/>
  <c r="J17" i="105"/>
  <c r="M17" i="105"/>
  <c r="K17" i="105"/>
  <c r="G15" i="20"/>
  <c r="I17" i="106" l="1"/>
  <c r="E22" i="61" l="1"/>
  <c r="E20" i="59"/>
  <c r="E18" i="61" l="1"/>
  <c r="E16" i="59"/>
  <c r="F20" i="97" l="1"/>
  <c r="H16" i="97"/>
  <c r="J16" i="97"/>
  <c r="L16" i="97"/>
  <c r="N16" i="97"/>
  <c r="F16" i="97" l="1"/>
  <c r="E73" i="63" l="1"/>
  <c r="E72" i="63"/>
  <c r="E71" i="63"/>
  <c r="E69" i="63"/>
  <c r="E68" i="63"/>
  <c r="E67" i="63"/>
  <c r="E65" i="63"/>
  <c r="E64" i="63"/>
  <c r="E63" i="63"/>
  <c r="E61" i="63"/>
  <c r="E60" i="63"/>
  <c r="E59" i="63"/>
  <c r="E57" i="63"/>
  <c r="E56" i="63"/>
  <c r="E55" i="63"/>
  <c r="E53" i="63"/>
  <c r="E52" i="63"/>
  <c r="E51" i="63"/>
  <c r="E49" i="63"/>
  <c r="E48" i="63"/>
  <c r="E47" i="63"/>
  <c r="E45" i="63"/>
  <c r="E44" i="63"/>
  <c r="E43" i="63"/>
  <c r="E41" i="63"/>
  <c r="E40" i="63"/>
  <c r="E39" i="63"/>
  <c r="E37" i="63"/>
  <c r="E36" i="63"/>
  <c r="E35" i="63"/>
  <c r="E33" i="63"/>
  <c r="E32" i="63"/>
  <c r="E31" i="63"/>
  <c r="E29" i="63"/>
  <c r="E28" i="63"/>
  <c r="E27" i="63"/>
  <c r="E25" i="63"/>
  <c r="E24" i="63"/>
  <c r="E23" i="63"/>
  <c r="E21" i="63"/>
  <c r="E20" i="63"/>
  <c r="J16" i="63"/>
  <c r="K16" i="63"/>
  <c r="J17" i="63"/>
  <c r="K17" i="63"/>
  <c r="F16" i="63"/>
  <c r="G16" i="63"/>
  <c r="F17" i="63"/>
  <c r="G17" i="63"/>
  <c r="I17" i="63" l="1"/>
  <c r="I16" i="63"/>
  <c r="E16" i="63"/>
  <c r="E17" i="63"/>
  <c r="K28" i="18" l="1"/>
  <c r="K22" i="18"/>
  <c r="K17" i="18"/>
  <c r="H17" i="126" l="1"/>
  <c r="G17" i="126"/>
  <c r="L17" i="114" l="1"/>
  <c r="K17" i="114"/>
  <c r="J17" i="114"/>
  <c r="P18" i="113"/>
  <c r="O18" i="113"/>
  <c r="N18" i="113"/>
  <c r="L18" i="113"/>
  <c r="K18" i="113"/>
  <c r="J18" i="113"/>
  <c r="O18" i="89"/>
  <c r="P18" i="89"/>
  <c r="K18" i="89"/>
  <c r="L18" i="89"/>
  <c r="J18" i="89"/>
  <c r="K17" i="90"/>
  <c r="L17" i="90"/>
  <c r="G17" i="90"/>
  <c r="H17" i="90"/>
  <c r="E17" i="79"/>
  <c r="F17" i="79"/>
  <c r="G17" i="79"/>
  <c r="I17" i="79"/>
  <c r="J17" i="79"/>
  <c r="K17" i="79"/>
  <c r="E17" i="78"/>
  <c r="F17" i="78"/>
  <c r="G17" i="78"/>
  <c r="I17" i="78"/>
  <c r="J17" i="78"/>
  <c r="K17" i="78"/>
  <c r="E16" i="77"/>
  <c r="F16" i="77"/>
  <c r="G16" i="77"/>
  <c r="I16" i="77"/>
  <c r="J16" i="77"/>
  <c r="K16" i="77"/>
  <c r="E21" i="81"/>
  <c r="F21" i="81"/>
  <c r="G21" i="81"/>
  <c r="G18" i="89" l="1"/>
  <c r="H18" i="89"/>
  <c r="F18" i="113"/>
  <c r="G18" i="113"/>
  <c r="H18" i="113"/>
  <c r="F17" i="81"/>
  <c r="E17" i="81"/>
  <c r="G17" i="81"/>
  <c r="K14" i="67" l="1"/>
  <c r="J14" i="67"/>
  <c r="G14" i="67"/>
  <c r="F14" i="67"/>
  <c r="E19" i="96" l="1"/>
  <c r="E15" i="96" l="1"/>
  <c r="J21" i="55" l="1"/>
  <c r="J17" i="55" s="1"/>
  <c r="J17" i="90" l="1"/>
  <c r="F17" i="90"/>
  <c r="N18" i="89"/>
  <c r="F18" i="89" s="1"/>
  <c r="G52" i="81"/>
  <c r="F52" i="81"/>
  <c r="G48" i="81"/>
  <c r="F48" i="81"/>
  <c r="G44" i="81"/>
  <c r="F44" i="81"/>
  <c r="G40" i="81"/>
  <c r="F40" i="81"/>
  <c r="G36" i="81"/>
  <c r="F36" i="81"/>
  <c r="G32" i="81"/>
  <c r="F32" i="81"/>
  <c r="G28" i="81"/>
  <c r="F28" i="81"/>
  <c r="G24" i="81"/>
  <c r="F24" i="81"/>
  <c r="G20" i="81"/>
  <c r="F20" i="81"/>
  <c r="E48" i="80"/>
  <c r="E28" i="80"/>
  <c r="K16" i="80"/>
  <c r="J16" i="80"/>
  <c r="G16" i="80"/>
  <c r="F16" i="80"/>
  <c r="E20" i="79"/>
  <c r="K16" i="79"/>
  <c r="J16" i="79"/>
  <c r="G16" i="79"/>
  <c r="F16" i="79"/>
  <c r="E44" i="78"/>
  <c r="E20" i="78"/>
  <c r="K16" i="78"/>
  <c r="J16" i="78"/>
  <c r="G16" i="78"/>
  <c r="F16" i="78"/>
  <c r="E19" i="77"/>
  <c r="K15" i="77"/>
  <c r="J15" i="77"/>
  <c r="G15" i="77"/>
  <c r="F15" i="77"/>
  <c r="E19" i="74"/>
  <c r="I14" i="74"/>
  <c r="I19" i="70"/>
  <c r="E19" i="70"/>
  <c r="I14" i="70" l="1"/>
  <c r="E14" i="70"/>
  <c r="I14" i="67"/>
  <c r="E36" i="81"/>
  <c r="E16" i="80"/>
  <c r="E48" i="81"/>
  <c r="F16" i="81"/>
  <c r="I16" i="79"/>
  <c r="E15" i="77"/>
  <c r="E52" i="81"/>
  <c r="E32" i="81"/>
  <c r="G16" i="81"/>
  <c r="I16" i="78"/>
  <c r="E16" i="79"/>
  <c r="E16" i="78"/>
  <c r="E24" i="81"/>
  <c r="E40" i="81"/>
  <c r="I16" i="80"/>
  <c r="E28" i="81"/>
  <c r="E44" i="81"/>
  <c r="I15" i="77"/>
  <c r="E20" i="81"/>
  <c r="E16" i="81" l="1"/>
  <c r="E78" i="1" l="1"/>
  <c r="E77" i="1"/>
  <c r="E74" i="1"/>
  <c r="E73" i="1"/>
  <c r="E70" i="1"/>
  <c r="E69" i="1"/>
  <c r="E66" i="1"/>
  <c r="E65" i="1"/>
  <c r="E62" i="1"/>
  <c r="E61" i="1"/>
  <c r="E58" i="1"/>
  <c r="E57" i="1"/>
  <c r="E54" i="1"/>
  <c r="E53" i="1"/>
  <c r="E50" i="1"/>
  <c r="E49" i="1"/>
  <c r="E46" i="1"/>
  <c r="E45" i="1"/>
  <c r="E42" i="1"/>
  <c r="E41" i="1"/>
  <c r="E38" i="1"/>
  <c r="E37" i="1"/>
  <c r="E34" i="1"/>
  <c r="E33" i="1"/>
  <c r="E30" i="1"/>
  <c r="E29" i="1"/>
  <c r="E26" i="1"/>
  <c r="E25" i="1"/>
  <c r="E22" i="1"/>
  <c r="E21" i="1"/>
  <c r="E18" i="1"/>
  <c r="E17" i="1"/>
  <c r="G14" i="1"/>
  <c r="F14" i="1"/>
  <c r="G13" i="1"/>
  <c r="F13" i="1"/>
  <c r="E13" i="1" s="1"/>
  <c r="E14" i="1" l="1"/>
  <c r="K15" i="63" l="1"/>
  <c r="J15" i="63"/>
  <c r="F15" i="63"/>
  <c r="G15" i="63"/>
  <c r="E19" i="63"/>
  <c r="E15" i="63" l="1"/>
  <c r="I15" i="63"/>
  <c r="E126" i="3" l="1"/>
  <c r="E122" i="3"/>
  <c r="E119" i="3"/>
  <c r="E118" i="3"/>
  <c r="E115" i="3"/>
  <c r="E114" i="3"/>
  <c r="E111" i="3"/>
  <c r="E110" i="3"/>
  <c r="E107" i="3"/>
  <c r="E106" i="3"/>
  <c r="E103" i="3"/>
  <c r="E102" i="3"/>
  <c r="E99" i="3"/>
  <c r="E98" i="3"/>
  <c r="E93" i="3"/>
  <c r="E92" i="3"/>
  <c r="E89" i="3"/>
  <c r="E88" i="3"/>
  <c r="E85" i="3"/>
  <c r="E84" i="3"/>
  <c r="E60" i="3"/>
  <c r="E59" i="3"/>
  <c r="E56" i="3"/>
  <c r="E55" i="3"/>
  <c r="E52" i="3"/>
  <c r="E51" i="3"/>
  <c r="E48" i="3"/>
  <c r="E47" i="3"/>
  <c r="E44" i="3"/>
  <c r="E43" i="3"/>
  <c r="E40" i="3"/>
  <c r="E39" i="3"/>
  <c r="E36" i="3"/>
  <c r="E35" i="3"/>
  <c r="E32" i="3"/>
  <c r="E31" i="3"/>
  <c r="E28" i="3"/>
  <c r="E27" i="3"/>
  <c r="E24" i="3"/>
  <c r="E23" i="3"/>
  <c r="E20" i="3"/>
  <c r="E19" i="3"/>
  <c r="E49" i="2"/>
  <c r="E48" i="2"/>
  <c r="E45" i="2"/>
  <c r="E44" i="2"/>
  <c r="E41" i="2"/>
  <c r="E40" i="2"/>
  <c r="E37" i="2"/>
  <c r="E36" i="2"/>
  <c r="E33" i="2"/>
  <c r="E32" i="2"/>
  <c r="E29" i="2"/>
  <c r="E28" i="2"/>
  <c r="E25" i="2"/>
  <c r="E24" i="2"/>
  <c r="I19" i="2"/>
  <c r="I15" i="2" s="1"/>
  <c r="G19" i="2"/>
  <c r="I18" i="2"/>
  <c r="I14" i="2" s="1"/>
  <c r="G18" i="2"/>
  <c r="E18" i="2" l="1"/>
  <c r="E19" i="2"/>
  <c r="G15" i="2"/>
  <c r="E15" i="2" s="1"/>
  <c r="G14" i="2"/>
  <c r="E14" i="2" s="1"/>
</calcChain>
</file>

<file path=xl/sharedStrings.xml><?xml version="1.0" encoding="utf-8"?>
<sst xmlns="http://schemas.openxmlformats.org/spreadsheetml/2006/main" count="9356" uniqueCount="1475">
  <si>
    <t>Negeri</t>
  </si>
  <si>
    <t>Tahun</t>
  </si>
  <si>
    <t>Jumlah</t>
  </si>
  <si>
    <t>Sekolah rendah</t>
  </si>
  <si>
    <t xml:space="preserve">Sekolah menengah </t>
  </si>
  <si>
    <t>State</t>
  </si>
  <si>
    <t>Year</t>
  </si>
  <si>
    <t>Total</t>
  </si>
  <si>
    <t>Primary school</t>
  </si>
  <si>
    <t>Secondary school</t>
  </si>
  <si>
    <t>Akademik</t>
  </si>
  <si>
    <t>Academic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</si>
  <si>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</si>
  <si>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</si>
  <si>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</si>
  <si>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</si>
  <si>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</si>
  <si>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</si>
  <si>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</si>
  <si>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</si>
  <si>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</si>
  <si>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</si>
  <si>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 xml:space="preserve">Selangor </t>
  </si>
  <si>
    <t>Terengganu</t>
  </si>
  <si>
    <t xml:space="preserve">Sabah </t>
  </si>
  <si>
    <t>Sarawak</t>
  </si>
  <si>
    <t>W.P. Kuala Lumpur</t>
  </si>
  <si>
    <t>W.P. Labuan</t>
  </si>
  <si>
    <t>W.P. Putrajaya</t>
  </si>
  <si>
    <t>-</t>
  </si>
  <si>
    <t>Sumber: Kementerian Pendidikan Malaysia</t>
  </si>
  <si>
    <t>Source: Ministry of Education Malaysia</t>
  </si>
  <si>
    <t>2. Data termasuk sekolah bantuan kerajaan</t>
  </si>
  <si>
    <t>Lelaki</t>
  </si>
  <si>
    <t>Perempuan</t>
  </si>
  <si>
    <t>Male</t>
  </si>
  <si>
    <t>Female</t>
  </si>
  <si>
    <t>Sekolah kerajaan dan</t>
  </si>
  <si>
    <t>Calon lain</t>
  </si>
  <si>
    <t>bantuan kerajaan</t>
  </si>
  <si>
    <t>Other candidate</t>
  </si>
  <si>
    <t>Government and</t>
  </si>
  <si>
    <t>government-aided</t>
  </si>
  <si>
    <t>school</t>
  </si>
  <si>
    <t>Malaysia</t>
  </si>
  <si>
    <t>Sabah</t>
  </si>
  <si>
    <t>Selangor</t>
  </si>
  <si>
    <t>Jadual 6.7</t>
  </si>
  <si>
    <t>Table 6.7</t>
  </si>
  <si>
    <t xml:space="preserve"> </t>
  </si>
  <si>
    <t>Pencapaian</t>
  </si>
  <si>
    <t>Sekolah kerajaan</t>
  </si>
  <si>
    <t>Achievement</t>
  </si>
  <si>
    <t>dan bantuan</t>
  </si>
  <si>
    <t>Other</t>
  </si>
  <si>
    <t>kerajaan</t>
  </si>
  <si>
    <t>candidate</t>
  </si>
  <si>
    <t xml:space="preserve">Jumlah </t>
  </si>
  <si>
    <t xml:space="preserve">Mencapai tahap </t>
  </si>
  <si>
    <t xml:space="preserve">penguasaan minimum </t>
  </si>
  <si>
    <t>semua mata pelajaran</t>
  </si>
  <si>
    <t xml:space="preserve">Minimum acquisition </t>
  </si>
  <si>
    <t>in all subjects</t>
  </si>
  <si>
    <t>Semua Gred A</t>
  </si>
  <si>
    <t>All Grade A(s)</t>
  </si>
  <si>
    <t>Minimum 1 Gred B</t>
  </si>
  <si>
    <t>Minimum 1 Grade B</t>
  </si>
  <si>
    <t>Minimum 1 Gred C</t>
  </si>
  <si>
    <t>Minimum 1 Grade C</t>
  </si>
  <si>
    <t>Minimum 1 Gred D</t>
  </si>
  <si>
    <t>Minimum 1 Grade D</t>
  </si>
  <si>
    <t>Minimum 1 Gred E</t>
  </si>
  <si>
    <t>Minimum 1 Grade E</t>
  </si>
  <si>
    <t>Semua Gred E</t>
  </si>
  <si>
    <t>All Grade E(s)</t>
  </si>
  <si>
    <t>Lain-lain</t>
  </si>
  <si>
    <t>Others</t>
  </si>
  <si>
    <t>Jadual 6.8</t>
  </si>
  <si>
    <t xml:space="preserve">: Pencapaian calon Ujian Pencapaian Sekolah Rendah (UPSR) mengikut mata pelajaran, </t>
  </si>
  <si>
    <t>Table 6.8</t>
  </si>
  <si>
    <t xml:space="preserve">: Candidates' achievement of the Ujian Pencapaian Sekolah Rendah (UPSR) by subject, </t>
  </si>
  <si>
    <t>Calon</t>
  </si>
  <si>
    <t>Candidate</t>
  </si>
  <si>
    <t>A</t>
  </si>
  <si>
    <t>B</t>
  </si>
  <si>
    <t>C</t>
  </si>
  <si>
    <t>D</t>
  </si>
  <si>
    <t>E</t>
  </si>
  <si>
    <t xml:space="preserve">Calon sekolah kerajaan dan </t>
  </si>
  <si>
    <t xml:space="preserve">bantuan kerajaan  </t>
  </si>
  <si>
    <t xml:space="preserve">Candidate of government and </t>
  </si>
  <si>
    <t>government-aided school</t>
  </si>
  <si>
    <t>Bahasa Melayu-Pemahaman (SK)</t>
  </si>
  <si>
    <t>Malay Language-Comprehension</t>
  </si>
  <si>
    <t>Bahasa Melayu-Pemahaman (SJK)</t>
  </si>
  <si>
    <t>Bahasa Melayu-Penulisan (SK)</t>
  </si>
  <si>
    <t>Malay Language-Writing</t>
  </si>
  <si>
    <t>Bahasa Melayu-Penulisan (SJK)</t>
  </si>
  <si>
    <t>Bahasa Inggeris-Pemahaman (SK)</t>
  </si>
  <si>
    <t>English Language-Comprehension</t>
  </si>
  <si>
    <t>Bahasa Inggeris-Pemahaman (SJK)</t>
  </si>
  <si>
    <t>Bahasa Inggeris-Penulisan (SK)</t>
  </si>
  <si>
    <t>English Language-Writing</t>
  </si>
  <si>
    <t>Bahasa Inggeris-Penulisan (SJK)</t>
  </si>
  <si>
    <t>Matematik</t>
  </si>
  <si>
    <t>Mathematics</t>
  </si>
  <si>
    <t>Sains</t>
  </si>
  <si>
    <t>Science</t>
  </si>
  <si>
    <t>Bahasa Cina-Pemahaman</t>
  </si>
  <si>
    <t>Chinese Language-Comprehension</t>
  </si>
  <si>
    <t>PENDIDIKAN</t>
  </si>
  <si>
    <t>EDUCATION</t>
  </si>
  <si>
    <t xml:space="preserve">                   </t>
  </si>
  <si>
    <t>Bahasa Cina-Penulisan</t>
  </si>
  <si>
    <t>Chinese Language-Writing</t>
  </si>
  <si>
    <t>Bahasa Tamil-Pemahaman</t>
  </si>
  <si>
    <t>Tamil Language-Comprehension</t>
  </si>
  <si>
    <t>Bahasa Tamil-Penulisan</t>
  </si>
  <si>
    <t>Tamil Language-Writing</t>
  </si>
  <si>
    <t>Bahasa Melayu-Pemahaman</t>
  </si>
  <si>
    <t>Bahasa Melayu-Penulisan</t>
  </si>
  <si>
    <t>Jadual 6.9</t>
  </si>
  <si>
    <t>Table 6.9</t>
  </si>
  <si>
    <t>Agensi kerajaan</t>
  </si>
  <si>
    <t>Sekolah menengah</t>
  </si>
  <si>
    <t xml:space="preserve">    Total</t>
  </si>
  <si>
    <t xml:space="preserve">bantuan kerajaan </t>
  </si>
  <si>
    <t>selain KPM</t>
  </si>
  <si>
    <t>agama negeri</t>
  </si>
  <si>
    <t xml:space="preserve"> Government</t>
  </si>
  <si>
    <t>State religious</t>
  </si>
  <si>
    <t xml:space="preserve">      agencies other than</t>
  </si>
  <si>
    <t>secondary school</t>
  </si>
  <si>
    <t>MOE</t>
  </si>
  <si>
    <t xml:space="preserve">  </t>
  </si>
  <si>
    <t xml:space="preserve">agama rakyat </t>
  </si>
  <si>
    <t>swasta</t>
  </si>
  <si>
    <t>persendirian</t>
  </si>
  <si>
    <t>Rakyat religious</t>
  </si>
  <si>
    <t>Private secondary</t>
  </si>
  <si>
    <t>Private</t>
  </si>
  <si>
    <t xml:space="preserve">secondary school </t>
  </si>
  <si>
    <t xml:space="preserve"> school</t>
  </si>
  <si>
    <t xml:space="preserve"> candidate</t>
  </si>
  <si>
    <t xml:space="preserve"> Data berdasarkan calon yang mendaftar sekurang-kurangnya enam mata pelajaran</t>
  </si>
  <si>
    <t xml:space="preserve">: Candidates' achievement of the Sijil Pelajaran Malaysia (SPM) examination by category of </t>
  </si>
  <si>
    <t>Sekolah kerajaan &amp;</t>
  </si>
  <si>
    <t>Government &amp;</t>
  </si>
  <si>
    <t>Lulus semua mata pelajaran</t>
  </si>
  <si>
    <t>Passed all subjects</t>
  </si>
  <si>
    <t xml:space="preserve">(A+, A, A-) </t>
  </si>
  <si>
    <t>(Kombinasi A dan B)</t>
  </si>
  <si>
    <t xml:space="preserve">(Kombinasi A hingga C) </t>
  </si>
  <si>
    <t>Minimum 1 Gred G</t>
  </si>
  <si>
    <t>Minimum 1 Grade G</t>
  </si>
  <si>
    <t>Semua Gred G</t>
  </si>
  <si>
    <t>All Grade G(s)</t>
  </si>
  <si>
    <t>Lain-lain kombinasi</t>
  </si>
  <si>
    <t>Other combinations</t>
  </si>
  <si>
    <t>Mata Pelajaran</t>
  </si>
  <si>
    <t>Subject</t>
  </si>
  <si>
    <t>Cemerlang</t>
  </si>
  <si>
    <t>Kepujian</t>
  </si>
  <si>
    <t>Lulus</t>
  </si>
  <si>
    <t>Gagal</t>
  </si>
  <si>
    <t>Excellent</t>
  </si>
  <si>
    <t>Credit</t>
  </si>
  <si>
    <t>Passes</t>
  </si>
  <si>
    <t>Fail</t>
  </si>
  <si>
    <t>A+, A,  A-</t>
  </si>
  <si>
    <t>B+, B</t>
  </si>
  <si>
    <t>C+, C</t>
  </si>
  <si>
    <t>G</t>
  </si>
  <si>
    <t>Bahasa Melayu</t>
  </si>
  <si>
    <t>Malay Language</t>
  </si>
  <si>
    <t>English Language</t>
  </si>
  <si>
    <t>Islamic Education</t>
  </si>
  <si>
    <t>Pendidikan Moral</t>
  </si>
  <si>
    <t>Moral Education</t>
  </si>
  <si>
    <t>Sejarah</t>
  </si>
  <si>
    <t>History</t>
  </si>
  <si>
    <t>Literature in English</t>
  </si>
  <si>
    <t>Geografi</t>
  </si>
  <si>
    <t>Geography</t>
  </si>
  <si>
    <t>Bahasa Arab</t>
  </si>
  <si>
    <t>Arabic Language</t>
  </si>
  <si>
    <t>Pendidikan Seni Visual</t>
  </si>
  <si>
    <t>Visual Art Education</t>
  </si>
  <si>
    <t>Pendidikan Muzik</t>
  </si>
  <si>
    <t>Music Education</t>
  </si>
  <si>
    <t>Dance</t>
  </si>
  <si>
    <t>Matematik Tambahan</t>
  </si>
  <si>
    <t>Additional Mathematics</t>
  </si>
  <si>
    <t xml:space="preserve">Agriculture </t>
  </si>
  <si>
    <t>Pengajian Keusahawanan</t>
  </si>
  <si>
    <t>Entrepreneurial Studies</t>
  </si>
  <si>
    <t>Prinsip Perakaunan</t>
  </si>
  <si>
    <t>Principles of Account</t>
  </si>
  <si>
    <t>Engineering Drawing</t>
  </si>
  <si>
    <t>Mechanical Engineering Studies</t>
  </si>
  <si>
    <t>Civil Engineering Studies</t>
  </si>
  <si>
    <t xml:space="preserve">Pengajian Kejuruteraan </t>
  </si>
  <si>
    <t>Electrical &amp; Electronic</t>
  </si>
  <si>
    <t>Elektrik &amp; Elektronik</t>
  </si>
  <si>
    <t>Engineering Studies</t>
  </si>
  <si>
    <t>Reka Cipta</t>
  </si>
  <si>
    <t>Invention</t>
  </si>
  <si>
    <t>Perniagaan</t>
  </si>
  <si>
    <t>Economic</t>
  </si>
  <si>
    <t>Asas Kelestarian</t>
  </si>
  <si>
    <t>Sains Rumah Tangga</t>
  </si>
  <si>
    <t>Sains Komputer</t>
  </si>
  <si>
    <t>Computer Science</t>
  </si>
  <si>
    <t>Grafik Komunikasi Teknikal</t>
  </si>
  <si>
    <t>Fizik</t>
  </si>
  <si>
    <t>Physics</t>
  </si>
  <si>
    <t>Kimia</t>
  </si>
  <si>
    <t>Chemistry</t>
  </si>
  <si>
    <t>Biologi</t>
  </si>
  <si>
    <t>Biology</t>
  </si>
  <si>
    <t>Sains Tambahan</t>
  </si>
  <si>
    <t>Additional Sciences</t>
  </si>
  <si>
    <t>Sains Sukan</t>
  </si>
  <si>
    <t xml:space="preserve">Sport Science </t>
  </si>
  <si>
    <t>Tasawwur Islam</t>
  </si>
  <si>
    <t>Islamic Tasawwur</t>
  </si>
  <si>
    <t>Al-Quran &amp; Al Sunnah Education</t>
  </si>
  <si>
    <t>Pendidikan Syari'ah Islamiah</t>
  </si>
  <si>
    <t>Islamic Syariah</t>
  </si>
  <si>
    <t>Hifz Al-Quran</t>
  </si>
  <si>
    <t>Bahasa Cina</t>
  </si>
  <si>
    <t>Chinese Language</t>
  </si>
  <si>
    <t>Bahasa Tamil</t>
  </si>
  <si>
    <t>Tamil Language</t>
  </si>
  <si>
    <t>Bahasa Iban</t>
  </si>
  <si>
    <t>Iban Language</t>
  </si>
  <si>
    <t>Bahasa Kadazandusun</t>
  </si>
  <si>
    <t>Kadazandusun Language</t>
  </si>
  <si>
    <t>Pembinaan Domestik</t>
  </si>
  <si>
    <t>Domestic Construction</t>
  </si>
  <si>
    <t>Kerja Paip Domestik</t>
  </si>
  <si>
    <t>Domestic Plumbing</t>
  </si>
  <si>
    <t>Pendawaian Domestik</t>
  </si>
  <si>
    <t>Domestic Wiring</t>
  </si>
  <si>
    <t>Kimpalan Arka dan Gas</t>
  </si>
  <si>
    <t>Arc and Gas Welding</t>
  </si>
  <si>
    <t>Menservis Automobil</t>
  </si>
  <si>
    <t>Automotive Servicing</t>
  </si>
  <si>
    <t>Menservis Motosikal</t>
  </si>
  <si>
    <t>Motorcycles Servicing</t>
  </si>
  <si>
    <t>dan penyamanan Udara</t>
  </si>
  <si>
    <t xml:space="preserve">Refrigeration and Air Conditioning
</t>
  </si>
  <si>
    <t>Equipment Servicing</t>
  </si>
  <si>
    <t>Rekaan dan Jahitan Pakaian</t>
  </si>
  <si>
    <t>Design and Tailoring</t>
  </si>
  <si>
    <t>Katering dan Penyajian</t>
  </si>
  <si>
    <t>Catering and Serving</t>
  </si>
  <si>
    <t>Pemprosesan Makanan</t>
  </si>
  <si>
    <t>Food Prosessing</t>
  </si>
  <si>
    <t>Facial and Hair Care</t>
  </si>
  <si>
    <t>Landskap dan Nurseri</t>
  </si>
  <si>
    <t>Landscape and Nursery</t>
  </si>
  <si>
    <t>Akuakultur dan Haiwan Rekreasi</t>
  </si>
  <si>
    <t>Aquaculture and Pets</t>
  </si>
  <si>
    <t>Tanaman Makanan</t>
  </si>
  <si>
    <t>Food and Crop Cultivation</t>
  </si>
  <si>
    <t>Produksi Multimedia</t>
  </si>
  <si>
    <t>Multimedia Production</t>
  </si>
  <si>
    <t>Kesusasteraan Cina</t>
  </si>
  <si>
    <t>Literature in Chinese</t>
  </si>
  <si>
    <t>Kesusasteraan Tamil</t>
  </si>
  <si>
    <t>Literature in Tamil</t>
  </si>
  <si>
    <t>Bible Knowledge</t>
  </si>
  <si>
    <t>Bahasa Punjabi</t>
  </si>
  <si>
    <t>Punjabi Language</t>
  </si>
  <si>
    <t>Source: Ministry of Education, Malaysia</t>
  </si>
  <si>
    <t xml:space="preserve">: Candidates' achievement of the Sijil Tinggi Agama Malaysia (STAM) examination by category of </t>
  </si>
  <si>
    <t>Calon baharu</t>
  </si>
  <si>
    <t>Calon ulangan</t>
  </si>
  <si>
    <t>New candidate</t>
  </si>
  <si>
    <t>Repeated candidate</t>
  </si>
  <si>
    <t>Mumtaz (Cemerlang)</t>
  </si>
  <si>
    <t>Jayyid Jiddan (Sangat Baik)</t>
  </si>
  <si>
    <t>Very Good</t>
  </si>
  <si>
    <t>Jayyid (Baik)</t>
  </si>
  <si>
    <t>Good</t>
  </si>
  <si>
    <t>Maqbul (Lulus)</t>
  </si>
  <si>
    <t>Rasib (Gagal)</t>
  </si>
  <si>
    <t xml:space="preserve"> Data berdasarkan semua calon</t>
  </si>
  <si>
    <t>Sekolah</t>
  </si>
  <si>
    <t>Swasta</t>
  </si>
  <si>
    <t>Persendirian</t>
  </si>
  <si>
    <t>Kerajaan</t>
  </si>
  <si>
    <t>Integriti</t>
  </si>
  <si>
    <t>Individu</t>
  </si>
  <si>
    <t>Integrity</t>
  </si>
  <si>
    <t>Private individual</t>
  </si>
  <si>
    <t>government</t>
  </si>
  <si>
    <t xml:space="preserve">Kelulusan Penuh </t>
  </si>
  <si>
    <t>Full passes</t>
  </si>
  <si>
    <t>5 Mata Pelajaran</t>
  </si>
  <si>
    <t>5 subjects</t>
  </si>
  <si>
    <t>4 Mata Pelajaran</t>
  </si>
  <si>
    <t>4 subjects</t>
  </si>
  <si>
    <t>3 Mata Pelajaran</t>
  </si>
  <si>
    <t>3 subjects</t>
  </si>
  <si>
    <t>2 Mata Pelajaran</t>
  </si>
  <si>
    <t>2 subjects</t>
  </si>
  <si>
    <t>1 Mata Pelajaran</t>
  </si>
  <si>
    <t>1 subjects</t>
  </si>
  <si>
    <t>Lulus Sebahagian</t>
  </si>
  <si>
    <t>Partial Pass</t>
  </si>
  <si>
    <t>Sumber: Majlis Peperiksaan Malaysia</t>
  </si>
  <si>
    <t>Source: Malaysian Examinations Council</t>
  </si>
  <si>
    <t xml:space="preserve">: Pencapaian calon Sijil Tinggi Persekolahan Malaysia (STPM) mengikut kategori calon dan Purata Nilai Gred </t>
  </si>
  <si>
    <t xml:space="preserve">: Candidates' achievement of the Malaysian Higher School Certificate (STPM) by category of candidate and Cumulative </t>
  </si>
  <si>
    <t xml:space="preserve">Purata Nilai Gred </t>
  </si>
  <si>
    <t>Keseluruhan (PNGK)</t>
  </si>
  <si>
    <t>Cumulative Grade Point</t>
  </si>
  <si>
    <t>3.50–3.99</t>
  </si>
  <si>
    <t>3.00–3.49</t>
  </si>
  <si>
    <t>2.50–2.99</t>
  </si>
  <si>
    <t>2.00–2.49</t>
  </si>
  <si>
    <t>Bawah 2.00</t>
  </si>
  <si>
    <t>Below 2.00</t>
  </si>
  <si>
    <t>Bilangan</t>
  </si>
  <si>
    <t>Number</t>
  </si>
  <si>
    <t>Lulus penuh</t>
  </si>
  <si>
    <t>Lulus sebahagian</t>
  </si>
  <si>
    <t>Partial pass</t>
  </si>
  <si>
    <t>Pengajian Am</t>
  </si>
  <si>
    <t>General Studies</t>
  </si>
  <si>
    <t xml:space="preserve">Kesusasteraan Melayu </t>
  </si>
  <si>
    <t>Komunikasi</t>
  </si>
  <si>
    <t xml:space="preserve">Communicative Malay </t>
  </si>
  <si>
    <t>Literature</t>
  </si>
  <si>
    <t>Syariah</t>
  </si>
  <si>
    <t>Islamic Law</t>
  </si>
  <si>
    <t>Usuluddin</t>
  </si>
  <si>
    <t>Islamic Theology</t>
  </si>
  <si>
    <t>Ekonomi</t>
  </si>
  <si>
    <t>Economics</t>
  </si>
  <si>
    <t xml:space="preserve">Pengajian Perniagaan </t>
  </si>
  <si>
    <t>Business Studies</t>
  </si>
  <si>
    <t>Perakaunan</t>
  </si>
  <si>
    <t>Accounting</t>
  </si>
  <si>
    <t>Mathematics (M)</t>
  </si>
  <si>
    <t>Mathematics (T)</t>
  </si>
  <si>
    <t>Technology</t>
  </si>
  <si>
    <t>Sports Science</t>
  </si>
  <si>
    <t>Seni Visual</t>
  </si>
  <si>
    <t>Visual Art</t>
  </si>
  <si>
    <t xml:space="preserve">Agensi </t>
  </si>
  <si>
    <t>Guru</t>
  </si>
  <si>
    <t>Pelajar</t>
  </si>
  <si>
    <t>Agency</t>
  </si>
  <si>
    <t>tadika</t>
  </si>
  <si>
    <t>Teacher</t>
  </si>
  <si>
    <t>Student</t>
  </si>
  <si>
    <t>Number of</t>
  </si>
  <si>
    <t>kindergartens</t>
  </si>
  <si>
    <t>Jabatan Agama</t>
  </si>
  <si>
    <t>Islam Negeri</t>
  </si>
  <si>
    <t xml:space="preserve">State Islamic </t>
  </si>
  <si>
    <t xml:space="preserve">Religious </t>
  </si>
  <si>
    <t>Department</t>
  </si>
  <si>
    <t xml:space="preserve">Jabatan Kemajuan </t>
  </si>
  <si>
    <t>Masyarakat</t>
  </si>
  <si>
    <t>(KEMAS)</t>
  </si>
  <si>
    <t xml:space="preserve">Department of </t>
  </si>
  <si>
    <t xml:space="preserve">Community </t>
  </si>
  <si>
    <t>Development</t>
  </si>
  <si>
    <t>Jabatan  Perpaduan</t>
  </si>
  <si>
    <t xml:space="preserve">Negara dan </t>
  </si>
  <si>
    <t>Integrasi Nasional</t>
  </si>
  <si>
    <t>National Unity</t>
  </si>
  <si>
    <t>and Integration</t>
  </si>
  <si>
    <t>Agama</t>
  </si>
  <si>
    <t>MP Cina</t>
  </si>
  <si>
    <t>Religious</t>
  </si>
  <si>
    <t>PC Sec.</t>
  </si>
  <si>
    <t>MP Cina merujuk kepada Sekolah Menengah Persendirian Cina</t>
  </si>
  <si>
    <t>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</si>
  <si>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</si>
  <si>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</si>
  <si>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</si>
  <si>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</si>
  <si>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</si>
  <si>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</si>
  <si>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 xml:space="preserve">: Bilangan staf akademik dan penuntut di Institut Pendidikan Guru mengikut negeri dan jantina, Malaysia, </t>
  </si>
  <si>
    <t xml:space="preserve">: Number of academic staffs and students in Institute of Teacher Education by state and sex, Malaysia, </t>
  </si>
  <si>
    <t>Institut Pendidikan Guru</t>
  </si>
  <si>
    <t xml:space="preserve">Tahun </t>
  </si>
  <si>
    <t>Staf akademik</t>
  </si>
  <si>
    <t>Penuntut</t>
  </si>
  <si>
    <t>Institute of Teacher Education</t>
  </si>
  <si>
    <t xml:space="preserve">Year </t>
  </si>
  <si>
    <t>Academic staff</t>
  </si>
  <si>
    <t>Kampus Tun Hussien Onn</t>
  </si>
  <si>
    <t>Tun Hussien Onn Campus</t>
  </si>
  <si>
    <t>Kampus Temenggong Ibrahim</t>
  </si>
  <si>
    <t>Temenggong Ibrahim Campus</t>
  </si>
  <si>
    <t>Kampus Darul Aman</t>
  </si>
  <si>
    <t xml:space="preserve">Darul Aman Campus  </t>
  </si>
  <si>
    <t>Kampus Sultan Abdul Halim</t>
  </si>
  <si>
    <t>Sultan Abdul Halim Campus</t>
  </si>
  <si>
    <t>Kampus Kota Bharu</t>
  </si>
  <si>
    <t xml:space="preserve">    Kota Bharu Campus</t>
  </si>
  <si>
    <t>Kampus Perempuan Melayu</t>
  </si>
  <si>
    <t xml:space="preserve">   Perempuan Melayu Campus</t>
  </si>
  <si>
    <t xml:space="preserve">Kampus Raja Melewar </t>
  </si>
  <si>
    <t xml:space="preserve">   Raja Melewar Campus</t>
  </si>
  <si>
    <t>Kampus Pendidikan Teknik</t>
  </si>
  <si>
    <t>Kampus Tengku Ampuan Afzan</t>
  </si>
  <si>
    <t xml:space="preserve">    Tengku Ampuan Afzan Campus</t>
  </si>
  <si>
    <t xml:space="preserve">Institut Pendidikan Guru </t>
  </si>
  <si>
    <t>Kampus Ipoh</t>
  </si>
  <si>
    <t xml:space="preserve">   Institute of Teacher Education </t>
  </si>
  <si>
    <t>Ipoh Campus</t>
  </si>
  <si>
    <t>Kampus Perlis</t>
  </si>
  <si>
    <t xml:space="preserve">Institute of Teacher Education </t>
  </si>
  <si>
    <t>Perlis Campus</t>
  </si>
  <si>
    <t xml:space="preserve">: Bilangan staf akademik dan penuntut di Institut Pendidikan Guru mengikut negeri dan jantina, </t>
  </si>
  <si>
    <t xml:space="preserve">: Number of academic staffs and students in Institute of Teacher Education by state and sex,  </t>
  </si>
  <si>
    <t>Kampus Pulau Pinang</t>
  </si>
  <si>
    <t xml:space="preserve">    Pulau Pinang Campus</t>
  </si>
  <si>
    <t>Kampus Tuanku Bainun</t>
  </si>
  <si>
    <t xml:space="preserve">    Tuanku Bainun Campus</t>
  </si>
  <si>
    <t>Kampus Gaya</t>
  </si>
  <si>
    <t xml:space="preserve">    Gaya Campus</t>
  </si>
  <si>
    <t>Kampus Kent</t>
  </si>
  <si>
    <t xml:space="preserve">    Kent Campus</t>
  </si>
  <si>
    <t>Kampus Tawau</t>
  </si>
  <si>
    <t xml:space="preserve">    Tawau Campus</t>
  </si>
  <si>
    <t>Kampus Keningau</t>
  </si>
  <si>
    <t xml:space="preserve">    Keningau Campus</t>
  </si>
  <si>
    <t>Kampus Batu Lintang</t>
  </si>
  <si>
    <t xml:space="preserve">    Batu Lintang Campus</t>
  </si>
  <si>
    <t>Kampus Sarawak</t>
  </si>
  <si>
    <t xml:space="preserve">    Sarawak Campus</t>
  </si>
  <si>
    <t>Kampus Rajang</t>
  </si>
  <si>
    <t xml:space="preserve">    Rajang Campus</t>
  </si>
  <si>
    <t>Kampus Tun Abdul Razak</t>
  </si>
  <si>
    <t xml:space="preserve">    Tun Abdul Razak Campus</t>
  </si>
  <si>
    <t>Kampus Pendidikan Islam</t>
  </si>
  <si>
    <t xml:space="preserve">    Pendidikan Islam Campus</t>
  </si>
  <si>
    <t>Kampus Dato' Razali Ismail</t>
  </si>
  <si>
    <t xml:space="preserve">    Dato' Razali Ismail Campus</t>
  </si>
  <si>
    <t>Kampus Sultan Mizan</t>
  </si>
  <si>
    <t xml:space="preserve">    Sultan Mizan Campus</t>
  </si>
  <si>
    <t>Kampus Bahasa Melayu</t>
  </si>
  <si>
    <t xml:space="preserve">    Bahasa Melayu Campus</t>
  </si>
  <si>
    <t>Kampus Bahasa Antarabangsa</t>
  </si>
  <si>
    <t xml:space="preserve">    Bahasa Antarabangsa Campus</t>
  </si>
  <si>
    <t>Kampus Ilmu Khas</t>
  </si>
  <si>
    <t xml:space="preserve">    Ilmu Khas Campus</t>
  </si>
  <si>
    <t>Universiti Malaya (UM)</t>
  </si>
  <si>
    <t>University of Malaya</t>
  </si>
  <si>
    <t>Universiti Sains Malaysia (USM)</t>
  </si>
  <si>
    <t>University of Science Malaysia</t>
  </si>
  <si>
    <t>Universiti Kebangsaan Malaysia (UKM)</t>
  </si>
  <si>
    <t>National University of Malaysia</t>
  </si>
  <si>
    <t>Universiti Putra Malaysia (UPM)</t>
  </si>
  <si>
    <t>University Putra Malaysia</t>
  </si>
  <si>
    <t>Universiti Teknologi Malaysia (UTM)</t>
  </si>
  <si>
    <t>University Technology Malaysia</t>
  </si>
  <si>
    <t>Universiti Utara Malaysia (UUM)</t>
  </si>
  <si>
    <t>Northern University of Malaysia</t>
  </si>
  <si>
    <t>Universiti Islam Antarabangsa Malaysia (UIAM)</t>
  </si>
  <si>
    <t>International Islamic University Malaysia</t>
  </si>
  <si>
    <t>Universiti Malaysia Sarawak (UNIMAS)</t>
  </si>
  <si>
    <t>University Malaysia Sarawak</t>
  </si>
  <si>
    <t>Universiti Malaysia Sabah (UMS)</t>
  </si>
  <si>
    <t>University Malaysia Sabah</t>
  </si>
  <si>
    <t>Universiti Pendidikan Sultan Idris (UPSI)</t>
  </si>
  <si>
    <t xml:space="preserve">Sultan Idris Education University </t>
  </si>
  <si>
    <t>Universiti Teknologi MARA (UiTM)</t>
  </si>
  <si>
    <t>University Technology MARA</t>
  </si>
  <si>
    <t>Universiti Sultan Zainal Abidin (UniSZA)</t>
  </si>
  <si>
    <t>University Sultan Zainal Abidin</t>
  </si>
  <si>
    <t>Universiti Malaysia Terengganu (UMT)</t>
  </si>
  <si>
    <t>University Malaysia Terengganu</t>
  </si>
  <si>
    <t>Universiti Sains Islam Malaysia (USIM)</t>
  </si>
  <si>
    <t>Islamic Science University of Malaysia</t>
  </si>
  <si>
    <t>Universiti Tun Hussein Onn Malaysia (UTHM)</t>
  </si>
  <si>
    <t>University Tun Hussein Onn Malaysia</t>
  </si>
  <si>
    <t>Universiti Teknikal Malaysia Melaka (UTeM)</t>
  </si>
  <si>
    <t>University Technical Malaysia Melaka</t>
  </si>
  <si>
    <t>Universiti Malaysia Pahang (UMP)</t>
  </si>
  <si>
    <t>University Malaysia Pahang</t>
  </si>
  <si>
    <t>Universiti Malaysia Perlis (UNIMAP)</t>
  </si>
  <si>
    <t>University Malaysia Perlis</t>
  </si>
  <si>
    <t>Universiti Malaysia Kelantan (UMK)</t>
  </si>
  <si>
    <t>University Malaysia Kelantan</t>
  </si>
  <si>
    <t>Negeri &amp; Politeknik</t>
  </si>
  <si>
    <t>State &amp; Polytechnic</t>
  </si>
  <si>
    <t>Politeknik METrO Johor Bharu</t>
  </si>
  <si>
    <t>METrO Polytechnic, Johor Bharu</t>
  </si>
  <si>
    <t>Politeknik Ibrahim Sultan</t>
  </si>
  <si>
    <t>Ibrahim Sultan Polytechnic</t>
  </si>
  <si>
    <t>Politeknik Mersing</t>
  </si>
  <si>
    <t>Mersing Polytechnic</t>
  </si>
  <si>
    <t>Politeknik Tun Syed Nasir Syed Ismail</t>
  </si>
  <si>
    <t>Tun Syed Nasir Syed Ismail Polytechnic</t>
  </si>
  <si>
    <t>Politeknik Sultan Abdul Halim Mu'adzam Shah</t>
  </si>
  <si>
    <t>Sultan Abdul Halim Mu'adzam Shah Polytechnic</t>
  </si>
  <si>
    <t>Politeknik Tuanku Sultanah Bahiyah</t>
  </si>
  <si>
    <t>Tuanku Sultanah Bahiyah Polytechnic</t>
  </si>
  <si>
    <t>Politeknik Kota Bharu</t>
  </si>
  <si>
    <t>Kota Bharu Polytechnic</t>
  </si>
  <si>
    <t>Politeknik Jeli</t>
  </si>
  <si>
    <t>Jeli Polytechnic</t>
  </si>
  <si>
    <t>Politeknik Melaka</t>
  </si>
  <si>
    <t>Melaka Polytechnic</t>
  </si>
  <si>
    <t>Politeknik Merlimau</t>
  </si>
  <si>
    <t>Merlimau Polytechnic</t>
  </si>
  <si>
    <t>Politeknik Port Dickson</t>
  </si>
  <si>
    <t>Port Dickson Polytechnic</t>
  </si>
  <si>
    <t>Politeknik Nilai</t>
  </si>
  <si>
    <t>Nilai Polytechnic</t>
  </si>
  <si>
    <t>Politeknik Sultan Hj. Ahmad Shah</t>
  </si>
  <si>
    <t>Sultan Hj. Ahmad Shah Polytechnic</t>
  </si>
  <si>
    <t>Politeknik Muadzam Shah</t>
  </si>
  <si>
    <t>Muadzam Shah Polytechnic</t>
  </si>
  <si>
    <t>Politeknik METrO Kuantan</t>
  </si>
  <si>
    <t>METrO Polytechnic, Kuantan</t>
  </si>
  <si>
    <t>Politeknik Ungku Omar</t>
  </si>
  <si>
    <t>Ungku Omar Polytechnic</t>
  </si>
  <si>
    <t>Politeknik Sultan Azlan Shah</t>
  </si>
  <si>
    <t>Sultan Azlan Shah Polytechnic</t>
  </si>
  <si>
    <t>Politeknik Bagan Datuk</t>
  </si>
  <si>
    <t>Bagan Datuk Polytechnic</t>
  </si>
  <si>
    <t>Politeknik Tuanku Syed Sirajuddin</t>
  </si>
  <si>
    <t>Tuanku Syed Sirajuddin Polytechnic</t>
  </si>
  <si>
    <t>Politeknik Seberang Perai</t>
  </si>
  <si>
    <t>Seberang Perai Polytechnic</t>
  </si>
  <si>
    <t>Politeknik Balik Pulau</t>
  </si>
  <si>
    <t>Balik Pulau Polytechnic</t>
  </si>
  <si>
    <t>Politeknik METrO Tasek Gelugor</t>
  </si>
  <si>
    <t>METrO Polytechnic, Tasek Gelugor</t>
  </si>
  <si>
    <t>Politeknik Kota Kinabalu</t>
  </si>
  <si>
    <t>Kota Kinabalu Polytechnic</t>
  </si>
  <si>
    <t>Politeknik Sandakan</t>
  </si>
  <si>
    <t>Sandakan Polytechnic</t>
  </si>
  <si>
    <t>Politeknik Tawau</t>
  </si>
  <si>
    <t>Tawau Polytechnic</t>
  </si>
  <si>
    <t>Politeknik Kuching</t>
  </si>
  <si>
    <t>Kuching Polytechnic</t>
  </si>
  <si>
    <t>Politeknik Mukah</t>
  </si>
  <si>
    <t>Mukah Polytechnic</t>
  </si>
  <si>
    <t>Politeknik METrO Betong</t>
  </si>
  <si>
    <t xml:space="preserve">METrO Polytechnic, Betong </t>
  </si>
  <si>
    <t xml:space="preserve">Politeknik Sultan Salahuddin Abdul Aziz Shah </t>
  </si>
  <si>
    <t xml:space="preserve">Sultan Salahuddin Abdul Aziz Shah Polytechnic </t>
  </si>
  <si>
    <t>Politeknik Sultan Idris Shah</t>
  </si>
  <si>
    <t>Sultan Idris Shah Polytechnic</t>
  </si>
  <si>
    <t>Politeknik Banting</t>
  </si>
  <si>
    <t>Banting Polytechnic</t>
  </si>
  <si>
    <t>Politeknik Kuala Terengganu</t>
  </si>
  <si>
    <t>Kuala Terengganu Polytechnic</t>
  </si>
  <si>
    <t>Politeknik Sultan Mizan Zainal Abidin</t>
  </si>
  <si>
    <t>Sultan Mizan Zainal Abidin Polytechnic</t>
  </si>
  <si>
    <t>Politeknik Hulu Terengganu</t>
  </si>
  <si>
    <t>Hulu Terengganu Polytechnic</t>
  </si>
  <si>
    <t xml:space="preserve">Politeknik Besut </t>
  </si>
  <si>
    <t>Besut Polytechnic</t>
  </si>
  <si>
    <t>Politeknik METrO Kuala Lumpur</t>
  </si>
  <si>
    <t>METrO Polytechnic, Kuala Lumpur</t>
  </si>
  <si>
    <t xml:space="preserve">Negeri &amp; Kolej komuniti </t>
  </si>
  <si>
    <t>State &amp; Community college</t>
  </si>
  <si>
    <t xml:space="preserve">     Lelaki</t>
  </si>
  <si>
    <t xml:space="preserve">     Male</t>
  </si>
  <si>
    <t>Kolej Komuniti Segamat</t>
  </si>
  <si>
    <t>Segamat Community College</t>
  </si>
  <si>
    <t>Kolej Komuniti Ledang, Muar</t>
  </si>
  <si>
    <t>Ledang Community College, Muar</t>
  </si>
  <si>
    <t>Kolej Komuniti Bandar Penawar, Kota Tinggi</t>
  </si>
  <si>
    <t>Bandar Penawar Community College, Kota Tinggi</t>
  </si>
  <si>
    <t xml:space="preserve">Kolej Komuniti Segamat 2, Jementah </t>
  </si>
  <si>
    <t xml:space="preserve">Segamat 2 Community College, Jementah </t>
  </si>
  <si>
    <t>Kolej Komuniti Pasir Gudang</t>
  </si>
  <si>
    <t>Pasir Gudang Community College</t>
  </si>
  <si>
    <t xml:space="preserve">Kolej Komuniti Batu Pahat </t>
  </si>
  <si>
    <t>Batu Pahat Community College</t>
  </si>
  <si>
    <t xml:space="preserve">Kolej Komuniti Kluang </t>
  </si>
  <si>
    <t>Kluang Community College</t>
  </si>
  <si>
    <t>Kolej Komuniti Cawangan Gelang Patah</t>
  </si>
  <si>
    <t>Gelang Patah Branch Community College</t>
  </si>
  <si>
    <t>Kolej Komuniti Bandar Darul Aman Jitra</t>
  </si>
  <si>
    <t>Bandar Darul Aman Jitra Community College</t>
  </si>
  <si>
    <t xml:space="preserve">Kolej Komuniti Sungai Petani </t>
  </si>
  <si>
    <t xml:space="preserve">Sungai Petani Community College </t>
  </si>
  <si>
    <t>Kolej Komuniti Langkawi</t>
  </si>
  <si>
    <t>Langkawi Community College</t>
  </si>
  <si>
    <t>Kolej Komuniti Kulim</t>
  </si>
  <si>
    <t>Kulim Community College</t>
  </si>
  <si>
    <t>Kolej Komuniti Baling</t>
  </si>
  <si>
    <t>Baling Community College</t>
  </si>
  <si>
    <t>Kolej Komuniti Padang Terap</t>
  </si>
  <si>
    <t>Padang Terap Community College</t>
  </si>
  <si>
    <t>Kolej Komuniti Sik</t>
  </si>
  <si>
    <t>Sik Community College</t>
  </si>
  <si>
    <t>Kolej Komuniti Cawangan Jerlun</t>
  </si>
  <si>
    <t>Jerlun Branch Community College</t>
  </si>
  <si>
    <t>Kolej Komuniti Kok Lanas</t>
  </si>
  <si>
    <t>Kok Lanas Community College</t>
  </si>
  <si>
    <t>Kolej Komuniti Cawangan Rantau Panjang</t>
  </si>
  <si>
    <t xml:space="preserve">Rantau Panjang Branch Community College </t>
  </si>
  <si>
    <t>Kolej Komuniti Bukit Beruang</t>
  </si>
  <si>
    <t>Bukit Beruang Community College</t>
  </si>
  <si>
    <t>Kolej Komuniti Masjid Tanah</t>
  </si>
  <si>
    <t>Masjid Tanah Community College</t>
  </si>
  <si>
    <t>Kolej Komuniti Selandar, Nyalas</t>
  </si>
  <si>
    <t>Selandar Community College, Nyalas</t>
  </si>
  <si>
    <t>Kolej Komuniti Jasin</t>
  </si>
  <si>
    <t>Jasin Community College</t>
  </si>
  <si>
    <t>Kolej Komuniti Jempol, Bahau</t>
  </si>
  <si>
    <t>Jempol Community College, Bahau</t>
  </si>
  <si>
    <t>Kolej Komuniti Jelebu</t>
  </si>
  <si>
    <t>Jelebu Community College</t>
  </si>
  <si>
    <t>Kolej Komuniti Rembau</t>
  </si>
  <si>
    <t>Rembau Community College</t>
  </si>
  <si>
    <t xml:space="preserve">Kolej Komuniti Tampin </t>
  </si>
  <si>
    <t>Tampin Community College</t>
  </si>
  <si>
    <t>Kolej Komuniti Kuala Pilah</t>
  </si>
  <si>
    <t>Kuala Pilah Community College</t>
  </si>
  <si>
    <t>Kolej Komuniti Kuantan</t>
  </si>
  <si>
    <t>Kuantan Community College</t>
  </si>
  <si>
    <t>Kolej Komuniti Bentong</t>
  </si>
  <si>
    <t>Bentong Community College</t>
  </si>
  <si>
    <t>Kolej Komuniti Temerloh</t>
  </si>
  <si>
    <t>Temerloh Community College</t>
  </si>
  <si>
    <t>Kolej Komuniti Paya Besar, Gambang</t>
  </si>
  <si>
    <t>Paya Besar Community College, Gambang</t>
  </si>
  <si>
    <t>Kolej Komuniti Rompin</t>
  </si>
  <si>
    <t>Rompin Community College</t>
  </si>
  <si>
    <t xml:space="preserve">Kolej Komuniti Pekan </t>
  </si>
  <si>
    <t>Pekan Community College</t>
  </si>
  <si>
    <t xml:space="preserve">Kolej Komuniti Jerantut </t>
  </si>
  <si>
    <t>Jerantut Community College</t>
  </si>
  <si>
    <t>Kolej Komuniti Sungai Siput</t>
  </si>
  <si>
    <t>Sungai Siput Community College</t>
  </si>
  <si>
    <t>Kolej Komuniti Pasir Salak</t>
  </si>
  <si>
    <t>Pasir Salak Community College</t>
  </si>
  <si>
    <t xml:space="preserve">Kolej Komuniti Batu Gajah </t>
  </si>
  <si>
    <t>Batu Gajah Community College</t>
  </si>
  <si>
    <t xml:space="preserve">Kolej Komuniti Taiping </t>
  </si>
  <si>
    <t>Taiping Community College</t>
  </si>
  <si>
    <t>Kolej Komuniti Bagan Datuk</t>
  </si>
  <si>
    <t>Bagan Datuk Community College</t>
  </si>
  <si>
    <t xml:space="preserve">Kolej Komuniti Bagan Serai </t>
  </si>
  <si>
    <t>Bagan Serai Community College</t>
  </si>
  <si>
    <t xml:space="preserve">Kolej Komuniti Arau </t>
  </si>
  <si>
    <t>Arau Community College</t>
  </si>
  <si>
    <t>Kolej Komuniti Cawangan Kangar</t>
  </si>
  <si>
    <t>Kangar Branch Community College</t>
  </si>
  <si>
    <t>Kolej Komuniti Kepala Batas</t>
  </si>
  <si>
    <t>Kepala Batas Community College</t>
  </si>
  <si>
    <t>Kolej Komuniti Bayan Baru</t>
  </si>
  <si>
    <t>Bayan Baru Community College</t>
  </si>
  <si>
    <t xml:space="preserve">Kolej Komuniti Seberang Jaya </t>
  </si>
  <si>
    <t>Seberang Jaya Community College</t>
  </si>
  <si>
    <t>Kolej Komuniti Tawau</t>
  </si>
  <si>
    <t>Tawau Community College</t>
  </si>
  <si>
    <t xml:space="preserve">Kolej Komuniti Lahad Datu </t>
  </si>
  <si>
    <t>Lahad Datu Community College</t>
  </si>
  <si>
    <t xml:space="preserve">Kolej Komuniti Sandakan </t>
  </si>
  <si>
    <t>Sandakan Community College</t>
  </si>
  <si>
    <t>Kolej Komuniti Beaufort</t>
  </si>
  <si>
    <t>Beaufort Community College</t>
  </si>
  <si>
    <t>Kolej Komuniti Tambunan</t>
  </si>
  <si>
    <t>Tambunan Community College</t>
  </si>
  <si>
    <t>Kolej Komuniti Penampang</t>
  </si>
  <si>
    <t>Penampang Community College</t>
  </si>
  <si>
    <t>Kolej Komuniti Marudu</t>
  </si>
  <si>
    <t>Marudu Community College</t>
  </si>
  <si>
    <t>Kolej Komuniti Kuching</t>
  </si>
  <si>
    <t>Kuching Community College</t>
  </si>
  <si>
    <t>Kolej Komuniti Mas Gading, Kuching</t>
  </si>
  <si>
    <t>Mas Gading Community College, Kuching</t>
  </si>
  <si>
    <t xml:space="preserve">Kolej Komuniti Miri </t>
  </si>
  <si>
    <t>Miri Community College</t>
  </si>
  <si>
    <t>Kolej Komuniti Sarikei</t>
  </si>
  <si>
    <t>Sarikei Community College</t>
  </si>
  <si>
    <t>Kolej Komuniti Sabak Bernam</t>
  </si>
  <si>
    <t>Sabak Bernam Community College</t>
  </si>
  <si>
    <t>Kolej Komuniti Kuala Langat, Banting</t>
  </si>
  <si>
    <t>Kuala Langat Community College, Banting</t>
  </si>
  <si>
    <t>Kolej Komuniti Hulu Selangor, Bukit Beruntung</t>
  </si>
  <si>
    <t>Hulu Selangor Community College, Bukit Beruntung</t>
  </si>
  <si>
    <t>Kolej Komuniti Hulu Langat, Kajang</t>
  </si>
  <si>
    <t>Hulu Langat Community College, Kajang</t>
  </si>
  <si>
    <t xml:space="preserve">Kolej Komuniti Selayang </t>
  </si>
  <si>
    <t xml:space="preserve">Selayang Community College </t>
  </si>
  <si>
    <t>Kolej Komuniti Ampang</t>
  </si>
  <si>
    <t xml:space="preserve">Ampang Community College </t>
  </si>
  <si>
    <t>Kolej Komuniti Kelana Jaya</t>
  </si>
  <si>
    <t>Kelana Jaya Community College</t>
  </si>
  <si>
    <t>Kolej Komuniti Kuala Terengganu</t>
  </si>
  <si>
    <t>Kuala Terengganu Community College</t>
  </si>
  <si>
    <t>Kolej Komuniti Besut</t>
  </si>
  <si>
    <t>Besut Community College</t>
  </si>
  <si>
    <t>Bidang</t>
  </si>
  <si>
    <t>Kedoktoran</t>
  </si>
  <si>
    <t>Sarjana</t>
  </si>
  <si>
    <t>Course</t>
  </si>
  <si>
    <t>Doctorate</t>
  </si>
  <si>
    <t>Master</t>
  </si>
  <si>
    <t>Pendidikan</t>
  </si>
  <si>
    <t>Education</t>
  </si>
  <si>
    <t>Sastera &amp; Kemanusiaan</t>
  </si>
  <si>
    <t>Arts &amp; Humanities</t>
  </si>
  <si>
    <t>Sains Sosial, Perniagaan &amp; Perundangan</t>
  </si>
  <si>
    <t xml:space="preserve">Social Sciences, Business &amp; Law </t>
  </si>
  <si>
    <t>Sains, Matematik &amp; Komputer</t>
  </si>
  <si>
    <t>Kejuruteraan, Pembuatan &amp; Pembinaan</t>
  </si>
  <si>
    <t>Engineering, Manufacturing &amp; Construction</t>
  </si>
  <si>
    <t>Pertanian &amp; Veterinar</t>
  </si>
  <si>
    <t>Agriculture &amp; Veterinary</t>
  </si>
  <si>
    <t>Kesihatan &amp; Kebajikan</t>
  </si>
  <si>
    <t>Health &amp; Welfare</t>
  </si>
  <si>
    <t>Perkhidmatan</t>
  </si>
  <si>
    <t>Services</t>
  </si>
  <si>
    <t>Program Asas</t>
  </si>
  <si>
    <t xml:space="preserve">General Programme </t>
  </si>
  <si>
    <t>: Bilangan penuntut di universiti awam mengikut bidang, kelulusan akademik dan jantina, Malaysia,</t>
  </si>
  <si>
    <t xml:space="preserve">: Number of students in public university by course, academic qualification and sex, Malaysia, </t>
  </si>
  <si>
    <t>Diploma Lepasan Ijazah</t>
  </si>
  <si>
    <t>Sarjana Muda</t>
  </si>
  <si>
    <t>Postgraduate Diploma</t>
  </si>
  <si>
    <t>Bachelor</t>
  </si>
  <si>
    <t>Diploma</t>
  </si>
  <si>
    <t>Matrikulasi</t>
  </si>
  <si>
    <t>Matriculation</t>
  </si>
  <si>
    <t xml:space="preserve">      Total</t>
  </si>
  <si>
    <t>Profesional</t>
  </si>
  <si>
    <r>
      <rPr>
        <b/>
        <sz val="10"/>
        <rFont val="Century Gothic"/>
        <family val="2"/>
      </rPr>
      <t>Lain-lain</t>
    </r>
    <r>
      <rPr>
        <b/>
        <vertAlign val="superscript"/>
        <sz val="10"/>
        <rFont val="Century Gothic"/>
        <family val="2"/>
      </rPr>
      <t>a</t>
    </r>
  </si>
  <si>
    <t>Professional</t>
  </si>
  <si>
    <t xml:space="preserve">     Total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</si>
  <si>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Diploma Lanjutan dan Pra Sesi</t>
    </r>
  </si>
  <si>
    <t xml:space="preserve">   Includes Advanced Diploma and Pre-Session Levels</t>
  </si>
  <si>
    <t>Jumlah Besar</t>
  </si>
  <si>
    <t>Grand Total</t>
  </si>
  <si>
    <t xml:space="preserve">: Bilangan keluaran di universiti awam mengikut  bidang, kelulusan akademik dan jantina, </t>
  </si>
  <si>
    <t xml:space="preserve">: Number of outputs in public university by course, academic qualification and sex, </t>
  </si>
  <si>
    <t xml:space="preserve">: Number of students in private higher education institution by course and sex, Malaysia, </t>
  </si>
  <si>
    <t>Sastera dan Kemanusiaan</t>
  </si>
  <si>
    <t>Kejuruteraan, Pembuatan dan Pembinaan</t>
  </si>
  <si>
    <t>Engineering, Manufacturing and Construction</t>
  </si>
  <si>
    <t>Kesihatan dan Kebajikan</t>
  </si>
  <si>
    <t>Health and Welfare</t>
  </si>
  <si>
    <t>Kelulusan akademik</t>
  </si>
  <si>
    <t>Academic qualification</t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</si>
  <si>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Note:</t>
    </r>
  </si>
  <si>
    <t>`</t>
  </si>
  <si>
    <t>Turath Al-Quran dan Al-Sunnah</t>
  </si>
  <si>
    <t>Turath Dirasat Islamiah</t>
  </si>
  <si>
    <t>Usul Al-Din</t>
  </si>
  <si>
    <t>Al-Syariah</t>
  </si>
  <si>
    <t>Al-Lughah Al-Arabiah Al-Mu'asirah</t>
  </si>
  <si>
    <t>Manahij Al-'Ulum Al-Islamiah</t>
  </si>
  <si>
    <t>Al-Adab Wa Al-Balaghah</t>
  </si>
  <si>
    <t>Kolej Komuniti Cawangan Lenggong, Perak</t>
  </si>
  <si>
    <t>Lenggong Community College</t>
  </si>
  <si>
    <t>Kolej Komuniti Cawangan Sibu</t>
  </si>
  <si>
    <t>Sibu Branch Community College</t>
  </si>
  <si>
    <t xml:space="preserve">   Vocational Education Campus</t>
  </si>
  <si>
    <t>SRAR</t>
  </si>
  <si>
    <t>SMAR</t>
  </si>
  <si>
    <t>SAR</t>
  </si>
  <si>
    <t>SRAN</t>
  </si>
  <si>
    <t>SMAN</t>
  </si>
  <si>
    <t>Type of people school</t>
  </si>
  <si>
    <t xml:space="preserve">: Bilangan sekolah rendah dan menengah agama di bawah seliaan Jabatan Agama Islam Negeri </t>
  </si>
  <si>
    <r>
      <t>W.P. Kuala Lumpur</t>
    </r>
    <r>
      <rPr>
        <vertAlign val="superscript"/>
        <sz val="10"/>
        <rFont val="Century Gothic"/>
        <family val="2"/>
      </rPr>
      <t>a</t>
    </r>
  </si>
  <si>
    <t xml:space="preserve">Lelaki </t>
  </si>
  <si>
    <t xml:space="preserve">: Bilangan guru sekolah rendah dan menengah agama di bawah seliaan Jabatan Agama Islam Negeri </t>
  </si>
  <si>
    <t xml:space="preserve">: Bilangan murid sekolah rendah dan menengah agama di bawah seliaan Jabatan Agama Islam Negeri mengikut negeri, </t>
  </si>
  <si>
    <t xml:space="preserve">: Bilangan murid sekolah rendah dan menengah agama di bawah seliaan Jabatan Agama Islam Negeri </t>
  </si>
  <si>
    <t>Murid</t>
  </si>
  <si>
    <t>Pupil</t>
  </si>
  <si>
    <t>Sumber: Jabatan Kemajuan Islam Malaysia</t>
  </si>
  <si>
    <t>Source: Department of Islamic Development Malaysia</t>
  </si>
  <si>
    <r>
      <rPr>
        <b/>
        <sz val="10"/>
        <rFont val="Century Gothic"/>
        <family val="2"/>
      </rPr>
      <t>Calon lain</t>
    </r>
    <r>
      <rPr>
        <sz val="10"/>
        <rFont val="Century Gothic"/>
        <family val="2"/>
      </rPr>
      <t xml:space="preserve">  </t>
    </r>
  </si>
  <si>
    <t>: Number of primary and secondary religious schools under State Islamic Religious Department by state,</t>
  </si>
  <si>
    <t xml:space="preserve">: Number of teachers in primary and secondary religious school under State Islamic Religious Department </t>
  </si>
  <si>
    <t>Source: Ministry of Higher Education, Malaysia</t>
  </si>
  <si>
    <t>Jenis sekolah rakyat</t>
  </si>
  <si>
    <t>Jenis sekolah negeri</t>
  </si>
  <si>
    <t>Type of state school</t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</si>
  <si>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</t>
    </r>
  </si>
  <si>
    <t>Business</t>
  </si>
  <si>
    <t>Technical Communication Graphic</t>
  </si>
  <si>
    <t>Menservis Peralatan Penyejukan</t>
  </si>
  <si>
    <t xml:space="preserve">Teknologi Maklumat </t>
  </si>
  <si>
    <t xml:space="preserve">Information </t>
  </si>
  <si>
    <t>Communication</t>
  </si>
  <si>
    <t>: Pencapaian calon Sijil Tinggi Persekolahan Malaysia (STPM) mengikut  mata pelajaran, Malaysia,</t>
  </si>
  <si>
    <t xml:space="preserve">: Candidates' achievement of the Malaysian Higher School Certificate (STPM) by subject, Malaysia, </t>
  </si>
  <si>
    <t>Tadika</t>
  </si>
  <si>
    <t>kindergarten</t>
  </si>
  <si>
    <t xml:space="preserve">: Bilangan guru tadika, sekolah rendah dan menengah swasta mengikut negeri, Malaysia, </t>
  </si>
  <si>
    <t xml:space="preserve">: Number of teachers in kindergarten, private primary and secondary schools by state, Malaysia, </t>
  </si>
  <si>
    <t xml:space="preserve">: Bilangan murid tadika, sekolah rendah dan menengah swasta mengikut negeri, Malaysia, </t>
  </si>
  <si>
    <t>Sumber: Kementerian Pengajian Tinggi Malaysia</t>
  </si>
  <si>
    <t>Kolej Komuniti Cawangan Hulu Terengganu</t>
  </si>
  <si>
    <t>Universiti</t>
  </si>
  <si>
    <t>Foregin Branch Campus University</t>
  </si>
  <si>
    <t>University</t>
  </si>
  <si>
    <t>Universiti Cawangan Luar Negara</t>
  </si>
  <si>
    <t xml:space="preserve">Kolej Universiti </t>
  </si>
  <si>
    <t>University College</t>
  </si>
  <si>
    <t xml:space="preserve">Kolej  </t>
  </si>
  <si>
    <t xml:space="preserve"> College</t>
  </si>
  <si>
    <t>Menengah</t>
  </si>
  <si>
    <t>Secondary</t>
  </si>
  <si>
    <t>Rendah</t>
  </si>
  <si>
    <t xml:space="preserve">Menengah </t>
  </si>
  <si>
    <t>Primary</t>
  </si>
  <si>
    <t>Tahfiz Al-Qur'an</t>
  </si>
  <si>
    <t>Qur'an Memorization</t>
  </si>
  <si>
    <t>Negeri merujuk kepada negeri bermastautin</t>
  </si>
  <si>
    <t>The state refers to residential state</t>
  </si>
  <si>
    <t>Luar Negara</t>
  </si>
  <si>
    <t xml:space="preserve"> Luar Negara</t>
  </si>
  <si>
    <t>Foregin Branch</t>
  </si>
  <si>
    <t>Campus University</t>
  </si>
  <si>
    <t xml:space="preserve">: Number of pupils in primary and secondary religious school under State Islamic Religious Department </t>
  </si>
  <si>
    <t>Ujian Pencapaian Sekolah Rendah (UPSR) telah dibatalkan pada tahun 2020 dan dimansuhkan pada tahun 2021</t>
  </si>
  <si>
    <t>The Ujian Pencapaian Sekolah Rendah (UPSR) was canceled in 2020 and abolished in 2021</t>
  </si>
  <si>
    <t>: Calon Ujian Pencapaian Sekolah Rendah (UPSR) mengikut negeri, Malaysia, 2018-2019</t>
  </si>
  <si>
    <t>: Candidates of the Ujian Pencapaian Sekolah Rendah (UPSR) by state, Malaysia, 2018-2019</t>
  </si>
  <si>
    <t>: Pencapaian calon Ujian Pencapaian Sekolah Rendah (UPSR), Malaysia, 2018-2019</t>
  </si>
  <si>
    <t>: Candidates' achievement of the Ujian Pencapaian Sekolah Rendah (UPSR), Malaysia, 2018-2019</t>
  </si>
  <si>
    <t xml:space="preserve">  Malaysia, 2018-2019</t>
  </si>
  <si>
    <t xml:space="preserve">  Malaysia, 2018-2019 (samb.)</t>
  </si>
  <si>
    <t xml:space="preserve">  Malaysia, 2018-2019 (cont'd)</t>
  </si>
  <si>
    <t>Mumtaz</t>
  </si>
  <si>
    <t>Jayyid Jiddan</t>
  </si>
  <si>
    <t>Jayyid</t>
  </si>
  <si>
    <t>Maqbul</t>
  </si>
  <si>
    <t>Rasib</t>
  </si>
  <si>
    <t>(Cemerlang)</t>
  </si>
  <si>
    <t>(Sangat Baik)</t>
  </si>
  <si>
    <t>(Baik)</t>
  </si>
  <si>
    <t>(Lulus)</t>
  </si>
  <si>
    <t>(Gagal)</t>
  </si>
  <si>
    <t>Hifz Al-Quran dan Tajwid</t>
  </si>
  <si>
    <t>Fiqh</t>
  </si>
  <si>
    <t>Tauhid dan Mantiq</t>
  </si>
  <si>
    <t xml:space="preserve">Tafsir dan Ulumuhu </t>
  </si>
  <si>
    <t>Hadith dan Mustolah</t>
  </si>
  <si>
    <t>Nahu dan Sarf</t>
  </si>
  <si>
    <t>Insya’ dan Mutalaah</t>
  </si>
  <si>
    <t xml:space="preserve">Adab dan Nusus </t>
  </si>
  <si>
    <t>‘Arudh dan Qafiyah</t>
  </si>
  <si>
    <t xml:space="preserve">Balaghah </t>
  </si>
  <si>
    <t>Tadika swasta</t>
  </si>
  <si>
    <t>Private kindergarten</t>
  </si>
  <si>
    <t xml:space="preserve">: Number of pupils in kindergarten, private primary and secondary schools by state, Malaysia, </t>
  </si>
  <si>
    <t>Negeri &amp; Universiti awam</t>
  </si>
  <si>
    <t>State &amp; Public university</t>
  </si>
  <si>
    <t>Taraf Kolej</t>
  </si>
  <si>
    <t>Level of college</t>
  </si>
  <si>
    <r>
      <rPr>
        <b/>
        <sz val="10"/>
        <color theme="1"/>
        <rFont val="Century Gothic"/>
        <family val="2"/>
      </rPr>
      <t>Kedoktoran/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Doctorate</t>
    </r>
  </si>
  <si>
    <r>
      <rPr>
        <b/>
        <sz val="10"/>
        <color theme="1"/>
        <rFont val="Century Gothic"/>
        <family val="2"/>
      </rPr>
      <t xml:space="preserve">Sarjana/ </t>
    </r>
    <r>
      <rPr>
        <i/>
        <sz val="10"/>
        <color theme="1"/>
        <rFont val="Century Gothic"/>
        <family val="2"/>
      </rPr>
      <t>Master</t>
    </r>
  </si>
  <si>
    <r>
      <t xml:space="preserve">Sarjana Muda/ </t>
    </r>
    <r>
      <rPr>
        <i/>
        <sz val="10"/>
        <color theme="1"/>
        <rFont val="Century Gothic"/>
        <family val="2"/>
      </rPr>
      <t>Bachelor</t>
    </r>
  </si>
  <si>
    <r>
      <rPr>
        <b/>
        <sz val="10"/>
        <color theme="1"/>
        <rFont val="Century Gothic"/>
        <family val="2"/>
      </rPr>
      <t>Profesional/</t>
    </r>
    <r>
      <rPr>
        <i/>
        <sz val="10"/>
        <color theme="1"/>
        <rFont val="Century Gothic"/>
        <family val="2"/>
      </rPr>
      <t xml:space="preserve"> Professional</t>
    </r>
  </si>
  <si>
    <r>
      <rPr>
        <b/>
        <sz val="10"/>
        <color theme="1"/>
        <rFont val="Century Gothic"/>
        <family val="2"/>
      </rPr>
      <t>Lain-lain</t>
    </r>
    <r>
      <rPr>
        <b/>
        <vertAlign val="superscript"/>
        <sz val="10"/>
        <color theme="1"/>
        <rFont val="Century Gothic"/>
        <family val="2"/>
      </rPr>
      <t>a</t>
    </r>
    <r>
      <rPr>
        <b/>
        <sz val="10"/>
        <color theme="1"/>
        <rFont val="Century Gothic"/>
        <family val="2"/>
      </rPr>
      <t>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Others</t>
    </r>
  </si>
  <si>
    <r>
      <rPr>
        <b/>
        <sz val="10"/>
        <color theme="1"/>
        <rFont val="Century Gothic"/>
        <family val="2"/>
      </rPr>
      <t>Jumlah/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Total</t>
    </r>
  </si>
  <si>
    <t>Campus</t>
  </si>
  <si>
    <t xml:space="preserve">University </t>
  </si>
  <si>
    <t>College</t>
  </si>
  <si>
    <t>Kolej</t>
  </si>
  <si>
    <t xml:space="preserve">Universiti </t>
  </si>
  <si>
    <t>Diploma Lanjutan/</t>
  </si>
  <si>
    <t>Postgraduate diploma</t>
  </si>
  <si>
    <t xml:space="preserve">Foregin </t>
  </si>
  <si>
    <t>Branch</t>
  </si>
  <si>
    <t>Cawangan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</si>
  <si>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Sijil dan tiada tahap</t>
    </r>
  </si>
  <si>
    <t xml:space="preserve">   Includes Certificate and no level</t>
  </si>
  <si>
    <t>: Bilangan staf akademik di institusi pendidikan tinggi swasta mengikut negeri, taraf kolej dan jantina</t>
  </si>
  <si>
    <t>: Number of academic staffs in private higher education institution by state, level of college and sex</t>
  </si>
  <si>
    <t xml:space="preserve">: Bilangan keluaran di institut pengajian tinggi swasta mengikut  bidang, kelulusan akademik dan </t>
  </si>
  <si>
    <t xml:space="preserve">: Number of outputs in private higher education institution by course, academic qualification and sex, </t>
  </si>
  <si>
    <t>Sijil</t>
  </si>
  <si>
    <t>Certificate</t>
  </si>
  <si>
    <t xml:space="preserve">: Bilangan keluaran di kolej komuniti mengikut  bidang, kelulusan akademik dan jantina,  </t>
  </si>
  <si>
    <t xml:space="preserve">: Number of outputs in community college by course, academic qualification and sex, </t>
  </si>
  <si>
    <t>Peringkat rendah</t>
  </si>
  <si>
    <t>Primary level</t>
  </si>
  <si>
    <t>Peringkat menengah</t>
  </si>
  <si>
    <t>Secondary level</t>
  </si>
  <si>
    <t>Peringkat lepasan menengah</t>
  </si>
  <si>
    <t>Post secondary level</t>
  </si>
  <si>
    <t xml:space="preserve">: Candidates' achievement of the Malaysian Higher School Certificate (STPM) by category of candidate, </t>
  </si>
  <si>
    <t>Session</t>
  </si>
  <si>
    <t>Sesi</t>
  </si>
  <si>
    <t>(Band)</t>
  </si>
  <si>
    <t>Government school</t>
  </si>
  <si>
    <t>Sekolah swasta</t>
  </si>
  <si>
    <t>Private school</t>
  </si>
  <si>
    <t>5+</t>
  </si>
  <si>
    <t>Bahasa Inggeris</t>
  </si>
  <si>
    <t>Pendidikan Islam</t>
  </si>
  <si>
    <t>Kesusasteraan Inggeris</t>
  </si>
  <si>
    <t>Kesusasteraan Melayu Komunikatif</t>
  </si>
  <si>
    <t>Communicative Malay Literature</t>
  </si>
  <si>
    <t xml:space="preserve">Lukisan </t>
  </si>
  <si>
    <t>Drawing</t>
  </si>
  <si>
    <t>Sejarah dan Pengurusan Seni</t>
  </si>
  <si>
    <t>History and Art Management</t>
  </si>
  <si>
    <t>Seni Halus 2D</t>
  </si>
  <si>
    <t>Fine Art 2D</t>
  </si>
  <si>
    <t>Seni Halus 3D</t>
  </si>
  <si>
    <t>Fine Art 3D</t>
  </si>
  <si>
    <t>Reka bentuk Grafik</t>
  </si>
  <si>
    <t>Graphic Design</t>
  </si>
  <si>
    <t>Multimedia Kreatif</t>
  </si>
  <si>
    <t>Creative Multimedia</t>
  </si>
  <si>
    <t>Reka Bentuk Kraf</t>
  </si>
  <si>
    <t>Craft Design</t>
  </si>
  <si>
    <t>Reka Bentuk Industri</t>
  </si>
  <si>
    <t>Industy Design</t>
  </si>
  <si>
    <t>Produksi Seni Persembahan</t>
  </si>
  <si>
    <t xml:space="preserve">
Performing Arts Production</t>
  </si>
  <si>
    <t>Alat Muzik Utama</t>
  </si>
  <si>
    <t xml:space="preserve">Main Musical Instruments
</t>
  </si>
  <si>
    <t>Muzik Komputer</t>
  </si>
  <si>
    <t>Computer music</t>
  </si>
  <si>
    <t>Aural dan Teori</t>
  </si>
  <si>
    <t>Aural and Theory</t>
  </si>
  <si>
    <t>Tarian</t>
  </si>
  <si>
    <t>Koreografi Tari</t>
  </si>
  <si>
    <t>Dance Choreography</t>
  </si>
  <si>
    <t>Apresiasi Tari</t>
  </si>
  <si>
    <t>Dance Appreciation</t>
  </si>
  <si>
    <t>Lakonan</t>
  </si>
  <si>
    <t>Acting</t>
  </si>
  <si>
    <t>Penulisan Skrip</t>
  </si>
  <si>
    <t>Script Writing</t>
  </si>
  <si>
    <t>Sinografi</t>
  </si>
  <si>
    <t>Sinography</t>
  </si>
  <si>
    <t>Pertanian</t>
  </si>
  <si>
    <t xml:space="preserve">Lukisan Kejuruteraan </t>
  </si>
  <si>
    <t xml:space="preserve">Pengajian Kejuruteraan Mekanikal </t>
  </si>
  <si>
    <t xml:space="preserve">Pengajian Kejuruteraan Awam </t>
  </si>
  <si>
    <t>Pendidikan Al-Quran dan Al-Sunnah</t>
  </si>
  <si>
    <t>Turath Bahasa Arab</t>
  </si>
  <si>
    <t>Bahasa Semai</t>
  </si>
  <si>
    <t>Semai Language</t>
  </si>
  <si>
    <t xml:space="preserve">Menservis Peralatan </t>
  </si>
  <si>
    <t>Elektrik Domestik</t>
  </si>
  <si>
    <t xml:space="preserve">Domestic Electrical </t>
  </si>
  <si>
    <t>Appliances Servicing</t>
  </si>
  <si>
    <t>Pembuatan Perabot</t>
  </si>
  <si>
    <t>Furniture Manufacturing</t>
  </si>
  <si>
    <t xml:space="preserve">Asuhan dan Pendidikan </t>
  </si>
  <si>
    <t>Awal Kanak-Kanak</t>
  </si>
  <si>
    <t>Care and early Childhood Education</t>
  </si>
  <si>
    <t>Penjagaan Muka dan</t>
  </si>
  <si>
    <t>Penggayaan Rambut</t>
  </si>
  <si>
    <t>Gerontologi Asas dan Geriatrik</t>
  </si>
  <si>
    <t xml:space="preserve">Basic Gerontology and Geriatric </t>
  </si>
  <si>
    <t>Produksi Reka Tanda</t>
  </si>
  <si>
    <t>Signage Design Production</t>
  </si>
  <si>
    <t>Hiasan Dalaman</t>
  </si>
  <si>
    <t>Interior Decoration</t>
  </si>
  <si>
    <t>Reka Bentuk Grafik Digital</t>
  </si>
  <si>
    <t xml:space="preserve">Digital Graphic Design
</t>
  </si>
  <si>
    <t>Universiti Pertahanan Nasional Malaysia (UPNM)</t>
  </si>
  <si>
    <t>National Defence University of Malaysia</t>
  </si>
  <si>
    <t xml:space="preserve">  2020-2022 (samb.)</t>
  </si>
  <si>
    <t xml:space="preserve">  2020-2022 (cont'd)</t>
  </si>
  <si>
    <t xml:space="preserve">  Malaysia, 2020-2022 (samb.)</t>
  </si>
  <si>
    <t xml:space="preserve">  Malaysia, 2020-2022 (cont'd)</t>
  </si>
  <si>
    <t xml:space="preserve">  Malaysia, 2020-2022</t>
  </si>
  <si>
    <t xml:space="preserve">Kolej Komuniti Kota Tinggi </t>
  </si>
  <si>
    <t>Kota Tinggi Community College</t>
  </si>
  <si>
    <t>Bandar Tenggara Community College</t>
  </si>
  <si>
    <t>Tanjung Piai Community College</t>
  </si>
  <si>
    <t>Kolej Komuniti Tanjung Piai</t>
  </si>
  <si>
    <t>Kolej Komuniti Pagoh</t>
  </si>
  <si>
    <t>Pagoh Community College</t>
  </si>
  <si>
    <t>Kolej Komuniti Muar</t>
  </si>
  <si>
    <t>Muar Community College</t>
  </si>
  <si>
    <t xml:space="preserve">Kolej Komuniti Bandar Tenggara </t>
  </si>
  <si>
    <t>Kolej Komuniti Jerai</t>
  </si>
  <si>
    <t xml:space="preserve">Jerai Community College </t>
  </si>
  <si>
    <t>Kolej Komuniti Bandar Baharu</t>
  </si>
  <si>
    <t>Bandar Baharu Community College</t>
  </si>
  <si>
    <t>Kolej Komuniti Pasir Mas</t>
  </si>
  <si>
    <t>Pasir Mas Community College</t>
  </si>
  <si>
    <t>Kolej Komuniti Jeli</t>
  </si>
  <si>
    <t>Jeli Community College</t>
  </si>
  <si>
    <t>Community College Tanah Merah Branch</t>
  </si>
  <si>
    <t>Kolej Komuniti Kota Melaka</t>
  </si>
  <si>
    <t xml:space="preserve">Kota Melaka Community College </t>
  </si>
  <si>
    <t>Kolej Komuniti Tangga Batu</t>
  </si>
  <si>
    <t>Tangga Batu Community College</t>
  </si>
  <si>
    <t>Kolej Komuniti Raub</t>
  </si>
  <si>
    <t>Raub Community College</t>
  </si>
  <si>
    <t>Kolej Komuniti Lipis</t>
  </si>
  <si>
    <t>Lipis Community College</t>
  </si>
  <si>
    <t>Kolej Komuniti Bera</t>
  </si>
  <si>
    <t>Bera Community College</t>
  </si>
  <si>
    <r>
      <t>Kolej Komuniti Cawangan Maran</t>
    </r>
    <r>
      <rPr>
        <b/>
        <vertAlign val="superscript"/>
        <sz val="10"/>
        <rFont val="Century Gothic"/>
        <family val="2"/>
      </rPr>
      <t>a</t>
    </r>
  </si>
  <si>
    <r>
      <t>Kolej Komuniti Cawangan Tanah Merah</t>
    </r>
    <r>
      <rPr>
        <b/>
        <vertAlign val="superscript"/>
        <sz val="10"/>
        <rFont val="Century Gothic"/>
        <family val="2"/>
      </rPr>
      <t>a</t>
    </r>
  </si>
  <si>
    <t>Community College Maran Branch</t>
  </si>
  <si>
    <t>Kolej Komuniti Bukit Mertajam</t>
  </si>
  <si>
    <t>Bukit Mertajam Community College</t>
  </si>
  <si>
    <t>Kolej Komuniti Tasek Gelugor</t>
  </si>
  <si>
    <t>Tasek Gelugor Community College</t>
  </si>
  <si>
    <t>Kolej Komuniti Nibong Tebal</t>
  </si>
  <si>
    <t>Nibong Tebal Community College</t>
  </si>
  <si>
    <t>Kolej Komuniti Tapah</t>
  </si>
  <si>
    <t xml:space="preserve">Tapah Community College </t>
  </si>
  <si>
    <t>Kolej Komuniti Kuala Kangsar</t>
  </si>
  <si>
    <t xml:space="preserve">Kuala Kangsar Community College </t>
  </si>
  <si>
    <t>Kolej Komuniti Manjung</t>
  </si>
  <si>
    <t>Manjung Community College</t>
  </si>
  <si>
    <t>Kolej Komuniti Tanjung Karang</t>
  </si>
  <si>
    <t>Tanjung Karang Community College</t>
  </si>
  <si>
    <t>Kolej Komuniti Klang</t>
  </si>
  <si>
    <t xml:space="preserve">Klang Community College </t>
  </si>
  <si>
    <t>Kolej Komuniti Shah Alam</t>
  </si>
  <si>
    <t xml:space="preserve">Shah Alam Community College </t>
  </si>
  <si>
    <t>Kolej Komuniti Cawangan Sepang</t>
  </si>
  <si>
    <t>Sepang Community College Branch</t>
  </si>
  <si>
    <t>Kolej Komuniti Kemaman</t>
  </si>
  <si>
    <t>Kemaman Community College</t>
  </si>
  <si>
    <t>Kolej Komuniti Cawangan Kuala Nerus</t>
  </si>
  <si>
    <t xml:space="preserve">Hulu Terengganu Community College Branch </t>
  </si>
  <si>
    <t>Kuala Nerus Community College Branch</t>
  </si>
  <si>
    <t>Kolej Komuniti Semporna</t>
  </si>
  <si>
    <t>Semporna Community College</t>
  </si>
  <si>
    <t>Kolej Komuniti Santubong</t>
  </si>
  <si>
    <t xml:space="preserve">Santubong Community College </t>
  </si>
  <si>
    <t>Kolej Komuniti Betong</t>
  </si>
  <si>
    <t>Betong Community College</t>
  </si>
  <si>
    <t>Kolej Komuniti Teluk Intan</t>
  </si>
  <si>
    <t>Teluk Intan Community College</t>
  </si>
  <si>
    <t>Kolej Komuniti Chenderoh</t>
  </si>
  <si>
    <t>Chenderoh Community College</t>
  </si>
  <si>
    <t>Pra Universiti/ Asasi</t>
  </si>
  <si>
    <t>Pre University/ Foundation</t>
  </si>
  <si>
    <t>Institusi</t>
  </si>
  <si>
    <t>Institution</t>
  </si>
  <si>
    <t>Universiti Awam</t>
  </si>
  <si>
    <t>Public University</t>
  </si>
  <si>
    <t>Politeknik</t>
  </si>
  <si>
    <t>Polytechnic</t>
  </si>
  <si>
    <t xml:space="preserve">Kolej komuniti </t>
  </si>
  <si>
    <t>Community college</t>
  </si>
  <si>
    <t>Institusi Pengajian Tinggi Swasta</t>
  </si>
  <si>
    <t>Private Higher Education Institution</t>
  </si>
  <si>
    <t>Kementerian Pendidikan Tinggi Malaysia</t>
  </si>
  <si>
    <t>Ministry of Higher Education Malaysia</t>
  </si>
  <si>
    <t>State government</t>
  </si>
  <si>
    <r>
      <t>: Bilangan calon</t>
    </r>
    <r>
      <rPr>
        <b/>
        <i/>
        <sz val="11"/>
        <rFont val="Century Gothic"/>
        <family val="2"/>
      </rPr>
      <t xml:space="preserve"> Malaysian University English Test </t>
    </r>
    <r>
      <rPr>
        <b/>
        <sz val="11"/>
        <rFont val="Century Gothic"/>
        <family val="2"/>
      </rPr>
      <t xml:space="preserve">(MUET) mengikut pencapaian dan jenis calon, </t>
    </r>
  </si>
  <si>
    <t xml:space="preserve">: Number of candidates of the Malaysian University English Test (MUET) by achievement and </t>
  </si>
  <si>
    <t>Science, Mathematics &amp; Computing</t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</si>
  <si>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Notes:</t>
    </r>
  </si>
  <si>
    <r>
      <rPr>
        <b/>
        <sz val="9"/>
        <color rgb="FF000000"/>
        <rFont val="Century Gothic"/>
        <family val="2"/>
      </rPr>
      <t xml:space="preserve">Nota/ </t>
    </r>
    <r>
      <rPr>
        <i/>
        <sz val="9"/>
        <color rgb="FF000000"/>
        <rFont val="Century Gothic"/>
        <family val="2"/>
      </rPr>
      <t>Note:</t>
    </r>
  </si>
  <si>
    <r>
      <t xml:space="preserve">SRAR - Sekolah Rendah Agama Rakyat/ </t>
    </r>
    <r>
      <rPr>
        <i/>
        <sz val="9"/>
        <color theme="1"/>
        <rFont val="Century Gothic"/>
        <family val="2"/>
      </rPr>
      <t>People Religious Primary School</t>
    </r>
  </si>
  <si>
    <r>
      <t xml:space="preserve">SMAR - Sekolah Menengah Agama Rakyat/ </t>
    </r>
    <r>
      <rPr>
        <i/>
        <sz val="9"/>
        <color theme="1"/>
        <rFont val="Century Gothic"/>
        <family val="2"/>
      </rPr>
      <t>People Religious Secondary School</t>
    </r>
  </si>
  <si>
    <r>
      <t xml:space="preserve">SRAN - Sekolah Rendah Agama Negeri/ </t>
    </r>
    <r>
      <rPr>
        <i/>
        <sz val="9"/>
        <color theme="1"/>
        <rFont val="Century Gothic"/>
        <family val="2"/>
      </rPr>
      <t>State Religious Primary School</t>
    </r>
  </si>
  <si>
    <r>
      <t xml:space="preserve">SMAN - Sekolah Rendah Agama Negeri/ </t>
    </r>
    <r>
      <rPr>
        <i/>
        <sz val="9"/>
        <color theme="1"/>
        <rFont val="Century Gothic"/>
        <family val="2"/>
      </rPr>
      <t>State Religious Secondary School</t>
    </r>
  </si>
  <si>
    <t>1. Seperti pada 30 Jun tahun rujukan</t>
  </si>
  <si>
    <t xml:space="preserve">    As at 30 June of the reference year</t>
  </si>
  <si>
    <t>Seperti pada 30 Jun tahun rujukan</t>
  </si>
  <si>
    <t>As at 30 June of the reference year</t>
  </si>
  <si>
    <r>
      <t xml:space="preserve"> </t>
    </r>
    <r>
      <rPr>
        <b/>
        <sz val="8"/>
        <rFont val="Century Gothic"/>
        <family val="2"/>
      </rPr>
      <t xml:space="preserve">Nota/ </t>
    </r>
    <r>
      <rPr>
        <i/>
        <sz val="8"/>
        <rFont val="Century Gothic"/>
        <family val="2"/>
      </rPr>
      <t>Note:</t>
    </r>
  </si>
  <si>
    <t xml:space="preserve">: Pencapaian calon peperiksaan Sijil Pelajaran Malaysia (SPM) mengikut kategori calon, </t>
  </si>
  <si>
    <t xml:space="preserve">  Malaysia, 2021 dan 2022</t>
  </si>
  <si>
    <t xml:space="preserve">  Malaysia, 2021 dan 2022 (samb.)</t>
  </si>
  <si>
    <t xml:space="preserve"> Data are based on candidates who registered for at least six subjects</t>
  </si>
  <si>
    <t>: Pencapaian calon Sijil Tinggi Persekolahan Malaysia (STPM) mengikut kategori calon, Malaysia, 2020-2022</t>
  </si>
  <si>
    <t xml:space="preserve">  Keseluruhan (PNGK), Malaysia, 2020-2022</t>
  </si>
  <si>
    <t xml:space="preserve">  Grade Point Average (CGPA), Malaysia, 2020-2022</t>
  </si>
  <si>
    <t>: Pencapaian calon Sijil Tinggi Persekolahan Malaysia (STPM) mengikut  mata pelajaran, Malaysia, 2020-2022</t>
  </si>
  <si>
    <t>: Candidates' achievement of the Malaysian Higher School Certificate (STPM) by subject, Malaysia, 2020-2022</t>
  </si>
  <si>
    <r>
      <t xml:space="preserve">Peratus/ </t>
    </r>
    <r>
      <rPr>
        <i/>
        <sz val="10"/>
        <rFont val="Century Gothic"/>
        <family val="2"/>
      </rPr>
      <t>Per cent</t>
    </r>
    <r>
      <rPr>
        <b/>
        <i/>
        <sz val="10"/>
        <rFont val="Century Gothic"/>
        <family val="2"/>
      </rPr>
      <t xml:space="preserve"> </t>
    </r>
    <r>
      <rPr>
        <b/>
        <sz val="10"/>
        <rFont val="Century Gothic"/>
        <family val="2"/>
      </rPr>
      <t>(%)</t>
    </r>
  </si>
  <si>
    <t xml:space="preserve">  type of candidates, Malaysia, 2021 and 2022</t>
  </si>
  <si>
    <t xml:space="preserve">  type of candidates, Malaysia, 2021 and 2022 (cont'd)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</si>
  <si>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Staf akademik mengguna pakai perjawatan dari Kolej Komuniti Jeli</t>
    </r>
  </si>
  <si>
    <t xml:space="preserve">   Academics Staff utilizing the post staff from Jeli Community College</t>
  </si>
  <si>
    <r>
      <rPr>
        <b/>
        <sz val="9"/>
        <color theme="1"/>
        <rFont val="Century Gothic"/>
        <family val="2"/>
      </rPr>
      <t>Nota/</t>
    </r>
    <r>
      <rPr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</si>
  <si>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Staf akademik mengguna pakai perjawatan dari Kolej Komuniti Paya Besar</t>
    </r>
  </si>
  <si>
    <t xml:space="preserve">   Academics Staff utilizing the post staff from Paya Besar Community College</t>
  </si>
  <si>
    <t>Universiti Cawangan</t>
  </si>
  <si>
    <r>
      <t xml:space="preserve">Nota/ </t>
    </r>
    <r>
      <rPr>
        <i/>
        <sz val="9"/>
        <color rgb="FF000000"/>
        <rFont val="Century Gothic"/>
        <family val="2"/>
      </rPr>
      <t>Note:</t>
    </r>
  </si>
  <si>
    <r>
      <t xml:space="preserve">Nota/ </t>
    </r>
    <r>
      <rPr>
        <i/>
        <sz val="9"/>
        <rFont val="Century Gothic"/>
        <family val="2"/>
      </rPr>
      <t>Notes:</t>
    </r>
  </si>
  <si>
    <t xml:space="preserve">    Data include government-aided schools</t>
  </si>
  <si>
    <t xml:space="preserve">: Number of outputs in polytechnic by course, academic qualification and sex, Malaysia, </t>
  </si>
  <si>
    <t xml:space="preserve">: Bilangan keluaran di politeknik mengikut  bidang, kelulusan akademik dan jantina, Malaysia,   </t>
  </si>
  <si>
    <t xml:space="preserve">: Bilangan staf akademik di institusi pendidikan tinggi swasta mengikut taraf kolej, kelulusan akademik dan jantina, </t>
  </si>
  <si>
    <t xml:space="preserve">: Number of academic staffs in private higher education institution by level of college, academic qualification </t>
  </si>
  <si>
    <t>: Bilangan staf akademik di institusi pendidikan tinggi swasta mengikut negeri, taraf kolej dan jantina, Malaysia,</t>
  </si>
  <si>
    <t xml:space="preserve">: Number of students in private higher education institution by state, level of college and sex, Malaysia, </t>
  </si>
  <si>
    <t xml:space="preserve">: Bilangan penuntut di institusi pendidikan tinggi swasta mengikut negeri, taraf kolej dan jantina, Malaysia, </t>
  </si>
  <si>
    <t xml:space="preserve"> Data berdasarkan calon baharu yang mendaftar sekurang-kurangnya enam mata pelajaran</t>
  </si>
  <si>
    <t xml:space="preserve"> Data is based on new candidates who registered for at least six subjects</t>
  </si>
  <si>
    <t xml:space="preserve">Basics of Sustainability </t>
  </si>
  <si>
    <t>Home Sciences</t>
  </si>
  <si>
    <t>Maharat Al-Quran</t>
  </si>
  <si>
    <t xml:space="preserve"> Data is based on all candidates</t>
  </si>
  <si>
    <t xml:space="preserve"> Data berdasarkan semua calon baharu </t>
  </si>
  <si>
    <t xml:space="preserve"> Data is based on all new candidates</t>
  </si>
  <si>
    <t>Bilangan institusi</t>
  </si>
  <si>
    <t>Number of institutions</t>
  </si>
  <si>
    <t>: Bilangan staf akademik dan penuntut di universiti awam mengikut negeri dan jantina, Malaysia, 2021-2023 (samb.)</t>
  </si>
  <si>
    <t>Kolej Komuniti Cawangan Setiu</t>
  </si>
  <si>
    <t>Setiu Community College Branch</t>
  </si>
  <si>
    <t>Pertanian, Perhutanan, Perikanan dan Veterinar</t>
  </si>
  <si>
    <t>Agriculture, Forestry, Fisheries and Veterinary</t>
  </si>
  <si>
    <t>Teknologi Maklumat dan Komunikasi</t>
  </si>
  <si>
    <t xml:space="preserve">Information Technology and Communication </t>
  </si>
  <si>
    <t>Sains Semulajadi, Matematik dan Statistik</t>
  </si>
  <si>
    <t>Natural Sciences, Mathematics and Statistics</t>
  </si>
  <si>
    <t>Perniagaan, Pentadbiran dan Perundangan</t>
  </si>
  <si>
    <t>Business, Administration and Law</t>
  </si>
  <si>
    <t>Sains Sosial, Kewartawanan dan Maklumat</t>
  </si>
  <si>
    <t>Social Sciences, Journalism and Information</t>
  </si>
  <si>
    <t>Literature and Humanities</t>
  </si>
  <si>
    <t>Program dan Kelayakan Generik</t>
  </si>
  <si>
    <t>Programme and Generic Qualifications</t>
  </si>
  <si>
    <t>Pra sesi</t>
  </si>
  <si>
    <t>Pre session</t>
  </si>
  <si>
    <t>Persediaan ke institusi luar negara</t>
  </si>
  <si>
    <t>Preparation for overseas institutions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</si>
  <si>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sijil dan tiada tahap</t>
    </r>
  </si>
  <si>
    <t xml:space="preserve">   Includes certificate and no level</t>
  </si>
  <si>
    <t>1. Bilangan guru termasuk pembantu guru</t>
  </si>
  <si>
    <t xml:space="preserve">    Number of teachers include teacher assistants</t>
  </si>
  <si>
    <t xml:space="preserve">    Number of pupils include aged 4-6 years</t>
  </si>
  <si>
    <t xml:space="preserve">2. Bilangan murid merangkumi murid berumur 4-6 tahun </t>
  </si>
  <si>
    <r>
      <t xml:space="preserve">SAR - Sekolah Agama Rakyat Rendah dan Menengah/ </t>
    </r>
    <r>
      <rPr>
        <sz val="9"/>
        <color theme="1"/>
        <rFont val="Century Gothic"/>
        <family val="2"/>
      </rPr>
      <t>Primary and Secondary People Religion School</t>
    </r>
  </si>
  <si>
    <t>Kolej Komuniti Gerik</t>
  </si>
  <si>
    <t>Gerik Community College</t>
  </si>
  <si>
    <t xml:space="preserve">Kolej Komuniti Gopeng </t>
  </si>
  <si>
    <t>Gopeng Community College</t>
  </si>
  <si>
    <t>: Bilangan sekolah rendah dan menengah kerajaan &amp; bantuan kerajaan mengikut negeri, Malaysia, 2022-2024</t>
  </si>
  <si>
    <t>: Number of primary and secondary schools at government &amp; government-aided by state, Malaysia, 2022-2024</t>
  </si>
  <si>
    <t xml:space="preserve">  2022-2024 (samb.)</t>
  </si>
  <si>
    <t xml:space="preserve">  Malaysia, 2022-2024</t>
  </si>
  <si>
    <t xml:space="preserve">  Malaysia, 2022-2024 (samb.)</t>
  </si>
  <si>
    <t xml:space="preserve">  2022-2024</t>
  </si>
  <si>
    <t>: Bilangan institusi pendidikan tinggi swasta mengikut negeri dan taraf kolej, Malaysia, 2022-2024</t>
  </si>
  <si>
    <t>: Number of  private higher education institution by state and level of college, Malaysia, 2022-2024</t>
  </si>
  <si>
    <t>: Number of academic staffs and students in community college by state and sex, Malaysia, 2022-2024 (cont'd)</t>
  </si>
  <si>
    <t>: Number of academic staffs and students in community college by state and sex, Malaysia, 2022-2024</t>
  </si>
  <si>
    <t>: Number of academic staffs and students in polytechnic by state and sex, Malaysia, 2022-2024 (cont'd)</t>
  </si>
  <si>
    <t>: Number of academic staffs and students in polytechnic by state and sex, Malaysia, 2022-2024</t>
  </si>
  <si>
    <t>: Number of academic staffs and students in public university by state and sex, Malaysia, 2022-2024 (cont'd)</t>
  </si>
  <si>
    <t>: Number of academic staffs and students in public university by state and sex, Malaysia, 2022-2024</t>
  </si>
  <si>
    <t>: Bilangan institusi pengajian tinggi, staf akademik dan penuntut mengikut institusi, Malaysia, 2022-2024</t>
  </si>
  <si>
    <t>: Number of higher education institutions, academic staffs and students by institution, Malaysia, 2022-2024</t>
  </si>
  <si>
    <t>: Bilangan murid tadika, sekolah rendah dan menengah swasta mengikut negeri, Malaysia, 2022-2024 (samb.)</t>
  </si>
  <si>
    <t>: Number of pupils in kindergarten, private primary and secondary schools by state, Malaysia, 2022-2024 (cont'd)</t>
  </si>
  <si>
    <t xml:space="preserve">: Bilangan murid tadika, sekolah rendah dan menengah swasta mengikut negeri, Malaysia, 2022-2024 (samb.) </t>
  </si>
  <si>
    <t>: Bilangan murid tadika, sekolah rendah dan menengah swasta mengikut negeri, Malaysia, 2022-2024</t>
  </si>
  <si>
    <t xml:space="preserve">: Number of pupils in kindergarten, private primary and secondary schools by state, Malaysia, 2022-2024 </t>
  </si>
  <si>
    <t>: Bilangan guru tadika, sekolah rendah dan menengah swasta mengikut negeri, Malaysia, 2022-2024</t>
  </si>
  <si>
    <t xml:space="preserve">: Number of teachers in kindergarten, private primary and secondary schools by state, Malaysia, 2022-2024 </t>
  </si>
  <si>
    <t>: Bilangan tadika, sekolah rendah dan menengah swasta mengikut negeri, Malaysia, 2022-2024 (samb.)</t>
  </si>
  <si>
    <t>: Number of private kindergarten, primary and secondary schools by state, Malaysia, 2022-2024 (cont'd)</t>
  </si>
  <si>
    <t>: Bilangan tadika, sekolah rendah dan menengah swasta mengikut negeri, Malaysia, 2022-2024</t>
  </si>
  <si>
    <t xml:space="preserve">: Number of private kindergarten, primary and secondary schools by state, Malaysia, 2022-2024 </t>
  </si>
  <si>
    <t>: Number of kindergartens, teachers and pupils by other educational agency and sex, Malaysia, 2022-2024</t>
  </si>
  <si>
    <t>: Candidates' achievement of the Sijil Tinggi Agama Malaysia (STAM) examination by subject, Malaysia, 2022-2024</t>
  </si>
  <si>
    <t xml:space="preserve">  candidate, Malaysia, 2022-2024</t>
  </si>
  <si>
    <t>: Candidates' achievement of the Sijil Pelajaran Malaysia (SPM) examination by subject, Malaysia, 2022-2024</t>
  </si>
  <si>
    <t xml:space="preserve">  Malaysia, 2022-2024(samb.)</t>
  </si>
  <si>
    <t>: Number of candidates of the Sijil Pelajaran Malaysia (SPM) examination by state, Malaysia, 2022-2024 (cont'd)</t>
  </si>
  <si>
    <t>: Number of candidates of the Sijil Pelajaran Malaysia (SPM) examination by state, Malaysia, 2022-2024</t>
  </si>
  <si>
    <t xml:space="preserve">  mengikut negeri, Malaysia, 2022-2024 (samb.)</t>
  </si>
  <si>
    <t xml:space="preserve">  mengikut negeri, Malaysia, 2022-2024</t>
  </si>
  <si>
    <t>: Bilangan murid sekolah rendah dan menengah kerajaan &amp; bantuan kerajaan mengikut negeri, Malaysia, 2022-2024 (samb.)</t>
  </si>
  <si>
    <t>: Number of primary and secondary school pupils at government &amp; government-aided by state, Malaysia, 2022-2024 (cont'd)</t>
  </si>
  <si>
    <t>: Bilangan murid sekolah rendah dan menengah kerajaan &amp; bantuan kerajaan mengikut negeri, Malaysia, 2022-2024</t>
  </si>
  <si>
    <t>: Number of primary and secondary school pupils at government &amp; government-aided by state, Malaysia, 2022-2024</t>
  </si>
  <si>
    <t>: Bilangan guru sekolah rendah dan menengah kerajaan &amp; bantuan kerajaan mengikut negeri, Malaysia, 2022-2024</t>
  </si>
  <si>
    <t>: Number of primary and secondary school teachers at government &amp; government-aided by state, Malaysia, 2022-2024</t>
  </si>
  <si>
    <t>: Number of teachers in primary and secondary religious school under State Islamic Religious Department by state, Malaysia, 2022-2024</t>
  </si>
  <si>
    <t xml:space="preserve">  by state, Malaysia, 2022-2024 (cont'd)</t>
  </si>
  <si>
    <t>: Number of pupils in primary and secondary religious school under State Islamic Religious Department by state, Malaysia, 2022-2024</t>
  </si>
  <si>
    <t>: Bilangan calon peperiksaan Sijil Pelajaran Malaysia (SPM) mengikut negeri, Malaysia, 2022-2024</t>
  </si>
  <si>
    <t>: Bilangan calon peperiksaan Sijil Pelajaran Malaysia (SPM) mengikut negeri, Malaysia, 2022-2024 (samb.)</t>
  </si>
  <si>
    <t>candidates, Malaysia, 2022-2024</t>
  </si>
  <si>
    <t>: Pencapaian calon Sijil Pelajaran Malaysia (SPM) mengikut mata pelajaran, Malaysia, 2022-2024</t>
  </si>
  <si>
    <t>: Pencapaian calon Sijil Tinggi Agama Malaysia (STAM) mengikut kategori calon, Malaysia, 2022-2024</t>
  </si>
  <si>
    <t>: Pencapaian calon Sijil Tinggi Agama Malaysia (STAM) mengikut mata pelajaran, Malaysia, 2022-2024</t>
  </si>
  <si>
    <t>: Bilangan tadika, guru dan murid mengikut agensi pendidikan lain dan jantina, Malaysia, 2022-2024</t>
  </si>
  <si>
    <t xml:space="preserve">  2022-2024 (cont'd)</t>
  </si>
  <si>
    <t>: Bilangan staf akademik dan penuntut di universiti awam mengikut negeri dan jantina, Malaysia, 2022-2024</t>
  </si>
  <si>
    <t>: Bilangan staf akademik dan penuntut di universiti awam mengikut negeri dan jantina, Malaysia, 2022-2024 (samb.)</t>
  </si>
  <si>
    <t>: Bilangan staf akademik dan penuntut di politeknik mengikut negeri dan jantina, Malaysia, 2022-2024</t>
  </si>
  <si>
    <t>: Bilangan staf akademik dan penuntut di politeknik mengikut negeri dan jantina, Malaysia, 2022-2024 (samb.)</t>
  </si>
  <si>
    <t>: Bilangan staf akademik dan penuntut di kolej komuniti mengikut negeri dan jantina, Malaysia, 2022-2024</t>
  </si>
  <si>
    <t>: Bilangan staf akademik dan penuntut di kolej komuniti mengikut negeri dan jantina, Malaysia, 2022-2024 (samb.)</t>
  </si>
  <si>
    <t xml:space="preserve">  and sex, Malaysia, 2022-2024</t>
  </si>
  <si>
    <t>: Number of students in private higher education institution by state, level of college and sex, Malaysia, 2022-2024</t>
  </si>
  <si>
    <t xml:space="preserve">  Malaysia, 2022-2024 (cont'd)</t>
  </si>
  <si>
    <t>Information and Communication Technology</t>
  </si>
  <si>
    <t>Pra universiti/ Asasi</t>
  </si>
  <si>
    <t>Pre-university/ Foundation</t>
  </si>
  <si>
    <t xml:space="preserve">  2023-2024</t>
  </si>
  <si>
    <r>
      <t xml:space="preserve">Tahun
</t>
    </r>
    <r>
      <rPr>
        <i/>
        <sz val="10"/>
        <rFont val="Century Gothic"/>
        <family val="2"/>
      </rPr>
      <t>Year</t>
    </r>
  </si>
  <si>
    <t>Program</t>
  </si>
  <si>
    <t>Programme</t>
  </si>
  <si>
    <t>Pengurusan</t>
  </si>
  <si>
    <t>Dasar penilaian dan pengurusan prestasi</t>
  </si>
  <si>
    <t>Operasi pendidikan</t>
  </si>
  <si>
    <t xml:space="preserve">Pembangunan operasi pendidikan </t>
  </si>
  <si>
    <t>Program khusus</t>
  </si>
  <si>
    <t>Management</t>
  </si>
  <si>
    <t>Performance appraisal and management policy</t>
  </si>
  <si>
    <t>Educational operations</t>
  </si>
  <si>
    <t>Development of educational operations</t>
  </si>
  <si>
    <t>Special programs</t>
  </si>
  <si>
    <t>1.</t>
  </si>
  <si>
    <t>2.</t>
  </si>
  <si>
    <t>3.</t>
  </si>
  <si>
    <t>Pembangunan profesionalme</t>
  </si>
  <si>
    <t>Professionalism development</t>
  </si>
  <si>
    <t>: Perbelanjaan Kerajaan Persekutuan untuk pendidikan mengikut program, Malaysia, 2022-2024</t>
  </si>
  <si>
    <t>: Federal Government Expenditure on Education by programme, Malaysia, 2022-2024</t>
  </si>
  <si>
    <t>: Perbelanjaan Kerajaan Persekutuan untuk pendidikan mengikut aktiviti, Malaysia, 2022-2024</t>
  </si>
  <si>
    <t>: Federal Government Expenditure on Education by activities, Malaysia, 2022-2024</t>
  </si>
  <si>
    <t>Pengurusan Am</t>
  </si>
  <si>
    <t>Pengurusan Kewangan dan Akaun</t>
  </si>
  <si>
    <t>Pembangunan Infrastuktur</t>
  </si>
  <si>
    <t>Pengurusan Sumber Manusia</t>
  </si>
  <si>
    <t>Teknologi Maklumat</t>
  </si>
  <si>
    <t>Tajaan Pendidikan</t>
  </si>
  <si>
    <t>Auditan</t>
  </si>
  <si>
    <t>Pentadbiran Negeri</t>
  </si>
  <si>
    <t>General Management</t>
  </si>
  <si>
    <t>Financial Management and Accounts</t>
  </si>
  <si>
    <t>Infrastructure Development</t>
  </si>
  <si>
    <t>Human Resource Management</t>
  </si>
  <si>
    <t>Information Technology</t>
  </si>
  <si>
    <t>Educational Sponsorship</t>
  </si>
  <si>
    <t>Audit</t>
  </si>
  <si>
    <t>State Administration</t>
  </si>
  <si>
    <t>Dasar Pendidikan</t>
  </si>
  <si>
    <t>Education Policy</t>
  </si>
  <si>
    <t>Pendidikan Awal</t>
  </si>
  <si>
    <t>Pendidikan Rendah</t>
  </si>
  <si>
    <t>Pendidikan Menengah</t>
  </si>
  <si>
    <t>Pendidikan Lepasan Menengah</t>
  </si>
  <si>
    <t>Early Education</t>
  </si>
  <si>
    <t>Primary Education</t>
  </si>
  <si>
    <t>Secondary Education</t>
  </si>
  <si>
    <t>Post-Secondary Education</t>
  </si>
  <si>
    <t>Pengukuhan Operasi Pendidikan</t>
  </si>
  <si>
    <t>Strengthening Education Operations</t>
  </si>
  <si>
    <t>Bahan Pengarah dan Pembelajaran</t>
  </si>
  <si>
    <t>Pentaksiran</t>
  </si>
  <si>
    <t>Pembangunan Kurikulum</t>
  </si>
  <si>
    <t>Penilaian</t>
  </si>
  <si>
    <t>Majlis Peperiksaan Malaysia (MPM)</t>
  </si>
  <si>
    <t>Dewan Bahasa dan Pustaka (DBP)</t>
  </si>
  <si>
    <t>Bagi tahun 2024, perbelanjaan sebenar berdasarkan Laporan ZRFM022 B63 bagi bulan Disember 2024 bertarikh 07.01.2025</t>
  </si>
  <si>
    <t>Bagi tahun 2023, perbelanjaan sebenar berdasarkan Laporan ZRFM022 B63 bagi bulan Disember 2023 bertarikh 30.01.2024</t>
  </si>
  <si>
    <t>Bagi tahun 2022, perbelanjaan sebenar berdasarkan Laporan ZRFM022 B63 bagi bulan Disember 2022 bertarikh 30.01.2023</t>
  </si>
  <si>
    <t>Director and Learning Materials</t>
  </si>
  <si>
    <t>Assessment</t>
  </si>
  <si>
    <t>Curriculum Development</t>
  </si>
  <si>
    <t>Rating</t>
  </si>
  <si>
    <t>Malaysian Examination Council (MPM)</t>
  </si>
  <si>
    <t>Language and Library Council (DBP)</t>
  </si>
  <si>
    <t>: Perbelanjaan Kerajaan Persekutuan untuk pendidikan mengikut aktiviti, Malaysia, 2022-2024 (samb.)</t>
  </si>
  <si>
    <t>: Federal Government Expenditure on Education by activities, Malaysia, 2022-2024 (Cont'd)</t>
  </si>
  <si>
    <t>Pembangunan Profesionalisme</t>
  </si>
  <si>
    <t>Professionalism Development</t>
  </si>
  <si>
    <t>Latihan Pra Perkhidmatan</t>
  </si>
  <si>
    <t>Latihan Dalam Perkhidmatan</t>
  </si>
  <si>
    <t>Latihan Kepimpinan</t>
  </si>
  <si>
    <t>Program Khusus</t>
  </si>
  <si>
    <t>Bertugas ke Luar Negara</t>
  </si>
  <si>
    <t>Emulomen Kakitangan Kontrak</t>
  </si>
  <si>
    <t>Memartabatkan Bahasa Malaysia Memperkukuh Bahasa Inggeris (MBMMB)</t>
  </si>
  <si>
    <t>Elaun Murid Berkeperluan Khas</t>
  </si>
  <si>
    <t>Bantuan Geran Per Kapita</t>
  </si>
  <si>
    <t>Bantuan Sukan</t>
  </si>
  <si>
    <t>Projek Khas Murid Sekolah Berasrama Penuh</t>
  </si>
  <si>
    <t>Bantuan Makanan Asrama</t>
  </si>
  <si>
    <t>Rancangan Makanan Tambahan</t>
  </si>
  <si>
    <t>Bantuan Pakaian Seragam Pasukan Beruniform</t>
  </si>
  <si>
    <t>Perjalanan dan Pengangkutan Murid Asrama</t>
  </si>
  <si>
    <t>Bantuan Jaket Keselamatan</t>
  </si>
  <si>
    <t>Kelas Dewasa Orang Asli Penan</t>
  </si>
  <si>
    <t>Bantuan Makanan Prasekolah</t>
  </si>
  <si>
    <t>Bantuan Geran Per Kapita Prasekolah</t>
  </si>
  <si>
    <t>Pembelian Buku Teks</t>
  </si>
  <si>
    <t>Bantuan Tambahan Persekolahan (BTP)</t>
  </si>
  <si>
    <t>Penyertaan Pelajar di Peringkat Antarabangsa</t>
  </si>
  <si>
    <t>Elaun Pra Universiti</t>
  </si>
  <si>
    <t>Program Sekolah Amanah</t>
  </si>
  <si>
    <t>Sekolah Transformasi</t>
  </si>
  <si>
    <t>Inisiatif Pelan pembangunan Pendidian Malaysia (PPPM)</t>
  </si>
  <si>
    <t>Bantuan Awal Persekolahan</t>
  </si>
  <si>
    <t>Pengurusan Sukan</t>
  </si>
  <si>
    <t>Dasar Penilaian dan Pengurusan Prestasi</t>
  </si>
  <si>
    <t>Operasi Pendidikan</t>
  </si>
  <si>
    <t>Pre-Service Training</t>
  </si>
  <si>
    <t>In-Service Training</t>
  </si>
  <si>
    <t>Leadership Training</t>
  </si>
  <si>
    <t>Special Programs</t>
  </si>
  <si>
    <t>Working Abroad</t>
  </si>
  <si>
    <t>Contract Staff Emoluments</t>
  </si>
  <si>
    <t>Upholding the Malaysian Language and Strengthening the English Language (MBMMB)</t>
  </si>
  <si>
    <t>Special Needs Student Allowance</t>
  </si>
  <si>
    <t>Per Capita Grant Assistance</t>
  </si>
  <si>
    <t>Sports Assistance</t>
  </si>
  <si>
    <t>Special Project for Boarding School Students</t>
  </si>
  <si>
    <t>Dormitory Food Assistance</t>
  </si>
  <si>
    <t>Supplementary Food Plan</t>
  </si>
  <si>
    <t>Uniform Assistance for Uniformed Forces</t>
  </si>
  <si>
    <t>Travel and Transportation for Boarding School Students</t>
  </si>
  <si>
    <t>Safety Jacket Help</t>
  </si>
  <si>
    <t>Penan Aboriginal Adult Class</t>
  </si>
  <si>
    <t>Preschool Food Assistance</t>
  </si>
  <si>
    <t>Preschool Per Capita Grant Assistance</t>
  </si>
  <si>
    <t>Textbook Purchase</t>
  </si>
  <si>
    <t>Supplementary School Assistance (BTP)</t>
  </si>
  <si>
    <t>Student Participation at the International Level</t>
  </si>
  <si>
    <t>Pre-University Allowance</t>
  </si>
  <si>
    <t>Sports Management</t>
  </si>
  <si>
    <t>Trust School Program</t>
  </si>
  <si>
    <t>Transformation School</t>
  </si>
  <si>
    <t>Malaysia Education Development Plan (MEDP) Initiative</t>
  </si>
  <si>
    <t>Early Schooling Assistance</t>
  </si>
  <si>
    <t>: Bilangan penuntut di universiti awam mengikut bidang, kelulusan akademik dan jantina,</t>
  </si>
  <si>
    <t xml:space="preserve">  Malaysia, 2023-2024</t>
  </si>
  <si>
    <t>: Bilangan penuntut di institusi pendidikan tinggi swasta mengikut bidang dan jantina,</t>
  </si>
  <si>
    <t>: Bilangan penuntut di institusi pendidikan tinggi swasta mengikut negeri, taraf kolej dan jantina, Malaysia,</t>
  </si>
  <si>
    <t xml:space="preserve"> 2022-2024</t>
  </si>
  <si>
    <t>candidates, Malaysia, 2022-2024 (cont'd)</t>
  </si>
  <si>
    <r>
      <rPr>
        <i/>
        <sz val="10"/>
        <rFont val="Century Gothic"/>
        <family val="2"/>
      </rPr>
      <t>Average</t>
    </r>
    <r>
      <rPr>
        <sz val="10"/>
        <rFont val="Century Gothic"/>
        <family val="2"/>
      </rPr>
      <t xml:space="preserve"> (CGPA)</t>
    </r>
  </si>
  <si>
    <t xml:space="preserve">  Malaysia, 2020-2024</t>
  </si>
  <si>
    <t>: Number of students in public university by course, academic qualification and sex, Malaysia, 2020-2024</t>
  </si>
  <si>
    <t xml:space="preserve">  2020-2024 (samb.)</t>
  </si>
  <si>
    <t xml:space="preserve">  2020-2024 (cont'd)</t>
  </si>
  <si>
    <t>: Number of employed higher education institution graduates (citizens) by sex and state, Malaysia, 2022-2024</t>
  </si>
  <si>
    <t>: Number of unemployed higher education institution graduates (citizens) by sex and state, Malaysia, 2022-2024</t>
  </si>
  <si>
    <t>n.a</t>
  </si>
  <si>
    <t xml:space="preserve">: Nisbah murid guru di sekolah kerajaan &amp; bantuan kerajaan mengikut peringkat pendidikan, </t>
  </si>
  <si>
    <t xml:space="preserve">  Malaysia, 2022–2024</t>
  </si>
  <si>
    <t xml:space="preserve">: Pupil-teacher ratio in government &amp; government-aided schools by level of education, </t>
  </si>
  <si>
    <t>Peringkat pendidikan</t>
  </si>
  <si>
    <t>Nisbah murid guru</t>
  </si>
  <si>
    <t>Level of education</t>
  </si>
  <si>
    <t>Pupil-teacher ratio</t>
  </si>
  <si>
    <t>Prasekolah</t>
  </si>
  <si>
    <t>Pre-school</t>
  </si>
  <si>
    <t>: Bilangan guru dan murid Kelas Agama Fardu Ain (KAFA) mengikut negeri, Malaysia, 2022-2024</t>
  </si>
  <si>
    <t>: Number of teachers and pupils Kelas Agama Fardu Ain (KAFA) by state, Malaysia, 2022-2024</t>
  </si>
  <si>
    <t>: Bilangan tadika, guru dan murid tadika islam swasta mengikut negeri dan jantina, Malaysia, 2022-2023</t>
  </si>
  <si>
    <t>: Number of kindergartens, teachers and pupils at private religious pre-school by state and sex, Malaysia, 2022-2023</t>
  </si>
  <si>
    <t>: Bilangan guru sekolah rendah dan menengah agama di bawah seliaan Jabatan Agama Islam Negeri mengikut negeri, Malaysia, 2022-2024</t>
  </si>
  <si>
    <r>
      <t xml:space="preserve"> </t>
    </r>
    <r>
      <rPr>
        <b/>
        <sz val="9"/>
        <rFont val="Century Gothic"/>
        <family val="2"/>
        <charset val="1"/>
      </rPr>
      <t xml:space="preserve">Nota/ </t>
    </r>
    <r>
      <rPr>
        <i/>
        <sz val="9"/>
        <rFont val="Century Gothic"/>
        <family val="2"/>
        <charset val="1"/>
      </rPr>
      <t>Note</t>
    </r>
    <r>
      <rPr>
        <sz val="9"/>
        <rFont val="Century Gothic"/>
        <family val="2"/>
        <charset val="1"/>
      </rPr>
      <t>:</t>
    </r>
  </si>
  <si>
    <t xml:space="preserve">  Malaysia, 2020-2024 (samb.)</t>
  </si>
  <si>
    <t xml:space="preserve">: Bilangan penuntut di universiti awam mengikut bidang, kelulusan akademik dan jantina, </t>
  </si>
  <si>
    <t xml:space="preserve">: Nisbah murid guru di sekolah kerajaan &amp; bantuan kerajaan mengikut peringkat pendidikan </t>
  </si>
  <si>
    <t xml:space="preserve">  dan negeri,  Malaysia, 2022–2024</t>
  </si>
  <si>
    <t xml:space="preserve">  and states, Malaysia, 2022–2024</t>
  </si>
  <si>
    <t>sekolah menengah</t>
  </si>
  <si>
    <t>: Bilangan tadika, guru dan murid tadika islam swasta negeri mengikut negeri dan jantina, Malaysia, 2022-2024</t>
  </si>
  <si>
    <t>: Number of kindergartens, teachers and pupils at private religious pre-school by state and sex, Malaysia, 2022-2024</t>
  </si>
  <si>
    <t xml:space="preserve">  jantina, Malaysia, 2023 dan 2024</t>
  </si>
  <si>
    <t xml:space="preserve">  Malaysia, 2023 dan 2024</t>
  </si>
  <si>
    <t xml:space="preserve">  jantina, Malaysia, 2023 dan 2024 (samb.)</t>
  </si>
  <si>
    <t xml:space="preserve">  Malaysia, 2023 and 2024 (cont'd)</t>
  </si>
  <si>
    <t>: Bilangan graduan institut pengajian tinggi (warganegara) yang sudah bekerja mengikut jantina dan negeri, Malaysia,</t>
  </si>
  <si>
    <t>: Bilangan graduan institut pengajian tinggi (warganegara) yang belum bekerja mengikut jantina dan  negeri, Malaysia,</t>
  </si>
  <si>
    <t>For the year 2024, expenditure is based on ZRFM022 B63 Report as of December 2024 dated 07.01.2025</t>
  </si>
  <si>
    <t>For the year 2023, expenditure is based on ZRFM022 B63 Report as of December 2023 dated 30.01.2024</t>
  </si>
  <si>
    <t>For the year 2022, expenditure is based on ZRFM022 B63 Report as of December 2022 dated 30.01.2023</t>
  </si>
  <si>
    <t xml:space="preserve">  Malaysia, 2023 dan 2024 (samb.)</t>
  </si>
  <si>
    <t xml:space="preserve">  Malaysia, 2021 and 2024 (cont'd)</t>
  </si>
  <si>
    <t xml:space="preserve">  Malaysia, 2021 and 2024</t>
  </si>
  <si>
    <t xml:space="preserve">  2023 and 2024</t>
  </si>
  <si>
    <t xml:space="preserve">  2023 dan 2024</t>
  </si>
  <si>
    <t xml:space="preserve">  Malaysia, 2023 and 2024</t>
  </si>
  <si>
    <t>: Number of academic staffs in private higher education institution by state, level of college and sex, Malaysia, 2022-2024</t>
  </si>
  <si>
    <t>Jadual 4.1</t>
  </si>
  <si>
    <t>Table 4.1</t>
  </si>
  <si>
    <t>Jadual 4.2</t>
  </si>
  <si>
    <t>Table 4.2</t>
  </si>
  <si>
    <t>Jadual 4.3</t>
  </si>
  <si>
    <t>Table 4.3</t>
  </si>
  <si>
    <t>Jadual 4.4</t>
  </si>
  <si>
    <t>Table 4.4</t>
  </si>
  <si>
    <t>Jadual 4.5</t>
  </si>
  <si>
    <t>Table 4.5</t>
  </si>
  <si>
    <t>Jadual 4.6</t>
  </si>
  <si>
    <t>Table 4.6</t>
  </si>
  <si>
    <t>Jadual 4.7</t>
  </si>
  <si>
    <t>Table 4.7</t>
  </si>
  <si>
    <t>Jadual 4.8</t>
  </si>
  <si>
    <t>Table 4.8</t>
  </si>
  <si>
    <t>Jadual 4.9</t>
  </si>
  <si>
    <t>Table 4.9</t>
  </si>
  <si>
    <t>Jadual 4.10</t>
  </si>
  <si>
    <t>Table 4.10</t>
  </si>
  <si>
    <t>Jadual 4.11</t>
  </si>
  <si>
    <t>Table 4.11</t>
  </si>
  <si>
    <t>Jadual 4.12</t>
  </si>
  <si>
    <t>Table 4.12</t>
  </si>
  <si>
    <t>Jadual 4.13</t>
  </si>
  <si>
    <t xml:space="preserve">  Table 4.13</t>
  </si>
  <si>
    <t>Jadual 4.14</t>
  </si>
  <si>
    <t xml:space="preserve">  Table 4.14</t>
  </si>
  <si>
    <t>Jadual 4.15</t>
  </si>
  <si>
    <t>Table 4.15</t>
  </si>
  <si>
    <t>Jadual 4.16</t>
  </si>
  <si>
    <t>Table 4.16</t>
  </si>
  <si>
    <t>Jadual 4.17</t>
  </si>
  <si>
    <t>Table 4.17</t>
  </si>
  <si>
    <t>Jadual 4.18</t>
  </si>
  <si>
    <t>Table 4.18</t>
  </si>
  <si>
    <t>Jadual 4.19</t>
  </si>
  <si>
    <t>Table 4.19</t>
  </si>
  <si>
    <t>Jadual 4.20</t>
  </si>
  <si>
    <t>Table 4.20</t>
  </si>
  <si>
    <t>Jadual 4.21</t>
  </si>
  <si>
    <t>Table 4.21</t>
  </si>
  <si>
    <t>Jadual 4.22</t>
  </si>
  <si>
    <t>Table 4.22</t>
  </si>
  <si>
    <t>Jadual 4.23</t>
  </si>
  <si>
    <t>Table 4.23</t>
  </si>
  <si>
    <t>Jadual 4.24</t>
  </si>
  <si>
    <t>Table 4.24</t>
  </si>
  <si>
    <t>Jadual 4.25</t>
  </si>
  <si>
    <t>Table 4.25</t>
  </si>
  <si>
    <t>Jadual 4.26</t>
  </si>
  <si>
    <t>Table 4.26</t>
  </si>
  <si>
    <t>Jadual 4.27</t>
  </si>
  <si>
    <t>Table 4.27</t>
  </si>
  <si>
    <t>Jadual 4.28</t>
  </si>
  <si>
    <t>Table 4.28</t>
  </si>
  <si>
    <t>Jadual 4.29</t>
  </si>
  <si>
    <t>Table 4.29</t>
  </si>
  <si>
    <t>Jadual 4.30</t>
  </si>
  <si>
    <t>Table 4.30</t>
  </si>
  <si>
    <t>Jadual 4.31</t>
  </si>
  <si>
    <t>Table 4.31</t>
  </si>
  <si>
    <t>Jadual 4.32</t>
  </si>
  <si>
    <t>Table 4.32</t>
  </si>
  <si>
    <t>Jadual 4.33</t>
  </si>
  <si>
    <t>Table 4.33</t>
  </si>
  <si>
    <t>Jadual 4.34</t>
  </si>
  <si>
    <t>Table 4.34</t>
  </si>
  <si>
    <t>Jadual 4.35</t>
  </si>
  <si>
    <t>Table 4.35</t>
  </si>
  <si>
    <t>Jadual 4.36</t>
  </si>
  <si>
    <t>Table 4.36</t>
  </si>
  <si>
    <t>Jadual 4.37</t>
  </si>
  <si>
    <t>Table 4.37</t>
  </si>
  <si>
    <t>Jadual 4.38</t>
  </si>
  <si>
    <t>Table 4.38</t>
  </si>
  <si>
    <t>Jadual 4.39</t>
  </si>
  <si>
    <t>Table 4.39</t>
  </si>
  <si>
    <t>Jadual 4.40</t>
  </si>
  <si>
    <t>Table 4.40</t>
  </si>
  <si>
    <t>Jadual 4.41</t>
  </si>
  <si>
    <t>Table 4.41</t>
  </si>
  <si>
    <t>Jadual 4.42</t>
  </si>
  <si>
    <t>Table 4.42</t>
  </si>
  <si>
    <t>Jadual 4.43</t>
  </si>
  <si>
    <t>Table 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</si>
</sst>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0.0%"/>
    <numFmt numFmtId="167" formatCode="0_)"/>
    <numFmt numFmtId="168" formatCode="[$-409]mmm\-yy;@"/>
    <numFmt numFmtId="169" formatCode="#,##0;[Red]#,##0"/>
    <numFmt numFmtId="170" formatCode="_(* #,##0_);_(* \(#,##0\);_(* &quot;-&quot;??_);_(@_)"/>
    <numFmt numFmtId="171" formatCode="[$-409]d\-mmm\-yy;@"/>
    <numFmt numFmtId="172" formatCode="0;[Red]0"/>
    <numFmt numFmtId="173" formatCode="#,##0.0"/>
    <numFmt numFmtId="174" formatCode="#,##0.0_);\(#,##0.0\)"/>
    <numFmt numFmtId="175" formatCode="0.0"/>
    <numFmt numFmtId="176" formatCode="_-* #,##0.00_-;\-* #,##0.00_-;_-* \-??_-;_-@_-"/>
    <numFmt numFmtId="177" formatCode="_(* #,##0.00_);_(* \(#,##0.00\);_(* \-??_);_(@_)"/>
    <numFmt numFmtId="178" formatCode="_(* #,##0_);_(* \(#,##0\);_(* \-??_);_(@_)"/>
    <numFmt numFmtId="179" formatCode="_(* #,##0.0_);_(* \(#,##0.0\);_(* &quot;-&quot;??_);_(@_)"/>
  </numFmts>
  <fonts count="1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color rgb="FFFF0000"/>
      <name val="Century Gothic"/>
      <family val="2"/>
    </font>
    <font>
      <i/>
      <sz val="10"/>
      <color rgb="FFFF0000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b/>
      <i/>
      <sz val="11"/>
      <name val="Century Gothic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rgb="FFFF0000"/>
      <name val="Century Gothic"/>
      <family val="2"/>
    </font>
    <font>
      <b/>
      <vertAlign val="superscript"/>
      <sz val="10"/>
      <name val="Century Gothic"/>
      <family val="2"/>
    </font>
    <font>
      <b/>
      <vertAlign val="superscript"/>
      <sz val="11"/>
      <name val="Century Gothic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4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b/>
      <sz val="10"/>
      <color theme="4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Century Gothic"/>
      <family val="2"/>
    </font>
    <font>
      <i/>
      <sz val="8"/>
      <color theme="1"/>
      <name val="Arial"/>
      <family val="2"/>
    </font>
    <font>
      <sz val="9"/>
      <color rgb="FF000000"/>
      <name val="Century Gothic"/>
      <family val="2"/>
    </font>
    <font>
      <i/>
      <sz val="8"/>
      <color theme="1"/>
      <name val="Century Gothic"/>
      <family val="2"/>
    </font>
    <font>
      <i/>
      <sz val="8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Century Gothic"/>
      <family val="2"/>
    </font>
    <font>
      <b/>
      <sz val="11"/>
      <color theme="4"/>
      <name val="Century Gothic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name val="MS Sans Serif"/>
      <family val="2"/>
    </font>
    <font>
      <sz val="9"/>
      <name val="Helv"/>
      <charset val="134"/>
    </font>
    <font>
      <u/>
      <sz val="8"/>
      <color indexed="12"/>
      <name val="Helv"/>
      <charset val="134"/>
    </font>
    <font>
      <sz val="8"/>
      <name val="Helv"/>
      <charset val="134"/>
    </font>
    <font>
      <sz val="11"/>
      <color rgb="FF000000"/>
      <name val="Calibri"/>
      <family val="2"/>
    </font>
    <font>
      <u/>
      <sz val="9"/>
      <color indexed="12"/>
      <name val="Helv"/>
      <charset val="134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12"/>
      <color theme="1"/>
      <name val="Calibri"/>
      <family val="2"/>
      <scheme val="minor"/>
    </font>
    <font>
      <sz val="10"/>
      <name val="Helv"/>
      <charset val="134"/>
    </font>
    <font>
      <b/>
      <vertAlign val="superscript"/>
      <sz val="9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vertAlign val="superscript"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name val="Century Gothic"/>
      <family val="2"/>
    </font>
    <font>
      <b/>
      <sz val="11"/>
      <name val="Century Gothic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sz val="10"/>
      <name val="MS Sans Serif"/>
      <family val="2"/>
    </font>
    <font>
      <sz val="12"/>
      <name val="Century Gothic"/>
      <family val="2"/>
    </font>
    <font>
      <b/>
      <vertAlign val="superscript"/>
      <sz val="10"/>
      <color theme="1"/>
      <name val="Century Gothic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9"/>
      <name val="Helv"/>
    </font>
    <font>
      <sz val="8"/>
      <name val="Helv"/>
    </font>
    <font>
      <sz val="7"/>
      <name val="Helv"/>
    </font>
    <font>
      <sz val="9"/>
      <name val="Arial"/>
      <family val="2"/>
    </font>
    <font>
      <b/>
      <sz val="10"/>
      <name val="Century Gothic"/>
      <family val="2"/>
      <charset val="1"/>
    </font>
    <font>
      <sz val="10"/>
      <name val="Century Gothic"/>
      <family val="2"/>
      <charset val="1"/>
    </font>
    <font>
      <sz val="11"/>
      <name val="Century Gothic"/>
      <family val="2"/>
      <charset val="1"/>
    </font>
    <font>
      <b/>
      <sz val="11"/>
      <name val="Century Gothic"/>
      <family val="2"/>
      <charset val="1"/>
    </font>
    <font>
      <i/>
      <sz val="11"/>
      <name val="Century Gothic"/>
      <family val="2"/>
      <charset val="1"/>
    </font>
    <font>
      <i/>
      <sz val="10"/>
      <name val="Century Gothic"/>
      <family val="2"/>
      <charset val="1"/>
    </font>
    <font>
      <sz val="11"/>
      <color theme="1"/>
      <name val="Calibri"/>
      <family val="2"/>
      <charset val="1"/>
    </font>
    <font>
      <b/>
      <sz val="10"/>
      <color theme="1"/>
      <name val="Century Gothic"/>
      <family val="2"/>
      <charset val="1"/>
    </font>
    <font>
      <sz val="10"/>
      <color theme="1"/>
      <name val="Century Gothic"/>
      <family val="2"/>
      <charset val="1"/>
    </font>
    <font>
      <sz val="11"/>
      <color theme="1"/>
      <name val="Calibri"/>
      <family val="2"/>
    </font>
    <font>
      <i/>
      <sz val="10"/>
      <color theme="1"/>
      <name val="Century Gothic"/>
      <family val="2"/>
      <charset val="1"/>
    </font>
    <font>
      <sz val="8"/>
      <name val="Century Gothic"/>
      <family val="2"/>
      <charset val="1"/>
    </font>
    <font>
      <sz val="10"/>
      <name val="Arial"/>
      <family val="2"/>
      <charset val="1"/>
    </font>
    <font>
      <b/>
      <sz val="8"/>
      <name val="Century Gothic"/>
      <family val="2"/>
      <charset val="1"/>
    </font>
    <font>
      <i/>
      <sz val="8"/>
      <name val="Century Gothic"/>
      <family val="2"/>
      <charset val="1"/>
    </font>
    <font>
      <sz val="7"/>
      <name val="Arial"/>
      <family val="2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b/>
      <sz val="9"/>
      <name val="Century Gothic"/>
      <family val="2"/>
      <charset val="1"/>
    </font>
    <font>
      <i/>
      <sz val="9"/>
      <name val="Century Gothic"/>
      <family val="2"/>
      <charset val="1"/>
    </font>
    <font>
      <sz val="9"/>
      <name val="Century Gothic"/>
      <family val="2"/>
      <charset val="1"/>
    </font>
    <font>
      <sz val="11"/>
      <color rgb="FF000000"/>
      <name val="Century Gothic"/>
      <family val="2"/>
    </font>
    <font>
      <sz val="10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0"/>
        <bgColor theme="4" tint="0.799890133365886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80">
    <xf numFmtId="0" fontId="0" fillId="0" borderId="0"/>
    <xf numFmtId="43" fontId="60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68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43" fontId="60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" fillId="0" borderId="0"/>
    <xf numFmtId="0" fontId="60" fillId="0" borderId="0"/>
    <xf numFmtId="0" fontId="60" fillId="0" borderId="0"/>
    <xf numFmtId="171" fontId="68" fillId="0" borderId="0"/>
    <xf numFmtId="0" fontId="60" fillId="0" borderId="0"/>
    <xf numFmtId="0" fontId="61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43" fontId="1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43" fontId="11" fillId="0" borderId="0" applyFont="0" applyFill="0" applyBorder="0" applyAlignment="0" applyProtection="0"/>
    <xf numFmtId="0" fontId="60" fillId="0" borderId="0"/>
    <xf numFmtId="164" fontId="11" fillId="0" borderId="0" applyFont="0" applyFill="0" applyBorder="0" applyAlignment="0" applyProtection="0"/>
    <xf numFmtId="0" fontId="60" fillId="0" borderId="0"/>
    <xf numFmtId="0" fontId="69" fillId="0" borderId="0" applyNumberFormat="0" applyFill="0" applyBorder="0" applyAlignment="0" applyProtection="0">
      <alignment vertical="top"/>
      <protection locked="0"/>
    </xf>
    <xf numFmtId="43" fontId="6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0" fillId="0" borderId="0"/>
    <xf numFmtId="0" fontId="6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60" fillId="0" borderId="0"/>
    <xf numFmtId="0" fontId="60" fillId="0" borderId="0"/>
    <xf numFmtId="0" fontId="61" fillId="0" borderId="0"/>
    <xf numFmtId="0" fontId="60" fillId="0" borderId="0"/>
    <xf numFmtId="0" fontId="60" fillId="0" borderId="0"/>
    <xf numFmtId="0" fontId="61" fillId="0" borderId="0"/>
    <xf numFmtId="0" fontId="65" fillId="0" borderId="0"/>
    <xf numFmtId="0" fontId="60" fillId="0" borderId="0"/>
    <xf numFmtId="0" fontId="61" fillId="0" borderId="0"/>
    <xf numFmtId="0" fontId="60" fillId="0" borderId="0"/>
    <xf numFmtId="0" fontId="61" fillId="0" borderId="0"/>
    <xf numFmtId="0" fontId="63" fillId="0" borderId="0"/>
    <xf numFmtId="0" fontId="63" fillId="0" borderId="0"/>
    <xf numFmtId="0" fontId="63" fillId="0" borderId="0"/>
    <xf numFmtId="0" fontId="65" fillId="0" borderId="0"/>
    <xf numFmtId="0" fontId="66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5" fillId="0" borderId="0"/>
    <xf numFmtId="0" fontId="63" fillId="0" borderId="0"/>
    <xf numFmtId="0" fontId="65" fillId="0" borderId="0"/>
    <xf numFmtId="0" fontId="63" fillId="0" borderId="0"/>
    <xf numFmtId="0" fontId="60" fillId="0" borderId="0"/>
    <xf numFmtId="0" fontId="11" fillId="0" borderId="0"/>
    <xf numFmtId="0" fontId="11" fillId="0" borderId="0"/>
    <xf numFmtId="0" fontId="71" fillId="0" borderId="0"/>
    <xf numFmtId="0" fontId="60" fillId="0" borderId="0"/>
    <xf numFmtId="0" fontId="6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1" fillId="0" borderId="0"/>
    <xf numFmtId="165" fontId="63" fillId="0" borderId="0"/>
    <xf numFmtId="0" fontId="11" fillId="0" borderId="0"/>
    <xf numFmtId="165" fontId="63" fillId="0" borderId="0"/>
    <xf numFmtId="0" fontId="61" fillId="0" borderId="0"/>
    <xf numFmtId="0" fontId="60" fillId="0" borderId="0"/>
    <xf numFmtId="0" fontId="65" fillId="0" borderId="0"/>
    <xf numFmtId="0" fontId="60" fillId="0" borderId="0"/>
    <xf numFmtId="0" fontId="65" fillId="0" borderId="0"/>
    <xf numFmtId="0" fontId="60" fillId="0" borderId="0"/>
    <xf numFmtId="0" fontId="65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60" fillId="0" borderId="0"/>
    <xf numFmtId="0" fontId="60" fillId="0" borderId="0"/>
    <xf numFmtId="0" fontId="72" fillId="0" borderId="0"/>
    <xf numFmtId="0" fontId="60" fillId="0" borderId="0"/>
    <xf numFmtId="0" fontId="1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" fillId="0" borderId="0"/>
    <xf numFmtId="0" fontId="60" fillId="0" borderId="0"/>
    <xf numFmtId="168" fontId="6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37" fontId="6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63" fillId="0" borderId="0"/>
    <xf numFmtId="165" fontId="61" fillId="0" borderId="0"/>
    <xf numFmtId="0" fontId="63" fillId="0" borderId="0"/>
    <xf numFmtId="0" fontId="63" fillId="0" borderId="0"/>
    <xf numFmtId="0" fontId="11" fillId="0" borderId="0"/>
    <xf numFmtId="0" fontId="11" fillId="0" borderId="0"/>
    <xf numFmtId="168" fontId="92" fillId="0" borderId="0"/>
    <xf numFmtId="168" fontId="92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8" fontId="62" fillId="0" borderId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5" fillId="0" borderId="0"/>
    <xf numFmtId="0" fontId="96" fillId="0" borderId="0"/>
    <xf numFmtId="0" fontId="11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/>
    <xf numFmtId="37" fontId="99" fillId="0" borderId="0"/>
    <xf numFmtId="0" fontId="100" fillId="0" borderId="0"/>
    <xf numFmtId="0" fontId="100" fillId="0" borderId="0"/>
    <xf numFmtId="0" fontId="107" fillId="0" borderId="0"/>
    <xf numFmtId="176" fontId="110" fillId="0" borderId="0" applyBorder="0" applyProtection="0"/>
    <xf numFmtId="0" fontId="110" fillId="0" borderId="0"/>
    <xf numFmtId="0" fontId="100" fillId="0" borderId="0"/>
    <xf numFmtId="0" fontId="113" fillId="0" borderId="0"/>
    <xf numFmtId="37" fontId="116" fillId="0" borderId="0"/>
    <xf numFmtId="0" fontId="100" fillId="0" borderId="0"/>
    <xf numFmtId="0" fontId="100" fillId="0" borderId="0"/>
    <xf numFmtId="0" fontId="100" fillId="0" borderId="0"/>
    <xf numFmtId="177" fontId="110" fillId="0" borderId="0" applyBorder="0" applyProtection="0"/>
  </cellStyleXfs>
  <cellXfs count="2382">
    <xf numFmtId="0" fontId="0" fillId="0" borderId="0" xfId="0"/>
    <xf numFmtId="165" fontId="14" fillId="2" borderId="0" xfId="107" applyNumberFormat="1" applyFont="1" applyFill="1"/>
    <xf numFmtId="165" fontId="14" fillId="2" borderId="0" xfId="107" applyNumberFormat="1" applyFont="1" applyFill="1" applyBorder="1"/>
    <xf numFmtId="165" fontId="16" fillId="2" borderId="0" xfId="107" applyNumberFormat="1" applyFont="1" applyFill="1" applyBorder="1" applyAlignment="1">
      <alignment horizontal="left" indent="1"/>
    </xf>
    <xf numFmtId="3" fontId="14" fillId="2" borderId="0" xfId="107" applyNumberFormat="1" applyFont="1" applyFill="1" applyBorder="1" applyAlignment="1"/>
    <xf numFmtId="165" fontId="15" fillId="2" borderId="0" xfId="107" applyNumberFormat="1" applyFont="1" applyFill="1" applyBorder="1" applyAlignment="1">
      <alignment horizontal="left" indent="1"/>
    </xf>
    <xf numFmtId="165" fontId="17" fillId="2" borderId="0" xfId="107" applyNumberFormat="1" applyFont="1" applyFill="1" applyBorder="1" applyAlignment="1">
      <alignment horizontal="left" indent="1"/>
    </xf>
    <xf numFmtId="165" fontId="12" fillId="2" borderId="0" xfId="107" applyNumberFormat="1" applyFont="1" applyFill="1" applyBorder="1"/>
    <xf numFmtId="3" fontId="12" fillId="2" borderId="0" xfId="107" applyNumberFormat="1" applyFont="1" applyFill="1" applyBorder="1" applyAlignment="1">
      <alignment horizontal="right"/>
    </xf>
    <xf numFmtId="165" fontId="18" fillId="2" borderId="0" xfId="107" applyNumberFormat="1" applyFont="1" applyFill="1" applyBorder="1" applyAlignment="1">
      <alignment horizontal="left" indent="1"/>
    </xf>
    <xf numFmtId="165" fontId="17" fillId="2" borderId="0" xfId="107" applyNumberFormat="1" applyFont="1" applyFill="1" applyBorder="1" applyAlignment="1">
      <alignment horizontal="left"/>
    </xf>
    <xf numFmtId="165" fontId="12" fillId="2" borderId="0" xfId="107" applyNumberFormat="1" applyFont="1" applyFill="1" applyBorder="1" applyAlignment="1">
      <alignment horizontal="left"/>
    </xf>
    <xf numFmtId="165" fontId="18" fillId="2" borderId="0" xfId="107" applyNumberFormat="1" applyFont="1" applyFill="1" applyBorder="1" applyAlignment="1">
      <alignment horizontal="center"/>
    </xf>
    <xf numFmtId="165" fontId="12" fillId="2" borderId="0" xfId="107" applyNumberFormat="1" applyFont="1" applyFill="1"/>
    <xf numFmtId="165" fontId="12" fillId="2" borderId="0" xfId="107" applyNumberFormat="1" applyFont="1" applyFill="1" applyBorder="1" applyAlignment="1">
      <alignment horizontal="right"/>
    </xf>
    <xf numFmtId="165" fontId="15" fillId="2" borderId="0" xfId="107" applyNumberFormat="1" applyFont="1" applyFill="1" applyBorder="1" applyAlignment="1">
      <alignment horizontal="left"/>
    </xf>
    <xf numFmtId="165" fontId="26" fillId="2" borderId="0" xfId="107" applyNumberFormat="1" applyFont="1" applyFill="1" applyBorder="1" applyAlignment="1">
      <alignment horizontal="left" indent="1"/>
    </xf>
    <xf numFmtId="165" fontId="27" fillId="2" borderId="0" xfId="107" applyNumberFormat="1" applyFont="1" applyFill="1" applyBorder="1" applyAlignment="1">
      <alignment horizontal="left" indent="1"/>
    </xf>
    <xf numFmtId="165" fontId="23" fillId="2" borderId="0" xfId="107" applyNumberFormat="1" applyFont="1" applyFill="1" applyBorder="1"/>
    <xf numFmtId="165" fontId="28" fillId="2" borderId="0" xfId="107" applyNumberFormat="1" applyFont="1" applyFill="1" applyBorder="1" applyAlignment="1">
      <alignment horizontal="left" indent="1"/>
    </xf>
    <xf numFmtId="165" fontId="29" fillId="2" borderId="0" xfId="107" applyNumberFormat="1" applyFont="1" applyFill="1" applyBorder="1" applyAlignment="1">
      <alignment horizontal="left" indent="1"/>
    </xf>
    <xf numFmtId="165" fontId="27" fillId="2" borderId="0" xfId="107" applyNumberFormat="1" applyFont="1" applyFill="1" applyBorder="1" applyAlignment="1">
      <alignment horizontal="left"/>
    </xf>
    <xf numFmtId="165" fontId="30" fillId="2" borderId="0" xfId="107" applyNumberFormat="1" applyFont="1" applyFill="1" applyBorder="1" applyAlignment="1">
      <alignment horizontal="left" indent="1"/>
    </xf>
    <xf numFmtId="165" fontId="31" fillId="2" borderId="0" xfId="107" applyNumberFormat="1" applyFont="1" applyFill="1" applyBorder="1" applyAlignment="1">
      <alignment horizontal="left" indent="1"/>
    </xf>
    <xf numFmtId="172" fontId="12" fillId="2" borderId="0" xfId="107" applyNumberFormat="1" applyFont="1" applyFill="1" applyBorder="1"/>
    <xf numFmtId="172" fontId="12" fillId="2" borderId="0" xfId="107" applyNumberFormat="1" applyFont="1" applyFill="1" applyBorder="1" applyAlignment="1">
      <alignment horizontal="right"/>
    </xf>
    <xf numFmtId="172" fontId="12" fillId="2" borderId="0" xfId="114" applyNumberFormat="1" applyFont="1" applyFill="1" applyBorder="1"/>
    <xf numFmtId="165" fontId="18" fillId="2" borderId="0" xfId="107" applyNumberFormat="1" applyFont="1" applyFill="1" applyBorder="1" applyAlignment="1">
      <alignment horizontal="left"/>
    </xf>
    <xf numFmtId="165" fontId="12" fillId="2" borderId="0" xfId="107" applyNumberFormat="1" applyFont="1" applyFill="1" applyBorder="1" applyAlignment="1"/>
    <xf numFmtId="165" fontId="18" fillId="2" borderId="0" xfId="107" applyNumberFormat="1" applyFont="1" applyFill="1" applyBorder="1" applyAlignment="1"/>
    <xf numFmtId="165" fontId="17" fillId="2" borderId="0" xfId="107" applyNumberFormat="1" applyFont="1" applyFill="1" applyBorder="1"/>
    <xf numFmtId="165" fontId="16" fillId="2" borderId="0" xfId="107" applyNumberFormat="1" applyFont="1" applyFill="1" applyBorder="1" applyAlignment="1">
      <alignment horizontal="left"/>
    </xf>
    <xf numFmtId="165" fontId="14" fillId="2" borderId="0" xfId="105" applyNumberFormat="1" applyFont="1" applyFill="1"/>
    <xf numFmtId="165" fontId="12" fillId="2" borderId="0" xfId="105" applyNumberFormat="1" applyFont="1" applyFill="1" applyBorder="1"/>
    <xf numFmtId="165" fontId="15" fillId="2" borderId="0" xfId="105" applyNumberFormat="1" applyFont="1" applyFill="1" applyBorder="1" applyAlignment="1">
      <alignment horizontal="left" indent="1"/>
    </xf>
    <xf numFmtId="165" fontId="17" fillId="2" borderId="0" xfId="105" applyNumberFormat="1" applyFont="1" applyFill="1" applyBorder="1" applyAlignment="1">
      <alignment horizontal="left" indent="1"/>
    </xf>
    <xf numFmtId="3" fontId="12" fillId="2" borderId="0" xfId="105" applyNumberFormat="1" applyFont="1" applyFill="1" applyBorder="1" applyAlignment="1">
      <alignment horizontal="right"/>
    </xf>
    <xf numFmtId="165" fontId="16" fillId="2" borderId="0" xfId="105" applyNumberFormat="1" applyFont="1" applyFill="1" applyBorder="1" applyAlignment="1">
      <alignment horizontal="left" indent="1"/>
    </xf>
    <xf numFmtId="165" fontId="18" fillId="2" borderId="0" xfId="105" applyNumberFormat="1" applyFont="1" applyFill="1" applyBorder="1" applyAlignment="1">
      <alignment horizontal="left" indent="1"/>
    </xf>
    <xf numFmtId="3" fontId="12" fillId="2" borderId="0" xfId="105" applyNumberFormat="1" applyFont="1" applyFill="1" applyBorder="1"/>
    <xf numFmtId="165" fontId="14" fillId="2" borderId="0" xfId="105" applyNumberFormat="1" applyFont="1" applyFill="1" applyBorder="1"/>
    <xf numFmtId="165" fontId="12" fillId="2" borderId="0" xfId="105" applyNumberFormat="1" applyFont="1" applyFill="1" applyBorder="1" applyAlignment="1">
      <alignment horizontal="center"/>
    </xf>
    <xf numFmtId="165" fontId="17" fillId="2" borderId="0" xfId="105" applyNumberFormat="1" applyFont="1" applyFill="1" applyAlignment="1">
      <alignment horizontal="left" indent="1"/>
    </xf>
    <xf numFmtId="165" fontId="12" fillId="2" borderId="0" xfId="105" applyNumberFormat="1" applyFont="1" applyFill="1"/>
    <xf numFmtId="165" fontId="18" fillId="2" borderId="0" xfId="105" applyNumberFormat="1" applyFont="1" applyFill="1" applyAlignment="1">
      <alignment horizontal="left" indent="1"/>
    </xf>
    <xf numFmtId="165" fontId="17" fillId="2" borderId="0" xfId="105" applyNumberFormat="1" applyFont="1" applyFill="1" applyBorder="1"/>
    <xf numFmtId="165" fontId="16" fillId="2" borderId="0" xfId="105" applyNumberFormat="1" applyFont="1" applyFill="1" applyBorder="1" applyAlignment="1">
      <alignment horizontal="left"/>
    </xf>
    <xf numFmtId="165" fontId="18" fillId="2" borderId="0" xfId="105" applyNumberFormat="1" applyFont="1" applyFill="1" applyBorder="1" applyAlignment="1">
      <alignment horizontal="left"/>
    </xf>
    <xf numFmtId="3" fontId="12" fillId="2" borderId="0" xfId="105" applyNumberFormat="1" applyFont="1" applyFill="1" applyBorder="1" applyAlignment="1" applyProtection="1">
      <alignment horizontal="right"/>
    </xf>
    <xf numFmtId="3" fontId="12" fillId="2" borderId="0" xfId="48" applyNumberFormat="1" applyFont="1" applyFill="1" applyBorder="1" applyAlignment="1" applyProtection="1">
      <alignment horizontal="right"/>
    </xf>
    <xf numFmtId="37" fontId="14" fillId="2" borderId="0" xfId="105" applyNumberFormat="1" applyFont="1" applyFill="1" applyBorder="1" applyAlignment="1" applyProtection="1">
      <alignment horizontal="right"/>
    </xf>
    <xf numFmtId="3" fontId="14" fillId="2" borderId="0" xfId="105" applyNumberFormat="1" applyFont="1" applyFill="1"/>
    <xf numFmtId="3" fontId="14" fillId="2" borderId="0" xfId="105" applyNumberFormat="1" applyFont="1" applyFill="1" applyBorder="1" applyAlignment="1" applyProtection="1">
      <alignment horizontal="right"/>
    </xf>
    <xf numFmtId="165" fontId="15" fillId="2" borderId="0" xfId="105" applyNumberFormat="1" applyFont="1" applyFill="1"/>
    <xf numFmtId="3" fontId="12" fillId="2" borderId="0" xfId="113" applyNumberFormat="1" applyFont="1" applyFill="1" applyBorder="1" applyAlignment="1" applyProtection="1">
      <alignment horizontal="right"/>
    </xf>
    <xf numFmtId="3" fontId="12" fillId="2" borderId="0" xfId="545" applyNumberFormat="1" applyFont="1" applyFill="1" applyBorder="1" applyAlignment="1" applyProtection="1">
      <alignment horizontal="right"/>
    </xf>
    <xf numFmtId="3" fontId="12" fillId="2" borderId="0" xfId="363" applyNumberFormat="1" applyFont="1" applyFill="1" applyBorder="1" applyAlignment="1" applyProtection="1">
      <alignment horizontal="right" vertical="center"/>
    </xf>
    <xf numFmtId="3" fontId="12" fillId="2" borderId="0" xfId="10" applyNumberFormat="1" applyFont="1" applyFill="1" applyBorder="1" applyAlignment="1" applyProtection="1">
      <alignment horizontal="right" vertical="center"/>
    </xf>
    <xf numFmtId="169" fontId="12" fillId="2" borderId="0" xfId="113" applyNumberFormat="1" applyFont="1" applyFill="1" applyBorder="1" applyAlignment="1" applyProtection="1">
      <alignment horizontal="right"/>
    </xf>
    <xf numFmtId="169" fontId="17" fillId="2" borderId="0" xfId="113" applyNumberFormat="1" applyFont="1" applyFill="1" applyBorder="1" applyAlignment="1" applyProtection="1">
      <alignment horizontal="right"/>
    </xf>
    <xf numFmtId="3" fontId="17" fillId="2" borderId="0" xfId="111" applyNumberFormat="1" applyFont="1" applyFill="1" applyBorder="1" applyAlignment="1" applyProtection="1">
      <alignment horizontal="right"/>
    </xf>
    <xf numFmtId="3" fontId="39" fillId="2" borderId="0" xfId="545" applyNumberFormat="1" applyFont="1" applyFill="1" applyBorder="1" applyAlignment="1" applyProtection="1">
      <alignment horizontal="right" vertical="top"/>
    </xf>
    <xf numFmtId="3" fontId="12" fillId="2" borderId="0" xfId="111" applyNumberFormat="1" applyFont="1" applyFill="1" applyBorder="1" applyAlignment="1" applyProtection="1">
      <alignment horizontal="right"/>
    </xf>
    <xf numFmtId="0" fontId="14" fillId="2" borderId="0" xfId="111" applyFont="1" applyFill="1"/>
    <xf numFmtId="3" fontId="17" fillId="2" borderId="0" xfId="544" applyNumberFormat="1" applyFont="1" applyFill="1" applyBorder="1" applyAlignment="1" applyProtection="1"/>
    <xf numFmtId="0" fontId="14" fillId="2" borderId="0" xfId="111" applyFont="1" applyFill="1" applyBorder="1"/>
    <xf numFmtId="0" fontId="17" fillId="2" borderId="0" xfId="111" applyFont="1" applyFill="1" applyBorder="1" applyAlignment="1">
      <alignment horizontal="left"/>
    </xf>
    <xf numFmtId="0" fontId="12" fillId="2" borderId="0" xfId="111" applyFont="1" applyFill="1" applyBorder="1"/>
    <xf numFmtId="3" fontId="12" fillId="2" borderId="0" xfId="544" applyNumberFormat="1" applyFont="1" applyFill="1" applyBorder="1" applyAlignment="1" applyProtection="1"/>
    <xf numFmtId="3" fontId="12" fillId="2" borderId="0" xfId="544" applyNumberFormat="1" applyFont="1" applyFill="1" applyBorder="1" applyAlignment="1" applyProtection="1">
      <alignment horizontal="right"/>
    </xf>
    <xf numFmtId="0" fontId="18" fillId="2" borderId="0" xfId="111" applyFont="1" applyFill="1" applyBorder="1" applyAlignment="1">
      <alignment horizontal="left"/>
    </xf>
    <xf numFmtId="0" fontId="12" fillId="2" borderId="0" xfId="111" applyFont="1" applyFill="1" applyBorder="1" applyAlignment="1">
      <alignment horizontal="center"/>
    </xf>
    <xf numFmtId="0" fontId="18" fillId="2" borderId="0" xfId="111" applyFont="1" applyFill="1" applyBorder="1" applyAlignment="1"/>
    <xf numFmtId="0" fontId="18" fillId="2" borderId="0" xfId="111" applyFont="1" applyFill="1" applyBorder="1"/>
    <xf numFmtId="167" fontId="14" fillId="2" borderId="0" xfId="90" applyNumberFormat="1" applyFont="1" applyFill="1"/>
    <xf numFmtId="167" fontId="14" fillId="2" borderId="0" xfId="90" applyNumberFormat="1" applyFont="1" applyFill="1" applyBorder="1"/>
    <xf numFmtId="167" fontId="12" fillId="2" borderId="0" xfId="90" applyNumberFormat="1" applyFont="1" applyFill="1" applyBorder="1"/>
    <xf numFmtId="167" fontId="12" fillId="2" borderId="0" xfId="90" applyNumberFormat="1" applyFont="1" applyFill="1" applyBorder="1" applyAlignment="1">
      <alignment horizontal="center"/>
    </xf>
    <xf numFmtId="167" fontId="18" fillId="2" borderId="0" xfId="90" applyNumberFormat="1" applyFont="1" applyFill="1" applyBorder="1" applyAlignment="1">
      <alignment vertical="top"/>
    </xf>
    <xf numFmtId="167" fontId="14" fillId="2" borderId="0" xfId="90" applyNumberFormat="1" applyFont="1" applyFill="1" applyBorder="1" applyAlignment="1">
      <alignment vertical="top"/>
    </xf>
    <xf numFmtId="167" fontId="17" fillId="2" borderId="0" xfId="90" applyNumberFormat="1" applyFont="1" applyFill="1" applyBorder="1" applyAlignment="1">
      <alignment horizontal="left" indent="2"/>
    </xf>
    <xf numFmtId="167" fontId="18" fillId="2" borderId="0" xfId="90" applyNumberFormat="1" applyFont="1" applyFill="1" applyBorder="1" applyAlignment="1">
      <alignment horizontal="left" vertical="top" indent="2"/>
    </xf>
    <xf numFmtId="167" fontId="18" fillId="2" borderId="0" xfId="90" applyNumberFormat="1" applyFont="1" applyFill="1" applyBorder="1" applyAlignment="1">
      <alignment horizontal="left" vertical="top"/>
    </xf>
    <xf numFmtId="165" fontId="14" fillId="2" borderId="0" xfId="543" applyNumberFormat="1" applyFont="1" applyFill="1"/>
    <xf numFmtId="165" fontId="12" fillId="2" borderId="0" xfId="543" applyNumberFormat="1" applyFont="1" applyFill="1" applyBorder="1"/>
    <xf numFmtId="165" fontId="14" fillId="2" borderId="0" xfId="76" applyNumberFormat="1" applyFont="1" applyFill="1"/>
    <xf numFmtId="165" fontId="14" fillId="2" borderId="0" xfId="76" applyNumberFormat="1" applyFont="1" applyFill="1" applyAlignment="1">
      <alignment vertical="top"/>
    </xf>
    <xf numFmtId="165" fontId="14" fillId="2" borderId="0" xfId="76" applyNumberFormat="1" applyFont="1" applyFill="1" applyBorder="1"/>
    <xf numFmtId="165" fontId="12" fillId="2" borderId="0" xfId="76" applyNumberFormat="1" applyFont="1" applyFill="1" applyBorder="1"/>
    <xf numFmtId="3" fontId="12" fillId="2" borderId="0" xfId="52" applyNumberFormat="1" applyFont="1" applyFill="1" applyBorder="1" applyProtection="1"/>
    <xf numFmtId="3" fontId="12" fillId="2" borderId="0" xfId="52" applyNumberFormat="1" applyFont="1" applyFill="1" applyBorder="1" applyAlignment="1" applyProtection="1">
      <alignment horizontal="right"/>
    </xf>
    <xf numFmtId="165" fontId="15" fillId="2" borderId="0" xfId="76" applyNumberFormat="1" applyFont="1" applyFill="1" applyBorder="1"/>
    <xf numFmtId="165" fontId="14" fillId="2" borderId="0" xfId="76" applyNumberFormat="1" applyFont="1" applyFill="1" applyBorder="1" applyAlignment="1">
      <alignment vertical="top"/>
    </xf>
    <xf numFmtId="165" fontId="12" fillId="2" borderId="0" xfId="76" applyNumberFormat="1" applyFont="1" applyFill="1" applyBorder="1" applyAlignment="1">
      <alignment vertical="top"/>
    </xf>
    <xf numFmtId="3" fontId="12" fillId="2" borderId="0" xfId="52" applyNumberFormat="1" applyFont="1" applyFill="1" applyBorder="1" applyAlignment="1" applyProtection="1">
      <alignment vertical="top"/>
    </xf>
    <xf numFmtId="3" fontId="12" fillId="2" borderId="0" xfId="52" applyNumberFormat="1" applyFont="1" applyFill="1" applyBorder="1" applyAlignment="1" applyProtection="1">
      <alignment horizontal="right" vertical="top"/>
    </xf>
    <xf numFmtId="165" fontId="15" fillId="2" borderId="0" xfId="76" applyNumberFormat="1" applyFont="1" applyFill="1"/>
    <xf numFmtId="165" fontId="14" fillId="2" borderId="0" xfId="543" applyNumberFormat="1" applyFont="1" applyFill="1" applyBorder="1"/>
    <xf numFmtId="165" fontId="12" fillId="2" borderId="4" xfId="543" applyNumberFormat="1" applyFont="1" applyFill="1" applyBorder="1"/>
    <xf numFmtId="165" fontId="17" fillId="2" borderId="0" xfId="543" applyNumberFormat="1" applyFont="1" applyFill="1" applyBorder="1" applyAlignment="1">
      <alignment horizontal="left" indent="1"/>
    </xf>
    <xf numFmtId="165" fontId="17" fillId="2" borderId="0" xfId="78" applyNumberFormat="1" applyFont="1" applyFill="1" applyBorder="1" applyAlignment="1">
      <alignment horizontal="left" vertical="center"/>
    </xf>
    <xf numFmtId="165" fontId="18" fillId="2" borderId="0" xfId="76" applyNumberFormat="1" applyFont="1" applyFill="1" applyBorder="1" applyAlignment="1">
      <alignment horizontal="left"/>
    </xf>
    <xf numFmtId="165" fontId="17" fillId="2" borderId="0" xfId="76" applyNumberFormat="1" applyFont="1" applyFill="1" applyBorder="1" applyAlignment="1">
      <alignment horizontal="left" indent="2"/>
    </xf>
    <xf numFmtId="165" fontId="18" fillId="2" borderId="0" xfId="76" applyNumberFormat="1" applyFont="1" applyFill="1" applyBorder="1" applyAlignment="1">
      <alignment horizontal="left" indent="2"/>
    </xf>
    <xf numFmtId="165" fontId="18" fillId="2" borderId="0" xfId="76" applyNumberFormat="1" applyFont="1" applyFill="1" applyBorder="1" applyAlignment="1">
      <alignment horizontal="left" vertical="top" indent="2"/>
    </xf>
    <xf numFmtId="165" fontId="17" fillId="2" borderId="0" xfId="76" applyNumberFormat="1" applyFont="1" applyFill="1" applyBorder="1" applyAlignment="1">
      <alignment horizontal="left"/>
    </xf>
    <xf numFmtId="3" fontId="12" fillId="2" borderId="0" xfId="52" applyNumberFormat="1" applyFont="1" applyFill="1" applyBorder="1" applyAlignment="1">
      <alignment horizontal="right"/>
    </xf>
    <xf numFmtId="165" fontId="12" fillId="2" borderId="0" xfId="76" applyNumberFormat="1" applyFont="1" applyFill="1" applyAlignment="1">
      <alignment vertical="top"/>
    </xf>
    <xf numFmtId="3" fontId="12" fillId="2" borderId="0" xfId="76" applyNumberFormat="1" applyFont="1" applyFill="1" applyBorder="1" applyAlignment="1">
      <alignment vertical="top"/>
    </xf>
    <xf numFmtId="3" fontId="12" fillId="2" borderId="0" xfId="76" applyNumberFormat="1" applyFont="1" applyFill="1" applyBorder="1"/>
    <xf numFmtId="165" fontId="12" fillId="2" borderId="0" xfId="76" applyNumberFormat="1" applyFont="1" applyFill="1"/>
    <xf numFmtId="165" fontId="18" fillId="2" borderId="0" xfId="76" applyNumberFormat="1" applyFont="1" applyFill="1" applyBorder="1" applyAlignment="1">
      <alignment horizontal="left" vertical="top"/>
    </xf>
    <xf numFmtId="165" fontId="17" fillId="2" borderId="0" xfId="76" applyNumberFormat="1" applyFont="1" applyFill="1" applyBorder="1"/>
    <xf numFmtId="166" fontId="12" fillId="2" borderId="0" xfId="76" applyNumberFormat="1" applyFont="1" applyFill="1" applyBorder="1" applyAlignment="1">
      <alignment vertical="top"/>
    </xf>
    <xf numFmtId="165" fontId="14" fillId="2" borderId="0" xfId="542" applyNumberFormat="1" applyFont="1" applyFill="1"/>
    <xf numFmtId="165" fontId="12" fillId="2" borderId="0" xfId="542" applyNumberFormat="1" applyFont="1" applyFill="1" applyBorder="1"/>
    <xf numFmtId="165" fontId="12" fillId="2" borderId="0" xfId="542" applyNumberFormat="1" applyFont="1" applyFill="1" applyBorder="1" applyAlignment="1">
      <alignment horizontal="left"/>
    </xf>
    <xf numFmtId="3" fontId="12" fillId="2" borderId="0" xfId="39" applyNumberFormat="1" applyFont="1" applyFill="1" applyBorder="1" applyAlignment="1">
      <alignment horizontal="right"/>
    </xf>
    <xf numFmtId="169" fontId="12" fillId="2" borderId="0" xfId="39" applyNumberFormat="1" applyFont="1" applyFill="1" applyBorder="1" applyAlignment="1">
      <alignment horizontal="right"/>
    </xf>
    <xf numFmtId="3" fontId="12" fillId="2" borderId="0" xfId="113" quotePrefix="1" applyNumberFormat="1" applyFont="1" applyFill="1" applyBorder="1" applyAlignment="1" applyProtection="1">
      <alignment horizontal="right"/>
    </xf>
    <xf numFmtId="3" fontId="12" fillId="2" borderId="0" xfId="545" applyNumberFormat="1" applyFont="1" applyFill="1" applyBorder="1" applyAlignment="1" applyProtection="1">
      <alignment horizontal="right" vertical="top"/>
    </xf>
    <xf numFmtId="165" fontId="78" fillId="2" borderId="0" xfId="543" applyNumberFormat="1" applyFont="1" applyFill="1" applyBorder="1" applyAlignment="1">
      <alignment horizontal="left" indent="2"/>
    </xf>
    <xf numFmtId="165" fontId="76" fillId="2" borderId="0" xfId="543" applyNumberFormat="1" applyFont="1" applyFill="1" applyBorder="1" applyAlignment="1">
      <alignment vertical="top"/>
    </xf>
    <xf numFmtId="3" fontId="78" fillId="2" borderId="0" xfId="543" applyNumberFormat="1" applyFont="1" applyFill="1" applyBorder="1" applyAlignment="1"/>
    <xf numFmtId="165" fontId="76" fillId="2" borderId="0" xfId="543" applyNumberFormat="1" applyFont="1" applyFill="1" applyAlignment="1">
      <alignment vertical="top"/>
    </xf>
    <xf numFmtId="3" fontId="76" fillId="2" borderId="0" xfId="543" applyNumberFormat="1" applyFont="1" applyFill="1" applyBorder="1"/>
    <xf numFmtId="165" fontId="77" fillId="2" borderId="0" xfId="543" applyNumberFormat="1" applyFont="1" applyFill="1" applyBorder="1" applyAlignment="1">
      <alignment horizontal="left" vertical="top" indent="2"/>
    </xf>
    <xf numFmtId="165" fontId="78" fillId="2" borderId="0" xfId="543" applyNumberFormat="1" applyFont="1" applyFill="1" applyBorder="1" applyAlignment="1"/>
    <xf numFmtId="165" fontId="77" fillId="2" borderId="0" xfId="543" applyNumberFormat="1" applyFont="1" applyFill="1" applyBorder="1" applyAlignment="1">
      <alignment vertical="top"/>
    </xf>
    <xf numFmtId="3" fontId="78" fillId="2" borderId="0" xfId="543" applyNumberFormat="1" applyFont="1" applyFill="1" applyBorder="1" applyAlignment="1">
      <alignment vertical="top"/>
    </xf>
    <xf numFmtId="166" fontId="76" fillId="2" borderId="0" xfId="543" applyNumberFormat="1" applyFont="1" applyFill="1" applyBorder="1" applyAlignment="1">
      <alignment vertical="top"/>
    </xf>
    <xf numFmtId="165" fontId="76" fillId="2" borderId="0" xfId="543" applyNumberFormat="1" applyFont="1" applyFill="1"/>
    <xf numFmtId="165" fontId="76" fillId="2" borderId="0" xfId="543" applyNumberFormat="1" applyFont="1" applyFill="1" applyBorder="1"/>
    <xf numFmtId="165" fontId="76" fillId="2" borderId="0" xfId="543" applyNumberFormat="1" applyFont="1" applyFill="1" applyBorder="1" applyAlignment="1">
      <alignment horizontal="left" wrapText="1" indent="1"/>
    </xf>
    <xf numFmtId="165" fontId="77" fillId="2" borderId="0" xfId="543" applyNumberFormat="1" applyFont="1" applyFill="1" applyBorder="1" applyAlignment="1">
      <alignment horizontal="left" vertical="top" wrapText="1" indent="1"/>
    </xf>
    <xf numFmtId="165" fontId="76" fillId="2" borderId="0" xfId="543" applyNumberFormat="1" applyFont="1" applyFill="1" applyBorder="1" applyAlignment="1"/>
    <xf numFmtId="3" fontId="76" fillId="2" borderId="0" xfId="543" applyNumberFormat="1" applyFont="1" applyFill="1" applyBorder="1" applyAlignment="1"/>
    <xf numFmtId="165" fontId="76" fillId="2" borderId="0" xfId="543" applyNumberFormat="1" applyFont="1" applyFill="1" applyAlignment="1"/>
    <xf numFmtId="165" fontId="76" fillId="2" borderId="0" xfId="543" applyNumberFormat="1" applyFont="1" applyFill="1" applyBorder="1" applyAlignment="1">
      <alignment horizontal="left" vertical="top" indent="2"/>
    </xf>
    <xf numFmtId="165" fontId="76" fillId="2" borderId="0" xfId="543" applyNumberFormat="1" applyFont="1" applyFill="1" applyAlignment="1">
      <alignment horizontal="left" vertical="top" indent="2"/>
    </xf>
    <xf numFmtId="3" fontId="78" fillId="2" borderId="0" xfId="543" applyNumberFormat="1" applyFont="1" applyFill="1" applyBorder="1" applyAlignment="1">
      <alignment horizontal="left" vertical="top" indent="2"/>
    </xf>
    <xf numFmtId="166" fontId="76" fillId="2" borderId="0" xfId="543" applyNumberFormat="1" applyFont="1" applyFill="1" applyBorder="1" applyAlignment="1">
      <alignment horizontal="left" vertical="top" indent="2"/>
    </xf>
    <xf numFmtId="165" fontId="76" fillId="2" borderId="0" xfId="543" applyNumberFormat="1" applyFont="1" applyFill="1" applyBorder="1" applyAlignment="1">
      <alignment horizontal="left" indent="2"/>
    </xf>
    <xf numFmtId="165" fontId="76" fillId="2" borderId="0" xfId="543" applyNumberFormat="1" applyFont="1" applyFill="1" applyAlignment="1">
      <alignment horizontal="left" indent="2"/>
    </xf>
    <xf numFmtId="3" fontId="76" fillId="2" borderId="0" xfId="543" applyNumberFormat="1" applyFont="1" applyFill="1" applyBorder="1" applyAlignment="1">
      <alignment horizontal="right"/>
    </xf>
    <xf numFmtId="165" fontId="77" fillId="2" borderId="0" xfId="543" applyNumberFormat="1" applyFont="1" applyFill="1" applyBorder="1" applyAlignment="1"/>
    <xf numFmtId="3" fontId="76" fillId="2" borderId="0" xfId="52" applyNumberFormat="1" applyFont="1" applyFill="1" applyBorder="1" applyAlignment="1">
      <alignment horizontal="right"/>
    </xf>
    <xf numFmtId="3" fontId="76" fillId="2" borderId="0" xfId="543" applyNumberFormat="1" applyFont="1" applyFill="1" applyBorder="1" applyAlignment="1">
      <alignment horizontal="right" vertical="top"/>
    </xf>
    <xf numFmtId="3" fontId="76" fillId="2" borderId="0" xfId="543" quotePrefix="1" applyNumberFormat="1" applyFont="1" applyFill="1" applyBorder="1" applyAlignment="1">
      <alignment horizontal="right"/>
    </xf>
    <xf numFmtId="3" fontId="78" fillId="2" borderId="0" xfId="543" quotePrefix="1" applyNumberFormat="1" applyFont="1" applyFill="1" applyBorder="1" applyAlignment="1">
      <alignment horizontal="right"/>
    </xf>
    <xf numFmtId="172" fontId="12" fillId="2" borderId="0" xfId="114" applyNumberFormat="1" applyFont="1" applyFill="1" applyBorder="1" applyAlignment="1">
      <alignment horizontal="right"/>
    </xf>
    <xf numFmtId="3" fontId="12" fillId="2" borderId="0" xfId="107" quotePrefix="1" applyNumberFormat="1" applyFont="1" applyFill="1" applyBorder="1" applyAlignment="1">
      <alignment horizontal="right"/>
    </xf>
    <xf numFmtId="165" fontId="17" fillId="2" borderId="0" xfId="78" applyNumberFormat="1" applyFont="1" applyFill="1" applyBorder="1" applyAlignment="1">
      <alignment horizontal="left" vertical="center" wrapText="1"/>
    </xf>
    <xf numFmtId="165" fontId="18" fillId="2" borderId="0" xfId="78" applyNumberFormat="1" applyFont="1" applyFill="1" applyBorder="1" applyAlignment="1">
      <alignment horizontal="left" vertical="top" wrapText="1"/>
    </xf>
    <xf numFmtId="165" fontId="18" fillId="2" borderId="0" xfId="78" applyNumberFormat="1" applyFont="1" applyFill="1" applyBorder="1" applyAlignment="1">
      <alignment horizontal="left" vertical="top"/>
    </xf>
    <xf numFmtId="170" fontId="22" fillId="2" borderId="0" xfId="1" applyNumberFormat="1" applyFont="1" applyFill="1"/>
    <xf numFmtId="170" fontId="22" fillId="2" borderId="0" xfId="1" applyNumberFormat="1" applyFont="1" applyFill="1" applyAlignment="1">
      <alignment horizontal="center"/>
    </xf>
    <xf numFmtId="170" fontId="22" fillId="2" borderId="0" xfId="1" applyNumberFormat="1" applyFont="1" applyFill="1" applyAlignment="1">
      <alignment horizontal="right"/>
    </xf>
    <xf numFmtId="0" fontId="22" fillId="2" borderId="0" xfId="128" applyFont="1" applyFill="1" applyAlignment="1">
      <alignment vertical="center"/>
    </xf>
    <xf numFmtId="0" fontId="15" fillId="2" borderId="0" xfId="101" applyFont="1" applyFill="1" applyAlignment="1">
      <alignment horizontal="right"/>
    </xf>
    <xf numFmtId="0" fontId="15" fillId="2" borderId="0" xfId="101" applyFont="1" applyFill="1" applyAlignment="1"/>
    <xf numFmtId="0" fontId="15" fillId="2" borderId="0" xfId="101" applyFont="1" applyFill="1" applyAlignment="1">
      <alignment horizontal="center" vertical="center"/>
    </xf>
    <xf numFmtId="0" fontId="15" fillId="2" borderId="0" xfId="101" applyFont="1" applyFill="1" applyAlignment="1">
      <alignment horizontal="right" vertical="center"/>
    </xf>
    <xf numFmtId="0" fontId="15" fillId="2" borderId="0" xfId="101" applyFont="1" applyFill="1" applyAlignment="1">
      <alignment vertical="center"/>
    </xf>
    <xf numFmtId="0" fontId="28" fillId="2" borderId="0" xfId="128" applyFont="1" applyFill="1" applyAlignment="1">
      <alignment vertical="top"/>
    </xf>
    <xf numFmtId="0" fontId="16" fillId="2" borderId="0" xfId="101" applyFont="1" applyFill="1" applyAlignment="1">
      <alignment horizontal="right" vertical="top"/>
    </xf>
    <xf numFmtId="0" fontId="16" fillId="2" borderId="0" xfId="101" applyFont="1" applyFill="1" applyAlignment="1">
      <alignment vertical="top"/>
    </xf>
    <xf numFmtId="0" fontId="16" fillId="2" borderId="0" xfId="101" applyFont="1" applyFill="1" applyAlignment="1">
      <alignment horizontal="center" vertical="top"/>
    </xf>
    <xf numFmtId="0" fontId="23" fillId="2" borderId="0" xfId="128" applyFont="1" applyFill="1" applyAlignment="1">
      <alignment vertical="center"/>
    </xf>
    <xf numFmtId="0" fontId="23" fillId="2" borderId="5" xfId="128" applyFont="1" applyFill="1" applyBorder="1" applyAlignment="1">
      <alignment vertical="center"/>
    </xf>
    <xf numFmtId="0" fontId="23" fillId="2" borderId="5" xfId="128" applyFont="1" applyFill="1" applyBorder="1" applyAlignment="1">
      <alignment horizontal="center" vertical="center"/>
    </xf>
    <xf numFmtId="0" fontId="18" fillId="2" borderId="5" xfId="101" applyFont="1" applyFill="1" applyBorder="1" applyAlignment="1">
      <alignment horizontal="right" vertical="center" wrapText="1"/>
    </xf>
    <xf numFmtId="0" fontId="17" fillId="3" borderId="1" xfId="128" applyFont="1" applyFill="1" applyBorder="1" applyAlignment="1">
      <alignment vertical="center" wrapText="1"/>
    </xf>
    <xf numFmtId="0" fontId="17" fillId="3" borderId="0" xfId="128" applyFont="1" applyFill="1" applyBorder="1" applyAlignment="1">
      <alignment vertical="center" wrapText="1"/>
    </xf>
    <xf numFmtId="0" fontId="17" fillId="3" borderId="0" xfId="1" applyNumberFormat="1" applyFont="1" applyFill="1" applyBorder="1" applyAlignment="1">
      <alignment horizontal="left" vertical="center" wrapText="1"/>
    </xf>
    <xf numFmtId="0" fontId="17" fillId="3" borderId="0" xfId="1" applyNumberFormat="1" applyFont="1" applyFill="1" applyBorder="1" applyAlignment="1">
      <alignment horizontal="center" vertical="center" wrapText="1"/>
    </xf>
    <xf numFmtId="0" fontId="27" fillId="3" borderId="0" xfId="1" applyNumberFormat="1" applyFont="1" applyFill="1" applyBorder="1" applyAlignment="1">
      <alignment horizontal="right" vertical="center"/>
    </xf>
    <xf numFmtId="0" fontId="22" fillId="2" borderId="0" xfId="1" applyNumberFormat="1" applyFont="1" applyFill="1"/>
    <xf numFmtId="0" fontId="17" fillId="3" borderId="0" xfId="128" applyFont="1" applyFill="1" applyBorder="1" applyAlignment="1"/>
    <xf numFmtId="0" fontId="17" fillId="3" borderId="0" xfId="1" applyNumberFormat="1" applyFont="1" applyFill="1" applyBorder="1" applyAlignment="1">
      <alignment horizontal="left" wrapText="1"/>
    </xf>
    <xf numFmtId="0" fontId="27" fillId="3" borderId="0" xfId="1" applyNumberFormat="1" applyFont="1" applyFill="1" applyBorder="1" applyAlignment="1">
      <alignment horizontal="center" wrapText="1"/>
    </xf>
    <xf numFmtId="0" fontId="27" fillId="3" borderId="0" xfId="1" applyNumberFormat="1" applyFont="1" applyFill="1" applyBorder="1" applyAlignment="1">
      <alignment horizontal="right" wrapText="1"/>
    </xf>
    <xf numFmtId="0" fontId="27" fillId="3" borderId="0" xfId="1" applyNumberFormat="1" applyFont="1" applyFill="1" applyBorder="1" applyAlignment="1">
      <alignment horizontal="center" wrapText="1"/>
    </xf>
    <xf numFmtId="0" fontId="18" fillId="3" borderId="0" xfId="128" applyFont="1" applyFill="1" applyBorder="1" applyAlignment="1">
      <alignment vertical="top"/>
    </xf>
    <xf numFmtId="0" fontId="18" fillId="3" borderId="0" xfId="1" applyNumberFormat="1" applyFont="1" applyFill="1" applyBorder="1" applyAlignment="1">
      <alignment horizontal="left" vertical="center" wrapText="1"/>
    </xf>
    <xf numFmtId="0" fontId="29" fillId="3" borderId="0" xfId="1" applyNumberFormat="1" applyFont="1" applyFill="1" applyBorder="1" applyAlignment="1">
      <alignment horizontal="center" vertical="top" wrapText="1"/>
    </xf>
    <xf numFmtId="0" fontId="29" fillId="3" borderId="0" xfId="1" applyNumberFormat="1" applyFont="1" applyFill="1" applyBorder="1" applyAlignment="1">
      <alignment horizontal="right" vertical="top" wrapText="1"/>
    </xf>
    <xf numFmtId="0" fontId="27" fillId="2" borderId="0" xfId="1" applyNumberFormat="1" applyFont="1" applyFill="1" applyAlignment="1">
      <alignment horizontal="right"/>
    </xf>
    <xf numFmtId="0" fontId="29" fillId="3" borderId="0" xfId="1" applyNumberFormat="1" applyFont="1" applyFill="1" applyBorder="1" applyAlignment="1">
      <alignment horizontal="center" vertical="top" wrapText="1"/>
    </xf>
    <xf numFmtId="0" fontId="18" fillId="3" borderId="2" xfId="128" applyFont="1" applyFill="1" applyBorder="1" applyAlignment="1">
      <alignment vertical="top"/>
    </xf>
    <xf numFmtId="0" fontId="17" fillId="3" borderId="2" xfId="1" applyNumberFormat="1" applyFont="1" applyFill="1" applyBorder="1" applyAlignment="1">
      <alignment horizontal="left" vertical="center" wrapText="1"/>
    </xf>
    <xf numFmtId="0" fontId="17" fillId="3" borderId="2" xfId="1" applyNumberFormat="1" applyFont="1" applyFill="1" applyBorder="1" applyAlignment="1">
      <alignment horizontal="center" vertical="center" wrapText="1"/>
    </xf>
    <xf numFmtId="0" fontId="29" fillId="3" borderId="2" xfId="1" applyNumberFormat="1" applyFont="1" applyFill="1" applyBorder="1" applyAlignment="1">
      <alignment horizontal="right" vertical="top" wrapText="1"/>
    </xf>
    <xf numFmtId="170" fontId="23" fillId="2" borderId="0" xfId="1" applyNumberFormat="1" applyFont="1" applyFill="1"/>
    <xf numFmtId="0" fontId="47" fillId="2" borderId="0" xfId="128" applyFont="1" applyFill="1" applyBorder="1" applyAlignment="1">
      <alignment vertical="center"/>
    </xf>
    <xf numFmtId="0" fontId="47" fillId="2" borderId="0" xfId="128" applyFont="1" applyFill="1" applyBorder="1" applyAlignment="1">
      <alignment horizontal="center" vertical="center"/>
    </xf>
    <xf numFmtId="3" fontId="47" fillId="2" borderId="0" xfId="128" applyNumberFormat="1" applyFont="1" applyFill="1" applyBorder="1" applyAlignment="1">
      <alignment horizontal="right" vertical="center"/>
    </xf>
    <xf numFmtId="3" fontId="47" fillId="2" borderId="0" xfId="128" applyNumberFormat="1" applyFont="1" applyFill="1" applyBorder="1" applyAlignment="1">
      <alignment vertical="center"/>
    </xf>
    <xf numFmtId="0" fontId="17" fillId="2" borderId="0" xfId="128" applyFont="1" applyFill="1" applyBorder="1" applyAlignment="1">
      <alignment horizontal="left" vertical="center"/>
    </xf>
    <xf numFmtId="0" fontId="17" fillId="2" borderId="0" xfId="128" applyFont="1" applyFill="1" applyBorder="1" applyAlignment="1">
      <alignment vertical="center"/>
    </xf>
    <xf numFmtId="0" fontId="17" fillId="2" borderId="0" xfId="128" applyFont="1" applyFill="1" applyBorder="1" applyAlignment="1">
      <alignment horizontal="center" vertical="center"/>
    </xf>
    <xf numFmtId="3" fontId="17" fillId="2" borderId="0" xfId="128" applyNumberFormat="1" applyFont="1" applyFill="1" applyBorder="1" applyAlignment="1">
      <alignment vertical="center"/>
    </xf>
    <xf numFmtId="3" fontId="17" fillId="2" borderId="0" xfId="363" applyNumberFormat="1" applyFont="1" applyFill="1" applyBorder="1" applyAlignment="1" applyProtection="1">
      <alignment horizontal="right" vertical="center"/>
    </xf>
    <xf numFmtId="3" fontId="17" fillId="2" borderId="0" xfId="10" applyNumberFormat="1" applyFont="1" applyFill="1" applyBorder="1" applyAlignment="1" applyProtection="1">
      <alignment horizontal="right" vertical="center"/>
    </xf>
    <xf numFmtId="3" fontId="23" fillId="2" borderId="0" xfId="1" applyNumberFormat="1" applyFont="1" applyFill="1" applyAlignment="1">
      <alignment horizontal="right"/>
    </xf>
    <xf numFmtId="0" fontId="12" fillId="2" borderId="0" xfId="128" applyFont="1" applyFill="1" applyBorder="1" applyAlignment="1">
      <alignment horizontal="center" vertical="center"/>
    </xf>
    <xf numFmtId="0" fontId="12" fillId="2" borderId="0" xfId="128" applyFont="1" applyFill="1" applyBorder="1" applyAlignment="1">
      <alignment vertical="center"/>
    </xf>
    <xf numFmtId="3" fontId="12" fillId="2" borderId="0" xfId="128" applyNumberFormat="1" applyFont="1" applyFill="1" applyBorder="1" applyAlignment="1">
      <alignment horizontal="right" vertical="center"/>
    </xf>
    <xf numFmtId="0" fontId="12" fillId="2" borderId="0" xfId="102" applyNumberFormat="1" applyFont="1" applyFill="1" applyBorder="1" applyAlignment="1">
      <alignment horizontal="right" vertical="center"/>
    </xf>
    <xf numFmtId="3" fontId="12" fillId="2" borderId="0" xfId="128" applyNumberFormat="1" applyFont="1" applyFill="1" applyBorder="1" applyAlignment="1">
      <alignment vertical="center"/>
    </xf>
    <xf numFmtId="0" fontId="12" fillId="2" borderId="0" xfId="128" applyFont="1" applyFill="1" applyBorder="1" applyAlignment="1">
      <alignment horizontal="left" vertical="center"/>
    </xf>
    <xf numFmtId="3" fontId="12" fillId="2" borderId="0" xfId="10" quotePrefix="1" applyNumberFormat="1" applyFont="1" applyFill="1" applyBorder="1" applyAlignment="1" applyProtection="1">
      <alignment horizontal="right" vertical="center"/>
    </xf>
    <xf numFmtId="170" fontId="12" fillId="2" borderId="0" xfId="1" applyNumberFormat="1" applyFont="1" applyFill="1" applyBorder="1" applyAlignment="1">
      <alignment horizontal="left" vertical="center"/>
    </xf>
    <xf numFmtId="3" fontId="12" fillId="2" borderId="0" xfId="1" applyNumberFormat="1" applyFont="1" applyFill="1" applyBorder="1" applyAlignment="1">
      <alignment vertical="center"/>
    </xf>
    <xf numFmtId="3" fontId="12" fillId="2" borderId="0" xfId="102" applyNumberFormat="1" applyFont="1" applyFill="1" applyBorder="1" applyAlignment="1">
      <alignment horizontal="right" vertical="center"/>
    </xf>
    <xf numFmtId="170" fontId="23" fillId="2" borderId="0" xfId="1" applyNumberFormat="1" applyFont="1" applyFill="1" applyAlignment="1">
      <alignment horizontal="right"/>
    </xf>
    <xf numFmtId="170" fontId="23" fillId="2" borderId="0" xfId="1" applyNumberFormat="1" applyFont="1" applyFill="1" applyBorder="1"/>
    <xf numFmtId="170" fontId="23" fillId="2" borderId="3" xfId="1" applyNumberFormat="1" applyFont="1" applyFill="1" applyBorder="1"/>
    <xf numFmtId="0" fontId="12" fillId="2" borderId="3" xfId="128" applyFont="1" applyFill="1" applyBorder="1" applyAlignment="1">
      <alignment horizontal="left" indent="1"/>
    </xf>
    <xf numFmtId="170" fontId="12" fillId="2" borderId="3" xfId="1" applyNumberFormat="1" applyFont="1" applyFill="1" applyBorder="1" applyAlignment="1">
      <alignment horizontal="left" vertical="center"/>
    </xf>
    <xf numFmtId="170" fontId="12" fillId="2" borderId="3" xfId="1" applyNumberFormat="1" applyFont="1" applyFill="1" applyBorder="1" applyAlignment="1">
      <alignment horizontal="center" vertical="center"/>
    </xf>
    <xf numFmtId="3" fontId="12" fillId="2" borderId="3" xfId="363" applyNumberFormat="1" applyFont="1" applyFill="1" applyBorder="1" applyAlignment="1" applyProtection="1">
      <alignment horizontal="right"/>
    </xf>
    <xf numFmtId="3" fontId="12" fillId="2" borderId="3" xfId="363" applyNumberFormat="1" applyFont="1" applyFill="1" applyBorder="1" applyAlignment="1" applyProtection="1"/>
    <xf numFmtId="3" fontId="12" fillId="2" borderId="0" xfId="363" applyNumberFormat="1" applyFont="1" applyFill="1" applyBorder="1" applyAlignment="1" applyProtection="1">
      <alignment horizontal="right"/>
    </xf>
    <xf numFmtId="0" fontId="24" fillId="2" borderId="0" xfId="1" applyNumberFormat="1" applyFont="1" applyFill="1"/>
    <xf numFmtId="0" fontId="53" fillId="2" borderId="0" xfId="80" applyFont="1" applyFill="1" applyBorder="1" applyAlignment="1">
      <alignment horizontal="left" vertical="center"/>
    </xf>
    <xf numFmtId="0" fontId="24" fillId="2" borderId="0" xfId="1" applyNumberFormat="1" applyFont="1" applyFill="1" applyAlignment="1">
      <alignment horizontal="center"/>
    </xf>
    <xf numFmtId="0" fontId="24" fillId="2" borderId="0" xfId="128" applyFont="1" applyFill="1" applyAlignment="1">
      <alignment horizontal="center"/>
    </xf>
    <xf numFmtId="0" fontId="24" fillId="2" borderId="0" xfId="128" applyFont="1" applyFill="1"/>
    <xf numFmtId="0" fontId="24" fillId="2" borderId="0" xfId="1" applyNumberFormat="1" applyFont="1" applyFill="1" applyBorder="1" applyAlignment="1">
      <alignment horizontal="right"/>
    </xf>
    <xf numFmtId="0" fontId="48" fillId="2" borderId="0" xfId="128" applyFont="1" applyFill="1" applyAlignment="1">
      <alignment horizontal="right"/>
    </xf>
    <xf numFmtId="0" fontId="48" fillId="2" borderId="6" xfId="128" applyFont="1" applyFill="1" applyBorder="1" applyAlignment="1">
      <alignment horizontal="right"/>
    </xf>
    <xf numFmtId="0" fontId="24" fillId="2" borderId="0" xfId="1" applyNumberFormat="1" applyFont="1" applyFill="1" applyBorder="1"/>
    <xf numFmtId="0" fontId="51" fillId="2" borderId="0" xfId="128" applyFont="1" applyFill="1" applyAlignment="1">
      <alignment horizontal="right" vertical="top"/>
    </xf>
    <xf numFmtId="0" fontId="51" fillId="2" borderId="0" xfId="1" applyNumberFormat="1" applyFont="1" applyFill="1" applyAlignment="1">
      <alignment horizontal="left" vertical="top" indent="1"/>
    </xf>
    <xf numFmtId="0" fontId="48" fillId="2" borderId="0" xfId="128" applyFont="1" applyFill="1" applyAlignment="1">
      <alignment horizontal="left"/>
    </xf>
    <xf numFmtId="0" fontId="51" fillId="2" borderId="0" xfId="1" applyNumberFormat="1" applyFont="1" applyFill="1" applyAlignment="1">
      <alignment horizontal="center" vertical="top"/>
    </xf>
    <xf numFmtId="0" fontId="51" fillId="2" borderId="0" xfId="1" applyNumberFormat="1" applyFont="1" applyFill="1" applyBorder="1" applyAlignment="1">
      <alignment horizontal="left" vertical="top" indent="1"/>
    </xf>
    <xf numFmtId="0" fontId="51" fillId="2" borderId="0" xfId="128" applyFont="1" applyFill="1" applyAlignment="1">
      <alignment horizontal="left" vertical="top"/>
    </xf>
    <xf numFmtId="0" fontId="51" fillId="2" borderId="0" xfId="1" applyNumberFormat="1" applyFont="1" applyFill="1"/>
    <xf numFmtId="0" fontId="51" fillId="2" borderId="0" xfId="1" applyNumberFormat="1" applyFont="1" applyFill="1" applyAlignment="1">
      <alignment horizontal="center"/>
    </xf>
    <xf numFmtId="0" fontId="54" fillId="2" borderId="0" xfId="128" applyFont="1" applyFill="1" applyAlignment="1">
      <alignment horizontal="left" vertical="top" indent="1"/>
    </xf>
    <xf numFmtId="170" fontId="24" fillId="2" borderId="0" xfId="1" applyNumberFormat="1" applyFont="1" applyFill="1"/>
    <xf numFmtId="0" fontId="48" fillId="2" borderId="0" xfId="128" applyFont="1" applyFill="1" applyAlignment="1">
      <alignment horizontal="left" indent="1"/>
    </xf>
    <xf numFmtId="170" fontId="24" fillId="2" borderId="0" xfId="1" applyNumberFormat="1" applyFont="1" applyFill="1" applyBorder="1" applyAlignment="1">
      <alignment horizontal="right"/>
    </xf>
    <xf numFmtId="170" fontId="24" fillId="2" borderId="0" xfId="1" applyNumberFormat="1" applyFont="1" applyFill="1" applyBorder="1"/>
    <xf numFmtId="0" fontId="27" fillId="2" borderId="0" xfId="128" applyFont="1" applyFill="1"/>
    <xf numFmtId="170" fontId="51" fillId="2" borderId="0" xfId="1" applyNumberFormat="1" applyFont="1" applyFill="1"/>
    <xf numFmtId="170" fontId="51" fillId="2" borderId="0" xfId="1" applyNumberFormat="1" applyFont="1" applyFill="1" applyAlignment="1">
      <alignment horizontal="center"/>
    </xf>
    <xf numFmtId="0" fontId="27" fillId="3" borderId="4" xfId="1" applyNumberFormat="1" applyFont="1" applyFill="1" applyBorder="1" applyAlignment="1">
      <alignment horizontal="center" wrapText="1"/>
    </xf>
    <xf numFmtId="0" fontId="18" fillId="2" borderId="0" xfId="101" applyFont="1" applyFill="1" applyBorder="1" applyAlignment="1">
      <alignment horizontal="right" vertical="center" wrapText="1"/>
    </xf>
    <xf numFmtId="0" fontId="27" fillId="3" borderId="1" xfId="1" applyNumberFormat="1" applyFont="1" applyFill="1" applyBorder="1" applyAlignment="1">
      <alignment horizontal="right" vertical="center"/>
    </xf>
    <xf numFmtId="0" fontId="27" fillId="2" borderId="4" xfId="1" applyNumberFormat="1" applyFont="1" applyFill="1" applyBorder="1" applyAlignment="1">
      <alignment horizontal="right"/>
    </xf>
    <xf numFmtId="170" fontId="42" fillId="2" borderId="0" xfId="1" applyNumberFormat="1" applyFont="1" applyFill="1"/>
    <xf numFmtId="170" fontId="42" fillId="2" borderId="0" xfId="1" applyNumberFormat="1" applyFont="1" applyFill="1" applyAlignment="1">
      <alignment horizontal="center"/>
    </xf>
    <xf numFmtId="170" fontId="42" fillId="2" borderId="0" xfId="1" applyNumberFormat="1" applyFont="1" applyFill="1" applyAlignment="1">
      <alignment horizontal="right"/>
    </xf>
    <xf numFmtId="0" fontId="14" fillId="2" borderId="0" xfId="128" applyFont="1" applyFill="1" applyAlignment="1">
      <alignment vertical="center"/>
    </xf>
    <xf numFmtId="0" fontId="16" fillId="2" borderId="0" xfId="128" applyFont="1" applyFill="1" applyAlignment="1">
      <alignment vertical="top"/>
    </xf>
    <xf numFmtId="0" fontId="83" fillId="2" borderId="0" xfId="101" applyFont="1" applyFill="1" applyAlignment="1">
      <alignment horizontal="right" vertical="top"/>
    </xf>
    <xf numFmtId="0" fontId="12" fillId="2" borderId="0" xfId="128" applyFont="1" applyFill="1" applyAlignment="1">
      <alignment vertical="center"/>
    </xf>
    <xf numFmtId="0" fontId="12" fillId="2" borderId="5" xfId="128" applyFont="1" applyFill="1" applyBorder="1" applyAlignment="1">
      <alignment vertical="center"/>
    </xf>
    <xf numFmtId="0" fontId="12" fillId="2" borderId="5" xfId="128" applyFont="1" applyFill="1" applyBorder="1" applyAlignment="1">
      <alignment horizontal="center" vertical="center"/>
    </xf>
    <xf numFmtId="0" fontId="17" fillId="3" borderId="0" xfId="1" applyNumberFormat="1" applyFont="1" applyFill="1" applyBorder="1" applyAlignment="1">
      <alignment horizontal="right" vertical="center"/>
    </xf>
    <xf numFmtId="0" fontId="10" fillId="2" borderId="0" xfId="1" applyNumberFormat="1" applyFont="1" applyFill="1"/>
    <xf numFmtId="0" fontId="17" fillId="3" borderId="0" xfId="1" applyNumberFormat="1" applyFont="1" applyFill="1" applyBorder="1" applyAlignment="1">
      <alignment horizontal="center" wrapText="1"/>
    </xf>
    <xf numFmtId="0" fontId="17" fillId="3" borderId="0" xfId="1" applyNumberFormat="1" applyFont="1" applyFill="1" applyBorder="1" applyAlignment="1">
      <alignment horizontal="right" wrapText="1"/>
    </xf>
    <xf numFmtId="0" fontId="18" fillId="3" borderId="0" xfId="1" applyNumberFormat="1" applyFont="1" applyFill="1" applyBorder="1" applyAlignment="1">
      <alignment horizontal="center" vertical="top" wrapText="1"/>
    </xf>
    <xf numFmtId="0" fontId="18" fillId="3" borderId="0" xfId="1" applyNumberFormat="1" applyFont="1" applyFill="1" applyBorder="1" applyAlignment="1">
      <alignment horizontal="right" vertical="top" wrapText="1"/>
    </xf>
    <xf numFmtId="0" fontId="18" fillId="3" borderId="2" xfId="1" applyNumberFormat="1" applyFont="1" applyFill="1" applyBorder="1" applyAlignment="1">
      <alignment horizontal="right" vertical="top" wrapText="1"/>
    </xf>
    <xf numFmtId="0" fontId="44" fillId="2" borderId="0" xfId="128" applyFont="1" applyFill="1" applyBorder="1" applyAlignment="1">
      <alignment vertical="center"/>
    </xf>
    <xf numFmtId="0" fontId="44" fillId="2" borderId="0" xfId="128" applyFont="1" applyFill="1" applyBorder="1" applyAlignment="1">
      <alignment horizontal="center" vertical="center"/>
    </xf>
    <xf numFmtId="3" fontId="44" fillId="2" borderId="0" xfId="128" applyNumberFormat="1" applyFont="1" applyFill="1" applyBorder="1" applyAlignment="1">
      <alignment horizontal="right" vertical="center"/>
    </xf>
    <xf numFmtId="3" fontId="46" fillId="2" borderId="0" xfId="545" applyNumberFormat="1" applyFont="1" applyFill="1" applyBorder="1" applyAlignment="1" applyProtection="1">
      <alignment horizontal="right" vertical="top"/>
    </xf>
    <xf numFmtId="3" fontId="45" fillId="2" borderId="0" xfId="111" applyNumberFormat="1" applyFont="1" applyFill="1" applyBorder="1" applyAlignment="1" applyProtection="1">
      <alignment horizontal="right"/>
    </xf>
    <xf numFmtId="0" fontId="49" fillId="2" borderId="0" xfId="1" applyNumberFormat="1" applyFont="1" applyFill="1"/>
    <xf numFmtId="0" fontId="49" fillId="2" borderId="0" xfId="1" applyNumberFormat="1" applyFont="1" applyFill="1" applyAlignment="1">
      <alignment horizontal="center"/>
    </xf>
    <xf numFmtId="0" fontId="50" fillId="2" borderId="0" xfId="1" applyNumberFormat="1" applyFont="1" applyFill="1" applyBorder="1" applyAlignment="1">
      <alignment horizontal="right"/>
    </xf>
    <xf numFmtId="170" fontId="43" fillId="2" borderId="0" xfId="1" applyNumberFormat="1" applyFont="1" applyFill="1"/>
    <xf numFmtId="0" fontId="48" fillId="2" borderId="0" xfId="128" applyFont="1" applyFill="1"/>
    <xf numFmtId="170" fontId="43" fillId="2" borderId="0" xfId="1" applyNumberFormat="1" applyFont="1" applyFill="1" applyAlignment="1">
      <alignment horizontal="right"/>
    </xf>
    <xf numFmtId="0" fontId="17" fillId="3" borderId="0" xfId="1" applyNumberFormat="1" applyFont="1" applyFill="1" applyBorder="1" applyAlignment="1">
      <alignment horizontal="center" vertical="top"/>
    </xf>
    <xf numFmtId="0" fontId="17" fillId="3" borderId="0" xfId="1" applyNumberFormat="1" applyFont="1" applyFill="1" applyBorder="1" applyAlignment="1">
      <alignment horizontal="center"/>
    </xf>
    <xf numFmtId="0" fontId="18" fillId="3" borderId="0" xfId="1" applyNumberFormat="1" applyFont="1" applyFill="1" applyBorder="1" applyAlignment="1">
      <alignment horizontal="center"/>
    </xf>
    <xf numFmtId="3" fontId="12" fillId="2" borderId="0" xfId="107" applyNumberFormat="1" applyFont="1" applyFill="1" applyBorder="1" applyAlignment="1"/>
    <xf numFmtId="0" fontId="23" fillId="2" borderId="5" xfId="128" applyFont="1" applyFill="1" applyBorder="1" applyAlignment="1">
      <alignment horizontal="right" vertical="center"/>
    </xf>
    <xf numFmtId="0" fontId="17" fillId="3" borderId="0" xfId="1" applyNumberFormat="1" applyFont="1" applyFill="1" applyBorder="1" applyAlignment="1">
      <alignment horizontal="right" vertical="center" wrapText="1"/>
    </xf>
    <xf numFmtId="0" fontId="27" fillId="3" borderId="0" xfId="1" applyNumberFormat="1" applyFont="1" applyFill="1" applyBorder="1" applyAlignment="1">
      <alignment horizontal="right"/>
    </xf>
    <xf numFmtId="0" fontId="29" fillId="3" borderId="0" xfId="1" applyNumberFormat="1" applyFont="1" applyFill="1" applyBorder="1" applyAlignment="1">
      <alignment horizontal="right" vertical="top"/>
    </xf>
    <xf numFmtId="0" fontId="59" fillId="2" borderId="0" xfId="128" applyFont="1" applyFill="1" applyBorder="1" applyAlignment="1">
      <alignment vertical="center"/>
    </xf>
    <xf numFmtId="0" fontId="59" fillId="2" borderId="0" xfId="128" applyFont="1" applyFill="1" applyBorder="1" applyAlignment="1">
      <alignment horizontal="center" vertical="center"/>
    </xf>
    <xf numFmtId="3" fontId="59" fillId="2" borderId="0" xfId="128" applyNumberFormat="1" applyFont="1" applyFill="1" applyBorder="1" applyAlignment="1">
      <alignment horizontal="right" vertical="center"/>
    </xf>
    <xf numFmtId="3" fontId="17" fillId="2" borderId="0" xfId="128" applyNumberFormat="1" applyFont="1" applyFill="1" applyBorder="1" applyAlignment="1">
      <alignment horizontal="right" vertical="center"/>
    </xf>
    <xf numFmtId="170" fontId="12" fillId="2" borderId="3" xfId="1" applyNumberFormat="1" applyFont="1" applyFill="1" applyBorder="1" applyAlignment="1">
      <alignment horizontal="right" vertical="center"/>
    </xf>
    <xf numFmtId="0" fontId="24" fillId="2" borderId="6" xfId="1" applyNumberFormat="1" applyFont="1" applyFill="1" applyBorder="1"/>
    <xf numFmtId="0" fontId="24" fillId="2" borderId="0" xfId="1" applyNumberFormat="1" applyFont="1" applyFill="1" applyAlignment="1">
      <alignment horizontal="right"/>
    </xf>
    <xf numFmtId="0" fontId="24" fillId="2" borderId="0" xfId="128" applyFont="1" applyFill="1" applyAlignment="1">
      <alignment horizontal="right"/>
    </xf>
    <xf numFmtId="0" fontId="53" fillId="2" borderId="0" xfId="80" applyFont="1" applyFill="1" applyBorder="1" applyAlignment="1">
      <alignment horizontal="left"/>
    </xf>
    <xf numFmtId="0" fontId="51" fillId="2" borderId="0" xfId="1" applyNumberFormat="1" applyFont="1" applyFill="1" applyBorder="1" applyAlignment="1">
      <alignment horizontal="right" vertical="top"/>
    </xf>
    <xf numFmtId="0" fontId="51" fillId="2" borderId="0" xfId="1" applyNumberFormat="1" applyFont="1" applyFill="1" applyAlignment="1">
      <alignment vertical="top"/>
    </xf>
    <xf numFmtId="0" fontId="24" fillId="2" borderId="0" xfId="1" applyNumberFormat="1" applyFont="1" applyFill="1" applyBorder="1" applyAlignment="1">
      <alignment horizontal="right" vertical="top"/>
    </xf>
    <xf numFmtId="170" fontId="24" fillId="2" borderId="0" xfId="1" applyNumberFormat="1" applyFont="1" applyFill="1" applyAlignment="1">
      <alignment vertical="top"/>
    </xf>
    <xf numFmtId="165" fontId="79" fillId="2" borderId="0" xfId="79" applyNumberFormat="1" applyFont="1" applyFill="1"/>
    <xf numFmtId="165" fontId="79" fillId="2" borderId="0" xfId="79" applyNumberFormat="1" applyFont="1" applyFill="1" applyAlignment="1">
      <alignment horizontal="center"/>
    </xf>
    <xf numFmtId="165" fontId="76" fillId="2" borderId="1" xfId="79" applyNumberFormat="1" applyFont="1" applyFill="1" applyBorder="1"/>
    <xf numFmtId="165" fontId="76" fillId="2" borderId="1" xfId="79" applyNumberFormat="1" applyFont="1" applyFill="1" applyBorder="1" applyAlignment="1">
      <alignment horizontal="center"/>
    </xf>
    <xf numFmtId="165" fontId="76" fillId="2" borderId="0" xfId="79" applyNumberFormat="1" applyFont="1" applyFill="1"/>
    <xf numFmtId="165" fontId="76" fillId="2" borderId="0" xfId="79" applyNumberFormat="1" applyFont="1" applyFill="1" applyBorder="1"/>
    <xf numFmtId="165" fontId="78" fillId="2" borderId="0" xfId="79" applyNumberFormat="1" applyFont="1" applyFill="1" applyBorder="1" applyAlignment="1">
      <alignment horizontal="left"/>
    </xf>
    <xf numFmtId="165" fontId="77" fillId="2" borderId="0" xfId="79" applyNumberFormat="1" applyFont="1" applyFill="1" applyBorder="1" applyAlignment="1">
      <alignment horizontal="left"/>
    </xf>
    <xf numFmtId="165" fontId="76" fillId="2" borderId="2" xfId="79" applyNumberFormat="1" applyFont="1" applyFill="1" applyBorder="1"/>
    <xf numFmtId="165" fontId="77" fillId="2" borderId="2" xfId="79" applyNumberFormat="1" applyFont="1" applyFill="1" applyBorder="1"/>
    <xf numFmtId="165" fontId="76" fillId="2" borderId="2" xfId="79" applyNumberFormat="1" applyFont="1" applyFill="1" applyBorder="1" applyAlignment="1">
      <alignment horizontal="center"/>
    </xf>
    <xf numFmtId="165" fontId="77" fillId="2" borderId="0" xfId="79" applyNumberFormat="1" applyFont="1" applyFill="1" applyBorder="1"/>
    <xf numFmtId="165" fontId="76" fillId="2" borderId="0" xfId="79" applyNumberFormat="1" applyFont="1" applyFill="1" applyBorder="1" applyAlignment="1">
      <alignment horizontal="center"/>
    </xf>
    <xf numFmtId="165" fontId="17" fillId="2" borderId="0" xfId="79" applyNumberFormat="1" applyFont="1" applyFill="1" applyBorder="1" applyAlignment="1">
      <alignment horizontal="left"/>
    </xf>
    <xf numFmtId="165" fontId="18" fillId="2" borderId="0" xfId="79" applyNumberFormat="1" applyFont="1" applyFill="1" applyBorder="1" applyAlignment="1">
      <alignment horizontal="left"/>
    </xf>
    <xf numFmtId="165" fontId="76" fillId="2" borderId="3" xfId="79" applyNumberFormat="1" applyFont="1" applyFill="1" applyBorder="1"/>
    <xf numFmtId="165" fontId="77" fillId="2" borderId="3" xfId="79" applyNumberFormat="1" applyFont="1" applyFill="1" applyBorder="1" applyAlignment="1">
      <alignment horizontal="left"/>
    </xf>
    <xf numFmtId="165" fontId="76" fillId="2" borderId="3" xfId="79" applyNumberFormat="1" applyFont="1" applyFill="1" applyBorder="1" applyAlignment="1">
      <alignment horizontal="center"/>
    </xf>
    <xf numFmtId="165" fontId="89" fillId="2" borderId="0" xfId="79" applyNumberFormat="1" applyFont="1" applyFill="1"/>
    <xf numFmtId="165" fontId="90" fillId="2" borderId="0" xfId="79" applyNumberFormat="1" applyFont="1" applyFill="1"/>
    <xf numFmtId="165" fontId="89" fillId="2" borderId="0" xfId="79" applyNumberFormat="1" applyFont="1" applyFill="1" applyAlignment="1">
      <alignment horizontal="center"/>
    </xf>
    <xf numFmtId="165" fontId="91" fillId="2" borderId="0" xfId="79" applyNumberFormat="1" applyFont="1" applyFill="1" applyAlignment="1">
      <alignment vertical="top"/>
    </xf>
    <xf numFmtId="0" fontId="91" fillId="2" borderId="0" xfId="76" applyFont="1" applyFill="1" applyAlignment="1">
      <alignment horizontal="left"/>
    </xf>
    <xf numFmtId="0" fontId="89" fillId="2" borderId="0" xfId="76" applyFont="1" applyFill="1"/>
    <xf numFmtId="0" fontId="19" fillId="2" borderId="0" xfId="546" applyNumberFormat="1" applyFont="1" applyFill="1" applyBorder="1" applyAlignment="1">
      <alignment horizontal="left" vertical="center"/>
    </xf>
    <xf numFmtId="0" fontId="23" fillId="2" borderId="0" xfId="568" applyFont="1" applyFill="1" applyAlignment="1">
      <alignment vertical="center"/>
    </xf>
    <xf numFmtId="0" fontId="23" fillId="2" borderId="0" xfId="568" applyFont="1" applyFill="1" applyAlignment="1">
      <alignment horizontal="center" vertical="center"/>
    </xf>
    <xf numFmtId="0" fontId="22" fillId="2" borderId="0" xfId="568" applyFont="1" applyFill="1" applyAlignment="1">
      <alignment vertical="center"/>
    </xf>
    <xf numFmtId="0" fontId="15" fillId="2" borderId="0" xfId="29" applyFont="1" applyFill="1" applyAlignment="1">
      <alignment horizontal="right" vertical="center"/>
    </xf>
    <xf numFmtId="0" fontId="15" fillId="2" borderId="0" xfId="29" applyFont="1" applyFill="1" applyAlignment="1">
      <alignment vertical="center"/>
    </xf>
    <xf numFmtId="0" fontId="22" fillId="2" borderId="0" xfId="568" applyFont="1" applyFill="1" applyAlignment="1">
      <alignment horizontal="center" vertical="center"/>
    </xf>
    <xf numFmtId="0" fontId="28" fillId="2" borderId="0" xfId="568" applyFont="1" applyFill="1" applyAlignment="1">
      <alignment vertical="center"/>
    </xf>
    <xf numFmtId="0" fontId="16" fillId="2" borderId="0" xfId="29" applyFont="1" applyFill="1" applyAlignment="1">
      <alignment horizontal="right" vertical="center"/>
    </xf>
    <xf numFmtId="0" fontId="16" fillId="2" borderId="0" xfId="29" applyFont="1" applyFill="1" applyAlignment="1">
      <alignment vertical="center"/>
    </xf>
    <xf numFmtId="0" fontId="28" fillId="2" borderId="0" xfId="568" applyFont="1" applyFill="1" applyAlignment="1">
      <alignment horizontal="center" vertical="center"/>
    </xf>
    <xf numFmtId="0" fontId="36" fillId="2" borderId="0" xfId="29" applyFont="1" applyFill="1" applyAlignment="1">
      <alignment horizontal="right" vertical="center"/>
    </xf>
    <xf numFmtId="0" fontId="36" fillId="2" borderId="0" xfId="29" applyFont="1" applyFill="1" applyAlignment="1">
      <alignment vertical="center"/>
    </xf>
    <xf numFmtId="0" fontId="23" fillId="2" borderId="5" xfId="568" applyFont="1" applyFill="1" applyBorder="1" applyAlignment="1">
      <alignment vertical="center"/>
    </xf>
    <xf numFmtId="0" fontId="23" fillId="2" borderId="5" xfId="568" applyFont="1" applyFill="1" applyBorder="1" applyAlignment="1">
      <alignment horizontal="center" vertical="center"/>
    </xf>
    <xf numFmtId="0" fontId="23" fillId="2" borderId="5" xfId="568" applyFont="1" applyFill="1" applyBorder="1" applyAlignment="1">
      <alignment horizontal="right" vertical="center"/>
    </xf>
    <xf numFmtId="0" fontId="18" fillId="2" borderId="5" xfId="29" applyFont="1" applyFill="1" applyBorder="1" applyAlignment="1">
      <alignment horizontal="right" vertical="center" wrapText="1"/>
    </xf>
    <xf numFmtId="0" fontId="17" fillId="3" borderId="1" xfId="568" applyFont="1" applyFill="1" applyBorder="1" applyAlignment="1">
      <alignment vertical="center" wrapText="1"/>
    </xf>
    <xf numFmtId="0" fontId="17" fillId="3" borderId="0" xfId="568" applyFont="1" applyFill="1" applyBorder="1" applyAlignment="1">
      <alignment vertical="center" wrapText="1"/>
    </xf>
    <xf numFmtId="0" fontId="17" fillId="3" borderId="0" xfId="569" applyNumberFormat="1" applyFont="1" applyFill="1" applyBorder="1" applyAlignment="1">
      <alignment horizontal="left" vertical="center" wrapText="1"/>
    </xf>
    <xf numFmtId="0" fontId="17" fillId="3" borderId="0" xfId="569" applyNumberFormat="1" applyFont="1" applyFill="1" applyBorder="1" applyAlignment="1">
      <alignment horizontal="center" vertical="center" wrapText="1"/>
    </xf>
    <xf numFmtId="0" fontId="17" fillId="3" borderId="0" xfId="569" applyNumberFormat="1" applyFont="1" applyFill="1" applyBorder="1" applyAlignment="1">
      <alignment horizontal="right" vertical="center" wrapText="1"/>
    </xf>
    <xf numFmtId="0" fontId="27" fillId="3" borderId="0" xfId="569" applyNumberFormat="1" applyFont="1" applyFill="1" applyBorder="1" applyAlignment="1">
      <alignment horizontal="right" vertical="center"/>
    </xf>
    <xf numFmtId="0" fontId="27" fillId="3" borderId="1" xfId="569" applyNumberFormat="1" applyFont="1" applyFill="1" applyBorder="1" applyAlignment="1">
      <alignment horizontal="right" vertical="center"/>
    </xf>
    <xf numFmtId="0" fontId="23" fillId="2" borderId="0" xfId="569" applyNumberFormat="1" applyFont="1" applyFill="1" applyAlignment="1">
      <alignment vertical="center"/>
    </xf>
    <xf numFmtId="0" fontId="17" fillId="3" borderId="0" xfId="568" applyFont="1" applyFill="1" applyBorder="1" applyAlignment="1">
      <alignment vertical="center"/>
    </xf>
    <xf numFmtId="0" fontId="27" fillId="3" borderId="0" xfId="569" applyNumberFormat="1" applyFont="1" applyFill="1" applyBorder="1" applyAlignment="1">
      <alignment horizontal="center" vertical="center" wrapText="1"/>
    </xf>
    <xf numFmtId="0" fontId="27" fillId="3" borderId="0" xfId="569" applyNumberFormat="1" applyFont="1" applyFill="1" applyBorder="1" applyAlignment="1">
      <alignment horizontal="right" vertical="center" wrapText="1"/>
    </xf>
    <xf numFmtId="0" fontId="18" fillId="3" borderId="0" xfId="568" applyFont="1" applyFill="1" applyBorder="1" applyAlignment="1">
      <alignment vertical="center"/>
    </xf>
    <xf numFmtId="174" fontId="18" fillId="2" borderId="0" xfId="540" applyNumberFormat="1" applyFont="1" applyFill="1" applyBorder="1" applyAlignment="1">
      <alignment vertical="center"/>
    </xf>
    <xf numFmtId="0" fontId="18" fillId="3" borderId="0" xfId="569" applyNumberFormat="1" applyFont="1" applyFill="1" applyBorder="1" applyAlignment="1">
      <alignment horizontal="left" vertical="center" wrapText="1"/>
    </xf>
    <xf numFmtId="0" fontId="29" fillId="3" borderId="0" xfId="569" applyNumberFormat="1" applyFont="1" applyFill="1" applyBorder="1" applyAlignment="1">
      <alignment horizontal="center" vertical="center" wrapText="1"/>
    </xf>
    <xf numFmtId="0" fontId="29" fillId="3" borderId="0" xfId="569" applyNumberFormat="1" applyFont="1" applyFill="1" applyBorder="1" applyAlignment="1">
      <alignment horizontal="right" vertical="center" wrapText="1"/>
    </xf>
    <xf numFmtId="0" fontId="18" fillId="3" borderId="2" xfId="568" applyFont="1" applyFill="1" applyBorder="1" applyAlignment="1">
      <alignment vertical="center"/>
    </xf>
    <xf numFmtId="0" fontId="17" fillId="3" borderId="2" xfId="569" applyNumberFormat="1" applyFont="1" applyFill="1" applyBorder="1" applyAlignment="1">
      <alignment horizontal="left" vertical="center" wrapText="1"/>
    </xf>
    <xf numFmtId="0" fontId="17" fillId="3" borderId="2" xfId="569" applyNumberFormat="1" applyFont="1" applyFill="1" applyBorder="1" applyAlignment="1">
      <alignment horizontal="center" vertical="center" wrapText="1"/>
    </xf>
    <xf numFmtId="0" fontId="29" fillId="3" borderId="2" xfId="569" applyNumberFormat="1" applyFont="1" applyFill="1" applyBorder="1" applyAlignment="1">
      <alignment horizontal="right" vertical="center" wrapText="1"/>
    </xf>
    <xf numFmtId="0" fontId="29" fillId="3" borderId="2" xfId="569" applyNumberFormat="1" applyFont="1" applyFill="1" applyBorder="1" applyAlignment="1">
      <alignment horizontal="center" vertical="center"/>
    </xf>
    <xf numFmtId="0" fontId="18" fillId="2" borderId="0" xfId="568" applyFont="1" applyFill="1" applyBorder="1" applyAlignment="1">
      <alignment vertical="center"/>
    </xf>
    <xf numFmtId="0" fontId="17" fillId="2" borderId="0" xfId="569" applyNumberFormat="1" applyFont="1" applyFill="1" applyBorder="1" applyAlignment="1">
      <alignment horizontal="left" vertical="center" wrapText="1"/>
    </xf>
    <xf numFmtId="0" fontId="17" fillId="2" borderId="0" xfId="569" applyNumberFormat="1" applyFont="1" applyFill="1" applyBorder="1" applyAlignment="1">
      <alignment horizontal="center" vertical="center" wrapText="1"/>
    </xf>
    <xf numFmtId="0" fontId="29" fillId="2" borderId="0" xfId="569" applyNumberFormat="1" applyFont="1" applyFill="1" applyBorder="1" applyAlignment="1">
      <alignment horizontal="right" vertical="center" wrapText="1"/>
    </xf>
    <xf numFmtId="0" fontId="27" fillId="2" borderId="0" xfId="568" applyFont="1" applyFill="1" applyAlignment="1">
      <alignment vertical="center"/>
    </xf>
    <xf numFmtId="3" fontId="27" fillId="2" borderId="0" xfId="568" applyNumberFormat="1" applyFont="1" applyFill="1" applyBorder="1" applyAlignment="1">
      <alignment horizontal="right" vertical="center"/>
    </xf>
    <xf numFmtId="0" fontId="27" fillId="2" borderId="0" xfId="568" applyNumberFormat="1" applyFont="1" applyFill="1" applyBorder="1" applyAlignment="1">
      <alignment vertical="center"/>
    </xf>
    <xf numFmtId="0" fontId="23" fillId="2" borderId="0" xfId="568" applyNumberFormat="1" applyFont="1" applyFill="1" applyBorder="1" applyAlignment="1">
      <alignment vertical="center"/>
    </xf>
    <xf numFmtId="3" fontId="23" fillId="2" borderId="0" xfId="568" applyNumberFormat="1" applyFont="1" applyFill="1" applyBorder="1" applyAlignment="1">
      <alignment horizontal="right" vertical="center"/>
    </xf>
    <xf numFmtId="3" fontId="23" fillId="2" borderId="0" xfId="568" applyNumberFormat="1" applyFont="1" applyFill="1" applyAlignment="1">
      <alignment horizontal="right" vertical="center"/>
    </xf>
    <xf numFmtId="0" fontId="29" fillId="2" borderId="0" xfId="568" applyFont="1" applyFill="1" applyAlignment="1">
      <alignment vertical="center"/>
    </xf>
    <xf numFmtId="165" fontId="19" fillId="2" borderId="0" xfId="105" applyNumberFormat="1" applyFont="1" applyFill="1" applyBorder="1" applyAlignment="1">
      <alignment horizontal="right"/>
    </xf>
    <xf numFmtId="165" fontId="20" fillId="2" borderId="0" xfId="105" applyNumberFormat="1" applyFont="1" applyFill="1" applyAlignment="1">
      <alignment horizontal="right"/>
    </xf>
    <xf numFmtId="0" fontId="24" fillId="2" borderId="0" xfId="568" applyFont="1" applyFill="1" applyAlignment="1">
      <alignment vertical="center"/>
    </xf>
    <xf numFmtId="0" fontId="24" fillId="2" borderId="0" xfId="568" applyFont="1" applyFill="1" applyAlignment="1">
      <alignment horizontal="center" vertical="center"/>
    </xf>
    <xf numFmtId="0" fontId="51" fillId="2" borderId="0" xfId="568" applyFont="1" applyFill="1" applyBorder="1" applyAlignment="1">
      <alignment horizontal="right" vertical="center"/>
    </xf>
    <xf numFmtId="0" fontId="74" fillId="2" borderId="0" xfId="80" applyFont="1" applyFill="1" applyBorder="1" applyAlignment="1">
      <alignment horizontal="left" vertical="center"/>
    </xf>
    <xf numFmtId="170" fontId="24" fillId="2" borderId="0" xfId="569" applyNumberFormat="1" applyFont="1" applyFill="1" applyAlignment="1">
      <alignment vertical="center"/>
    </xf>
    <xf numFmtId="0" fontId="48" fillId="2" borderId="0" xfId="570" applyNumberFormat="1" applyFont="1" applyFill="1" applyAlignment="1">
      <alignment horizontal="left" vertical="center"/>
    </xf>
    <xf numFmtId="170" fontId="51" fillId="2" borderId="0" xfId="569" applyNumberFormat="1" applyFont="1" applyFill="1" applyAlignment="1">
      <alignment vertical="center"/>
    </xf>
    <xf numFmtId="170" fontId="51" fillId="2" borderId="0" xfId="569" applyNumberFormat="1" applyFont="1" applyFill="1" applyAlignment="1">
      <alignment horizontal="center" vertical="center"/>
    </xf>
    <xf numFmtId="170" fontId="24" fillId="2" borderId="0" xfId="569" applyNumberFormat="1" applyFont="1" applyFill="1" applyBorder="1" applyAlignment="1">
      <alignment horizontal="right" vertical="center"/>
    </xf>
    <xf numFmtId="0" fontId="51" fillId="2" borderId="0" xfId="570" applyNumberFormat="1" applyFont="1" applyFill="1" applyAlignment="1">
      <alignment horizontal="left" vertical="center"/>
    </xf>
    <xf numFmtId="170" fontId="24" fillId="2" borderId="0" xfId="569" applyNumberFormat="1" applyFont="1" applyFill="1" applyAlignment="1">
      <alignment horizontal="center" vertical="center"/>
    </xf>
    <xf numFmtId="170" fontId="24" fillId="2" borderId="0" xfId="569" applyNumberFormat="1" applyFont="1" applyFill="1" applyAlignment="1">
      <alignment horizontal="right" vertical="center"/>
    </xf>
    <xf numFmtId="0" fontId="23" fillId="2" borderId="3" xfId="568" applyFont="1" applyFill="1" applyBorder="1" applyAlignment="1">
      <alignment vertical="center"/>
    </xf>
    <xf numFmtId="0" fontId="27" fillId="2" borderId="3" xfId="568" applyFont="1" applyFill="1" applyBorder="1" applyAlignment="1">
      <alignment vertical="center"/>
    </xf>
    <xf numFmtId="0" fontId="27" fillId="2" borderId="3" xfId="568" applyNumberFormat="1" applyFont="1" applyFill="1" applyBorder="1" applyAlignment="1">
      <alignment horizontal="center" vertical="center"/>
    </xf>
    <xf numFmtId="0" fontId="27" fillId="2" borderId="3" xfId="568" applyNumberFormat="1" applyFont="1" applyFill="1" applyBorder="1" applyAlignment="1">
      <alignment vertical="center"/>
    </xf>
    <xf numFmtId="0" fontId="23" fillId="2" borderId="3" xfId="568" applyNumberFormat="1" applyFont="1" applyFill="1" applyBorder="1" applyAlignment="1">
      <alignment vertical="center"/>
    </xf>
    <xf numFmtId="0" fontId="23" fillId="2" borderId="7" xfId="568" applyFont="1" applyFill="1" applyBorder="1" applyAlignment="1">
      <alignment vertical="center"/>
    </xf>
    <xf numFmtId="0" fontId="48" fillId="2" borderId="0" xfId="568" applyNumberFormat="1" applyFont="1" applyFill="1" applyBorder="1" applyAlignment="1">
      <alignment horizontal="right" vertical="center"/>
    </xf>
    <xf numFmtId="3" fontId="12" fillId="2" borderId="0" xfId="363" quotePrefix="1" applyNumberFormat="1" applyFont="1" applyFill="1" applyBorder="1" applyAlignment="1" applyProtection="1">
      <alignment horizontal="right" vertical="center"/>
    </xf>
    <xf numFmtId="3" fontId="17" fillId="2" borderId="0" xfId="128" applyNumberFormat="1" applyFont="1" applyFill="1" applyBorder="1" applyAlignment="1">
      <alignment horizontal="center" vertical="center"/>
    </xf>
    <xf numFmtId="3" fontId="23" fillId="2" borderId="0" xfId="128" applyNumberFormat="1" applyFont="1" applyFill="1" applyBorder="1" applyAlignment="1">
      <alignment horizontal="right" vertical="center"/>
    </xf>
    <xf numFmtId="3" fontId="12" fillId="2" borderId="0" xfId="128" applyNumberFormat="1" applyFont="1" applyFill="1" applyBorder="1" applyAlignment="1">
      <alignment horizontal="center" vertical="center"/>
    </xf>
    <xf numFmtId="170" fontId="22" fillId="2" borderId="0" xfId="571" applyNumberFormat="1" applyFont="1" applyFill="1"/>
    <xf numFmtId="170" fontId="22" fillId="2" borderId="0" xfId="571" applyNumberFormat="1" applyFont="1" applyFill="1" applyAlignment="1">
      <alignment horizontal="center"/>
    </xf>
    <xf numFmtId="170" fontId="22" fillId="2" borderId="0" xfId="571" applyNumberFormat="1" applyFont="1" applyFill="1" applyAlignment="1">
      <alignment horizontal="right"/>
    </xf>
    <xf numFmtId="0" fontId="28" fillId="2" borderId="0" xfId="572" applyFont="1" applyFill="1" applyAlignment="1">
      <alignment vertical="top"/>
    </xf>
    <xf numFmtId="0" fontId="23" fillId="2" borderId="0" xfId="572" applyFont="1" applyFill="1" applyAlignment="1">
      <alignment vertical="center"/>
    </xf>
    <xf numFmtId="0" fontId="23" fillId="2" borderId="5" xfId="572" applyFont="1" applyFill="1" applyBorder="1" applyAlignment="1">
      <alignment vertical="center"/>
    </xf>
    <xf numFmtId="0" fontId="23" fillId="2" borderId="5" xfId="572" applyFont="1" applyFill="1" applyBorder="1" applyAlignment="1">
      <alignment horizontal="center" vertical="center"/>
    </xf>
    <xf numFmtId="0" fontId="17" fillId="3" borderId="1" xfId="572" applyFont="1" applyFill="1" applyBorder="1" applyAlignment="1">
      <alignment vertical="center" wrapText="1"/>
    </xf>
    <xf numFmtId="0" fontId="17" fillId="3" borderId="0" xfId="572" applyFont="1" applyFill="1" applyBorder="1" applyAlignment="1">
      <alignment vertical="center" wrapText="1"/>
    </xf>
    <xf numFmtId="0" fontId="17" fillId="3" borderId="0" xfId="571" applyNumberFormat="1" applyFont="1" applyFill="1" applyBorder="1" applyAlignment="1">
      <alignment horizontal="left" vertical="center" wrapText="1"/>
    </xf>
    <xf numFmtId="0" fontId="17" fillId="3" borderId="0" xfId="571" applyNumberFormat="1" applyFont="1" applyFill="1" applyBorder="1" applyAlignment="1">
      <alignment horizontal="center" vertical="center" wrapText="1"/>
    </xf>
    <xf numFmtId="0" fontId="27" fillId="3" borderId="0" xfId="571" applyNumberFormat="1" applyFont="1" applyFill="1" applyBorder="1" applyAlignment="1">
      <alignment horizontal="right" vertical="center"/>
    </xf>
    <xf numFmtId="0" fontId="22" fillId="2" borderId="0" xfId="571" applyNumberFormat="1" applyFont="1" applyFill="1"/>
    <xf numFmtId="0" fontId="18" fillId="3" borderId="0" xfId="572" applyFont="1" applyFill="1" applyBorder="1" applyAlignment="1">
      <alignment vertical="top"/>
    </xf>
    <xf numFmtId="0" fontId="17" fillId="3" borderId="0" xfId="572" applyFont="1" applyFill="1" applyBorder="1" applyAlignment="1"/>
    <xf numFmtId="0" fontId="17" fillId="3" borderId="0" xfId="571" applyNumberFormat="1" applyFont="1" applyFill="1" applyBorder="1" applyAlignment="1">
      <alignment horizontal="left" wrapText="1"/>
    </xf>
    <xf numFmtId="0" fontId="27" fillId="3" borderId="0" xfId="571" applyNumberFormat="1" applyFont="1" applyFill="1" applyBorder="1" applyAlignment="1">
      <alignment horizontal="center" wrapText="1"/>
    </xf>
    <xf numFmtId="0" fontId="29" fillId="3" borderId="0" xfId="571" applyNumberFormat="1" applyFont="1" applyFill="1" applyBorder="1" applyAlignment="1">
      <alignment horizontal="center" vertical="top" wrapText="1"/>
    </xf>
    <xf numFmtId="0" fontId="27" fillId="3" borderId="0" xfId="571" applyNumberFormat="1" applyFont="1" applyFill="1" applyBorder="1" applyAlignment="1">
      <alignment horizontal="right" wrapText="1"/>
    </xf>
    <xf numFmtId="0" fontId="29" fillId="3" borderId="0" xfId="571" applyNumberFormat="1" applyFont="1" applyFill="1" applyBorder="1" applyAlignment="1">
      <alignment horizontal="right" vertical="top" wrapText="1"/>
    </xf>
    <xf numFmtId="0" fontId="18" fillId="3" borderId="0" xfId="571" applyNumberFormat="1" applyFont="1" applyFill="1" applyBorder="1" applyAlignment="1">
      <alignment horizontal="left" vertical="center" wrapText="1"/>
    </xf>
    <xf numFmtId="0" fontId="29" fillId="3" borderId="0" xfId="571" applyNumberFormat="1" applyFont="1" applyFill="1" applyBorder="1" applyAlignment="1">
      <alignment horizontal="right" vertical="top"/>
    </xf>
    <xf numFmtId="0" fontId="18" fillId="3" borderId="2" xfId="572" applyFont="1" applyFill="1" applyBorder="1" applyAlignment="1">
      <alignment vertical="top"/>
    </xf>
    <xf numFmtId="0" fontId="17" fillId="3" borderId="2" xfId="571" applyNumberFormat="1" applyFont="1" applyFill="1" applyBorder="1" applyAlignment="1">
      <alignment horizontal="left" vertical="center" wrapText="1"/>
    </xf>
    <xf numFmtId="0" fontId="17" fillId="3" borderId="2" xfId="571" applyNumberFormat="1" applyFont="1" applyFill="1" applyBorder="1" applyAlignment="1">
      <alignment horizontal="center" vertical="center" wrapText="1"/>
    </xf>
    <xf numFmtId="0" fontId="29" fillId="3" borderId="2" xfId="571" applyNumberFormat="1" applyFont="1" applyFill="1" applyBorder="1" applyAlignment="1">
      <alignment horizontal="right" vertical="top" wrapText="1"/>
    </xf>
    <xf numFmtId="0" fontId="17" fillId="3" borderId="2" xfId="571" applyNumberFormat="1" applyFont="1" applyFill="1" applyBorder="1" applyAlignment="1">
      <alignment horizontal="right" vertical="center" wrapText="1"/>
    </xf>
    <xf numFmtId="0" fontId="59" fillId="2" borderId="0" xfId="572" applyFont="1" applyFill="1" applyBorder="1" applyAlignment="1">
      <alignment vertical="center"/>
    </xf>
    <xf numFmtId="0" fontId="59" fillId="2" borderId="0" xfId="572" applyFont="1" applyFill="1" applyBorder="1" applyAlignment="1">
      <alignment horizontal="center" vertical="center"/>
    </xf>
    <xf numFmtId="3" fontId="59" fillId="2" borderId="0" xfId="572" applyNumberFormat="1" applyFont="1" applyFill="1" applyBorder="1" applyAlignment="1">
      <alignment horizontal="right" vertical="center"/>
    </xf>
    <xf numFmtId="0" fontId="59" fillId="2" borderId="0" xfId="572" applyFont="1" applyFill="1" applyBorder="1" applyAlignment="1">
      <alignment horizontal="right" vertical="center"/>
    </xf>
    <xf numFmtId="170" fontId="23" fillId="2" borderId="0" xfId="571" applyNumberFormat="1" applyFont="1" applyFill="1"/>
    <xf numFmtId="0" fontId="17" fillId="2" borderId="0" xfId="572" applyFont="1" applyFill="1" applyBorder="1" applyAlignment="1">
      <alignment vertical="center"/>
    </xf>
    <xf numFmtId="3" fontId="17" fillId="2" borderId="0" xfId="572" applyNumberFormat="1" applyFont="1" applyFill="1" applyBorder="1" applyAlignment="1">
      <alignment horizontal="right" vertical="center"/>
    </xf>
    <xf numFmtId="0" fontId="17" fillId="2" borderId="0" xfId="572" applyFont="1" applyFill="1" applyBorder="1" applyAlignment="1">
      <alignment horizontal="right" vertical="center"/>
    </xf>
    <xf numFmtId="0" fontId="12" fillId="2" borderId="0" xfId="572" applyFont="1" applyFill="1" applyBorder="1" applyAlignment="1">
      <alignment horizontal="center" vertical="center"/>
    </xf>
    <xf numFmtId="3" fontId="23" fillId="2" borderId="0" xfId="572" applyNumberFormat="1" applyFont="1" applyFill="1" applyBorder="1" applyAlignment="1">
      <alignment horizontal="right" vertical="center"/>
    </xf>
    <xf numFmtId="3" fontId="12" fillId="2" borderId="0" xfId="572" applyNumberFormat="1" applyFont="1" applyFill="1" applyBorder="1" applyAlignment="1">
      <alignment horizontal="right" vertical="center"/>
    </xf>
    <xf numFmtId="0" fontId="12" fillId="2" borderId="0" xfId="572" applyFont="1" applyFill="1" applyBorder="1" applyAlignment="1">
      <alignment horizontal="right" vertical="center"/>
    </xf>
    <xf numFmtId="3" fontId="17" fillId="2" borderId="0" xfId="572" applyNumberFormat="1" applyFont="1" applyFill="1" applyBorder="1" applyAlignment="1">
      <alignment vertical="center"/>
    </xf>
    <xf numFmtId="0" fontId="17" fillId="2" borderId="0" xfId="572" applyFont="1" applyFill="1" applyBorder="1" applyAlignment="1">
      <alignment horizontal="left" vertical="center"/>
    </xf>
    <xf numFmtId="0" fontId="12" fillId="2" borderId="0" xfId="572" applyFont="1" applyFill="1" applyBorder="1" applyAlignment="1">
      <alignment vertical="center"/>
    </xf>
    <xf numFmtId="3" fontId="12" fillId="2" borderId="0" xfId="572" applyNumberFormat="1" applyFont="1" applyFill="1" applyBorder="1" applyAlignment="1">
      <alignment vertical="center"/>
    </xf>
    <xf numFmtId="0" fontId="12" fillId="2" borderId="0" xfId="572" applyFont="1" applyFill="1" applyBorder="1" applyAlignment="1">
      <alignment horizontal="left" vertical="center"/>
    </xf>
    <xf numFmtId="170" fontId="12" fillId="2" borderId="0" xfId="571" applyNumberFormat="1" applyFont="1" applyFill="1" applyBorder="1" applyAlignment="1">
      <alignment horizontal="left" vertical="center"/>
    </xf>
    <xf numFmtId="3" fontId="12" fillId="2" borderId="0" xfId="571" applyNumberFormat="1" applyFont="1" applyFill="1" applyBorder="1" applyAlignment="1">
      <alignment vertical="center"/>
    </xf>
    <xf numFmtId="0" fontId="47" fillId="2" borderId="0" xfId="572" applyFont="1" applyFill="1" applyBorder="1" applyAlignment="1">
      <alignment vertical="center"/>
    </xf>
    <xf numFmtId="170" fontId="23" fillId="2" borderId="0" xfId="571" applyNumberFormat="1" applyFont="1" applyFill="1" applyBorder="1"/>
    <xf numFmtId="0" fontId="12" fillId="2" borderId="3" xfId="572" applyFont="1" applyFill="1" applyBorder="1" applyAlignment="1">
      <alignment horizontal="left" indent="1"/>
    </xf>
    <xf numFmtId="170" fontId="12" fillId="2" borderId="3" xfId="571" applyNumberFormat="1" applyFont="1" applyFill="1" applyBorder="1" applyAlignment="1">
      <alignment horizontal="left" vertical="center"/>
    </xf>
    <xf numFmtId="170" fontId="12" fillId="2" borderId="3" xfId="571" applyNumberFormat="1" applyFont="1" applyFill="1" applyBorder="1" applyAlignment="1">
      <alignment horizontal="center" vertical="center"/>
    </xf>
    <xf numFmtId="0" fontId="24" fillId="2" borderId="6" xfId="571" applyNumberFormat="1" applyFont="1" applyFill="1" applyBorder="1"/>
    <xf numFmtId="0" fontId="24" fillId="2" borderId="0" xfId="571" applyNumberFormat="1" applyFont="1" applyFill="1"/>
    <xf numFmtId="0" fontId="24" fillId="2" borderId="0" xfId="571" applyNumberFormat="1" applyFont="1" applyFill="1" applyAlignment="1">
      <alignment horizontal="center"/>
    </xf>
    <xf numFmtId="0" fontId="24" fillId="2" borderId="0" xfId="571" applyNumberFormat="1" applyFont="1" applyFill="1" applyAlignment="1">
      <alignment horizontal="right"/>
    </xf>
    <xf numFmtId="0" fontId="24" fillId="2" borderId="0" xfId="571" applyNumberFormat="1" applyFont="1" applyFill="1" applyBorder="1" applyAlignment="1">
      <alignment horizontal="right"/>
    </xf>
    <xf numFmtId="0" fontId="48" fillId="2" borderId="0" xfId="572" applyFont="1" applyFill="1" applyAlignment="1">
      <alignment horizontal="right"/>
    </xf>
    <xf numFmtId="0" fontId="51" fillId="2" borderId="0" xfId="572" applyFont="1" applyFill="1" applyAlignment="1">
      <alignment horizontal="right" vertical="top"/>
    </xf>
    <xf numFmtId="0" fontId="51" fillId="2" borderId="0" xfId="571" applyNumberFormat="1" applyFont="1" applyFill="1" applyAlignment="1">
      <alignment horizontal="left" vertical="top" indent="1"/>
    </xf>
    <xf numFmtId="0" fontId="48" fillId="2" borderId="0" xfId="572" applyFont="1" applyFill="1" applyAlignment="1">
      <alignment horizontal="left"/>
    </xf>
    <xf numFmtId="0" fontId="51" fillId="2" borderId="0" xfId="571" applyNumberFormat="1" applyFont="1" applyFill="1" applyAlignment="1">
      <alignment horizontal="center" vertical="top"/>
    </xf>
    <xf numFmtId="0" fontId="51" fillId="2" borderId="0" xfId="571" applyNumberFormat="1" applyFont="1" applyFill="1" applyBorder="1" applyAlignment="1">
      <alignment horizontal="left" vertical="top" indent="1"/>
    </xf>
    <xf numFmtId="170" fontId="24" fillId="2" borderId="0" xfId="571" applyNumberFormat="1" applyFont="1" applyFill="1" applyAlignment="1">
      <alignment vertical="top"/>
    </xf>
    <xf numFmtId="0" fontId="51" fillId="2" borderId="0" xfId="572" applyFont="1" applyFill="1" applyAlignment="1">
      <alignment horizontal="left" vertical="top"/>
    </xf>
    <xf numFmtId="0" fontId="51" fillId="2" borderId="0" xfId="571" applyNumberFormat="1" applyFont="1" applyFill="1" applyAlignment="1">
      <alignment vertical="top"/>
    </xf>
    <xf numFmtId="0" fontId="24" fillId="2" borderId="0" xfId="571" applyNumberFormat="1" applyFont="1" applyFill="1" applyBorder="1" applyAlignment="1">
      <alignment horizontal="right" vertical="top"/>
    </xf>
    <xf numFmtId="170" fontId="51" fillId="2" borderId="0" xfId="571" applyNumberFormat="1" applyFont="1" applyFill="1"/>
    <xf numFmtId="170" fontId="51" fillId="2" borderId="0" xfId="571" applyNumberFormat="1" applyFont="1" applyFill="1" applyAlignment="1">
      <alignment horizontal="center"/>
    </xf>
    <xf numFmtId="170" fontId="24" fillId="2" borderId="0" xfId="571" applyNumberFormat="1" applyFont="1" applyFill="1" applyBorder="1" applyAlignment="1">
      <alignment horizontal="right"/>
    </xf>
    <xf numFmtId="0" fontId="27" fillId="2" borderId="0" xfId="572" applyFont="1" applyFill="1"/>
    <xf numFmtId="165" fontId="14" fillId="2" borderId="0" xfId="110" applyNumberFormat="1" applyFont="1" applyFill="1"/>
    <xf numFmtId="165" fontId="15" fillId="2" borderId="0" xfId="110" applyNumberFormat="1" applyFont="1" applyFill="1" applyAlignment="1">
      <alignment horizontal="right"/>
    </xf>
    <xf numFmtId="165" fontId="15" fillId="2" borderId="0" xfId="110" applyNumberFormat="1" applyFont="1" applyFill="1" applyAlignment="1">
      <alignment horizontal="left"/>
    </xf>
    <xf numFmtId="165" fontId="14" fillId="2" borderId="0" xfId="110" applyNumberFormat="1" applyFont="1" applyFill="1" applyAlignment="1">
      <alignment horizontal="right"/>
    </xf>
    <xf numFmtId="165" fontId="15" fillId="2" borderId="0" xfId="110" applyNumberFormat="1" applyFont="1" applyFill="1" applyAlignment="1">
      <alignment horizontal="left" vertical="top"/>
    </xf>
    <xf numFmtId="165" fontId="16" fillId="2" borderId="0" xfId="110" applyNumberFormat="1" applyFont="1" applyFill="1" applyAlignment="1">
      <alignment horizontal="left"/>
    </xf>
    <xf numFmtId="165" fontId="16" fillId="2" borderId="0" xfId="110" applyNumberFormat="1" applyFont="1" applyFill="1" applyAlignment="1">
      <alignment horizontal="left" vertical="top"/>
    </xf>
    <xf numFmtId="165" fontId="16" fillId="2" borderId="0" xfId="110" applyNumberFormat="1" applyFont="1" applyFill="1"/>
    <xf numFmtId="165" fontId="17" fillId="2" borderId="0" xfId="106" applyNumberFormat="1" applyFont="1" applyFill="1" applyBorder="1" applyAlignment="1">
      <alignment horizontal="right"/>
    </xf>
    <xf numFmtId="165" fontId="18" fillId="2" borderId="0" xfId="106" applyNumberFormat="1" applyFont="1" applyFill="1" applyBorder="1" applyAlignment="1">
      <alignment horizontal="right"/>
    </xf>
    <xf numFmtId="165" fontId="13" fillId="2" borderId="0" xfId="71" applyNumberFormat="1" applyFont="1" applyFill="1" applyBorder="1"/>
    <xf numFmtId="165" fontId="20" fillId="2" borderId="0" xfId="105" applyNumberFormat="1" applyFont="1" applyFill="1" applyAlignment="1">
      <alignment horizontal="left"/>
    </xf>
    <xf numFmtId="37" fontId="13" fillId="2" borderId="0" xfId="71" applyNumberFormat="1" applyFont="1" applyFill="1" applyBorder="1" applyProtection="1"/>
    <xf numFmtId="165" fontId="13" fillId="2" borderId="0" xfId="110" applyNumberFormat="1" applyFont="1" applyFill="1" applyBorder="1"/>
    <xf numFmtId="165" fontId="19" fillId="2" borderId="0" xfId="106" applyNumberFormat="1" applyFont="1" applyFill="1" applyBorder="1" applyAlignment="1">
      <alignment horizontal="left"/>
    </xf>
    <xf numFmtId="165" fontId="13" fillId="2" borderId="0" xfId="110" applyNumberFormat="1" applyFont="1" applyFill="1"/>
    <xf numFmtId="165" fontId="20" fillId="2" borderId="0" xfId="71" applyNumberFormat="1" applyFont="1" applyFill="1" applyBorder="1" applyAlignment="1">
      <alignment horizontal="left" vertical="top"/>
    </xf>
    <xf numFmtId="165" fontId="14" fillId="2" borderId="0" xfId="119" applyNumberFormat="1" applyFont="1" applyFill="1"/>
    <xf numFmtId="165" fontId="14" fillId="2" borderId="0" xfId="119" applyNumberFormat="1" applyFont="1" applyFill="1" applyAlignment="1">
      <alignment horizontal="center"/>
    </xf>
    <xf numFmtId="165" fontId="14" fillId="2" borderId="0" xfId="119" applyNumberFormat="1" applyFont="1" applyFill="1" applyBorder="1"/>
    <xf numFmtId="165" fontId="14" fillId="2" borderId="0" xfId="119" applyNumberFormat="1" applyFont="1" applyFill="1" applyBorder="1" applyAlignment="1">
      <alignment horizontal="right"/>
    </xf>
    <xf numFmtId="165" fontId="15" fillId="2" borderId="0" xfId="119" applyNumberFormat="1" applyFont="1" applyFill="1" applyAlignment="1">
      <alignment horizontal="right"/>
    </xf>
    <xf numFmtId="165" fontId="15" fillId="2" borderId="0" xfId="119" applyNumberFormat="1" applyFont="1" applyFill="1" applyAlignment="1">
      <alignment horizontal="left"/>
    </xf>
    <xf numFmtId="165" fontId="15" fillId="2" borderId="0" xfId="119" applyNumberFormat="1" applyFont="1" applyFill="1" applyAlignment="1">
      <alignment horizontal="center"/>
    </xf>
    <xf numFmtId="165" fontId="14" fillId="2" borderId="0" xfId="119" applyNumberFormat="1" applyFont="1" applyFill="1" applyAlignment="1">
      <alignment horizontal="right"/>
    </xf>
    <xf numFmtId="165" fontId="16" fillId="2" borderId="0" xfId="119" applyNumberFormat="1" applyFont="1" applyFill="1" applyAlignment="1">
      <alignment horizontal="right"/>
    </xf>
    <xf numFmtId="165" fontId="16" fillId="2" borderId="0" xfId="119" applyNumberFormat="1" applyFont="1" applyFill="1" applyAlignment="1">
      <alignment horizontal="left"/>
    </xf>
    <xf numFmtId="165" fontId="16" fillId="2" borderId="0" xfId="119" applyNumberFormat="1" applyFont="1" applyFill="1" applyAlignment="1">
      <alignment horizontal="center"/>
    </xf>
    <xf numFmtId="165" fontId="14" fillId="2" borderId="1" xfId="119" applyNumberFormat="1" applyFont="1" applyFill="1" applyBorder="1"/>
    <xf numFmtId="165" fontId="15" fillId="2" borderId="1" xfId="119" applyNumberFormat="1" applyFont="1" applyFill="1" applyBorder="1" applyAlignment="1">
      <alignment horizontal="left"/>
    </xf>
    <xf numFmtId="165" fontId="15" fillId="2" borderId="1" xfId="119" applyNumberFormat="1" applyFont="1" applyFill="1" applyBorder="1" applyAlignment="1">
      <alignment horizontal="center" vertical="center"/>
    </xf>
    <xf numFmtId="165" fontId="16" fillId="2" borderId="1" xfId="119" applyNumberFormat="1" applyFont="1" applyFill="1" applyBorder="1"/>
    <xf numFmtId="165" fontId="14" fillId="2" borderId="1" xfId="119" applyNumberFormat="1" applyFont="1" applyFill="1" applyBorder="1" applyAlignment="1">
      <alignment horizontal="right"/>
    </xf>
    <xf numFmtId="165" fontId="12" fillId="2" borderId="0" xfId="119" applyNumberFormat="1" applyFont="1" applyFill="1" applyBorder="1"/>
    <xf numFmtId="165" fontId="17" fillId="2" borderId="0" xfId="119" applyNumberFormat="1" applyFont="1" applyFill="1" applyBorder="1" applyAlignment="1">
      <alignment horizontal="left"/>
    </xf>
    <xf numFmtId="165" fontId="17" fillId="2" borderId="0" xfId="119" applyNumberFormat="1" applyFont="1" applyFill="1" applyBorder="1"/>
    <xf numFmtId="165" fontId="17" fillId="2" borderId="0" xfId="119" applyNumberFormat="1" applyFont="1" applyFill="1" applyBorder="1" applyAlignment="1">
      <alignment horizontal="center" vertical="center"/>
    </xf>
    <xf numFmtId="165" fontId="12" fillId="2" borderId="0" xfId="119" applyNumberFormat="1" applyFont="1" applyFill="1" applyBorder="1" applyAlignment="1">
      <alignment horizontal="right"/>
    </xf>
    <xf numFmtId="165" fontId="12" fillId="2" borderId="0" xfId="119" applyNumberFormat="1" applyFont="1" applyFill="1"/>
    <xf numFmtId="165" fontId="18" fillId="2" borderId="0" xfId="71" applyNumberFormat="1" applyFont="1" applyFill="1" applyBorder="1" applyAlignment="1">
      <alignment horizontal="left"/>
    </xf>
    <xf numFmtId="165" fontId="18" fillId="2" borderId="0" xfId="119" applyNumberFormat="1" applyFont="1" applyFill="1" applyBorder="1"/>
    <xf numFmtId="165" fontId="18" fillId="2" borderId="0" xfId="119" applyNumberFormat="1" applyFont="1" applyFill="1" applyBorder="1" applyAlignment="1">
      <alignment horizontal="center" vertical="center"/>
    </xf>
    <xf numFmtId="165" fontId="14" fillId="2" borderId="2" xfId="119" applyNumberFormat="1" applyFont="1" applyFill="1" applyBorder="1"/>
    <xf numFmtId="165" fontId="15" fillId="2" borderId="2" xfId="119" applyNumberFormat="1" applyFont="1" applyFill="1" applyBorder="1" applyAlignment="1">
      <alignment horizontal="center" vertical="center"/>
    </xf>
    <xf numFmtId="165" fontId="14" fillId="2" borderId="2" xfId="119" applyNumberFormat="1" applyFont="1" applyFill="1" applyBorder="1" applyAlignment="1">
      <alignment horizontal="right" indent="8"/>
    </xf>
    <xf numFmtId="165" fontId="14" fillId="2" borderId="4" xfId="119" applyNumberFormat="1" applyFont="1" applyFill="1" applyBorder="1"/>
    <xf numFmtId="165" fontId="14" fillId="2" borderId="4" xfId="119" applyNumberFormat="1" applyFont="1" applyFill="1" applyBorder="1" applyAlignment="1">
      <alignment horizontal="center"/>
    </xf>
    <xf numFmtId="165" fontId="14" fillId="2" borderId="4" xfId="119" applyNumberFormat="1" applyFont="1" applyFill="1" applyBorder="1" applyAlignment="1">
      <alignment horizontal="right" indent="8"/>
    </xf>
    <xf numFmtId="165" fontId="17" fillId="2" borderId="0" xfId="71" applyNumberFormat="1" applyFont="1" applyFill="1" applyBorder="1" applyAlignment="1">
      <alignment horizontal="center"/>
    </xf>
    <xf numFmtId="3" fontId="17" fillId="2" borderId="0" xfId="47" applyNumberFormat="1" applyFont="1" applyFill="1" applyBorder="1" applyAlignment="1">
      <alignment horizontal="right"/>
    </xf>
    <xf numFmtId="165" fontId="12" fillId="2" borderId="0" xfId="71" applyNumberFormat="1" applyFont="1" applyFill="1" applyBorder="1" applyAlignment="1">
      <alignment horizontal="center"/>
    </xf>
    <xf numFmtId="165" fontId="22" fillId="2" borderId="3" xfId="119" applyNumberFormat="1" applyFont="1" applyFill="1" applyBorder="1"/>
    <xf numFmtId="165" fontId="23" fillId="2" borderId="3" xfId="119" applyNumberFormat="1" applyFont="1" applyFill="1" applyBorder="1"/>
    <xf numFmtId="165" fontId="23" fillId="2" borderId="3" xfId="119" applyNumberFormat="1" applyFont="1" applyFill="1" applyBorder="1" applyAlignment="1">
      <alignment horizontal="center"/>
    </xf>
    <xf numFmtId="165" fontId="23" fillId="2" borderId="3" xfId="119" applyNumberFormat="1" applyFont="1" applyFill="1" applyBorder="1" applyAlignment="1">
      <alignment horizontal="right"/>
    </xf>
    <xf numFmtId="165" fontId="21" fillId="2" borderId="0" xfId="71" applyNumberFormat="1" applyFont="1" applyFill="1" applyBorder="1"/>
    <xf numFmtId="165" fontId="12" fillId="2" borderId="0" xfId="71" applyNumberFormat="1" applyFont="1" applyFill="1" applyBorder="1"/>
    <xf numFmtId="165" fontId="12" fillId="2" borderId="0" xfId="71" applyNumberFormat="1" applyFont="1" applyFill="1" applyBorder="1" applyAlignment="1">
      <alignment horizontal="right"/>
    </xf>
    <xf numFmtId="2" fontId="18" fillId="2" borderId="0" xfId="71" applyNumberFormat="1" applyFont="1" applyFill="1" applyAlignment="1">
      <alignment horizontal="left"/>
    </xf>
    <xf numFmtId="2" fontId="18" fillId="2" borderId="0" xfId="71" applyNumberFormat="1" applyFont="1" applyFill="1" applyBorder="1" applyAlignment="1">
      <alignment horizontal="right"/>
    </xf>
    <xf numFmtId="2" fontId="18" fillId="2" borderId="0" xfId="71" applyNumberFormat="1" applyFont="1" applyFill="1" applyBorder="1" applyAlignment="1"/>
    <xf numFmtId="37" fontId="21" fillId="2" borderId="0" xfId="71" applyNumberFormat="1" applyFont="1" applyFill="1" applyBorder="1" applyProtection="1"/>
    <xf numFmtId="165" fontId="16" fillId="2" borderId="0" xfId="119" applyNumberFormat="1" applyFont="1" applyFill="1"/>
    <xf numFmtId="37" fontId="14" fillId="2" borderId="0" xfId="119" applyNumberFormat="1" applyFont="1" applyFill="1" applyAlignment="1" applyProtection="1">
      <alignment horizontal="right"/>
    </xf>
    <xf numFmtId="165" fontId="16" fillId="2" borderId="0" xfId="119" applyNumberFormat="1" applyFont="1" applyFill="1" applyBorder="1" applyAlignment="1">
      <alignment horizontal="left"/>
    </xf>
    <xf numFmtId="165" fontId="16" fillId="2" borderId="0" xfId="119" applyNumberFormat="1" applyFont="1" applyFill="1" applyBorder="1" applyAlignment="1">
      <alignment horizontal="center"/>
    </xf>
    <xf numFmtId="165" fontId="14" fillId="2" borderId="0" xfId="71" applyNumberFormat="1" applyFont="1" applyFill="1" applyBorder="1"/>
    <xf numFmtId="165" fontId="15" fillId="2" borderId="0" xfId="71" applyNumberFormat="1" applyFont="1" applyFill="1" applyBorder="1"/>
    <xf numFmtId="165" fontId="15" fillId="2" borderId="0" xfId="71" applyNumberFormat="1" applyFont="1" applyFill="1" applyBorder="1" applyAlignment="1">
      <alignment horizontal="center"/>
    </xf>
    <xf numFmtId="165" fontId="14" fillId="2" borderId="0" xfId="71" applyNumberFormat="1" applyFont="1" applyFill="1" applyBorder="1" applyAlignment="1">
      <alignment horizontal="right"/>
    </xf>
    <xf numFmtId="165" fontId="14" fillId="2" borderId="0" xfId="71" applyNumberFormat="1" applyFont="1" applyFill="1"/>
    <xf numFmtId="165" fontId="15" fillId="2" borderId="0" xfId="71" applyNumberFormat="1" applyFont="1" applyFill="1" applyAlignment="1">
      <alignment horizontal="right"/>
    </xf>
    <xf numFmtId="165" fontId="15" fillId="2" borderId="0" xfId="71" applyNumberFormat="1" applyFont="1" applyFill="1" applyAlignment="1">
      <alignment horizontal="left"/>
    </xf>
    <xf numFmtId="165" fontId="15" fillId="2" borderId="0" xfId="71" applyNumberFormat="1" applyFont="1" applyFill="1" applyAlignment="1">
      <alignment horizontal="center"/>
    </xf>
    <xf numFmtId="165" fontId="16" fillId="2" borderId="0" xfId="71" applyNumberFormat="1" applyFont="1" applyFill="1" applyAlignment="1">
      <alignment horizontal="right"/>
    </xf>
    <xf numFmtId="165" fontId="16" fillId="2" borderId="0" xfId="71" applyNumberFormat="1" applyFont="1" applyFill="1" applyAlignment="1">
      <alignment horizontal="left"/>
    </xf>
    <xf numFmtId="165" fontId="16" fillId="2" borderId="0" xfId="71" applyNumberFormat="1" applyFont="1" applyFill="1" applyAlignment="1">
      <alignment horizontal="center"/>
    </xf>
    <xf numFmtId="165" fontId="14" fillId="2" borderId="0" xfId="71" applyNumberFormat="1" applyFont="1" applyFill="1" applyAlignment="1">
      <alignment horizontal="center"/>
    </xf>
    <xf numFmtId="165" fontId="12" fillId="2" borderId="1" xfId="71" applyNumberFormat="1" applyFont="1" applyFill="1" applyBorder="1"/>
    <xf numFmtId="165" fontId="17" fillId="2" borderId="0" xfId="71" applyNumberFormat="1" applyFont="1" applyFill="1" applyBorder="1" applyAlignment="1">
      <alignment horizontal="left"/>
    </xf>
    <xf numFmtId="165" fontId="18" fillId="2" borderId="0" xfId="71" applyNumberFormat="1" applyFont="1" applyFill="1" applyBorder="1"/>
    <xf numFmtId="165" fontId="17" fillId="2" borderId="0" xfId="71" applyNumberFormat="1" applyFont="1" applyFill="1" applyBorder="1" applyAlignment="1">
      <alignment horizontal="center" vertical="center"/>
    </xf>
    <xf numFmtId="165" fontId="17" fillId="2" borderId="0" xfId="71" applyNumberFormat="1" applyFont="1" applyFill="1" applyBorder="1" applyAlignment="1">
      <alignment horizontal="center"/>
    </xf>
    <xf numFmtId="165" fontId="17" fillId="2" borderId="0" xfId="71" applyNumberFormat="1" applyFont="1" applyFill="1" applyBorder="1" applyAlignment="1"/>
    <xf numFmtId="165" fontId="17" fillId="2" borderId="0" xfId="71" applyNumberFormat="1" applyFont="1" applyFill="1" applyBorder="1"/>
    <xf numFmtId="165" fontId="18" fillId="2" borderId="0" xfId="71" applyNumberFormat="1" applyFont="1" applyFill="1" applyBorder="1" applyAlignment="1">
      <alignment horizontal="center" vertical="center"/>
    </xf>
    <xf numFmtId="165" fontId="18" fillId="2" borderId="0" xfId="71" applyNumberFormat="1" applyFont="1" applyFill="1" applyBorder="1" applyAlignment="1"/>
    <xf numFmtId="165" fontId="17" fillId="2" borderId="0" xfId="71" applyNumberFormat="1" applyFont="1" applyFill="1" applyBorder="1" applyAlignment="1">
      <alignment vertical="center"/>
    </xf>
    <xf numFmtId="165" fontId="17" fillId="2" borderId="0" xfId="71" applyNumberFormat="1" applyFont="1" applyFill="1" applyBorder="1" applyAlignment="1">
      <alignment horizontal="right"/>
    </xf>
    <xf numFmtId="165" fontId="18" fillId="2" borderId="0" xfId="71" applyNumberFormat="1" applyFont="1" applyFill="1" applyBorder="1" applyAlignment="1">
      <alignment horizontal="right" vertical="top"/>
    </xf>
    <xf numFmtId="165" fontId="17" fillId="2" borderId="0" xfId="71" applyNumberFormat="1" applyFont="1" applyFill="1" applyBorder="1" applyAlignment="1">
      <alignment horizontal="right" indent="4"/>
    </xf>
    <xf numFmtId="165" fontId="14" fillId="2" borderId="2" xfId="71" applyNumberFormat="1" applyFont="1" applyFill="1" applyBorder="1"/>
    <xf numFmtId="165" fontId="15" fillId="2" borderId="2" xfId="71" applyNumberFormat="1" applyFont="1" applyFill="1" applyBorder="1" applyAlignment="1">
      <alignment vertical="center"/>
    </xf>
    <xf numFmtId="165" fontId="14" fillId="2" borderId="2" xfId="71" applyNumberFormat="1" applyFont="1" applyFill="1" applyBorder="1" applyAlignment="1">
      <alignment horizontal="right" indent="4"/>
    </xf>
    <xf numFmtId="165" fontId="14" fillId="2" borderId="0" xfId="71" applyNumberFormat="1" applyFont="1" applyFill="1" applyBorder="1" applyAlignment="1">
      <alignment horizontal="center"/>
    </xf>
    <xf numFmtId="165" fontId="14" fillId="2" borderId="0" xfId="71" applyNumberFormat="1" applyFont="1" applyFill="1" applyBorder="1" applyAlignment="1">
      <alignment horizontal="right" indent="4"/>
    </xf>
    <xf numFmtId="3" fontId="12" fillId="2" borderId="0" xfId="101" applyNumberFormat="1" applyFont="1" applyFill="1" applyBorder="1" applyAlignment="1">
      <alignment horizontal="right"/>
    </xf>
    <xf numFmtId="165" fontId="12" fillId="2" borderId="0" xfId="71" applyNumberFormat="1" applyFont="1" applyFill="1" applyBorder="1" applyAlignment="1">
      <alignment horizontal="left"/>
    </xf>
    <xf numFmtId="165" fontId="14" fillId="2" borderId="3" xfId="71" applyNumberFormat="1" applyFont="1" applyFill="1" applyBorder="1"/>
    <xf numFmtId="165" fontId="17" fillId="2" borderId="3" xfId="71" applyNumberFormat="1" applyFont="1" applyFill="1" applyBorder="1"/>
    <xf numFmtId="165" fontId="12" fillId="2" borderId="3" xfId="71" applyNumberFormat="1" applyFont="1" applyFill="1" applyBorder="1" applyAlignment="1">
      <alignment horizontal="right"/>
    </xf>
    <xf numFmtId="37" fontId="14" fillId="2" borderId="0" xfId="71" applyNumberFormat="1" applyFont="1" applyFill="1" applyBorder="1" applyProtection="1"/>
    <xf numFmtId="165" fontId="13" fillId="2" borderId="0" xfId="71" applyNumberFormat="1" applyFont="1" applyFill="1" applyBorder="1" applyAlignment="1">
      <alignment horizontal="center"/>
    </xf>
    <xf numFmtId="165" fontId="13" fillId="2" borderId="0" xfId="71" applyNumberFormat="1" applyFont="1" applyFill="1" applyBorder="1" applyAlignment="1">
      <alignment horizontal="right"/>
    </xf>
    <xf numFmtId="165" fontId="13" fillId="2" borderId="0" xfId="71" applyNumberFormat="1" applyFont="1" applyFill="1" applyBorder="1" applyAlignment="1">
      <alignment vertical="top"/>
    </xf>
    <xf numFmtId="37" fontId="13" fillId="2" borderId="0" xfId="71" applyNumberFormat="1" applyFont="1" applyFill="1" applyBorder="1" applyAlignment="1" applyProtection="1">
      <alignment vertical="top"/>
    </xf>
    <xf numFmtId="37" fontId="14" fillId="2" borderId="0" xfId="71" applyNumberFormat="1" applyFont="1" applyFill="1" applyBorder="1" applyAlignment="1" applyProtection="1">
      <alignment horizontal="right"/>
    </xf>
    <xf numFmtId="165" fontId="14" fillId="2" borderId="0" xfId="71" applyNumberFormat="1" applyFont="1" applyFill="1" applyAlignment="1">
      <alignment horizontal="right"/>
    </xf>
    <xf numFmtId="0" fontId="25" fillId="2" borderId="0" xfId="102" applyFont="1" applyFill="1"/>
    <xf numFmtId="0" fontId="25" fillId="2" borderId="0" xfId="102" applyFont="1" applyFill="1" applyAlignment="1">
      <alignment horizontal="center"/>
    </xf>
    <xf numFmtId="165" fontId="14" fillId="2" borderId="5" xfId="71" applyNumberFormat="1" applyFont="1" applyFill="1" applyBorder="1"/>
    <xf numFmtId="165" fontId="16" fillId="2" borderId="5" xfId="71" applyNumberFormat="1" applyFont="1" applyFill="1" applyBorder="1" applyAlignment="1">
      <alignment horizontal="right"/>
    </xf>
    <xf numFmtId="165" fontId="16" fillId="2" borderId="5" xfId="71" applyNumberFormat="1" applyFont="1" applyFill="1" applyBorder="1" applyAlignment="1">
      <alignment horizontal="left"/>
    </xf>
    <xf numFmtId="0" fontId="23" fillId="2" borderId="0" xfId="102" applyFont="1" applyFill="1"/>
    <xf numFmtId="165" fontId="17" fillId="2" borderId="4" xfId="71" applyNumberFormat="1" applyFont="1" applyFill="1" applyBorder="1" applyAlignment="1">
      <alignment horizontal="right"/>
    </xf>
    <xf numFmtId="165" fontId="18" fillId="2" borderId="0" xfId="71" applyNumberFormat="1" applyFont="1" applyFill="1" applyBorder="1" applyAlignment="1">
      <alignment horizontal="right"/>
    </xf>
    <xf numFmtId="165" fontId="14" fillId="2" borderId="4" xfId="71" applyNumberFormat="1" applyFont="1" applyFill="1" applyBorder="1"/>
    <xf numFmtId="3" fontId="17" fillId="2" borderId="0" xfId="71" applyNumberFormat="1" applyFont="1" applyFill="1" applyBorder="1" applyAlignment="1">
      <alignment horizontal="right"/>
    </xf>
    <xf numFmtId="3" fontId="12" fillId="2" borderId="0" xfId="71" applyNumberFormat="1" applyFont="1" applyFill="1" applyBorder="1" applyAlignment="1">
      <alignment horizontal="right"/>
    </xf>
    <xf numFmtId="3" fontId="12" fillId="2" borderId="0" xfId="550" quotePrefix="1" applyNumberFormat="1" applyFont="1" applyFill="1" applyBorder="1" applyAlignment="1">
      <alignment horizontal="right"/>
    </xf>
    <xf numFmtId="3" fontId="12" fillId="2" borderId="0" xfId="101" quotePrefix="1" applyNumberFormat="1" applyFont="1" applyFill="1" applyBorder="1" applyAlignment="1">
      <alignment horizontal="right"/>
    </xf>
    <xf numFmtId="3" fontId="12" fillId="2" borderId="3" xfId="71" applyNumberFormat="1" applyFont="1" applyFill="1" applyBorder="1" applyAlignment="1">
      <alignment horizontal="right"/>
    </xf>
    <xf numFmtId="3" fontId="12" fillId="2" borderId="3" xfId="101" applyNumberFormat="1" applyFont="1" applyFill="1" applyBorder="1" applyAlignment="1">
      <alignment horizontal="right"/>
    </xf>
    <xf numFmtId="165" fontId="19" fillId="2" borderId="0" xfId="71" applyNumberFormat="1" applyFont="1" applyFill="1" applyAlignment="1">
      <alignment horizontal="left"/>
    </xf>
    <xf numFmtId="165" fontId="13" fillId="2" borderId="0" xfId="71" applyNumberFormat="1" applyFont="1" applyFill="1"/>
    <xf numFmtId="0" fontId="24" fillId="2" borderId="0" xfId="102" applyFont="1" applyFill="1"/>
    <xf numFmtId="165" fontId="13" fillId="2" borderId="0" xfId="71" applyNumberFormat="1" applyFont="1" applyFill="1" applyAlignment="1">
      <alignment horizontal="center"/>
    </xf>
    <xf numFmtId="165" fontId="14" fillId="2" borderId="1" xfId="71" applyNumberFormat="1" applyFont="1" applyFill="1" applyBorder="1"/>
    <xf numFmtId="165" fontId="14" fillId="2" borderId="1" xfId="71" applyNumberFormat="1" applyFont="1" applyFill="1" applyBorder="1" applyAlignment="1">
      <alignment horizontal="center"/>
    </xf>
    <xf numFmtId="165" fontId="12" fillId="2" borderId="0" xfId="71" applyNumberFormat="1" applyFont="1" applyFill="1"/>
    <xf numFmtId="165" fontId="15" fillId="2" borderId="2" xfId="71" applyNumberFormat="1" applyFont="1" applyFill="1" applyBorder="1" applyAlignment="1">
      <alignment horizontal="center" vertical="center"/>
    </xf>
    <xf numFmtId="3" fontId="12" fillId="2" borderId="0" xfId="71" applyNumberFormat="1" applyFont="1" applyFill="1" applyAlignment="1">
      <alignment horizontal="right"/>
    </xf>
    <xf numFmtId="165" fontId="18" fillId="2" borderId="3" xfId="71" applyNumberFormat="1" applyFont="1" applyFill="1" applyBorder="1" applyAlignment="1">
      <alignment horizontal="left"/>
    </xf>
    <xf numFmtId="165" fontId="12" fillId="2" borderId="3" xfId="71" applyNumberFormat="1" applyFont="1" applyFill="1" applyBorder="1" applyAlignment="1">
      <alignment horizontal="center"/>
    </xf>
    <xf numFmtId="165" fontId="21" fillId="2" borderId="0" xfId="71" applyNumberFormat="1" applyFont="1" applyFill="1" applyAlignment="1">
      <alignment horizontal="center"/>
    </xf>
    <xf numFmtId="165" fontId="21" fillId="2" borderId="0" xfId="71" applyNumberFormat="1" applyFont="1" applyFill="1"/>
    <xf numFmtId="165" fontId="16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/>
    <xf numFmtId="37" fontId="14" fillId="2" borderId="0" xfId="71" applyNumberFormat="1" applyFont="1" applyFill="1" applyBorder="1" applyAlignment="1" applyProtection="1">
      <alignment horizontal="center"/>
    </xf>
    <xf numFmtId="0" fontId="25" fillId="2" borderId="0" xfId="102" applyFont="1" applyFill="1" applyAlignment="1">
      <alignment horizontal="center" vertical="center"/>
    </xf>
    <xf numFmtId="165" fontId="14" fillId="2" borderId="5" xfId="71" applyNumberFormat="1" applyFont="1" applyFill="1" applyBorder="1" applyAlignment="1">
      <alignment horizontal="center" vertical="center"/>
    </xf>
    <xf numFmtId="165" fontId="14" fillId="2" borderId="0" xfId="71" applyNumberFormat="1" applyFont="1" applyFill="1" applyBorder="1" applyAlignment="1">
      <alignment vertical="top"/>
    </xf>
    <xf numFmtId="165" fontId="18" fillId="2" borderId="0" xfId="71" applyNumberFormat="1" applyFont="1" applyFill="1" applyBorder="1" applyAlignment="1">
      <alignment horizontal="left" vertical="top"/>
    </xf>
    <xf numFmtId="165" fontId="17" fillId="2" borderId="0" xfId="71" applyNumberFormat="1" applyFont="1" applyFill="1" applyBorder="1" applyAlignment="1">
      <alignment vertical="top"/>
    </xf>
    <xf numFmtId="165" fontId="18" fillId="2" borderId="0" xfId="71" applyNumberFormat="1" applyFont="1" applyFill="1" applyBorder="1" applyAlignment="1">
      <alignment horizontal="center" vertical="top"/>
    </xf>
    <xf numFmtId="165" fontId="17" fillId="2" borderId="0" xfId="71" applyNumberFormat="1" applyFont="1" applyFill="1" applyBorder="1" applyAlignment="1">
      <alignment horizontal="center" vertical="top"/>
    </xf>
    <xf numFmtId="0" fontId="25" fillId="2" borderId="0" xfId="102" applyFont="1" applyFill="1" applyAlignment="1">
      <alignment vertical="top"/>
    </xf>
    <xf numFmtId="165" fontId="17" fillId="2" borderId="0" xfId="71" applyNumberFormat="1" applyFont="1" applyFill="1" applyBorder="1" applyAlignment="1">
      <alignment horizontal="right" vertical="top"/>
    </xf>
    <xf numFmtId="165" fontId="12" fillId="2" borderId="2" xfId="71" applyNumberFormat="1" applyFont="1" applyFill="1" applyBorder="1"/>
    <xf numFmtId="165" fontId="17" fillId="2" borderId="2" xfId="71" applyNumberFormat="1" applyFont="1" applyFill="1" applyBorder="1" applyAlignment="1">
      <alignment vertical="center"/>
    </xf>
    <xf numFmtId="165" fontId="14" fillId="2" borderId="0" xfId="71" applyNumberFormat="1" applyFont="1" applyFill="1" applyBorder="1" applyAlignment="1">
      <alignment horizontal="center" vertical="center"/>
    </xf>
    <xf numFmtId="3" fontId="23" fillId="2" borderId="0" xfId="102" applyNumberFormat="1" applyFont="1" applyFill="1"/>
    <xf numFmtId="3" fontId="12" fillId="2" borderId="0" xfId="71" applyNumberFormat="1" applyFont="1" applyFill="1" applyBorder="1"/>
    <xf numFmtId="3" fontId="12" fillId="2" borderId="3" xfId="71" applyNumberFormat="1" applyFont="1" applyFill="1" applyBorder="1" applyAlignment="1" applyProtection="1">
      <alignment horizontal="right"/>
    </xf>
    <xf numFmtId="3" fontId="17" fillId="2" borderId="3" xfId="71" applyNumberFormat="1" applyFont="1" applyFill="1" applyBorder="1" applyAlignment="1">
      <alignment horizontal="right"/>
    </xf>
    <xf numFmtId="165" fontId="14" fillId="2" borderId="2" xfId="71" applyNumberFormat="1" applyFont="1" applyFill="1" applyBorder="1" applyAlignment="1">
      <alignment horizontal="center"/>
    </xf>
    <xf numFmtId="165" fontId="12" fillId="2" borderId="3" xfId="71" applyNumberFormat="1" applyFont="1" applyFill="1" applyBorder="1"/>
    <xf numFmtId="165" fontId="12" fillId="2" borderId="0" xfId="71" applyNumberFormat="1" applyFont="1" applyFill="1" applyAlignment="1">
      <alignment horizontal="center"/>
    </xf>
    <xf numFmtId="165" fontId="16" fillId="2" borderId="0" xfId="71" applyNumberFormat="1" applyFont="1" applyFill="1" applyBorder="1" applyAlignment="1">
      <alignment horizontal="left"/>
    </xf>
    <xf numFmtId="165" fontId="15" fillId="2" borderId="0" xfId="71" applyNumberFormat="1" applyFont="1" applyFill="1" applyBorder="1" applyAlignment="1">
      <alignment horizontal="left"/>
    </xf>
    <xf numFmtId="165" fontId="15" fillId="2" borderId="0" xfId="71" applyNumberFormat="1" applyFont="1" applyFill="1" applyBorder="1" applyAlignment="1">
      <alignment horizontal="center" vertical="center"/>
    </xf>
    <xf numFmtId="165" fontId="16" fillId="2" borderId="0" xfId="71" applyNumberFormat="1" applyFont="1" applyFill="1" applyBorder="1" applyAlignment="1">
      <alignment horizontal="center" vertical="center"/>
    </xf>
    <xf numFmtId="165" fontId="15" fillId="2" borderId="4" xfId="71" applyNumberFormat="1" applyFont="1" applyFill="1" applyBorder="1" applyAlignment="1">
      <alignment horizontal="right"/>
    </xf>
    <xf numFmtId="165" fontId="16" fillId="2" borderId="0" xfId="71" applyNumberFormat="1" applyFont="1" applyFill="1" applyBorder="1" applyAlignment="1">
      <alignment horizontal="right"/>
    </xf>
    <xf numFmtId="165" fontId="17" fillId="2" borderId="0" xfId="71" applyNumberFormat="1" applyFont="1" applyFill="1" applyAlignment="1">
      <alignment horizontal="left"/>
    </xf>
    <xf numFmtId="165" fontId="16" fillId="2" borderId="0" xfId="105" applyNumberFormat="1" applyFont="1" applyFill="1" applyAlignment="1">
      <alignment horizontal="right" vertical="top"/>
    </xf>
    <xf numFmtId="37" fontId="14" fillId="2" borderId="0" xfId="71" applyNumberFormat="1" applyFont="1" applyFill="1" applyProtection="1"/>
    <xf numFmtId="37" fontId="14" fillId="2" borderId="0" xfId="71" applyNumberFormat="1" applyFont="1" applyFill="1" applyAlignment="1" applyProtection="1">
      <alignment horizontal="center"/>
    </xf>
    <xf numFmtId="165" fontId="17" fillId="2" borderId="1" xfId="71" applyNumberFormat="1" applyFont="1" applyFill="1" applyBorder="1" applyAlignment="1">
      <alignment horizontal="center" vertical="center"/>
    </xf>
    <xf numFmtId="0" fontId="22" fillId="2" borderId="0" xfId="102" applyFont="1" applyFill="1"/>
    <xf numFmtId="0" fontId="23" fillId="2" borderId="0" xfId="102" applyFont="1" applyFill="1" applyAlignment="1">
      <alignment vertical="top"/>
    </xf>
    <xf numFmtId="165" fontId="18" fillId="2" borderId="2" xfId="71" applyNumberFormat="1" applyFont="1" applyFill="1" applyBorder="1" applyAlignment="1">
      <alignment vertical="top"/>
    </xf>
    <xf numFmtId="165" fontId="12" fillId="2" borderId="0" xfId="71" applyNumberFormat="1" applyFont="1" applyFill="1" applyBorder="1" applyAlignment="1">
      <alignment vertical="top"/>
    </xf>
    <xf numFmtId="165" fontId="15" fillId="2" borderId="0" xfId="71" applyNumberFormat="1" applyFont="1" applyFill="1" applyBorder="1" applyAlignment="1">
      <alignment horizontal="right"/>
    </xf>
    <xf numFmtId="3" fontId="15" fillId="2" borderId="0" xfId="47" applyNumberFormat="1" applyFont="1" applyFill="1" applyBorder="1"/>
    <xf numFmtId="0" fontId="23" fillId="2" borderId="0" xfId="102" applyFont="1" applyFill="1" applyAlignment="1">
      <alignment horizontal="right"/>
    </xf>
    <xf numFmtId="3" fontId="14" fillId="2" borderId="0" xfId="71" applyNumberFormat="1" applyFont="1" applyFill="1" applyBorder="1"/>
    <xf numFmtId="3" fontId="23" fillId="2" borderId="0" xfId="102" applyNumberFormat="1" applyFont="1" applyFill="1" applyAlignment="1">
      <alignment horizontal="right"/>
    </xf>
    <xf numFmtId="3" fontId="12" fillId="2" borderId="0" xfId="71" quotePrefix="1" applyNumberFormat="1" applyFont="1" applyFill="1" applyBorder="1" applyAlignment="1">
      <alignment horizontal="right"/>
    </xf>
    <xf numFmtId="3" fontId="14" fillId="2" borderId="0" xfId="71" applyNumberFormat="1" applyFont="1" applyFill="1" applyBorder="1" applyAlignment="1">
      <alignment horizontal="right"/>
    </xf>
    <xf numFmtId="165" fontId="14" fillId="2" borderId="3" xfId="71" applyNumberFormat="1" applyFont="1" applyFill="1" applyBorder="1" applyAlignment="1">
      <alignment horizontal="center"/>
    </xf>
    <xf numFmtId="37" fontId="14" fillId="2" borderId="3" xfId="71" applyNumberFormat="1" applyFont="1" applyFill="1" applyBorder="1" applyProtection="1"/>
    <xf numFmtId="165" fontId="14" fillId="2" borderId="3" xfId="71" applyNumberFormat="1" applyFont="1" applyFill="1" applyBorder="1" applyAlignment="1">
      <alignment horizontal="right"/>
    </xf>
    <xf numFmtId="0" fontId="13" fillId="2" borderId="0" xfId="102" applyFont="1" applyFill="1"/>
    <xf numFmtId="165" fontId="19" fillId="2" borderId="0" xfId="71" applyNumberFormat="1" applyFont="1" applyFill="1" applyBorder="1"/>
    <xf numFmtId="165" fontId="20" fillId="2" borderId="0" xfId="71" applyNumberFormat="1" applyFont="1" applyFill="1" applyBorder="1" applyAlignment="1"/>
    <xf numFmtId="165" fontId="20" fillId="2" borderId="0" xfId="71" applyNumberFormat="1" applyFont="1" applyFill="1" applyBorder="1"/>
    <xf numFmtId="0" fontId="14" fillId="2" borderId="0" xfId="102" applyFont="1" applyFill="1"/>
    <xf numFmtId="0" fontId="20" fillId="2" borderId="0" xfId="102" applyFont="1" applyFill="1" applyAlignment="1">
      <alignment vertical="top"/>
    </xf>
    <xf numFmtId="0" fontId="14" fillId="2" borderId="0" xfId="102" applyFont="1" applyFill="1" applyAlignment="1">
      <alignment horizontal="center"/>
    </xf>
    <xf numFmtId="0" fontId="22" fillId="2" borderId="0" xfId="102" applyFont="1" applyFill="1" applyAlignment="1">
      <alignment horizontal="center"/>
    </xf>
    <xf numFmtId="165" fontId="16" fillId="2" borderId="0" xfId="71" applyNumberFormat="1" applyFont="1" applyFill="1"/>
    <xf numFmtId="165" fontId="15" fillId="2" borderId="0" xfId="71" applyNumberFormat="1" applyFont="1" applyFill="1" applyBorder="1" applyAlignment="1"/>
    <xf numFmtId="165" fontId="16" fillId="2" borderId="0" xfId="71" applyNumberFormat="1" applyFont="1" applyFill="1" applyBorder="1" applyAlignment="1"/>
    <xf numFmtId="165" fontId="17" fillId="2" borderId="0" xfId="71" applyNumberFormat="1" applyFont="1" applyFill="1" applyBorder="1" applyAlignment="1">
      <alignment horizontal="left" vertical="top"/>
    </xf>
    <xf numFmtId="3" fontId="14" fillId="2" borderId="0" xfId="71" applyNumberFormat="1" applyFont="1" applyFill="1" applyBorder="1" applyAlignment="1">
      <alignment horizontal="right" vertical="top"/>
    </xf>
    <xf numFmtId="3" fontId="15" fillId="2" borderId="0" xfId="71" applyNumberFormat="1" applyFont="1" applyFill="1" applyBorder="1" applyAlignment="1">
      <alignment vertical="top"/>
    </xf>
    <xf numFmtId="165" fontId="14" fillId="2" borderId="0" xfId="71" applyNumberFormat="1" applyFont="1" applyFill="1" applyAlignment="1">
      <alignment vertical="top"/>
    </xf>
    <xf numFmtId="37" fontId="15" fillId="2" borderId="0" xfId="71" applyNumberFormat="1" applyFont="1" applyFill="1" applyBorder="1" applyProtection="1"/>
    <xf numFmtId="3" fontId="15" fillId="2" borderId="0" xfId="71" applyNumberFormat="1" applyFont="1" applyFill="1" applyBorder="1" applyAlignment="1" applyProtection="1"/>
    <xf numFmtId="165" fontId="12" fillId="2" borderId="0" xfId="71" applyNumberFormat="1" applyFont="1" applyFill="1" applyBorder="1" applyAlignment="1">
      <alignment horizontal="left" vertical="top"/>
    </xf>
    <xf numFmtId="3" fontId="15" fillId="2" borderId="0" xfId="71" applyNumberFormat="1" applyFont="1" applyFill="1" applyBorder="1"/>
    <xf numFmtId="165" fontId="18" fillId="2" borderId="0" xfId="71" applyNumberFormat="1" applyFont="1" applyFill="1" applyBorder="1" applyAlignment="1">
      <alignment vertical="top"/>
    </xf>
    <xf numFmtId="0" fontId="23" fillId="2" borderId="0" xfId="102" applyFont="1" applyFill="1" applyAlignment="1">
      <alignment horizontal="center"/>
    </xf>
    <xf numFmtId="165" fontId="18" fillId="2" borderId="0" xfId="71" applyNumberFormat="1" applyFont="1" applyFill="1" applyAlignment="1">
      <alignment horizontal="left"/>
    </xf>
    <xf numFmtId="165" fontId="12" fillId="2" borderId="1" xfId="71" applyNumberFormat="1" applyFont="1" applyFill="1" applyBorder="1" applyAlignment="1">
      <alignment horizontal="center"/>
    </xf>
    <xf numFmtId="3" fontId="17" fillId="2" borderId="0" xfId="71" applyNumberFormat="1" applyFont="1" applyFill="1" applyBorder="1"/>
    <xf numFmtId="165" fontId="15" fillId="2" borderId="0" xfId="107" applyNumberFormat="1" applyFont="1" applyFill="1" applyAlignment="1">
      <alignment horizontal="right"/>
    </xf>
    <xf numFmtId="165" fontId="15" fillId="2" borderId="0" xfId="107" applyNumberFormat="1" applyFont="1" applyFill="1" applyAlignment="1">
      <alignment horizontal="left"/>
    </xf>
    <xf numFmtId="165" fontId="15" fillId="2" borderId="0" xfId="107" applyNumberFormat="1" applyFont="1" applyFill="1" applyAlignment="1">
      <alignment horizontal="center"/>
    </xf>
    <xf numFmtId="165" fontId="14" fillId="2" borderId="0" xfId="107" applyNumberFormat="1" applyFont="1" applyFill="1" applyAlignment="1">
      <alignment horizontal="right"/>
    </xf>
    <xf numFmtId="165" fontId="15" fillId="2" borderId="0" xfId="107" applyNumberFormat="1" applyFont="1" applyFill="1"/>
    <xf numFmtId="165" fontId="16" fillId="2" borderId="0" xfId="107" applyNumberFormat="1" applyFont="1" applyFill="1" applyAlignment="1">
      <alignment horizontal="right"/>
    </xf>
    <xf numFmtId="165" fontId="16" fillId="2" borderId="0" xfId="107" applyNumberFormat="1" applyFont="1" applyFill="1" applyAlignment="1">
      <alignment horizontal="left"/>
    </xf>
    <xf numFmtId="165" fontId="16" fillId="2" borderId="0" xfId="107" applyNumberFormat="1" applyFont="1" applyFill="1" applyAlignment="1">
      <alignment horizontal="center"/>
    </xf>
    <xf numFmtId="165" fontId="14" fillId="2" borderId="0" xfId="107" applyNumberFormat="1" applyFont="1" applyFill="1" applyAlignment="1">
      <alignment horizontal="center"/>
    </xf>
    <xf numFmtId="165" fontId="14" fillId="2" borderId="1" xfId="107" applyNumberFormat="1" applyFont="1" applyFill="1" applyBorder="1"/>
    <xf numFmtId="165" fontId="12" fillId="2" borderId="1" xfId="107" applyNumberFormat="1" applyFont="1" applyFill="1" applyBorder="1"/>
    <xf numFmtId="165" fontId="12" fillId="2" borderId="1" xfId="107" applyNumberFormat="1" applyFont="1" applyFill="1" applyBorder="1" applyAlignment="1">
      <alignment horizontal="center"/>
    </xf>
    <xf numFmtId="165" fontId="17" fillId="2" borderId="1" xfId="107" applyNumberFormat="1" applyFont="1" applyFill="1" applyBorder="1"/>
    <xf numFmtId="165" fontId="12" fillId="2" borderId="1" xfId="107" applyNumberFormat="1" applyFont="1" applyFill="1" applyBorder="1" applyAlignment="1">
      <alignment horizontal="left"/>
    </xf>
    <xf numFmtId="165" fontId="17" fillId="2" borderId="0" xfId="107" applyNumberFormat="1" applyFont="1" applyFill="1" applyBorder="1" applyAlignment="1">
      <alignment horizontal="center" vertical="center"/>
    </xf>
    <xf numFmtId="165" fontId="17" fillId="2" borderId="0" xfId="105" applyNumberFormat="1" applyFont="1" applyFill="1" applyBorder="1" applyAlignment="1"/>
    <xf numFmtId="165" fontId="18" fillId="2" borderId="0" xfId="107" applyNumberFormat="1" applyFont="1" applyFill="1" applyBorder="1" applyAlignment="1">
      <alignment horizontal="left" vertical="top"/>
    </xf>
    <xf numFmtId="165" fontId="18" fillId="2" borderId="0" xfId="107" applyNumberFormat="1" applyFont="1" applyFill="1" applyBorder="1" applyAlignment="1">
      <alignment horizontal="center" vertical="center"/>
    </xf>
    <xf numFmtId="165" fontId="18" fillId="2" borderId="0" xfId="105" applyNumberFormat="1" applyFont="1" applyFill="1" applyBorder="1" applyAlignment="1"/>
    <xf numFmtId="165" fontId="14" fillId="2" borderId="2" xfId="107" applyNumberFormat="1" applyFont="1" applyFill="1" applyBorder="1"/>
    <xf numFmtId="165" fontId="14" fillId="2" borderId="2" xfId="107" applyNumberFormat="1" applyFont="1" applyFill="1" applyBorder="1" applyAlignment="1">
      <alignment horizontal="center"/>
    </xf>
    <xf numFmtId="165" fontId="14" fillId="2" borderId="2" xfId="107" applyNumberFormat="1" applyFont="1" applyFill="1" applyBorder="1" applyAlignment="1">
      <alignment horizontal="right"/>
    </xf>
    <xf numFmtId="165" fontId="15" fillId="2" borderId="2" xfId="107" applyNumberFormat="1" applyFont="1" applyFill="1" applyBorder="1" applyAlignment="1">
      <alignment horizontal="right"/>
    </xf>
    <xf numFmtId="165" fontId="14" fillId="2" borderId="0" xfId="107" applyNumberFormat="1" applyFont="1" applyFill="1" applyAlignment="1"/>
    <xf numFmtId="0" fontId="12" fillId="2" borderId="0" xfId="548" applyFont="1" applyFill="1" applyBorder="1" applyAlignment="1">
      <alignment horizontal="center" vertical="center"/>
    </xf>
    <xf numFmtId="0" fontId="93" fillId="2" borderId="0" xfId="102" applyFont="1" applyFill="1"/>
    <xf numFmtId="165" fontId="18" fillId="2" borderId="0" xfId="107" applyNumberFormat="1" applyFont="1" applyFill="1" applyBorder="1" applyAlignment="1">
      <alignment horizontal="right"/>
    </xf>
    <xf numFmtId="165" fontId="16" fillId="2" borderId="3" xfId="107" applyNumberFormat="1" applyFont="1" applyFill="1" applyBorder="1" applyAlignment="1">
      <alignment horizontal="left"/>
    </xf>
    <xf numFmtId="165" fontId="18" fillId="2" borderId="3" xfId="107" applyNumberFormat="1" applyFont="1" applyFill="1" applyBorder="1" applyAlignment="1">
      <alignment horizontal="left"/>
    </xf>
    <xf numFmtId="165" fontId="18" fillId="2" borderId="3" xfId="107" applyNumberFormat="1" applyFont="1" applyFill="1" applyBorder="1" applyAlignment="1">
      <alignment horizontal="center"/>
    </xf>
    <xf numFmtId="165" fontId="18" fillId="2" borderId="3" xfId="107" applyNumberFormat="1" applyFont="1" applyFill="1" applyBorder="1" applyAlignment="1">
      <alignment horizontal="right"/>
    </xf>
    <xf numFmtId="165" fontId="17" fillId="2" borderId="3" xfId="107" applyNumberFormat="1" applyFont="1" applyFill="1" applyBorder="1"/>
    <xf numFmtId="165" fontId="12" fillId="2" borderId="3" xfId="107" applyNumberFormat="1" applyFont="1" applyFill="1" applyBorder="1"/>
    <xf numFmtId="165" fontId="32" fillId="2" borderId="0" xfId="105" applyNumberFormat="1" applyFont="1" applyFill="1" applyAlignment="1">
      <alignment horizontal="left"/>
    </xf>
    <xf numFmtId="165" fontId="17" fillId="2" borderId="0" xfId="105" applyNumberFormat="1" applyFont="1" applyFill="1" applyAlignment="1">
      <alignment horizontal="left"/>
    </xf>
    <xf numFmtId="37" fontId="12" fillId="2" borderId="0" xfId="107" applyNumberFormat="1" applyFont="1" applyFill="1" applyBorder="1" applyAlignment="1" applyProtection="1">
      <alignment horizontal="right"/>
    </xf>
    <xf numFmtId="165" fontId="33" fillId="2" borderId="0" xfId="105" applyNumberFormat="1" applyFont="1" applyFill="1" applyAlignment="1">
      <alignment horizontal="left"/>
    </xf>
    <xf numFmtId="165" fontId="18" fillId="2" borderId="0" xfId="105" applyNumberFormat="1" applyFont="1" applyFill="1" applyAlignment="1">
      <alignment horizontal="left"/>
    </xf>
    <xf numFmtId="165" fontId="34" fillId="2" borderId="0" xfId="105" applyNumberFormat="1" applyFont="1" applyFill="1" applyAlignment="1">
      <alignment horizontal="left"/>
    </xf>
    <xf numFmtId="165" fontId="18" fillId="2" borderId="0" xfId="107" applyNumberFormat="1" applyFont="1" applyFill="1" applyBorder="1" applyAlignment="1">
      <alignment horizontal="center" vertical="top"/>
    </xf>
    <xf numFmtId="165" fontId="18" fillId="2" borderId="0" xfId="105" applyNumberFormat="1" applyFont="1" applyFill="1" applyBorder="1" applyAlignment="1">
      <alignment vertical="top"/>
    </xf>
    <xf numFmtId="165" fontId="12" fillId="2" borderId="3" xfId="107" applyNumberFormat="1" applyFont="1" applyFill="1" applyBorder="1" applyAlignment="1">
      <alignment horizontal="left"/>
    </xf>
    <xf numFmtId="172" fontId="12" fillId="2" borderId="3" xfId="107" applyNumberFormat="1" applyFont="1" applyFill="1" applyBorder="1"/>
    <xf numFmtId="165" fontId="19" fillId="2" borderId="0" xfId="105" applyNumberFormat="1" applyFont="1" applyFill="1" applyAlignment="1">
      <alignment horizontal="left"/>
    </xf>
    <xf numFmtId="165" fontId="20" fillId="2" borderId="0" xfId="107" applyNumberFormat="1" applyFont="1" applyFill="1" applyBorder="1" applyAlignment="1">
      <alignment horizontal="left"/>
    </xf>
    <xf numFmtId="165" fontId="20" fillId="2" borderId="0" xfId="107" applyNumberFormat="1" applyFont="1" applyFill="1" applyBorder="1" applyAlignment="1">
      <alignment horizontal="center"/>
    </xf>
    <xf numFmtId="165" fontId="20" fillId="2" borderId="0" xfId="107" applyNumberFormat="1" applyFont="1" applyFill="1" applyBorder="1" applyAlignment="1">
      <alignment horizontal="right"/>
    </xf>
    <xf numFmtId="165" fontId="13" fillId="2" borderId="0" xfId="107" applyNumberFormat="1" applyFont="1" applyFill="1" applyBorder="1"/>
    <xf numFmtId="37" fontId="13" fillId="2" borderId="0" xfId="107" applyNumberFormat="1" applyFont="1" applyFill="1" applyBorder="1" applyAlignment="1" applyProtection="1">
      <alignment horizontal="right"/>
    </xf>
    <xf numFmtId="165" fontId="35" fillId="2" borderId="0" xfId="105" applyNumberFormat="1" applyFont="1" applyFill="1" applyAlignment="1">
      <alignment horizontal="left"/>
    </xf>
    <xf numFmtId="165" fontId="17" fillId="2" borderId="0" xfId="107" applyNumberFormat="1" applyFont="1" applyFill="1" applyBorder="1" applyAlignment="1">
      <alignment horizontal="right"/>
    </xf>
    <xf numFmtId="0" fontId="23" fillId="2" borderId="0" xfId="102" applyFont="1" applyFill="1" applyAlignment="1"/>
    <xf numFmtId="172" fontId="12" fillId="2" borderId="0" xfId="107" applyNumberFormat="1" applyFont="1" applyFill="1" applyBorder="1" applyAlignment="1"/>
    <xf numFmtId="165" fontId="15" fillId="2" borderId="3" xfId="107" applyNumberFormat="1" applyFont="1" applyFill="1" applyBorder="1"/>
    <xf numFmtId="165" fontId="34" fillId="2" borderId="3" xfId="107" applyNumberFormat="1" applyFont="1" applyFill="1" applyBorder="1" applyAlignment="1">
      <alignment horizontal="left"/>
    </xf>
    <xf numFmtId="165" fontId="34" fillId="2" borderId="3" xfId="107" applyNumberFormat="1" applyFont="1" applyFill="1" applyBorder="1" applyAlignment="1">
      <alignment horizontal="center"/>
    </xf>
    <xf numFmtId="165" fontId="21" fillId="2" borderId="0" xfId="107" applyNumberFormat="1" applyFont="1" applyFill="1" applyBorder="1"/>
    <xf numFmtId="165" fontId="19" fillId="2" borderId="0" xfId="107" applyNumberFormat="1" applyFont="1" applyFill="1" applyBorder="1"/>
    <xf numFmtId="165" fontId="20" fillId="2" borderId="0" xfId="107" applyNumberFormat="1" applyFont="1" applyFill="1" applyBorder="1" applyAlignment="1">
      <alignment vertical="top"/>
    </xf>
    <xf numFmtId="165" fontId="14" fillId="2" borderId="3" xfId="107" applyNumberFormat="1" applyFont="1" applyFill="1" applyBorder="1"/>
    <xf numFmtId="165" fontId="15" fillId="2" borderId="0" xfId="105" applyNumberFormat="1" applyFont="1" applyFill="1" applyAlignment="1">
      <alignment horizontal="left"/>
    </xf>
    <xf numFmtId="37" fontId="17" fillId="2" borderId="0" xfId="107" applyNumberFormat="1" applyFont="1" applyFill="1" applyBorder="1" applyAlignment="1" applyProtection="1">
      <alignment horizontal="right"/>
    </xf>
    <xf numFmtId="165" fontId="15" fillId="2" borderId="0" xfId="107" applyNumberFormat="1" applyFont="1" applyFill="1" applyBorder="1" applyAlignment="1">
      <alignment vertical="top"/>
    </xf>
    <xf numFmtId="165" fontId="16" fillId="2" borderId="0" xfId="107" applyNumberFormat="1" applyFont="1" applyFill="1" applyBorder="1" applyAlignment="1">
      <alignment horizontal="right"/>
    </xf>
    <xf numFmtId="165" fontId="36" fillId="2" borderId="0" xfId="105" applyNumberFormat="1" applyFont="1" applyFill="1" applyAlignment="1">
      <alignment horizontal="left"/>
    </xf>
    <xf numFmtId="37" fontId="14" fillId="2" borderId="0" xfId="107" applyNumberFormat="1" applyFont="1" applyFill="1" applyBorder="1" applyAlignment="1" applyProtection="1">
      <alignment horizontal="right"/>
    </xf>
    <xf numFmtId="165" fontId="16" fillId="2" borderId="0" xfId="107" applyNumberFormat="1" applyFont="1" applyFill="1" applyBorder="1"/>
    <xf numFmtId="165" fontId="16" fillId="2" borderId="0" xfId="105" applyNumberFormat="1" applyFont="1" applyFill="1" applyAlignment="1">
      <alignment horizontal="left"/>
    </xf>
    <xf numFmtId="37" fontId="16" fillId="2" borderId="0" xfId="107" applyNumberFormat="1" applyFont="1" applyFill="1" applyBorder="1" applyAlignment="1" applyProtection="1">
      <alignment horizontal="right"/>
    </xf>
    <xf numFmtId="165" fontId="15" fillId="2" borderId="0" xfId="107" applyNumberFormat="1" applyFont="1" applyFill="1" applyBorder="1"/>
    <xf numFmtId="165" fontId="17" fillId="2" borderId="0" xfId="107" applyNumberFormat="1" applyFont="1" applyFill="1" applyBorder="1" applyAlignment="1"/>
    <xf numFmtId="0" fontId="23" fillId="2" borderId="3" xfId="102" applyFont="1" applyFill="1" applyBorder="1" applyAlignment="1">
      <alignment horizontal="center"/>
    </xf>
    <xf numFmtId="0" fontId="23" fillId="2" borderId="3" xfId="102" applyFont="1" applyFill="1" applyBorder="1"/>
    <xf numFmtId="165" fontId="12" fillId="2" borderId="3" xfId="107" applyNumberFormat="1" applyFont="1" applyFill="1" applyBorder="1" applyAlignment="1">
      <alignment horizontal="right"/>
    </xf>
    <xf numFmtId="165" fontId="37" fillId="2" borderId="0" xfId="105" applyNumberFormat="1" applyFont="1" applyFill="1" applyAlignment="1">
      <alignment horizontal="left"/>
    </xf>
    <xf numFmtId="165" fontId="37" fillId="2" borderId="0" xfId="107" applyNumberFormat="1" applyFont="1" applyFill="1" applyBorder="1" applyAlignment="1">
      <alignment horizontal="left"/>
    </xf>
    <xf numFmtId="165" fontId="37" fillId="2" borderId="0" xfId="107" applyNumberFormat="1" applyFont="1" applyFill="1" applyBorder="1" applyAlignment="1">
      <alignment vertical="top"/>
    </xf>
    <xf numFmtId="165" fontId="38" fillId="2" borderId="0" xfId="107" applyNumberFormat="1" applyFont="1" applyFill="1" applyBorder="1" applyAlignment="1">
      <alignment horizontal="left"/>
    </xf>
    <xf numFmtId="165" fontId="19" fillId="2" borderId="0" xfId="107" applyNumberFormat="1" applyFont="1" applyFill="1" applyBorder="1" applyAlignment="1">
      <alignment horizontal="right"/>
    </xf>
    <xf numFmtId="165" fontId="19" fillId="2" borderId="0" xfId="107" applyNumberFormat="1" applyFont="1" applyFill="1" applyBorder="1" applyAlignment="1">
      <alignment horizontal="left"/>
    </xf>
    <xf numFmtId="37" fontId="19" fillId="2" borderId="0" xfId="107" applyNumberFormat="1" applyFont="1" applyFill="1" applyBorder="1" applyAlignment="1" applyProtection="1">
      <alignment horizontal="right"/>
    </xf>
    <xf numFmtId="165" fontId="19" fillId="2" borderId="0" xfId="107" applyNumberFormat="1" applyFont="1" applyFill="1" applyBorder="1" applyAlignment="1">
      <alignment vertical="top"/>
    </xf>
    <xf numFmtId="165" fontId="38" fillId="2" borderId="0" xfId="107" applyNumberFormat="1" applyFont="1" applyFill="1" applyBorder="1"/>
    <xf numFmtId="165" fontId="16" fillId="2" borderId="0" xfId="107" applyNumberFormat="1" applyFont="1" applyFill="1" applyBorder="1" applyAlignment="1">
      <alignment horizontal="center"/>
    </xf>
    <xf numFmtId="165" fontId="14" fillId="2" borderId="0" xfId="107" applyNumberFormat="1" applyFont="1" applyFill="1" applyBorder="1" applyAlignment="1">
      <alignment horizontal="center"/>
    </xf>
    <xf numFmtId="165" fontId="14" fillId="2" borderId="0" xfId="107" applyNumberFormat="1" applyFont="1" applyFill="1" applyBorder="1" applyAlignment="1">
      <alignment horizontal="right"/>
    </xf>
    <xf numFmtId="165" fontId="15" fillId="2" borderId="0" xfId="107" applyNumberFormat="1" applyFont="1" applyFill="1" applyBorder="1" applyAlignment="1">
      <alignment horizontal="right"/>
    </xf>
    <xf numFmtId="0" fontId="17" fillId="2" borderId="0" xfId="548" applyFont="1" applyFill="1" applyBorder="1" applyAlignment="1">
      <alignment horizontal="center" vertical="center"/>
    </xf>
    <xf numFmtId="3" fontId="17" fillId="2" borderId="0" xfId="107" applyNumberFormat="1" applyFont="1" applyFill="1" applyBorder="1" applyAlignment="1">
      <alignment horizontal="right"/>
    </xf>
    <xf numFmtId="169" fontId="12" fillId="2" borderId="0" xfId="107" applyNumberFormat="1" applyFont="1" applyFill="1" applyBorder="1" applyAlignment="1"/>
    <xf numFmtId="169" fontId="12" fillId="2" borderId="0" xfId="107" applyNumberFormat="1" applyFont="1" applyFill="1" applyBorder="1" applyAlignment="1">
      <alignment horizontal="right"/>
    </xf>
    <xf numFmtId="3" fontId="12" fillId="2" borderId="3" xfId="107" applyNumberFormat="1" applyFont="1" applyFill="1" applyBorder="1" applyAlignment="1"/>
    <xf numFmtId="165" fontId="14" fillId="2" borderId="0" xfId="105" applyNumberFormat="1" applyFont="1" applyFill="1" applyAlignment="1">
      <alignment horizontal="center" vertical="center"/>
    </xf>
    <xf numFmtId="165" fontId="16" fillId="2" borderId="0" xfId="105" applyNumberFormat="1" applyFont="1" applyFill="1" applyAlignment="1">
      <alignment horizontal="right"/>
    </xf>
    <xf numFmtId="165" fontId="15" fillId="2" borderId="0" xfId="105" applyNumberFormat="1" applyFont="1" applyFill="1" applyAlignment="1">
      <alignment horizontal="right"/>
    </xf>
    <xf numFmtId="165" fontId="15" fillId="2" borderId="0" xfId="105" applyNumberFormat="1" applyFont="1" applyFill="1" applyAlignment="1">
      <alignment horizontal="center" vertical="center"/>
    </xf>
    <xf numFmtId="165" fontId="16" fillId="2" borderId="0" xfId="105" applyNumberFormat="1" applyFont="1" applyFill="1" applyAlignment="1">
      <alignment horizontal="center" vertical="center"/>
    </xf>
    <xf numFmtId="165" fontId="14" fillId="2" borderId="1" xfId="105" applyNumberFormat="1" applyFont="1" applyFill="1" applyBorder="1"/>
    <xf numFmtId="165" fontId="15" fillId="2" borderId="1" xfId="105" applyNumberFormat="1" applyFont="1" applyFill="1" applyBorder="1" applyAlignment="1">
      <alignment vertical="center"/>
    </xf>
    <xf numFmtId="165" fontId="15" fillId="2" borderId="1" xfId="105" applyNumberFormat="1" applyFont="1" applyFill="1" applyBorder="1" applyAlignment="1">
      <alignment horizontal="left"/>
    </xf>
    <xf numFmtId="165" fontId="15" fillId="2" borderId="1" xfId="105" applyNumberFormat="1" applyFont="1" applyFill="1" applyBorder="1"/>
    <xf numFmtId="165" fontId="15" fillId="2" borderId="0" xfId="105" applyNumberFormat="1" applyFont="1" applyFill="1" applyBorder="1" applyAlignment="1">
      <alignment horizontal="left"/>
    </xf>
    <xf numFmtId="165" fontId="17" fillId="2" borderId="0" xfId="105" applyNumberFormat="1" applyFont="1" applyFill="1" applyBorder="1" applyAlignment="1">
      <alignment horizontal="left"/>
    </xf>
    <xf numFmtId="165" fontId="17" fillId="2" borderId="0" xfId="105" applyNumberFormat="1" applyFont="1" applyFill="1" applyBorder="1" applyAlignment="1">
      <alignment horizontal="center"/>
    </xf>
    <xf numFmtId="165" fontId="15" fillId="2" borderId="0" xfId="105" applyNumberFormat="1" applyFont="1" applyFill="1" applyBorder="1"/>
    <xf numFmtId="165" fontId="16" fillId="2" borderId="0" xfId="105" applyNumberFormat="1" applyFont="1" applyFill="1" applyBorder="1" applyAlignment="1">
      <alignment horizontal="left" vertical="top"/>
    </xf>
    <xf numFmtId="165" fontId="18" fillId="2" borderId="0" xfId="105" applyNumberFormat="1" applyFont="1" applyFill="1" applyBorder="1" applyAlignment="1">
      <alignment horizontal="left" vertical="top"/>
    </xf>
    <xf numFmtId="165" fontId="12" fillId="2" borderId="0" xfId="105" applyNumberFormat="1" applyFont="1" applyFill="1" applyBorder="1" applyAlignment="1">
      <alignment vertical="top"/>
    </xf>
    <xf numFmtId="165" fontId="18" fillId="2" borderId="0" xfId="105" applyNumberFormat="1" applyFont="1" applyFill="1" applyBorder="1" applyAlignment="1">
      <alignment horizontal="center" vertical="top"/>
    </xf>
    <xf numFmtId="165" fontId="16" fillId="2" borderId="0" xfId="105" applyNumberFormat="1" applyFont="1" applyFill="1" applyBorder="1" applyAlignment="1">
      <alignment vertical="top"/>
    </xf>
    <xf numFmtId="165" fontId="17" fillId="2" borderId="0" xfId="105" applyNumberFormat="1" applyFont="1" applyFill="1" applyBorder="1" applyAlignment="1">
      <alignment vertical="center"/>
    </xf>
    <xf numFmtId="165" fontId="17" fillId="2" borderId="4" xfId="105" applyNumberFormat="1" applyFont="1" applyFill="1" applyBorder="1" applyAlignment="1">
      <alignment horizontal="right"/>
    </xf>
    <xf numFmtId="165" fontId="17" fillId="2" borderId="0" xfId="105" applyNumberFormat="1" applyFont="1" applyFill="1" applyBorder="1" applyAlignment="1">
      <alignment horizontal="right"/>
    </xf>
    <xf numFmtId="165" fontId="15" fillId="2" borderId="0" xfId="105" applyNumberFormat="1" applyFont="1" applyFill="1" applyBorder="1" applyAlignment="1">
      <alignment horizontal="right"/>
    </xf>
    <xf numFmtId="165" fontId="18" fillId="2" borderId="0" xfId="105" applyNumberFormat="1" applyFont="1" applyFill="1" applyBorder="1" applyAlignment="1">
      <alignment horizontal="right"/>
    </xf>
    <xf numFmtId="165" fontId="16" fillId="2" borderId="0" xfId="105" applyNumberFormat="1" applyFont="1" applyFill="1" applyBorder="1" applyAlignment="1">
      <alignment horizontal="right"/>
    </xf>
    <xf numFmtId="165" fontId="14" fillId="2" borderId="2" xfId="105" applyNumberFormat="1" applyFont="1" applyFill="1" applyBorder="1"/>
    <xf numFmtId="165" fontId="15" fillId="2" borderId="2" xfId="105" applyNumberFormat="1" applyFont="1" applyFill="1" applyBorder="1" applyAlignment="1">
      <alignment vertical="center"/>
    </xf>
    <xf numFmtId="165" fontId="36" fillId="2" borderId="2" xfId="105" applyNumberFormat="1" applyFont="1" applyFill="1" applyBorder="1" applyAlignment="1">
      <alignment horizontal="right"/>
    </xf>
    <xf numFmtId="165" fontId="16" fillId="2" borderId="2" xfId="105" applyNumberFormat="1" applyFont="1" applyFill="1" applyBorder="1" applyAlignment="1">
      <alignment horizontal="right"/>
    </xf>
    <xf numFmtId="165" fontId="14" fillId="2" borderId="0" xfId="105" applyNumberFormat="1" applyFont="1" applyFill="1" applyBorder="1" applyAlignment="1">
      <alignment horizontal="center" vertical="center"/>
    </xf>
    <xf numFmtId="165" fontId="36" fillId="2" borderId="0" xfId="105" applyNumberFormat="1" applyFont="1" applyFill="1" applyBorder="1" applyAlignment="1">
      <alignment horizontal="right"/>
    </xf>
    <xf numFmtId="165" fontId="14" fillId="2" borderId="3" xfId="105" applyNumberFormat="1" applyFont="1" applyFill="1" applyBorder="1"/>
    <xf numFmtId="165" fontId="12" fillId="2" borderId="3" xfId="105" applyNumberFormat="1" applyFont="1" applyFill="1" applyBorder="1"/>
    <xf numFmtId="165" fontId="12" fillId="2" borderId="3" xfId="105" applyNumberFormat="1" applyFont="1" applyFill="1" applyBorder="1" applyAlignment="1">
      <alignment horizontal="center"/>
    </xf>
    <xf numFmtId="165" fontId="17" fillId="2" borderId="3" xfId="105" applyNumberFormat="1" applyFont="1" applyFill="1" applyBorder="1"/>
    <xf numFmtId="3" fontId="17" fillId="2" borderId="3" xfId="105" applyNumberFormat="1" applyFont="1" applyFill="1" applyBorder="1"/>
    <xf numFmtId="165" fontId="13" fillId="2" borderId="0" xfId="105" applyNumberFormat="1" applyFont="1" applyFill="1" applyBorder="1"/>
    <xf numFmtId="165" fontId="19" fillId="2" borderId="0" xfId="105" applyNumberFormat="1" applyFont="1" applyFill="1" applyBorder="1"/>
    <xf numFmtId="165" fontId="13" fillId="2" borderId="0" xfId="105" applyNumberFormat="1" applyFont="1" applyFill="1"/>
    <xf numFmtId="165" fontId="19" fillId="2" borderId="0" xfId="105" applyNumberFormat="1" applyFont="1" applyFill="1" applyBorder="1" applyAlignment="1"/>
    <xf numFmtId="37" fontId="19" fillId="2" borderId="0" xfId="105" applyNumberFormat="1" applyFont="1" applyFill="1" applyBorder="1" applyAlignment="1" applyProtection="1"/>
    <xf numFmtId="3" fontId="39" fillId="2" borderId="0" xfId="105" applyNumberFormat="1" applyFont="1" applyFill="1" applyBorder="1" applyAlignment="1">
      <alignment horizontal="right"/>
    </xf>
    <xf numFmtId="165" fontId="16" fillId="2" borderId="3" xfId="105" applyNumberFormat="1" applyFont="1" applyFill="1" applyBorder="1" applyAlignment="1">
      <alignment horizontal="left"/>
    </xf>
    <xf numFmtId="165" fontId="18" fillId="2" borderId="3" xfId="105" applyNumberFormat="1" applyFont="1" applyFill="1" applyBorder="1" applyAlignment="1">
      <alignment horizontal="left"/>
    </xf>
    <xf numFmtId="165" fontId="21" fillId="2" borderId="0" xfId="105" applyNumberFormat="1" applyFont="1" applyFill="1" applyBorder="1"/>
    <xf numFmtId="165" fontId="32" fillId="2" borderId="0" xfId="105" applyNumberFormat="1" applyFont="1" applyFill="1" applyBorder="1" applyAlignment="1"/>
    <xf numFmtId="165" fontId="17" fillId="2" borderId="0" xfId="105" applyNumberFormat="1" applyFont="1" applyFill="1" applyAlignment="1">
      <alignment horizontal="center"/>
    </xf>
    <xf numFmtId="165" fontId="16" fillId="2" borderId="0" xfId="105" applyNumberFormat="1" applyFont="1" applyFill="1" applyBorder="1" applyAlignment="1">
      <alignment horizontal="center"/>
    </xf>
    <xf numFmtId="3" fontId="14" fillId="2" borderId="0" xfId="105" applyNumberFormat="1" applyFont="1" applyFill="1" applyBorder="1"/>
    <xf numFmtId="3" fontId="17" fillId="2" borderId="0" xfId="105" applyNumberFormat="1" applyFont="1" applyFill="1" applyBorder="1" applyAlignment="1">
      <alignment horizontal="right"/>
    </xf>
    <xf numFmtId="3" fontId="22" fillId="2" borderId="0" xfId="102" applyNumberFormat="1" applyFont="1" applyFill="1"/>
    <xf numFmtId="3" fontId="17" fillId="2" borderId="0" xfId="48" applyNumberFormat="1" applyFont="1" applyFill="1" applyBorder="1" applyAlignment="1">
      <alignment horizontal="right"/>
    </xf>
    <xf numFmtId="3" fontId="18" fillId="2" borderId="0" xfId="48" applyNumberFormat="1" applyFont="1" applyFill="1" applyBorder="1" applyAlignment="1">
      <alignment horizontal="right"/>
    </xf>
    <xf numFmtId="165" fontId="12" fillId="2" borderId="3" xfId="105" applyNumberFormat="1" applyFont="1" applyFill="1" applyBorder="1" applyAlignment="1">
      <alignment horizontal="center" vertical="center"/>
    </xf>
    <xf numFmtId="3" fontId="12" fillId="2" borderId="3" xfId="105" applyNumberFormat="1" applyFont="1" applyFill="1" applyBorder="1" applyAlignment="1">
      <alignment horizontal="right"/>
    </xf>
    <xf numFmtId="3" fontId="12" fillId="2" borderId="3" xfId="105" applyNumberFormat="1" applyFont="1" applyFill="1" applyBorder="1" applyAlignment="1" applyProtection="1">
      <alignment horizontal="right"/>
    </xf>
    <xf numFmtId="165" fontId="13" fillId="2" borderId="0" xfId="105" applyNumberFormat="1" applyFont="1" applyFill="1" applyBorder="1" applyAlignment="1">
      <alignment horizontal="center" vertical="center"/>
    </xf>
    <xf numFmtId="165" fontId="19" fillId="2" borderId="0" xfId="105" applyNumberFormat="1" applyFont="1" applyFill="1" applyAlignment="1">
      <alignment horizontal="center" vertical="center"/>
    </xf>
    <xf numFmtId="3" fontId="14" fillId="2" borderId="0" xfId="105" applyNumberFormat="1" applyFont="1" applyFill="1" applyBorder="1" applyAlignment="1" applyProtection="1">
      <alignment horizontal="center"/>
    </xf>
    <xf numFmtId="3" fontId="12" fillId="2" borderId="0" xfId="105" quotePrefix="1" applyNumberFormat="1" applyFont="1" applyFill="1" applyBorder="1" applyAlignment="1">
      <alignment horizontal="right"/>
    </xf>
    <xf numFmtId="165" fontId="18" fillId="2" borderId="0" xfId="105" applyNumberFormat="1" applyFont="1" applyFill="1" applyBorder="1" applyAlignment="1">
      <alignment horizontal="left" indent="2"/>
    </xf>
    <xf numFmtId="165" fontId="15" fillId="2" borderId="0" xfId="105" applyNumberFormat="1" applyFont="1" applyFill="1" applyAlignment="1">
      <alignment horizontal="center"/>
    </xf>
    <xf numFmtId="165" fontId="16" fillId="2" borderId="0" xfId="105" applyNumberFormat="1" applyFont="1" applyFill="1" applyAlignment="1">
      <alignment horizontal="center"/>
    </xf>
    <xf numFmtId="165" fontId="14" fillId="2" borderId="0" xfId="105" applyNumberFormat="1" applyFont="1" applyFill="1" applyBorder="1" applyAlignment="1">
      <alignment horizontal="center"/>
    </xf>
    <xf numFmtId="165" fontId="17" fillId="2" borderId="0" xfId="105" applyNumberFormat="1" applyFont="1" applyFill="1" applyBorder="1" applyAlignment="1">
      <alignment horizontal="center" vertical="center"/>
    </xf>
    <xf numFmtId="165" fontId="18" fillId="2" borderId="0" xfId="105" applyNumberFormat="1" applyFont="1" applyFill="1" applyBorder="1" applyAlignment="1">
      <alignment horizontal="center" vertical="center"/>
    </xf>
    <xf numFmtId="165" fontId="12" fillId="2" borderId="0" xfId="105" applyNumberFormat="1" applyFont="1" applyFill="1" applyBorder="1" applyAlignment="1"/>
    <xf numFmtId="165" fontId="40" fillId="2" borderId="0" xfId="105" applyNumberFormat="1" applyFont="1" applyFill="1" applyBorder="1" applyAlignment="1">
      <alignment horizontal="right"/>
    </xf>
    <xf numFmtId="165" fontId="12" fillId="2" borderId="0" xfId="105" applyNumberFormat="1" applyFont="1" applyFill="1" applyBorder="1" applyAlignment="1">
      <alignment horizontal="right"/>
    </xf>
    <xf numFmtId="165" fontId="14" fillId="2" borderId="2" xfId="105" applyNumberFormat="1" applyFont="1" applyFill="1" applyBorder="1" applyAlignment="1">
      <alignment horizontal="right"/>
    </xf>
    <xf numFmtId="3" fontId="12" fillId="2" borderId="0" xfId="48" applyNumberFormat="1" applyFont="1" applyFill="1" applyBorder="1"/>
    <xf numFmtId="3" fontId="12" fillId="2" borderId="0" xfId="48" applyNumberFormat="1" applyFont="1" applyFill="1" applyBorder="1" applyAlignment="1" applyProtection="1"/>
    <xf numFmtId="165" fontId="78" fillId="2" borderId="0" xfId="105" applyNumberFormat="1" applyFont="1" applyFill="1" applyBorder="1" applyAlignment="1">
      <alignment horizontal="left" indent="1"/>
    </xf>
    <xf numFmtId="165" fontId="77" fillId="2" borderId="0" xfId="105" applyNumberFormat="1" applyFont="1" applyFill="1" applyBorder="1" applyAlignment="1">
      <alignment horizontal="left"/>
    </xf>
    <xf numFmtId="165" fontId="14" fillId="2" borderId="3" xfId="105" applyNumberFormat="1" applyFont="1" applyFill="1" applyBorder="1" applyAlignment="1">
      <alignment horizontal="center"/>
    </xf>
    <xf numFmtId="165" fontId="15" fillId="2" borderId="3" xfId="105" applyNumberFormat="1" applyFont="1" applyFill="1" applyBorder="1"/>
    <xf numFmtId="3" fontId="15" fillId="2" borderId="3" xfId="105" applyNumberFormat="1" applyFont="1" applyFill="1" applyBorder="1"/>
    <xf numFmtId="165" fontId="13" fillId="2" borderId="0" xfId="105" applyNumberFormat="1" applyFont="1" applyFill="1" applyBorder="1" applyAlignment="1">
      <alignment horizontal="center"/>
    </xf>
    <xf numFmtId="165" fontId="19" fillId="2" borderId="0" xfId="105" applyNumberFormat="1" applyFont="1" applyFill="1" applyAlignment="1">
      <alignment horizontal="right"/>
    </xf>
    <xf numFmtId="165" fontId="19" fillId="2" borderId="0" xfId="105" applyNumberFormat="1" applyFont="1" applyFill="1" applyAlignment="1">
      <alignment horizontal="center"/>
    </xf>
    <xf numFmtId="165" fontId="14" fillId="2" borderId="0" xfId="105" applyNumberFormat="1" applyFont="1" applyFill="1" applyAlignment="1">
      <alignment horizontal="center"/>
    </xf>
    <xf numFmtId="165" fontId="41" fillId="2" borderId="0" xfId="105" applyNumberFormat="1" applyFont="1" applyFill="1" applyBorder="1" applyAlignment="1">
      <alignment horizontal="right"/>
    </xf>
    <xf numFmtId="165" fontId="14" fillId="2" borderId="0" xfId="105" applyNumberFormat="1" applyFont="1" applyFill="1" applyBorder="1" applyAlignment="1">
      <alignment horizontal="right"/>
    </xf>
    <xf numFmtId="165" fontId="15" fillId="2" borderId="0" xfId="105" applyNumberFormat="1" applyFont="1" applyFill="1" applyBorder="1" applyAlignment="1">
      <alignment horizontal="center" vertical="center"/>
    </xf>
    <xf numFmtId="3" fontId="14" fillId="2" borderId="3" xfId="105" applyNumberFormat="1" applyFont="1" applyFill="1" applyBorder="1"/>
    <xf numFmtId="3" fontId="14" fillId="2" borderId="3" xfId="105" applyNumberFormat="1" applyFont="1" applyFill="1" applyBorder="1" applyAlignment="1">
      <alignment horizontal="right"/>
    </xf>
    <xf numFmtId="0" fontId="42" fillId="2" borderId="0" xfId="1" applyNumberFormat="1" applyFont="1" applyFill="1"/>
    <xf numFmtId="0" fontId="27" fillId="2" borderId="0" xfId="128" applyFont="1" applyFill="1" applyAlignment="1">
      <alignment horizontal="left" indent="1"/>
    </xf>
    <xf numFmtId="0" fontId="29" fillId="2" borderId="0" xfId="1" applyNumberFormat="1" applyFont="1" applyFill="1"/>
    <xf numFmtId="0" fontId="29" fillId="2" borderId="0" xfId="1" applyNumberFormat="1" applyFont="1" applyFill="1" applyAlignment="1">
      <alignment horizontal="center"/>
    </xf>
    <xf numFmtId="170" fontId="29" fillId="2" borderId="0" xfId="1" applyNumberFormat="1" applyFont="1" applyFill="1"/>
    <xf numFmtId="170" fontId="29" fillId="2" borderId="0" xfId="1" applyNumberFormat="1" applyFont="1" applyFill="1" applyAlignment="1">
      <alignment horizontal="center"/>
    </xf>
    <xf numFmtId="170" fontId="23" fillId="2" borderId="0" xfId="1" applyNumberFormat="1" applyFont="1" applyFill="1" applyBorder="1" applyAlignment="1">
      <alignment horizontal="right"/>
    </xf>
    <xf numFmtId="0" fontId="51" fillId="2" borderId="0" xfId="128" applyFont="1" applyFill="1" applyAlignment="1">
      <alignment horizontal="right"/>
    </xf>
    <xf numFmtId="0" fontId="27" fillId="3" borderId="0" xfId="1" applyNumberFormat="1" applyFont="1" applyFill="1" applyBorder="1" applyAlignment="1">
      <alignment horizontal="right" vertical="top" wrapText="1"/>
    </xf>
    <xf numFmtId="3" fontId="76" fillId="2" borderId="0" xfId="363" quotePrefix="1" applyNumberFormat="1" applyFont="1" applyFill="1" applyBorder="1" applyAlignment="1" applyProtection="1">
      <alignment horizontal="right" vertical="center"/>
    </xf>
    <xf numFmtId="0" fontId="55" fillId="2" borderId="0" xfId="1" applyNumberFormat="1" applyFont="1" applyFill="1" applyAlignment="1">
      <alignment horizontal="left" vertical="top" indent="1"/>
    </xf>
    <xf numFmtId="0" fontId="55" fillId="2" borderId="0" xfId="1" applyNumberFormat="1" applyFont="1" applyFill="1" applyAlignment="1">
      <alignment horizontal="center" vertical="top"/>
    </xf>
    <xf numFmtId="0" fontId="55" fillId="2" borderId="0" xfId="1" applyNumberFormat="1" applyFont="1" applyFill="1" applyBorder="1" applyAlignment="1">
      <alignment horizontal="left" vertical="top" indent="1"/>
    </xf>
    <xf numFmtId="0" fontId="52" fillId="2" borderId="0" xfId="1" applyNumberFormat="1" applyFont="1" applyFill="1" applyAlignment="1">
      <alignment horizontal="left" vertical="top" indent="1"/>
    </xf>
    <xf numFmtId="0" fontId="56" fillId="2" borderId="0" xfId="1" applyNumberFormat="1" applyFont="1" applyFill="1"/>
    <xf numFmtId="0" fontId="56" fillId="2" borderId="0" xfId="1" applyNumberFormat="1" applyFont="1" applyFill="1" applyAlignment="1">
      <alignment horizontal="center"/>
    </xf>
    <xf numFmtId="0" fontId="57" fillId="2" borderId="0" xfId="1" applyNumberFormat="1" applyFont="1" applyFill="1" applyBorder="1" applyAlignment="1">
      <alignment horizontal="right"/>
    </xf>
    <xf numFmtId="0" fontId="14" fillId="2" borderId="0" xfId="111" applyFont="1" applyFill="1" applyAlignment="1">
      <alignment horizontal="center"/>
    </xf>
    <xf numFmtId="0" fontId="14" fillId="2" borderId="0" xfId="111" applyFont="1" applyFill="1" applyAlignment="1">
      <alignment horizontal="right"/>
    </xf>
    <xf numFmtId="0" fontId="15" fillId="2" borderId="0" xfId="111" applyFont="1" applyFill="1" applyAlignment="1">
      <alignment horizontal="right"/>
    </xf>
    <xf numFmtId="0" fontId="15" fillId="2" borderId="0" xfId="111" applyFont="1" applyFill="1" applyAlignment="1">
      <alignment horizontal="center"/>
    </xf>
    <xf numFmtId="0" fontId="16" fillId="2" borderId="0" xfId="111" applyFont="1" applyFill="1" applyAlignment="1">
      <alignment horizontal="right"/>
    </xf>
    <xf numFmtId="0" fontId="16" fillId="2" borderId="0" xfId="111" applyFont="1" applyFill="1" applyAlignment="1">
      <alignment horizontal="center"/>
    </xf>
    <xf numFmtId="0" fontId="14" fillId="2" borderId="1" xfId="111" applyFont="1" applyFill="1" applyBorder="1"/>
    <xf numFmtId="0" fontId="14" fillId="2" borderId="1" xfId="111" applyFont="1" applyFill="1" applyBorder="1" applyAlignment="1">
      <alignment horizontal="left"/>
    </xf>
    <xf numFmtId="0" fontId="14" fillId="2" borderId="1" xfId="111" applyFont="1" applyFill="1" applyBorder="1" applyAlignment="1">
      <alignment horizontal="center"/>
    </xf>
    <xf numFmtId="0" fontId="14" fillId="2" borderId="1" xfId="111" applyFont="1" applyFill="1" applyBorder="1" applyAlignment="1">
      <alignment horizontal="right"/>
    </xf>
    <xf numFmtId="167" fontId="17" fillId="2" borderId="0" xfId="90" applyNumberFormat="1" applyFont="1" applyFill="1" applyBorder="1" applyAlignment="1">
      <alignment horizontal="center"/>
    </xf>
    <xf numFmtId="0" fontId="17" fillId="2" borderId="0" xfId="111" applyFont="1" applyFill="1" applyBorder="1" applyAlignment="1">
      <alignment horizontal="right"/>
    </xf>
    <xf numFmtId="167" fontId="18" fillId="2" borderId="0" xfId="90" applyNumberFormat="1" applyFont="1" applyFill="1" applyBorder="1" applyAlignment="1">
      <alignment horizontal="center" vertical="top"/>
    </xf>
    <xf numFmtId="0" fontId="18" fillId="2" borderId="0" xfId="111" applyFont="1" applyFill="1" applyBorder="1" applyAlignment="1">
      <alignment horizontal="right"/>
    </xf>
    <xf numFmtId="0" fontId="12" fillId="2" borderId="0" xfId="111" applyFont="1" applyFill="1" applyBorder="1" applyAlignment="1">
      <alignment vertical="top"/>
    </xf>
    <xf numFmtId="0" fontId="14" fillId="2" borderId="2" xfId="111" applyFont="1" applyFill="1" applyBorder="1" applyAlignment="1"/>
    <xf numFmtId="0" fontId="14" fillId="2" borderId="0" xfId="111" applyFont="1" applyFill="1" applyBorder="1" applyAlignment="1"/>
    <xf numFmtId="0" fontId="18" fillId="2" borderId="0" xfId="111" applyFont="1" applyFill="1" applyBorder="1" applyAlignment="1">
      <alignment horizontal="right" vertical="top"/>
    </xf>
    <xf numFmtId="0" fontId="14" fillId="2" borderId="2" xfId="111" applyFont="1" applyFill="1" applyBorder="1"/>
    <xf numFmtId="0" fontId="12" fillId="2" borderId="2" xfId="111" applyFont="1" applyFill="1" applyBorder="1"/>
    <xf numFmtId="0" fontId="12" fillId="2" borderId="2" xfId="111" applyFont="1" applyFill="1" applyBorder="1" applyAlignment="1">
      <alignment horizontal="center"/>
    </xf>
    <xf numFmtId="0" fontId="12" fillId="2" borderId="2" xfId="111" applyFont="1" applyFill="1" applyBorder="1" applyAlignment="1">
      <alignment horizontal="right"/>
    </xf>
    <xf numFmtId="0" fontId="12" fillId="2" borderId="0" xfId="111" applyFont="1" applyFill="1" applyBorder="1" applyAlignment="1">
      <alignment horizontal="left"/>
    </xf>
    <xf numFmtId="0" fontId="12" fillId="2" borderId="0" xfId="111" applyFont="1" applyFill="1" applyBorder="1" applyAlignment="1">
      <alignment horizontal="right"/>
    </xf>
    <xf numFmtId="0" fontId="14" fillId="2" borderId="4" xfId="111" applyFont="1" applyFill="1" applyBorder="1"/>
    <xf numFmtId="3" fontId="76" fillId="2" borderId="0" xfId="363" applyNumberFormat="1" applyFont="1" applyFill="1" applyBorder="1" applyAlignment="1" applyProtection="1">
      <alignment horizontal="right" vertical="center"/>
    </xf>
    <xf numFmtId="3" fontId="12" fillId="2" borderId="0" xfId="1" applyNumberFormat="1" applyFont="1" applyFill="1" applyBorder="1" applyAlignment="1">
      <alignment horizontal="right" vertical="center"/>
    </xf>
    <xf numFmtId="3" fontId="76" fillId="2" borderId="0" xfId="128" applyNumberFormat="1" applyFont="1" applyFill="1" applyBorder="1" applyAlignment="1">
      <alignment horizontal="right" vertical="center"/>
    </xf>
    <xf numFmtId="0" fontId="12" fillId="2" borderId="3" xfId="128" applyFont="1" applyFill="1" applyBorder="1" applyAlignment="1">
      <alignment horizontal="left"/>
    </xf>
    <xf numFmtId="3" fontId="12" fillId="2" borderId="3" xfId="128" applyNumberFormat="1" applyFont="1" applyFill="1" applyBorder="1" applyAlignment="1">
      <alignment horizontal="right" vertical="center"/>
    </xf>
    <xf numFmtId="3" fontId="12" fillId="2" borderId="3" xfId="1" applyNumberFormat="1" applyFont="1" applyFill="1" applyBorder="1" applyAlignment="1">
      <alignment vertical="center"/>
    </xf>
    <xf numFmtId="0" fontId="87" fillId="2" borderId="0" xfId="128" applyFont="1" applyFill="1" applyAlignment="1">
      <alignment horizontal="right"/>
    </xf>
    <xf numFmtId="0" fontId="88" fillId="2" borderId="0" xfId="128" applyFont="1" applyFill="1" applyAlignment="1">
      <alignment horizontal="right" vertical="top"/>
    </xf>
    <xf numFmtId="0" fontId="15" fillId="2" borderId="0" xfId="111" applyFont="1" applyFill="1" applyAlignment="1">
      <alignment horizontal="left"/>
    </xf>
    <xf numFmtId="0" fontId="16" fillId="2" borderId="0" xfId="111" applyFont="1" applyFill="1" applyAlignment="1">
      <alignment horizontal="left"/>
    </xf>
    <xf numFmtId="0" fontId="17" fillId="2" borderId="0" xfId="111" applyFont="1" applyFill="1" applyBorder="1"/>
    <xf numFmtId="3" fontId="17" fillId="2" borderId="0" xfId="111" applyNumberFormat="1" applyFont="1" applyFill="1"/>
    <xf numFmtId="0" fontId="18" fillId="2" borderId="0" xfId="111" applyFont="1" applyFill="1" applyBorder="1" applyAlignment="1">
      <alignment vertical="top"/>
    </xf>
    <xf numFmtId="3" fontId="17" fillId="2" borderId="0" xfId="111" applyNumberFormat="1" applyFont="1" applyFill="1" applyBorder="1" applyAlignment="1"/>
    <xf numFmtId="0" fontId="14" fillId="2" borderId="3" xfId="111" applyFont="1" applyFill="1" applyBorder="1"/>
    <xf numFmtId="0" fontId="16" fillId="2" borderId="3" xfId="111" applyFont="1" applyFill="1" applyBorder="1" applyAlignment="1">
      <alignment horizontal="left"/>
    </xf>
    <xf numFmtId="0" fontId="16" fillId="2" borderId="3" xfId="111" applyFont="1" applyFill="1" applyBorder="1" applyAlignment="1">
      <alignment horizontal="center"/>
    </xf>
    <xf numFmtId="37" fontId="15" fillId="2" borderId="3" xfId="111" applyNumberFormat="1" applyFont="1" applyFill="1" applyBorder="1" applyAlignment="1" applyProtection="1">
      <alignment horizontal="right"/>
    </xf>
    <xf numFmtId="37" fontId="14" fillId="2" borderId="3" xfId="111" applyNumberFormat="1" applyFont="1" applyFill="1" applyBorder="1" applyProtection="1"/>
    <xf numFmtId="37" fontId="15" fillId="2" borderId="3" xfId="111" applyNumberFormat="1" applyFont="1" applyFill="1" applyBorder="1" applyProtection="1"/>
    <xf numFmtId="0" fontId="21" fillId="2" borderId="0" xfId="111" applyFont="1" applyFill="1" applyBorder="1"/>
    <xf numFmtId="0" fontId="33" fillId="2" borderId="0" xfId="111" applyFont="1" applyFill="1" applyBorder="1" applyAlignment="1">
      <alignment horizontal="left"/>
    </xf>
    <xf numFmtId="0" fontId="33" fillId="2" borderId="0" xfId="111" applyFont="1" applyFill="1" applyBorder="1" applyAlignment="1">
      <alignment horizontal="center"/>
    </xf>
    <xf numFmtId="37" fontId="32" fillId="2" borderId="0" xfId="111" applyNumberFormat="1" applyFont="1" applyFill="1" applyBorder="1" applyAlignment="1" applyProtection="1">
      <alignment horizontal="right"/>
    </xf>
    <xf numFmtId="0" fontId="21" fillId="2" borderId="0" xfId="111" applyFont="1" applyFill="1" applyAlignment="1">
      <alignment horizontal="right"/>
    </xf>
    <xf numFmtId="0" fontId="21" fillId="2" borderId="0" xfId="111" applyFont="1" applyFill="1"/>
    <xf numFmtId="0" fontId="32" fillId="2" borderId="0" xfId="111" applyFont="1" applyFill="1" applyBorder="1" applyAlignment="1">
      <alignment horizontal="left"/>
    </xf>
    <xf numFmtId="37" fontId="32" fillId="2" borderId="0" xfId="111" applyNumberFormat="1" applyFont="1" applyFill="1" applyBorder="1" applyProtection="1"/>
    <xf numFmtId="37" fontId="32" fillId="2" borderId="0" xfId="405" applyFont="1" applyFill="1" applyAlignment="1">
      <alignment horizontal="right"/>
    </xf>
    <xf numFmtId="37" fontId="33" fillId="2" borderId="0" xfId="405" applyFont="1" applyFill="1" applyAlignment="1">
      <alignment horizontal="right" vertical="top"/>
    </xf>
    <xf numFmtId="0" fontId="16" fillId="2" borderId="0" xfId="111" applyFont="1" applyFill="1" applyBorder="1" applyAlignment="1">
      <alignment horizontal="left"/>
    </xf>
    <xf numFmtId="0" fontId="16" fillId="2" borderId="0" xfId="111" applyFont="1" applyFill="1" applyBorder="1" applyAlignment="1">
      <alignment horizontal="center"/>
    </xf>
    <xf numFmtId="37" fontId="15" fillId="2" borderId="0" xfId="111" applyNumberFormat="1" applyFont="1" applyFill="1" applyBorder="1" applyAlignment="1" applyProtection="1">
      <alignment horizontal="right"/>
    </xf>
    <xf numFmtId="0" fontId="36" fillId="2" borderId="0" xfId="111" applyFont="1" applyFill="1" applyBorder="1" applyAlignment="1">
      <alignment horizontal="right"/>
    </xf>
    <xf numFmtId="0" fontId="15" fillId="2" borderId="0" xfId="111" applyFont="1" applyFill="1"/>
    <xf numFmtId="37" fontId="15" fillId="2" borderId="0" xfId="111" applyNumberFormat="1" applyFont="1" applyFill="1" applyBorder="1" applyProtection="1"/>
    <xf numFmtId="167" fontId="15" fillId="2" borderId="0" xfId="90" applyNumberFormat="1" applyFont="1" applyFill="1" applyAlignment="1">
      <alignment horizontal="right"/>
    </xf>
    <xf numFmtId="167" fontId="15" fillId="2" borderId="0" xfId="90" applyNumberFormat="1" applyFont="1" applyFill="1" applyAlignment="1">
      <alignment horizontal="left"/>
    </xf>
    <xf numFmtId="167" fontId="15" fillId="2" borderId="0" xfId="90" applyNumberFormat="1" applyFont="1" applyFill="1"/>
    <xf numFmtId="167" fontId="16" fillId="2" borderId="0" xfId="90" applyNumberFormat="1" applyFont="1" applyFill="1" applyAlignment="1">
      <alignment horizontal="right"/>
    </xf>
    <xf numFmtId="167" fontId="16" fillId="2" borderId="0" xfId="90" applyNumberFormat="1" applyFont="1" applyFill="1" applyAlignment="1">
      <alignment horizontal="left"/>
    </xf>
    <xf numFmtId="167" fontId="14" fillId="2" borderId="1" xfId="90" applyNumberFormat="1" applyFont="1" applyFill="1" applyBorder="1"/>
    <xf numFmtId="167" fontId="14" fillId="2" borderId="3" xfId="90" applyNumberFormat="1" applyFont="1" applyFill="1" applyBorder="1"/>
    <xf numFmtId="165" fontId="17" fillId="2" borderId="0" xfId="76" applyNumberFormat="1" applyFont="1" applyFill="1" applyBorder="1" applyAlignment="1">
      <alignment horizontal="right"/>
    </xf>
    <xf numFmtId="165" fontId="18" fillId="2" borderId="0" xfId="76" applyNumberFormat="1" applyFont="1" applyFill="1" applyBorder="1" applyAlignment="1">
      <alignment horizontal="right"/>
    </xf>
    <xf numFmtId="167" fontId="14" fillId="2" borderId="2" xfId="90" applyNumberFormat="1" applyFont="1" applyFill="1" applyBorder="1"/>
    <xf numFmtId="167" fontId="14" fillId="2" borderId="3" xfId="90" applyNumberFormat="1" applyFont="1" applyFill="1" applyBorder="1" applyAlignment="1">
      <alignment horizontal="left"/>
    </xf>
    <xf numFmtId="167" fontId="16" fillId="2" borderId="3" xfId="90" applyNumberFormat="1" applyFont="1" applyFill="1" applyBorder="1"/>
    <xf numFmtId="167" fontId="21" fillId="2" borderId="0" xfId="90" applyNumberFormat="1" applyFont="1" applyFill="1"/>
    <xf numFmtId="167" fontId="32" fillId="2" borderId="0" xfId="90" applyNumberFormat="1" applyFont="1" applyFill="1"/>
    <xf numFmtId="167" fontId="32" fillId="2" borderId="0" xfId="90" applyNumberFormat="1" applyFont="1" applyFill="1" applyAlignment="1">
      <alignment horizontal="right"/>
    </xf>
    <xf numFmtId="167" fontId="33" fillId="2" borderId="0" xfId="90" applyNumberFormat="1" applyFont="1" applyFill="1" applyAlignment="1">
      <alignment horizontal="right" vertical="top"/>
    </xf>
    <xf numFmtId="167" fontId="15" fillId="2" borderId="0" xfId="90" applyNumberFormat="1" applyFont="1" applyFill="1" applyBorder="1" applyAlignment="1">
      <alignment horizontal="left"/>
    </xf>
    <xf numFmtId="167" fontId="14" fillId="2" borderId="0" xfId="90" applyNumberFormat="1" applyFont="1" applyFill="1" applyAlignment="1">
      <alignment horizontal="center"/>
    </xf>
    <xf numFmtId="167" fontId="15" fillId="2" borderId="0" xfId="90" applyNumberFormat="1" applyFont="1" applyFill="1" applyAlignment="1">
      <alignment horizontal="center"/>
    </xf>
    <xf numFmtId="167" fontId="16" fillId="2" borderId="0" xfId="90" applyNumberFormat="1" applyFont="1" applyFill="1" applyAlignment="1">
      <alignment horizontal="center"/>
    </xf>
    <xf numFmtId="167" fontId="16" fillId="2" borderId="3" xfId="90" applyNumberFormat="1" applyFont="1" applyFill="1" applyBorder="1" applyAlignment="1">
      <alignment horizontal="center"/>
    </xf>
    <xf numFmtId="167" fontId="14" fillId="2" borderId="1" xfId="90" applyNumberFormat="1" applyFont="1" applyFill="1" applyBorder="1" applyAlignment="1">
      <alignment horizontal="center"/>
    </xf>
    <xf numFmtId="165" fontId="16" fillId="2" borderId="0" xfId="76" applyNumberFormat="1" applyFont="1" applyFill="1" applyBorder="1" applyAlignment="1">
      <alignment horizontal="left"/>
    </xf>
    <xf numFmtId="167" fontId="21" fillId="2" borderId="0" xfId="90" applyNumberFormat="1" applyFont="1" applyFill="1" applyAlignment="1">
      <alignment horizontal="center"/>
    </xf>
    <xf numFmtId="165" fontId="15" fillId="2" borderId="0" xfId="543" applyNumberFormat="1" applyFont="1" applyFill="1"/>
    <xf numFmtId="165" fontId="15" fillId="2" borderId="0" xfId="76" applyNumberFormat="1" applyFont="1" applyFill="1" applyAlignment="1">
      <alignment horizontal="right"/>
    </xf>
    <xf numFmtId="165" fontId="16" fillId="2" borderId="0" xfId="76" applyNumberFormat="1" applyFont="1" applyFill="1" applyAlignment="1">
      <alignment horizontal="right"/>
    </xf>
    <xf numFmtId="165" fontId="16" fillId="2" borderId="0" xfId="543" applyNumberFormat="1" applyFont="1" applyFill="1" applyAlignment="1">
      <alignment horizontal="left"/>
    </xf>
    <xf numFmtId="165" fontId="16" fillId="2" borderId="0" xfId="543" applyNumberFormat="1" applyFont="1" applyFill="1"/>
    <xf numFmtId="165" fontId="14" fillId="2" borderId="1" xfId="543" applyNumberFormat="1" applyFont="1" applyFill="1" applyBorder="1"/>
    <xf numFmtId="165" fontId="15" fillId="2" borderId="1" xfId="543" applyNumberFormat="1" applyFont="1" applyFill="1" applyBorder="1" applyAlignment="1">
      <alignment horizontal="left"/>
    </xf>
    <xf numFmtId="165" fontId="15" fillId="2" borderId="1" xfId="543" applyNumberFormat="1" applyFont="1" applyFill="1" applyBorder="1"/>
    <xf numFmtId="165" fontId="17" fillId="2" borderId="0" xfId="543" applyNumberFormat="1" applyFont="1" applyFill="1" applyBorder="1" applyAlignment="1">
      <alignment horizontal="right"/>
    </xf>
    <xf numFmtId="165" fontId="18" fillId="2" borderId="0" xfId="543" applyNumberFormat="1" applyFont="1" applyFill="1" applyBorder="1" applyAlignment="1">
      <alignment horizontal="left" indent="1"/>
    </xf>
    <xf numFmtId="165" fontId="18" fillId="2" borderId="0" xfId="543" applyNumberFormat="1" applyFont="1" applyFill="1" applyBorder="1" applyAlignment="1">
      <alignment horizontal="right" vertical="top"/>
    </xf>
    <xf numFmtId="165" fontId="17" fillId="2" borderId="0" xfId="543" applyNumberFormat="1" applyFont="1" applyFill="1" applyBorder="1" applyAlignment="1">
      <alignment horizontal="right" vertical="center"/>
    </xf>
    <xf numFmtId="165" fontId="14" fillId="2" borderId="2" xfId="543" applyNumberFormat="1" applyFont="1" applyFill="1" applyBorder="1"/>
    <xf numFmtId="165" fontId="12" fillId="2" borderId="2" xfId="543" applyNumberFormat="1" applyFont="1" applyFill="1" applyBorder="1"/>
    <xf numFmtId="165" fontId="18" fillId="2" borderId="2" xfId="543" applyNumberFormat="1" applyFont="1" applyFill="1" applyBorder="1" applyAlignment="1">
      <alignment horizontal="right"/>
    </xf>
    <xf numFmtId="165" fontId="14" fillId="2" borderId="3" xfId="543" applyNumberFormat="1" applyFont="1" applyFill="1" applyBorder="1"/>
    <xf numFmtId="165" fontId="15" fillId="2" borderId="3" xfId="543" applyNumberFormat="1" applyFont="1" applyFill="1" applyBorder="1" applyAlignment="1"/>
    <xf numFmtId="165" fontId="21" fillId="2" borderId="0" xfId="543" applyNumberFormat="1" applyFont="1" applyFill="1" applyBorder="1"/>
    <xf numFmtId="165" fontId="16" fillId="2" borderId="0" xfId="76" applyNumberFormat="1" applyFont="1" applyFill="1"/>
    <xf numFmtId="165" fontId="16" fillId="2" borderId="0" xfId="76" applyNumberFormat="1" applyFont="1" applyFill="1" applyBorder="1"/>
    <xf numFmtId="165" fontId="16" fillId="2" borderId="0" xfId="76" applyNumberFormat="1" applyFont="1" applyFill="1" applyAlignment="1">
      <alignment horizontal="left"/>
    </xf>
    <xf numFmtId="165" fontId="14" fillId="2" borderId="1" xfId="76" applyNumberFormat="1" applyFont="1" applyFill="1" applyBorder="1"/>
    <xf numFmtId="165" fontId="15" fillId="2" borderId="1" xfId="76" applyNumberFormat="1" applyFont="1" applyFill="1" applyBorder="1" applyAlignment="1">
      <alignment horizontal="left"/>
    </xf>
    <xf numFmtId="165" fontId="15" fillId="2" borderId="1" xfId="76" applyNumberFormat="1" applyFont="1" applyFill="1" applyBorder="1"/>
    <xf numFmtId="165" fontId="18" fillId="2" borderId="0" xfId="76" applyNumberFormat="1" applyFont="1" applyFill="1" applyBorder="1" applyAlignment="1">
      <alignment horizontal="center"/>
    </xf>
    <xf numFmtId="165" fontId="14" fillId="2" borderId="2" xfId="76" applyNumberFormat="1" applyFont="1" applyFill="1" applyBorder="1"/>
    <xf numFmtId="165" fontId="18" fillId="2" borderId="2" xfId="76" applyNumberFormat="1" applyFont="1" applyFill="1" applyBorder="1"/>
    <xf numFmtId="165" fontId="12" fillId="2" borderId="2" xfId="76" applyNumberFormat="1" applyFont="1" applyFill="1" applyBorder="1" applyAlignment="1">
      <alignment horizontal="right"/>
    </xf>
    <xf numFmtId="165" fontId="12" fillId="2" borderId="2" xfId="76" applyNumberFormat="1" applyFont="1" applyFill="1" applyBorder="1"/>
    <xf numFmtId="165" fontId="18" fillId="2" borderId="0" xfId="76" applyNumberFormat="1" applyFont="1" applyFill="1" applyBorder="1"/>
    <xf numFmtId="165" fontId="12" fillId="2" borderId="0" xfId="76" applyNumberFormat="1" applyFont="1" applyFill="1" applyBorder="1" applyAlignment="1">
      <alignment horizontal="right"/>
    </xf>
    <xf numFmtId="3" fontId="17" fillId="2" borderId="0" xfId="76" applyNumberFormat="1" applyFont="1" applyFill="1" applyBorder="1" applyAlignment="1">
      <alignment horizontal="right"/>
    </xf>
    <xf numFmtId="3" fontId="17" fillId="2" borderId="0" xfId="76" applyNumberFormat="1" applyFont="1" applyFill="1"/>
    <xf numFmtId="3" fontId="12" fillId="2" borderId="0" xfId="76" applyNumberFormat="1" applyFont="1" applyFill="1" applyBorder="1" applyAlignment="1">
      <alignment horizontal="right"/>
    </xf>
    <xf numFmtId="165" fontId="14" fillId="2" borderId="3" xfId="76" applyNumberFormat="1" applyFont="1" applyFill="1" applyBorder="1"/>
    <xf numFmtId="165" fontId="16" fillId="2" borderId="3" xfId="76" applyNumberFormat="1" applyFont="1" applyFill="1" applyBorder="1" applyAlignment="1">
      <alignment horizontal="left"/>
    </xf>
    <xf numFmtId="170" fontId="14" fillId="2" borderId="3" xfId="52" applyNumberFormat="1" applyFont="1" applyFill="1" applyBorder="1" applyProtection="1"/>
    <xf numFmtId="165" fontId="21" fillId="2" borderId="0" xfId="76" applyNumberFormat="1" applyFont="1" applyFill="1"/>
    <xf numFmtId="165" fontId="21" fillId="2" borderId="0" xfId="76" applyNumberFormat="1" applyFont="1" applyFill="1" applyBorder="1"/>
    <xf numFmtId="165" fontId="15" fillId="2" borderId="0" xfId="543" applyNumberFormat="1" applyFont="1" applyFill="1" applyAlignment="1">
      <alignment horizontal="right"/>
    </xf>
    <xf numFmtId="165" fontId="15" fillId="2" borderId="0" xfId="543" applyNumberFormat="1" applyFont="1" applyFill="1" applyAlignment="1">
      <alignment horizontal="left"/>
    </xf>
    <xf numFmtId="165" fontId="16" fillId="2" borderId="0" xfId="543" applyNumberFormat="1" applyFont="1" applyFill="1" applyAlignment="1">
      <alignment horizontal="right"/>
    </xf>
    <xf numFmtId="165" fontId="18" fillId="2" borderId="4" xfId="543" applyNumberFormat="1" applyFont="1" applyFill="1" applyBorder="1" applyAlignment="1">
      <alignment horizontal="right"/>
    </xf>
    <xf numFmtId="165" fontId="14" fillId="2" borderId="0" xfId="543" applyNumberFormat="1" applyFont="1" applyFill="1" applyAlignment="1">
      <alignment horizontal="right"/>
    </xf>
    <xf numFmtId="165" fontId="78" fillId="2" borderId="0" xfId="543" applyNumberFormat="1" applyFont="1" applyFill="1" applyBorder="1" applyAlignment="1">
      <alignment horizontal="left" indent="1"/>
    </xf>
    <xf numFmtId="165" fontId="78" fillId="2" borderId="0" xfId="543" applyNumberFormat="1" applyFont="1" applyFill="1" applyBorder="1" applyAlignment="1">
      <alignment horizontal="right"/>
    </xf>
    <xf numFmtId="165" fontId="77" fillId="2" borderId="0" xfId="543" applyNumberFormat="1" applyFont="1" applyFill="1" applyBorder="1" applyAlignment="1">
      <alignment horizontal="left" indent="1"/>
    </xf>
    <xf numFmtId="165" fontId="77" fillId="2" borderId="0" xfId="543" applyNumberFormat="1" applyFont="1" applyFill="1" applyBorder="1" applyAlignment="1">
      <alignment horizontal="right" vertical="top"/>
    </xf>
    <xf numFmtId="165" fontId="78" fillId="2" borderId="0" xfId="543" applyNumberFormat="1" applyFont="1" applyFill="1" applyBorder="1" applyAlignment="1">
      <alignment horizontal="right" vertical="center"/>
    </xf>
    <xf numFmtId="165" fontId="76" fillId="2" borderId="2" xfId="543" applyNumberFormat="1" applyFont="1" applyFill="1" applyBorder="1"/>
    <xf numFmtId="165" fontId="77" fillId="2" borderId="2" xfId="543" applyNumberFormat="1" applyFont="1" applyFill="1" applyBorder="1" applyAlignment="1">
      <alignment horizontal="right"/>
    </xf>
    <xf numFmtId="165" fontId="76" fillId="2" borderId="4" xfId="543" applyNumberFormat="1" applyFont="1" applyFill="1" applyBorder="1"/>
    <xf numFmtId="165" fontId="77" fillId="2" borderId="4" xfId="543" applyNumberFormat="1" applyFont="1" applyFill="1" applyBorder="1" applyAlignment="1">
      <alignment horizontal="right"/>
    </xf>
    <xf numFmtId="165" fontId="78" fillId="2" borderId="0" xfId="543" applyNumberFormat="1" applyFont="1" applyFill="1" applyBorder="1" applyAlignment="1">
      <alignment horizontal="left" vertical="top" indent="1"/>
    </xf>
    <xf numFmtId="165" fontId="77" fillId="2" borderId="0" xfId="543" applyNumberFormat="1" applyFont="1" applyFill="1" applyBorder="1" applyAlignment="1">
      <alignment horizontal="left" vertical="top" indent="1"/>
    </xf>
    <xf numFmtId="165" fontId="76" fillId="2" borderId="3" xfId="76" applyNumberFormat="1" applyFont="1" applyFill="1" applyBorder="1"/>
    <xf numFmtId="165" fontId="77" fillId="2" borderId="3" xfId="76" applyNumberFormat="1" applyFont="1" applyFill="1" applyBorder="1" applyAlignment="1">
      <alignment horizontal="left"/>
    </xf>
    <xf numFmtId="170" fontId="76" fillId="2" borderId="3" xfId="52" applyNumberFormat="1" applyFont="1" applyFill="1" applyBorder="1" applyProtection="1"/>
    <xf numFmtId="165" fontId="76" fillId="2" borderId="0" xfId="76" applyNumberFormat="1" applyFont="1" applyFill="1"/>
    <xf numFmtId="0" fontId="74" fillId="2" borderId="0" xfId="80" applyFont="1" applyFill="1" applyBorder="1" applyAlignment="1">
      <alignment horizontal="left"/>
    </xf>
    <xf numFmtId="165" fontId="14" fillId="2" borderId="0" xfId="542" applyNumberFormat="1" applyFont="1" applyFill="1" applyAlignment="1">
      <alignment horizontal="center"/>
    </xf>
    <xf numFmtId="165" fontId="14" fillId="2" borderId="0" xfId="542" applyNumberFormat="1" applyFont="1" applyFill="1" applyBorder="1"/>
    <xf numFmtId="0" fontId="75" fillId="2" borderId="0" xfId="80" applyFont="1" applyFill="1" applyBorder="1" applyAlignment="1">
      <alignment horizontal="left"/>
    </xf>
    <xf numFmtId="170" fontId="14" fillId="2" borderId="0" xfId="52" applyNumberFormat="1" applyFont="1" applyFill="1" applyBorder="1" applyProtection="1"/>
    <xf numFmtId="165" fontId="15" fillId="2" borderId="0" xfId="76" applyNumberFormat="1" applyFont="1" applyFill="1" applyAlignment="1">
      <alignment horizontal="left"/>
    </xf>
    <xf numFmtId="165" fontId="12" fillId="2" borderId="2" xfId="76" applyNumberFormat="1" applyFont="1" applyFill="1" applyBorder="1" applyAlignment="1">
      <alignment horizontal="left"/>
    </xf>
    <xf numFmtId="165" fontId="12" fillId="2" borderId="0" xfId="76" applyNumberFormat="1" applyFont="1" applyFill="1" applyBorder="1" applyAlignment="1">
      <alignment horizontal="left"/>
    </xf>
    <xf numFmtId="3" fontId="12" fillId="2" borderId="0" xfId="76" applyNumberFormat="1" applyFont="1" applyFill="1"/>
    <xf numFmtId="166" fontId="12" fillId="2" borderId="0" xfId="52" applyNumberFormat="1" applyFont="1" applyFill="1" applyBorder="1" applyAlignment="1" applyProtection="1">
      <alignment vertical="top"/>
    </xf>
    <xf numFmtId="165" fontId="32" fillId="2" borderId="0" xfId="76" applyNumberFormat="1" applyFont="1" applyFill="1" applyAlignment="1"/>
    <xf numFmtId="165" fontId="15" fillId="2" borderId="0" xfId="542" applyNumberFormat="1" applyFont="1" applyFill="1"/>
    <xf numFmtId="165" fontId="16" fillId="2" borderId="0" xfId="542" applyNumberFormat="1" applyFont="1" applyFill="1" applyAlignment="1">
      <alignment horizontal="left"/>
    </xf>
    <xf numFmtId="165" fontId="15" fillId="2" borderId="0" xfId="542" applyNumberFormat="1" applyFont="1" applyFill="1" applyAlignment="1">
      <alignment horizontal="right"/>
    </xf>
    <xf numFmtId="165" fontId="15" fillId="2" borderId="0" xfId="542" applyNumberFormat="1" applyFont="1" applyFill="1" applyAlignment="1">
      <alignment horizontal="left"/>
    </xf>
    <xf numFmtId="165" fontId="15" fillId="2" borderId="0" xfId="542" applyNumberFormat="1" applyFont="1" applyFill="1" applyAlignment="1">
      <alignment horizontal="center"/>
    </xf>
    <xf numFmtId="165" fontId="58" fillId="2" borderId="0" xfId="542" applyNumberFormat="1" applyFont="1" applyFill="1"/>
    <xf numFmtId="165" fontId="58" fillId="2" borderId="0" xfId="542" applyNumberFormat="1" applyFont="1" applyFill="1" applyBorder="1"/>
    <xf numFmtId="165" fontId="16" fillId="2" borderId="0" xfId="542" applyNumberFormat="1" applyFont="1" applyFill="1" applyAlignment="1">
      <alignment horizontal="right"/>
    </xf>
    <xf numFmtId="165" fontId="16" fillId="2" borderId="0" xfId="542" applyNumberFormat="1" applyFont="1" applyFill="1" applyAlignment="1">
      <alignment horizontal="center"/>
    </xf>
    <xf numFmtId="165" fontId="30" fillId="2" borderId="0" xfId="542" applyNumberFormat="1" applyFont="1" applyFill="1"/>
    <xf numFmtId="165" fontId="30" fillId="2" borderId="0" xfId="542" applyNumberFormat="1" applyFont="1" applyFill="1" applyBorder="1"/>
    <xf numFmtId="165" fontId="16" fillId="2" borderId="0" xfId="542" applyNumberFormat="1" applyFont="1" applyFill="1"/>
    <xf numFmtId="165" fontId="14" fillId="2" borderId="1" xfId="542" applyNumberFormat="1" applyFont="1" applyFill="1" applyBorder="1"/>
    <xf numFmtId="165" fontId="15" fillId="2" borderId="1" xfId="542" applyNumberFormat="1" applyFont="1" applyFill="1" applyBorder="1" applyAlignment="1">
      <alignment horizontal="left"/>
    </xf>
    <xf numFmtId="165" fontId="14" fillId="2" borderId="1" xfId="542" applyNumberFormat="1" applyFont="1" applyFill="1" applyBorder="1" applyAlignment="1">
      <alignment horizontal="center"/>
    </xf>
    <xf numFmtId="165" fontId="15" fillId="2" borderId="1" xfId="542" applyNumberFormat="1" applyFont="1" applyFill="1" applyBorder="1"/>
    <xf numFmtId="165" fontId="17" fillId="2" borderId="0" xfId="542" applyNumberFormat="1" applyFont="1" applyFill="1" applyBorder="1" applyAlignment="1">
      <alignment horizontal="left"/>
    </xf>
    <xf numFmtId="165" fontId="17" fillId="2" borderId="0" xfId="542" applyNumberFormat="1" applyFont="1" applyFill="1" applyBorder="1" applyAlignment="1">
      <alignment horizontal="center"/>
    </xf>
    <xf numFmtId="165" fontId="17" fillId="2" borderId="0" xfId="542" applyNumberFormat="1" applyFont="1" applyFill="1" applyBorder="1" applyAlignment="1">
      <alignment horizontal="right"/>
    </xf>
    <xf numFmtId="165" fontId="18" fillId="2" borderId="0" xfId="542" applyNumberFormat="1" applyFont="1" applyFill="1" applyBorder="1" applyAlignment="1">
      <alignment horizontal="left"/>
    </xf>
    <xf numFmtId="165" fontId="18" fillId="2" borderId="0" xfId="542" applyNumberFormat="1" applyFont="1" applyFill="1" applyBorder="1" applyAlignment="1">
      <alignment horizontal="center"/>
    </xf>
    <xf numFmtId="165" fontId="18" fillId="2" borderId="0" xfId="542" applyNumberFormat="1" applyFont="1" applyFill="1" applyBorder="1" applyAlignment="1">
      <alignment horizontal="right"/>
    </xf>
    <xf numFmtId="165" fontId="12" fillId="2" borderId="0" xfId="542" applyNumberFormat="1" applyFont="1" applyFill="1" applyBorder="1" applyAlignment="1">
      <alignment horizontal="center"/>
    </xf>
    <xf numFmtId="165" fontId="12" fillId="2" borderId="0" xfId="542" applyNumberFormat="1" applyFont="1" applyFill="1" applyBorder="1" applyAlignment="1">
      <alignment horizontal="right"/>
    </xf>
    <xf numFmtId="165" fontId="12" fillId="2" borderId="2" xfId="542" applyNumberFormat="1" applyFont="1" applyFill="1" applyBorder="1"/>
    <xf numFmtId="165" fontId="18" fillId="2" borderId="2" xfId="542" applyNumberFormat="1" applyFont="1" applyFill="1" applyBorder="1"/>
    <xf numFmtId="165" fontId="18" fillId="2" borderId="2" xfId="542" applyNumberFormat="1" applyFont="1" applyFill="1" applyBorder="1" applyAlignment="1">
      <alignment horizontal="center"/>
    </xf>
    <xf numFmtId="165" fontId="12" fillId="2" borderId="2" xfId="542" applyNumberFormat="1" applyFont="1" applyFill="1" applyBorder="1" applyAlignment="1">
      <alignment horizontal="right"/>
    </xf>
    <xf numFmtId="165" fontId="18" fillId="2" borderId="0" xfId="542" applyNumberFormat="1" applyFont="1" applyFill="1" applyBorder="1"/>
    <xf numFmtId="3" fontId="17" fillId="2" borderId="0" xfId="542" applyNumberFormat="1" applyFont="1" applyFill="1"/>
    <xf numFmtId="165" fontId="17" fillId="2" borderId="0" xfId="542" applyNumberFormat="1" applyFont="1" applyFill="1" applyBorder="1"/>
    <xf numFmtId="169" fontId="17" fillId="2" borderId="0" xfId="39" applyNumberFormat="1" applyFont="1" applyFill="1" applyBorder="1" applyAlignment="1" applyProtection="1">
      <alignment horizontal="right"/>
    </xf>
    <xf numFmtId="3" fontId="17" fillId="2" borderId="0" xfId="39" applyNumberFormat="1" applyFont="1" applyFill="1" applyBorder="1" applyAlignment="1" applyProtection="1">
      <alignment horizontal="right"/>
    </xf>
    <xf numFmtId="3" fontId="12" fillId="2" borderId="0" xfId="542" applyNumberFormat="1" applyFont="1" applyFill="1"/>
    <xf numFmtId="165" fontId="14" fillId="2" borderId="3" xfId="542" applyNumberFormat="1" applyFont="1" applyFill="1" applyBorder="1"/>
    <xf numFmtId="165" fontId="14" fillId="2" borderId="3" xfId="542" applyNumberFormat="1" applyFont="1" applyFill="1" applyBorder="1" applyAlignment="1">
      <alignment horizontal="center"/>
    </xf>
    <xf numFmtId="37" fontId="14" fillId="2" borderId="3" xfId="542" applyNumberFormat="1" applyFont="1" applyFill="1" applyBorder="1" applyAlignment="1" applyProtection="1">
      <alignment horizontal="right"/>
    </xf>
    <xf numFmtId="165" fontId="21" fillId="2" borderId="0" xfId="542" applyNumberFormat="1" applyFont="1" applyFill="1"/>
    <xf numFmtId="165" fontId="21" fillId="2" borderId="0" xfId="542" applyNumberFormat="1" applyFont="1" applyFill="1" applyAlignment="1">
      <alignment horizontal="center"/>
    </xf>
    <xf numFmtId="165" fontId="32" fillId="2" borderId="0" xfId="542" applyNumberFormat="1" applyFont="1" applyFill="1" applyBorder="1" applyAlignment="1">
      <alignment horizontal="left"/>
    </xf>
    <xf numFmtId="165" fontId="33" fillId="2" borderId="0" xfId="542" applyNumberFormat="1" applyFont="1" applyFill="1" applyBorder="1" applyAlignment="1">
      <alignment horizontal="left" indent="14"/>
    </xf>
    <xf numFmtId="0" fontId="84" fillId="2" borderId="0" xfId="101" applyFont="1" applyFill="1" applyAlignment="1"/>
    <xf numFmtId="0" fontId="42" fillId="2" borderId="0" xfId="1" applyNumberFormat="1" applyFont="1" applyFill="1" applyAlignment="1">
      <alignment vertical="top"/>
    </xf>
    <xf numFmtId="0" fontId="12" fillId="2" borderId="3" xfId="128" applyFont="1" applyFill="1" applyBorder="1" applyAlignment="1">
      <alignment horizontal="center" vertical="center"/>
    </xf>
    <xf numFmtId="0" fontId="16" fillId="2" borderId="0" xfId="101" applyFont="1" applyFill="1" applyAlignment="1">
      <alignment horizontal="left" vertical="top"/>
    </xf>
    <xf numFmtId="0" fontId="81" fillId="3" borderId="0" xfId="1" applyNumberFormat="1" applyFont="1" applyFill="1" applyBorder="1" applyAlignment="1">
      <alignment horizontal="right" wrapText="1"/>
    </xf>
    <xf numFmtId="0" fontId="82" fillId="3" borderId="0" xfId="1" applyNumberFormat="1" applyFont="1" applyFill="1" applyBorder="1" applyAlignment="1">
      <alignment horizontal="right" vertical="top" wrapText="1"/>
    </xf>
    <xf numFmtId="0" fontId="76" fillId="2" borderId="0" xfId="128" applyFont="1" applyFill="1" applyBorder="1" applyAlignment="1">
      <alignment vertical="center"/>
    </xf>
    <xf numFmtId="0" fontId="16" fillId="2" borderId="0" xfId="101" applyFont="1" applyFill="1" applyAlignment="1">
      <alignment horizontal="left" vertical="top" indent="1"/>
    </xf>
    <xf numFmtId="170" fontId="22" fillId="2" borderId="0" xfId="1" applyNumberFormat="1" applyFont="1" applyFill="1" applyBorder="1"/>
    <xf numFmtId="0" fontId="15" fillId="2" borderId="0" xfId="101" applyFont="1" applyFill="1" applyBorder="1" applyAlignment="1">
      <alignment vertical="center"/>
    </xf>
    <xf numFmtId="0" fontId="22" fillId="2" borderId="0" xfId="128" applyFont="1" applyFill="1" applyBorder="1" applyAlignment="1">
      <alignment vertical="center"/>
    </xf>
    <xf numFmtId="0" fontId="16" fillId="2" borderId="0" xfId="101" applyFont="1" applyFill="1" applyBorder="1" applyAlignment="1">
      <alignment vertical="top"/>
    </xf>
    <xf numFmtId="0" fontId="28" fillId="2" borderId="0" xfId="128" applyFont="1" applyFill="1" applyBorder="1" applyAlignment="1">
      <alignment vertical="top"/>
    </xf>
    <xf numFmtId="0" fontId="23" fillId="2" borderId="0" xfId="128" applyFont="1" applyFill="1" applyBorder="1" applyAlignment="1">
      <alignment vertical="center"/>
    </xf>
    <xf numFmtId="0" fontId="22" fillId="2" borderId="0" xfId="1" applyNumberFormat="1" applyFont="1" applyFill="1" applyBorder="1"/>
    <xf numFmtId="170" fontId="12" fillId="2" borderId="0" xfId="1" applyNumberFormat="1" applyFont="1" applyFill="1" applyBorder="1" applyAlignment="1">
      <alignment vertical="center"/>
    </xf>
    <xf numFmtId="0" fontId="27" fillId="3" borderId="0" xfId="1" applyNumberFormat="1" applyFont="1" applyFill="1" applyBorder="1" applyAlignment="1">
      <alignment horizontal="center" wrapText="1"/>
    </xf>
    <xf numFmtId="0" fontId="29" fillId="3" borderId="0" xfId="1" applyNumberFormat="1" applyFont="1" applyFill="1" applyBorder="1" applyAlignment="1">
      <alignment horizontal="center" vertical="top" wrapText="1"/>
    </xf>
    <xf numFmtId="165" fontId="15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 applyAlignment="1">
      <alignment horizontal="center"/>
    </xf>
    <xf numFmtId="165" fontId="17" fillId="2" borderId="1" xfId="71" applyNumberFormat="1" applyFont="1" applyFill="1" applyBorder="1" applyAlignment="1">
      <alignment horizontal="left"/>
    </xf>
    <xf numFmtId="165" fontId="18" fillId="2" borderId="1" xfId="71" applyNumberFormat="1" applyFont="1" applyFill="1" applyBorder="1"/>
    <xf numFmtId="165" fontId="17" fillId="2" borderId="1" xfId="71" applyNumberFormat="1" applyFont="1" applyFill="1" applyBorder="1" applyAlignment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165" fontId="17" fillId="2" borderId="1" xfId="110" applyNumberFormat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29" fillId="2" borderId="0" xfId="0" applyFont="1" applyFill="1" applyBorder="1" applyAlignment="1">
      <alignment horizontal="right" vertical="center"/>
    </xf>
    <xf numFmtId="0" fontId="23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vertical="center" wrapText="1"/>
    </xf>
    <xf numFmtId="3" fontId="27" fillId="2" borderId="0" xfId="0" applyNumberFormat="1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3" fontId="23" fillId="2" borderId="0" xfId="0" applyNumberFormat="1" applyFont="1" applyFill="1" applyBorder="1" applyAlignment="1">
      <alignment vertical="center"/>
    </xf>
    <xf numFmtId="0" fontId="27" fillId="3" borderId="0" xfId="571" applyNumberFormat="1" applyFont="1" applyFill="1" applyBorder="1" applyAlignment="1">
      <alignment horizontal="left" wrapText="1"/>
    </xf>
    <xf numFmtId="0" fontId="29" fillId="3" borderId="0" xfId="571" applyNumberFormat="1" applyFont="1" applyFill="1" applyBorder="1" applyAlignment="1">
      <alignment horizontal="left" vertical="top" wrapText="1"/>
    </xf>
    <xf numFmtId="3" fontId="23" fillId="2" borderId="0" xfId="0" applyNumberFormat="1" applyFont="1" applyFill="1" applyBorder="1"/>
    <xf numFmtId="0" fontId="29" fillId="3" borderId="0" xfId="571" applyNumberFormat="1" applyFont="1" applyFill="1" applyBorder="1" applyAlignment="1">
      <alignment horizontal="left" vertical="top"/>
    </xf>
    <xf numFmtId="0" fontId="23" fillId="2" borderId="3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 wrapText="1"/>
    </xf>
    <xf numFmtId="3" fontId="23" fillId="2" borderId="3" xfId="0" applyNumberFormat="1" applyFont="1" applyFill="1" applyBorder="1" applyAlignment="1">
      <alignment vertical="center"/>
    </xf>
    <xf numFmtId="0" fontId="27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wrapText="1"/>
    </xf>
    <xf numFmtId="0" fontId="29" fillId="2" borderId="0" xfId="0" applyFont="1" applyFill="1" applyBorder="1" applyAlignment="1">
      <alignment vertical="top" wrapText="1"/>
    </xf>
    <xf numFmtId="0" fontId="27" fillId="3" borderId="0" xfId="571" applyNumberFormat="1" applyFont="1" applyFill="1" applyBorder="1" applyAlignment="1">
      <alignment horizontal="left" vertical="top" wrapText="1"/>
    </xf>
    <xf numFmtId="0" fontId="29" fillId="3" borderId="0" xfId="571" applyNumberFormat="1" applyFont="1" applyFill="1" applyBorder="1" applyAlignment="1">
      <alignment horizontal="left" wrapText="1"/>
    </xf>
    <xf numFmtId="165" fontId="20" fillId="2" borderId="0" xfId="105" applyNumberFormat="1" applyFont="1" applyFill="1" applyAlignment="1">
      <alignment horizontal="right" vertical="top"/>
    </xf>
    <xf numFmtId="0" fontId="17" fillId="2" borderId="0" xfId="111" applyFont="1" applyFill="1" applyBorder="1" applyAlignment="1">
      <alignment horizontal="center"/>
    </xf>
    <xf numFmtId="167" fontId="17" fillId="2" borderId="0" xfId="90" applyNumberFormat="1" applyFont="1" applyFill="1" applyBorder="1" applyAlignment="1">
      <alignment horizontal="left"/>
    </xf>
    <xf numFmtId="167" fontId="17" fillId="0" borderId="0" xfId="90" applyNumberFormat="1" applyFont="1" applyFill="1" applyBorder="1"/>
    <xf numFmtId="167" fontId="12" fillId="0" borderId="0" xfId="90" applyNumberFormat="1" applyFont="1" applyFill="1" applyBorder="1"/>
    <xf numFmtId="167" fontId="18" fillId="0" borderId="0" xfId="90" applyNumberFormat="1" applyFont="1" applyFill="1" applyBorder="1" applyAlignment="1">
      <alignment vertical="top"/>
    </xf>
    <xf numFmtId="167" fontId="18" fillId="0" borderId="0" xfId="90" applyNumberFormat="1" applyFont="1" applyFill="1" applyBorder="1" applyAlignment="1">
      <alignment horizontal="left" vertical="top"/>
    </xf>
    <xf numFmtId="167" fontId="12" fillId="0" borderId="0" xfId="90" applyNumberFormat="1" applyFont="1" applyFill="1" applyBorder="1" applyAlignment="1">
      <alignment horizontal="left"/>
    </xf>
    <xf numFmtId="167" fontId="17" fillId="0" borderId="0" xfId="90" applyNumberFormat="1" applyFont="1" applyFill="1" applyBorder="1" applyAlignment="1">
      <alignment horizontal="center"/>
    </xf>
    <xf numFmtId="167" fontId="12" fillId="0" borderId="0" xfId="90" applyNumberFormat="1" applyFont="1" applyFill="1" applyBorder="1" applyAlignment="1">
      <alignment horizontal="center"/>
    </xf>
    <xf numFmtId="167" fontId="16" fillId="0" borderId="0" xfId="90" applyNumberFormat="1" applyFont="1" applyFill="1" applyAlignment="1">
      <alignment horizontal="left"/>
    </xf>
    <xf numFmtId="167" fontId="14" fillId="0" borderId="0" xfId="90" applyNumberFormat="1" applyFont="1" applyFill="1"/>
    <xf numFmtId="167" fontId="14" fillId="0" borderId="0" xfId="90" applyNumberFormat="1" applyFont="1" applyFill="1" applyAlignment="1">
      <alignment horizontal="center"/>
    </xf>
    <xf numFmtId="167" fontId="14" fillId="0" borderId="0" xfId="90" applyNumberFormat="1" applyFont="1" applyFill="1" applyAlignment="1">
      <alignment horizontal="right"/>
    </xf>
    <xf numFmtId="167" fontId="15" fillId="0" borderId="0" xfId="90" applyNumberFormat="1" applyFont="1" applyFill="1" applyAlignment="1">
      <alignment horizontal="right"/>
    </xf>
    <xf numFmtId="167" fontId="15" fillId="0" borderId="0" xfId="90" applyNumberFormat="1" applyFont="1" applyFill="1" applyAlignment="1">
      <alignment horizontal="left"/>
    </xf>
    <xf numFmtId="167" fontId="15" fillId="0" borderId="0" xfId="90" applyNumberFormat="1" applyFont="1" applyFill="1" applyAlignment="1">
      <alignment horizontal="center"/>
    </xf>
    <xf numFmtId="167" fontId="15" fillId="0" borderId="0" xfId="90" applyNumberFormat="1" applyFont="1" applyFill="1"/>
    <xf numFmtId="167" fontId="16" fillId="0" borderId="0" xfId="90" applyNumberFormat="1" applyFont="1" applyFill="1" applyAlignment="1">
      <alignment horizontal="right"/>
    </xf>
    <xf numFmtId="167" fontId="16" fillId="0" borderId="0" xfId="90" applyNumberFormat="1" applyFont="1" applyFill="1" applyAlignment="1">
      <alignment horizontal="center"/>
    </xf>
    <xf numFmtId="167" fontId="16" fillId="0" borderId="0" xfId="90" applyNumberFormat="1" applyFont="1" applyFill="1"/>
    <xf numFmtId="167" fontId="14" fillId="0" borderId="1" xfId="90" applyNumberFormat="1" applyFont="1" applyFill="1" applyBorder="1"/>
    <xf numFmtId="167" fontId="12" fillId="0" borderId="1" xfId="90" applyNumberFormat="1" applyFont="1" applyFill="1" applyBorder="1"/>
    <xf numFmtId="167" fontId="12" fillId="0" borderId="1" xfId="90" applyNumberFormat="1" applyFont="1" applyFill="1" applyBorder="1" applyAlignment="1">
      <alignment horizontal="center"/>
    </xf>
    <xf numFmtId="167" fontId="12" fillId="0" borderId="1" xfId="90" applyNumberFormat="1" applyFont="1" applyFill="1" applyBorder="1" applyAlignment="1">
      <alignment horizontal="right"/>
    </xf>
    <xf numFmtId="167" fontId="14" fillId="0" borderId="0" xfId="90" applyNumberFormat="1" applyFont="1" applyFill="1" applyBorder="1"/>
    <xf numFmtId="165" fontId="17" fillId="0" borderId="0" xfId="76" applyNumberFormat="1" applyFont="1" applyFill="1" applyBorder="1" applyAlignment="1">
      <alignment horizontal="left"/>
    </xf>
    <xf numFmtId="167" fontId="17" fillId="0" borderId="0" xfId="90" applyNumberFormat="1" applyFont="1" applyFill="1" applyBorder="1" applyAlignment="1">
      <alignment horizontal="right"/>
    </xf>
    <xf numFmtId="167" fontId="14" fillId="0" borderId="3" xfId="90" applyNumberFormat="1" applyFont="1" applyFill="1" applyBorder="1"/>
    <xf numFmtId="165" fontId="18" fillId="0" borderId="0" xfId="76" applyNumberFormat="1" applyFont="1" applyFill="1" applyBorder="1" applyAlignment="1">
      <alignment horizontal="left"/>
    </xf>
    <xf numFmtId="167" fontId="18" fillId="0" borderId="0" xfId="90" applyNumberFormat="1" applyFont="1" applyFill="1" applyBorder="1" applyAlignment="1">
      <alignment horizontal="center"/>
    </xf>
    <xf numFmtId="167" fontId="18" fillId="0" borderId="0" xfId="90" applyNumberFormat="1" applyFont="1" applyFill="1" applyBorder="1" applyAlignment="1">
      <alignment horizontal="right"/>
    </xf>
    <xf numFmtId="165" fontId="17" fillId="0" borderId="0" xfId="76" applyNumberFormat="1" applyFont="1" applyFill="1" applyBorder="1" applyAlignment="1">
      <alignment horizontal="right"/>
    </xf>
    <xf numFmtId="167" fontId="18" fillId="0" borderId="0" xfId="90" applyNumberFormat="1" applyFont="1" applyFill="1" applyBorder="1" applyAlignment="1">
      <alignment horizontal="right" vertical="top"/>
    </xf>
    <xf numFmtId="165" fontId="18" fillId="0" borderId="0" xfId="76" applyNumberFormat="1" applyFont="1" applyFill="1" applyBorder="1" applyAlignment="1">
      <alignment horizontal="right"/>
    </xf>
    <xf numFmtId="167" fontId="14" fillId="0" borderId="2" xfId="90" applyNumberFormat="1" applyFont="1" applyFill="1" applyBorder="1"/>
    <xf numFmtId="167" fontId="12" fillId="0" borderId="2" xfId="90" applyNumberFormat="1" applyFont="1" applyFill="1" applyBorder="1"/>
    <xf numFmtId="167" fontId="12" fillId="0" borderId="2" xfId="90" applyNumberFormat="1" applyFont="1" applyFill="1" applyBorder="1" applyAlignment="1">
      <alignment horizontal="center"/>
    </xf>
    <xf numFmtId="167" fontId="12" fillId="0" borderId="2" xfId="90" applyNumberFormat="1" applyFont="1" applyFill="1" applyBorder="1" applyAlignment="1">
      <alignment horizontal="right"/>
    </xf>
    <xf numFmtId="167" fontId="12" fillId="0" borderId="0" xfId="90" applyNumberFormat="1" applyFont="1" applyFill="1" applyBorder="1" applyAlignment="1">
      <alignment horizontal="right"/>
    </xf>
    <xf numFmtId="3" fontId="12" fillId="0" borderId="0" xfId="575" applyNumberFormat="1" applyFont="1" applyFill="1" applyBorder="1" applyAlignment="1">
      <alignment horizontal="right"/>
    </xf>
    <xf numFmtId="173" fontId="17" fillId="0" borderId="0" xfId="575" applyNumberFormat="1" applyFont="1" applyFill="1" applyBorder="1" applyAlignment="1">
      <alignment horizontal="right"/>
    </xf>
    <xf numFmtId="173" fontId="12" fillId="0" borderId="0" xfId="576" applyNumberFormat="1" applyFont="1" applyFill="1" applyBorder="1" applyAlignment="1">
      <alignment horizontal="right"/>
    </xf>
    <xf numFmtId="167" fontId="15" fillId="0" borderId="0" xfId="90" applyNumberFormat="1" applyFont="1" applyFill="1" applyBorder="1"/>
    <xf numFmtId="3" fontId="14" fillId="0" borderId="0" xfId="90" applyNumberFormat="1" applyFont="1" applyFill="1"/>
    <xf numFmtId="0" fontId="14" fillId="0" borderId="0" xfId="574" applyFont="1" applyFill="1"/>
    <xf numFmtId="173" fontId="12" fillId="0" borderId="0" xfId="575" applyNumberFormat="1" applyFont="1" applyFill="1" applyBorder="1" applyAlignment="1">
      <alignment horizontal="right"/>
    </xf>
    <xf numFmtId="173" fontId="12" fillId="0" borderId="0" xfId="576" applyNumberFormat="1" applyFont="1" applyFill="1" applyBorder="1" applyAlignment="1" applyProtection="1"/>
    <xf numFmtId="3" fontId="12" fillId="0" borderId="0" xfId="575" applyNumberFormat="1" applyFont="1" applyFill="1" applyBorder="1" applyAlignment="1">
      <alignment horizontal="right" vertical="top"/>
    </xf>
    <xf numFmtId="167" fontId="14" fillId="0" borderId="0" xfId="90" applyNumberFormat="1" applyFont="1" applyFill="1" applyBorder="1" applyAlignment="1">
      <alignment vertical="top"/>
    </xf>
    <xf numFmtId="167" fontId="12" fillId="0" borderId="0" xfId="90" applyNumberFormat="1" applyFont="1" applyFill="1" applyBorder="1" applyAlignment="1">
      <alignment vertical="top"/>
    </xf>
    <xf numFmtId="167" fontId="14" fillId="0" borderId="0" xfId="90" applyNumberFormat="1" applyFont="1" applyFill="1" applyAlignment="1">
      <alignment vertical="top"/>
    </xf>
    <xf numFmtId="3" fontId="14" fillId="0" borderId="0" xfId="90" applyNumberFormat="1" applyFont="1" applyFill="1" applyAlignment="1">
      <alignment vertical="top"/>
    </xf>
    <xf numFmtId="167" fontId="34" fillId="0" borderId="0" xfId="90" applyNumberFormat="1" applyFont="1" applyFill="1" applyBorder="1" applyAlignment="1">
      <alignment vertical="top"/>
    </xf>
    <xf numFmtId="167" fontId="18" fillId="0" borderId="0" xfId="90" applyNumberFormat="1" applyFont="1" applyFill="1" applyBorder="1" applyAlignment="1">
      <alignment horizontal="left" vertical="top" wrapText="1"/>
    </xf>
    <xf numFmtId="3" fontId="12" fillId="0" borderId="0" xfId="577" applyNumberFormat="1" applyFont="1" applyFill="1" applyBorder="1" applyAlignment="1">
      <alignment horizontal="right"/>
    </xf>
    <xf numFmtId="167" fontId="14" fillId="0" borderId="0" xfId="90" applyNumberFormat="1" applyFont="1" applyFill="1" applyBorder="1" applyAlignment="1">
      <alignment horizontal="left"/>
    </xf>
    <xf numFmtId="167" fontId="12" fillId="0" borderId="0" xfId="90" applyNumberFormat="1" applyFont="1" applyFill="1" applyAlignment="1">
      <alignment horizontal="right"/>
    </xf>
    <xf numFmtId="167" fontId="14" fillId="0" borderId="3" xfId="90" applyNumberFormat="1" applyFont="1" applyFill="1" applyBorder="1" applyAlignment="1">
      <alignment horizontal="left"/>
    </xf>
    <xf numFmtId="167" fontId="16" fillId="0" borderId="3" xfId="90" applyNumberFormat="1" applyFont="1" applyFill="1" applyBorder="1"/>
    <xf numFmtId="167" fontId="16" fillId="0" borderId="3" xfId="90" applyNumberFormat="1" applyFont="1" applyFill="1" applyBorder="1" applyAlignment="1">
      <alignment horizontal="center"/>
    </xf>
    <xf numFmtId="167" fontId="16" fillId="0" borderId="3" xfId="90" applyNumberFormat="1" applyFont="1" applyFill="1" applyBorder="1" applyAlignment="1">
      <alignment horizontal="right"/>
    </xf>
    <xf numFmtId="167" fontId="13" fillId="0" borderId="0" xfId="90" applyNumberFormat="1" applyFont="1" applyFill="1"/>
    <xf numFmtId="167" fontId="19" fillId="0" borderId="0" xfId="90" applyNumberFormat="1" applyFont="1" applyFill="1"/>
    <xf numFmtId="167" fontId="13" fillId="0" borderId="0" xfId="90" applyNumberFormat="1" applyFont="1" applyFill="1" applyAlignment="1">
      <alignment horizontal="center"/>
    </xf>
    <xf numFmtId="167" fontId="13" fillId="0" borderId="0" xfId="90" applyNumberFormat="1" applyFont="1" applyFill="1" applyAlignment="1">
      <alignment horizontal="right"/>
    </xf>
    <xf numFmtId="167" fontId="32" fillId="0" borderId="0" xfId="90" applyNumberFormat="1" applyFont="1" applyFill="1" applyAlignment="1">
      <alignment horizontal="right"/>
    </xf>
    <xf numFmtId="167" fontId="33" fillId="0" borderId="0" xfId="90" applyNumberFormat="1" applyFont="1" applyFill="1" applyAlignment="1">
      <alignment horizontal="right" vertical="top"/>
    </xf>
    <xf numFmtId="167" fontId="15" fillId="0" borderId="0" xfId="90" applyNumberFormat="1" applyFont="1" applyFill="1" applyBorder="1" applyAlignment="1">
      <alignment horizontal="left"/>
    </xf>
    <xf numFmtId="167" fontId="14" fillId="0" borderId="0" xfId="90" applyNumberFormat="1" applyFont="1" applyFill="1" applyAlignment="1">
      <alignment horizontal="center" vertical="center"/>
    </xf>
    <xf numFmtId="167" fontId="15" fillId="0" borderId="0" xfId="90" applyNumberFormat="1" applyFont="1" applyFill="1" applyAlignment="1">
      <alignment horizontal="center" vertical="center"/>
    </xf>
    <xf numFmtId="167" fontId="16" fillId="0" borderId="0" xfId="90" applyNumberFormat="1" applyFont="1" applyFill="1" applyAlignment="1">
      <alignment horizontal="center" vertical="center"/>
    </xf>
    <xf numFmtId="167" fontId="12" fillId="0" borderId="1" xfId="90" applyNumberFormat="1" applyFont="1" applyFill="1" applyBorder="1" applyAlignment="1">
      <alignment horizontal="center" vertical="center"/>
    </xf>
    <xf numFmtId="165" fontId="18" fillId="0" borderId="0" xfId="76" applyNumberFormat="1" applyFont="1" applyFill="1" applyBorder="1" applyAlignment="1">
      <alignment horizontal="left" vertical="top"/>
    </xf>
    <xf numFmtId="167" fontId="17" fillId="0" borderId="0" xfId="90" applyNumberFormat="1" applyFont="1" applyFill="1" applyBorder="1" applyAlignment="1">
      <alignment vertical="top"/>
    </xf>
    <xf numFmtId="167" fontId="18" fillId="0" borderId="0" xfId="90" applyNumberFormat="1" applyFont="1" applyFill="1" applyBorder="1" applyAlignment="1">
      <alignment horizontal="center" vertical="top"/>
    </xf>
    <xf numFmtId="167" fontId="12" fillId="0" borderId="0" xfId="90" applyNumberFormat="1" applyFont="1" applyFill="1" applyBorder="1" applyAlignment="1">
      <alignment horizontal="center" vertical="center"/>
    </xf>
    <xf numFmtId="167" fontId="12" fillId="0" borderId="2" xfId="90" applyNumberFormat="1" applyFont="1" applyFill="1" applyBorder="1" applyAlignment="1">
      <alignment horizontal="center" vertical="center"/>
    </xf>
    <xf numFmtId="173" fontId="12" fillId="0" borderId="0" xfId="575" applyNumberFormat="1" applyFont="1" applyFill="1" applyBorder="1" applyAlignment="1"/>
    <xf numFmtId="0" fontId="14" fillId="0" borderId="0" xfId="577" applyFont="1" applyFill="1"/>
    <xf numFmtId="167" fontId="15" fillId="0" borderId="0" xfId="90" applyNumberFormat="1" applyFont="1" applyFill="1" applyBorder="1" applyAlignment="1">
      <alignment vertical="top"/>
    </xf>
    <xf numFmtId="175" fontId="12" fillId="0" borderId="0" xfId="575" applyNumberFormat="1" applyFont="1" applyFill="1" applyBorder="1" applyAlignment="1"/>
    <xf numFmtId="167" fontId="18" fillId="0" borderId="0" xfId="90" applyNumberFormat="1" applyFont="1" applyFill="1" applyBorder="1"/>
    <xf numFmtId="0" fontId="12" fillId="0" borderId="0" xfId="575" applyNumberFormat="1" applyFont="1" applyFill="1" applyBorder="1" applyAlignment="1">
      <alignment horizontal="right"/>
    </xf>
    <xf numFmtId="167" fontId="18" fillId="0" borderId="0" xfId="90" applyNumberFormat="1" applyFont="1" applyFill="1" applyBorder="1" applyAlignment="1"/>
    <xf numFmtId="167" fontId="14" fillId="0" borderId="0" xfId="90" applyNumberFormat="1" applyFont="1" applyFill="1" applyBorder="1" applyAlignment="1"/>
    <xf numFmtId="167" fontId="18" fillId="0" borderId="0" xfId="90" applyNumberFormat="1" applyFont="1" applyFill="1" applyAlignment="1">
      <alignment vertical="top"/>
    </xf>
    <xf numFmtId="167" fontId="12" fillId="0" borderId="0" xfId="90" applyNumberFormat="1" applyFont="1" applyFill="1"/>
    <xf numFmtId="175" fontId="12" fillId="0" borderId="0" xfId="582" applyNumberFormat="1" applyFont="1" applyFill="1" applyBorder="1" applyAlignment="1"/>
    <xf numFmtId="3" fontId="12" fillId="0" borderId="0" xfId="582" applyNumberFormat="1" applyFont="1" applyFill="1" applyBorder="1" applyAlignment="1"/>
    <xf numFmtId="3" fontId="12" fillId="0" borderId="0" xfId="90" applyNumberFormat="1" applyFont="1" applyFill="1"/>
    <xf numFmtId="167" fontId="21" fillId="0" borderId="0" xfId="90" applyNumberFormat="1" applyFont="1" applyFill="1"/>
    <xf numFmtId="167" fontId="32" fillId="0" borderId="0" xfId="90" applyNumberFormat="1" applyFont="1" applyFill="1"/>
    <xf numFmtId="167" fontId="21" fillId="0" borderId="0" xfId="90" applyNumberFormat="1" applyFont="1" applyFill="1" applyAlignment="1">
      <alignment horizontal="center" vertical="center"/>
    </xf>
    <xf numFmtId="167" fontId="16" fillId="0" borderId="0" xfId="90" applyNumberFormat="1" applyFont="1" applyFill="1" applyAlignment="1"/>
    <xf numFmtId="167" fontId="14" fillId="0" borderId="1" xfId="90" applyNumberFormat="1" applyFont="1" applyFill="1" applyBorder="1" applyAlignment="1">
      <alignment horizontal="center"/>
    </xf>
    <xf numFmtId="165" fontId="15" fillId="0" borderId="0" xfId="76" applyNumberFormat="1" applyFont="1" applyFill="1" applyBorder="1" applyAlignment="1">
      <alignment horizontal="left"/>
    </xf>
    <xf numFmtId="167" fontId="15" fillId="0" borderId="0" xfId="90" applyNumberFormat="1" applyFont="1" applyFill="1" applyBorder="1" applyAlignment="1">
      <alignment horizontal="center"/>
    </xf>
    <xf numFmtId="165" fontId="15" fillId="0" borderId="0" xfId="76" applyNumberFormat="1" applyFont="1" applyFill="1" applyBorder="1" applyAlignment="1">
      <alignment horizontal="right"/>
    </xf>
    <xf numFmtId="165" fontId="16" fillId="0" borderId="0" xfId="76" applyNumberFormat="1" applyFont="1" applyFill="1" applyBorder="1" applyAlignment="1">
      <alignment horizontal="left"/>
    </xf>
    <xf numFmtId="167" fontId="14" fillId="0" borderId="0" xfId="90" applyNumberFormat="1" applyFont="1" applyFill="1" applyBorder="1" applyAlignment="1">
      <alignment horizontal="center"/>
    </xf>
    <xf numFmtId="165" fontId="15" fillId="0" borderId="0" xfId="76" applyNumberFormat="1" applyFont="1" applyFill="1" applyBorder="1" applyAlignment="1">
      <alignment horizontal="right" vertical="top"/>
    </xf>
    <xf numFmtId="167" fontId="16" fillId="0" borderId="0" xfId="90" applyNumberFormat="1" applyFont="1" applyFill="1" applyBorder="1"/>
    <xf numFmtId="165" fontId="16" fillId="0" borderId="0" xfId="76" applyNumberFormat="1" applyFont="1" applyFill="1" applyBorder="1" applyAlignment="1">
      <alignment horizontal="right"/>
    </xf>
    <xf numFmtId="167" fontId="14" fillId="0" borderId="2" xfId="90" applyNumberFormat="1" applyFont="1" applyFill="1" applyBorder="1" applyAlignment="1">
      <alignment horizontal="center"/>
    </xf>
    <xf numFmtId="167" fontId="21" fillId="0" borderId="0" xfId="90" applyNumberFormat="1" applyFont="1" applyFill="1" applyAlignment="1">
      <alignment horizontal="center"/>
    </xf>
    <xf numFmtId="173" fontId="15" fillId="0" borderId="0" xfId="90" applyNumberFormat="1" applyFont="1" applyFill="1" applyBorder="1" applyAlignment="1">
      <alignment horizontal="center"/>
    </xf>
    <xf numFmtId="3" fontId="15" fillId="0" borderId="0" xfId="576" quotePrefix="1" applyNumberFormat="1" applyFont="1" applyFill="1" applyAlignment="1">
      <alignment horizontal="right"/>
    </xf>
    <xf numFmtId="165" fontId="14" fillId="0" borderId="0" xfId="96" applyNumberFormat="1" applyFont="1" applyFill="1"/>
    <xf numFmtId="165" fontId="16" fillId="0" borderId="0" xfId="96" applyNumberFormat="1" applyFont="1" applyFill="1" applyAlignment="1">
      <alignment horizontal="left"/>
    </xf>
    <xf numFmtId="165" fontId="15" fillId="0" borderId="0" xfId="96" applyNumberFormat="1" applyFont="1" applyFill="1" applyAlignment="1">
      <alignment horizontal="right"/>
    </xf>
    <xf numFmtId="165" fontId="15" fillId="0" borderId="0" xfId="96" applyNumberFormat="1" applyFont="1" applyFill="1" applyAlignment="1">
      <alignment horizontal="left"/>
    </xf>
    <xf numFmtId="165" fontId="15" fillId="0" borderId="0" xfId="96" applyNumberFormat="1" applyFont="1" applyFill="1"/>
    <xf numFmtId="165" fontId="16" fillId="0" borderId="0" xfId="96" applyNumberFormat="1" applyFont="1" applyFill="1" applyAlignment="1">
      <alignment horizontal="right"/>
    </xf>
    <xf numFmtId="165" fontId="16" fillId="0" borderId="0" xfId="96" applyNumberFormat="1" applyFont="1" applyFill="1"/>
    <xf numFmtId="165" fontId="14" fillId="0" borderId="1" xfId="96" applyNumberFormat="1" applyFont="1" applyFill="1" applyBorder="1"/>
    <xf numFmtId="165" fontId="15" fillId="0" borderId="1" xfId="96" applyNumberFormat="1" applyFont="1" applyFill="1" applyBorder="1" applyAlignment="1">
      <alignment horizontal="left"/>
    </xf>
    <xf numFmtId="165" fontId="15" fillId="0" borderId="1" xfId="96" applyNumberFormat="1" applyFont="1" applyFill="1" applyBorder="1"/>
    <xf numFmtId="165" fontId="14" fillId="0" borderId="0" xfId="96" applyNumberFormat="1" applyFont="1" applyFill="1" applyBorder="1"/>
    <xf numFmtId="165" fontId="17" fillId="0" borderId="0" xfId="96" applyNumberFormat="1" applyFont="1" applyFill="1" applyBorder="1" applyAlignment="1">
      <alignment horizontal="left"/>
    </xf>
    <xf numFmtId="165" fontId="17" fillId="0" borderId="0" xfId="96" applyNumberFormat="1" applyFont="1" applyFill="1" applyBorder="1" applyAlignment="1">
      <alignment horizontal="right"/>
    </xf>
    <xf numFmtId="165" fontId="17" fillId="0" borderId="0" xfId="83" applyNumberFormat="1" applyFont="1" applyFill="1" applyBorder="1" applyAlignment="1">
      <alignment horizontal="right"/>
    </xf>
    <xf numFmtId="165" fontId="18" fillId="0" borderId="0" xfId="96" applyNumberFormat="1" applyFont="1" applyFill="1" applyBorder="1" applyAlignment="1">
      <alignment horizontal="right"/>
    </xf>
    <xf numFmtId="165" fontId="18" fillId="0" borderId="0" xfId="96" applyNumberFormat="1" applyFont="1" applyFill="1" applyBorder="1" applyAlignment="1">
      <alignment horizontal="left"/>
    </xf>
    <xf numFmtId="0" fontId="18" fillId="0" borderId="0" xfId="111" applyFont="1" applyFill="1" applyBorder="1" applyAlignment="1">
      <alignment horizontal="right" readingOrder="1"/>
    </xf>
    <xf numFmtId="165" fontId="17" fillId="0" borderId="0" xfId="96" applyNumberFormat="1" applyFont="1" applyFill="1" applyBorder="1"/>
    <xf numFmtId="165" fontId="12" fillId="0" borderId="0" xfId="96" applyNumberFormat="1" applyFont="1" applyFill="1" applyBorder="1" applyAlignment="1">
      <alignment horizontal="right"/>
    </xf>
    <xf numFmtId="165" fontId="12" fillId="0" borderId="0" xfId="96" applyNumberFormat="1" applyFont="1" applyFill="1" applyBorder="1"/>
    <xf numFmtId="165" fontId="18" fillId="0" borderId="0" xfId="96" applyNumberFormat="1" applyFont="1" applyFill="1" applyBorder="1"/>
    <xf numFmtId="165" fontId="18" fillId="0" borderId="0" xfId="83" applyNumberFormat="1" applyFont="1" applyFill="1" applyBorder="1" applyAlignment="1">
      <alignment horizontal="right"/>
    </xf>
    <xf numFmtId="165" fontId="18" fillId="0" borderId="0" xfId="96" applyNumberFormat="1" applyFont="1" applyFill="1" applyBorder="1" applyAlignment="1">
      <alignment horizontal="center"/>
    </xf>
    <xf numFmtId="165" fontId="14" fillId="0" borderId="2" xfId="96" applyNumberFormat="1" applyFont="1" applyFill="1" applyBorder="1"/>
    <xf numFmtId="165" fontId="18" fillId="0" borderId="2" xfId="96" applyNumberFormat="1" applyFont="1" applyFill="1" applyBorder="1"/>
    <xf numFmtId="165" fontId="12" fillId="0" borderId="2" xfId="96" applyNumberFormat="1" applyFont="1" applyFill="1" applyBorder="1"/>
    <xf numFmtId="170" fontId="17" fillId="0" borderId="0" xfId="52" applyNumberFormat="1" applyFont="1" applyFill="1" applyBorder="1" applyProtection="1"/>
    <xf numFmtId="3" fontId="17" fillId="0" borderId="0" xfId="52" applyNumberFormat="1" applyFont="1" applyFill="1" applyBorder="1" applyProtection="1"/>
    <xf numFmtId="165" fontId="15" fillId="0" borderId="0" xfId="96" applyNumberFormat="1" applyFont="1" applyFill="1" applyBorder="1"/>
    <xf numFmtId="170" fontId="12" fillId="0" borderId="0" xfId="52" applyNumberFormat="1" applyFont="1" applyFill="1" applyBorder="1" applyProtection="1"/>
    <xf numFmtId="3" fontId="12" fillId="0" borderId="0" xfId="52" applyNumberFormat="1" applyFont="1" applyFill="1" applyBorder="1"/>
    <xf numFmtId="165" fontId="12" fillId="0" borderId="0" xfId="96" applyNumberFormat="1" applyFont="1" applyFill="1" applyBorder="1" applyAlignment="1">
      <alignment horizontal="left"/>
    </xf>
    <xf numFmtId="165" fontId="14" fillId="0" borderId="3" xfId="96" applyNumberFormat="1" applyFont="1" applyFill="1" applyBorder="1"/>
    <xf numFmtId="37" fontId="14" fillId="0" borderId="3" xfId="96" applyNumberFormat="1" applyFont="1" applyFill="1" applyBorder="1" applyProtection="1"/>
    <xf numFmtId="165" fontId="21" fillId="0" borderId="0" xfId="543" applyNumberFormat="1" applyFont="1" applyFill="1" applyBorder="1"/>
    <xf numFmtId="37" fontId="32" fillId="0" borderId="0" xfId="405" applyFont="1" applyFill="1" applyAlignment="1">
      <alignment horizontal="right"/>
    </xf>
    <xf numFmtId="37" fontId="33" fillId="0" borderId="0" xfId="405" applyFont="1" applyFill="1" applyAlignment="1">
      <alignment horizontal="right" vertical="top"/>
    </xf>
    <xf numFmtId="165" fontId="14" fillId="0" borderId="0" xfId="96" applyNumberFormat="1" applyFont="1" applyFill="1" applyAlignment="1">
      <alignment horizontal="center"/>
    </xf>
    <xf numFmtId="165" fontId="15" fillId="0" borderId="0" xfId="96" applyNumberFormat="1" applyFont="1" applyFill="1" applyAlignment="1">
      <alignment horizontal="center"/>
    </xf>
    <xf numFmtId="165" fontId="16" fillId="0" borderId="0" xfId="96" applyNumberFormat="1" applyFont="1" applyFill="1" applyAlignment="1">
      <alignment horizontal="center"/>
    </xf>
    <xf numFmtId="165" fontId="15" fillId="0" borderId="1" xfId="96" applyNumberFormat="1" applyFont="1" applyFill="1" applyBorder="1" applyAlignment="1">
      <alignment horizontal="center"/>
    </xf>
    <xf numFmtId="165" fontId="17" fillId="0" borderId="0" xfId="96" applyNumberFormat="1" applyFont="1" applyFill="1" applyBorder="1" applyAlignment="1">
      <alignment horizontal="center"/>
    </xf>
    <xf numFmtId="165" fontId="17" fillId="0" borderId="0" xfId="76" applyNumberFormat="1" applyFont="1" applyFill="1" applyBorder="1" applyAlignment="1">
      <alignment horizontal="right" vertical="top"/>
    </xf>
    <xf numFmtId="165" fontId="12" fillId="0" borderId="2" xfId="96" applyNumberFormat="1" applyFont="1" applyFill="1" applyBorder="1" applyAlignment="1">
      <alignment horizontal="center"/>
    </xf>
    <xf numFmtId="165" fontId="12" fillId="0" borderId="0" xfId="96" applyNumberFormat="1" applyFont="1" applyFill="1" applyBorder="1" applyAlignment="1">
      <alignment horizontal="center"/>
    </xf>
    <xf numFmtId="3" fontId="14" fillId="0" borderId="0" xfId="545" applyNumberFormat="1" applyFont="1" applyFill="1" applyBorder="1" applyAlignment="1" applyProtection="1"/>
    <xf numFmtId="37" fontId="14" fillId="0" borderId="3" xfId="96" applyNumberFormat="1" applyFont="1" applyFill="1" applyBorder="1" applyAlignment="1" applyProtection="1">
      <alignment horizontal="center"/>
    </xf>
    <xf numFmtId="165" fontId="32" fillId="0" borderId="0" xfId="96" applyNumberFormat="1" applyFont="1" applyFill="1"/>
    <xf numFmtId="165" fontId="21" fillId="0" borderId="0" xfId="96" applyNumberFormat="1" applyFont="1" applyFill="1"/>
    <xf numFmtId="165" fontId="21" fillId="0" borderId="0" xfId="96" applyNumberFormat="1" applyFont="1" applyFill="1" applyAlignment="1">
      <alignment horizontal="center"/>
    </xf>
    <xf numFmtId="165" fontId="32" fillId="0" borderId="0" xfId="96" applyNumberFormat="1" applyFont="1" applyFill="1" applyAlignment="1">
      <alignment horizontal="left"/>
    </xf>
    <xf numFmtId="165" fontId="33" fillId="0" borderId="0" xfId="96" applyNumberFormat="1" applyFont="1" applyFill="1"/>
    <xf numFmtId="165" fontId="33" fillId="0" borderId="0" xfId="96" applyNumberFormat="1" applyFont="1" applyFill="1" applyAlignment="1">
      <alignment horizontal="left" indent="9"/>
    </xf>
    <xf numFmtId="0" fontId="21" fillId="0" borderId="0" xfId="361" applyFont="1" applyFill="1" applyAlignment="1">
      <alignment vertical="top"/>
    </xf>
    <xf numFmtId="165" fontId="33" fillId="0" borderId="0" xfId="542" applyNumberFormat="1" applyFont="1" applyFill="1" applyAlignment="1">
      <alignment horizontal="right"/>
    </xf>
    <xf numFmtId="165" fontId="33" fillId="0" borderId="0" xfId="96" applyNumberFormat="1" applyFont="1" applyFill="1" applyAlignment="1">
      <alignment vertical="top"/>
    </xf>
    <xf numFmtId="165" fontId="14" fillId="0" borderId="0" xfId="76" applyNumberFormat="1" applyFont="1" applyFill="1"/>
    <xf numFmtId="165" fontId="14" fillId="0" borderId="0" xfId="76" applyNumberFormat="1" applyFont="1" applyFill="1" applyAlignment="1">
      <alignment horizontal="right"/>
    </xf>
    <xf numFmtId="165" fontId="16" fillId="0" borderId="0" xfId="76" applyNumberFormat="1" applyFont="1" applyFill="1" applyAlignment="1">
      <alignment horizontal="right"/>
    </xf>
    <xf numFmtId="165" fontId="15" fillId="0" borderId="0" xfId="76" applyNumberFormat="1" applyFont="1" applyFill="1" applyAlignment="1">
      <alignment horizontal="right"/>
    </xf>
    <xf numFmtId="165" fontId="15" fillId="0" borderId="0" xfId="86" applyNumberFormat="1" applyFont="1" applyFill="1" applyAlignment="1">
      <alignment horizontal="left"/>
    </xf>
    <xf numFmtId="165" fontId="15" fillId="0" borderId="0" xfId="76" applyNumberFormat="1" applyFont="1" applyFill="1"/>
    <xf numFmtId="165" fontId="16" fillId="0" borderId="0" xfId="86" applyNumberFormat="1" applyFont="1" applyFill="1" applyAlignment="1">
      <alignment horizontal="left"/>
    </xf>
    <xf numFmtId="165" fontId="16" fillId="0" borderId="0" xfId="78" applyNumberFormat="1" applyFont="1" applyFill="1" applyAlignment="1">
      <alignment horizontal="left" indent="1"/>
    </xf>
    <xf numFmtId="165" fontId="16" fillId="0" borderId="0" xfId="76" applyNumberFormat="1" applyFont="1" applyFill="1" applyAlignment="1">
      <alignment horizontal="left"/>
    </xf>
    <xf numFmtId="165" fontId="14" fillId="0" borderId="1" xfId="76" applyNumberFormat="1" applyFont="1" applyFill="1" applyBorder="1"/>
    <xf numFmtId="165" fontId="15" fillId="0" borderId="1" xfId="76" applyNumberFormat="1" applyFont="1" applyFill="1" applyBorder="1" applyAlignment="1">
      <alignment horizontal="left"/>
    </xf>
    <xf numFmtId="165" fontId="15" fillId="0" borderId="1" xfId="76" applyNumberFormat="1" applyFont="1" applyFill="1" applyBorder="1"/>
    <xf numFmtId="165" fontId="15" fillId="0" borderId="1" xfId="76" applyNumberFormat="1" applyFont="1" applyFill="1" applyBorder="1" applyAlignment="1">
      <alignment horizontal="right"/>
    </xf>
    <xf numFmtId="165" fontId="12" fillId="0" borderId="0" xfId="76" applyNumberFormat="1" applyFont="1" applyFill="1"/>
    <xf numFmtId="165" fontId="17" fillId="0" borderId="0" xfId="76" applyNumberFormat="1" applyFont="1" applyFill="1" applyAlignment="1">
      <alignment horizontal="left"/>
    </xf>
    <xf numFmtId="165" fontId="17" fillId="0" borderId="0" xfId="96" applyNumberFormat="1" applyFont="1" applyFill="1" applyAlignment="1">
      <alignment horizontal="right"/>
    </xf>
    <xf numFmtId="165" fontId="17" fillId="0" borderId="0" xfId="76" applyNumberFormat="1" applyFont="1" applyFill="1" applyAlignment="1">
      <alignment horizontal="right"/>
    </xf>
    <xf numFmtId="165" fontId="17" fillId="0" borderId="0" xfId="76" applyNumberFormat="1" applyFont="1" applyFill="1" applyAlignment="1">
      <alignment horizontal="right" vertical="top"/>
    </xf>
    <xf numFmtId="165" fontId="17" fillId="0" borderId="0" xfId="96" applyNumberFormat="1" applyFont="1" applyFill="1" applyAlignment="1">
      <alignment horizontal="right" vertical="top"/>
    </xf>
    <xf numFmtId="165" fontId="15" fillId="0" borderId="0" xfId="76" applyNumberFormat="1" applyFont="1" applyFill="1" applyAlignment="1">
      <alignment horizontal="left"/>
    </xf>
    <xf numFmtId="165" fontId="18" fillId="0" borderId="0" xfId="76" applyNumberFormat="1" applyFont="1" applyFill="1" applyAlignment="1">
      <alignment horizontal="left"/>
    </xf>
    <xf numFmtId="165" fontId="18" fillId="0" borderId="0" xfId="96" applyNumberFormat="1" applyFont="1" applyFill="1" applyAlignment="1">
      <alignment horizontal="right"/>
    </xf>
    <xf numFmtId="165" fontId="18" fillId="0" borderId="0" xfId="76" applyNumberFormat="1" applyFont="1" applyFill="1" applyAlignment="1">
      <alignment horizontal="right"/>
    </xf>
    <xf numFmtId="165" fontId="12" fillId="0" borderId="2" xfId="76" applyNumberFormat="1" applyFont="1" applyFill="1" applyBorder="1"/>
    <xf numFmtId="165" fontId="18" fillId="0" borderId="2" xfId="76" applyNumberFormat="1" applyFont="1" applyFill="1" applyBorder="1"/>
    <xf numFmtId="165" fontId="12" fillId="0" borderId="2" xfId="76" applyNumberFormat="1" applyFont="1" applyFill="1" applyBorder="1" applyAlignment="1">
      <alignment horizontal="right"/>
    </xf>
    <xf numFmtId="165" fontId="14" fillId="0" borderId="2" xfId="76" applyNumberFormat="1" applyFont="1" applyFill="1" applyBorder="1" applyAlignment="1">
      <alignment horizontal="left"/>
    </xf>
    <xf numFmtId="165" fontId="18" fillId="0" borderId="0" xfId="76" applyNumberFormat="1" applyFont="1" applyFill="1"/>
    <xf numFmtId="165" fontId="12" fillId="0" borderId="0" xfId="76" applyNumberFormat="1" applyFont="1" applyFill="1" applyAlignment="1">
      <alignment horizontal="right"/>
    </xf>
    <xf numFmtId="165" fontId="14" fillId="0" borderId="0" xfId="76" applyNumberFormat="1" applyFont="1" applyFill="1" applyAlignment="1">
      <alignment horizontal="left"/>
    </xf>
    <xf numFmtId="165" fontId="12" fillId="0" borderId="0" xfId="76" applyNumberFormat="1" applyFont="1" applyFill="1" applyAlignment="1">
      <alignment vertical="top"/>
    </xf>
    <xf numFmtId="165" fontId="14" fillId="0" borderId="0" xfId="76" applyNumberFormat="1" applyFont="1" applyFill="1" applyAlignment="1">
      <alignment vertical="top"/>
    </xf>
    <xf numFmtId="165" fontId="18" fillId="0" borderId="0" xfId="78" applyNumberFormat="1" applyFont="1" applyFill="1" applyAlignment="1">
      <alignment horizontal="left" vertical="top"/>
    </xf>
    <xf numFmtId="165" fontId="17" fillId="0" borderId="0" xfId="76" applyNumberFormat="1" applyFont="1" applyFill="1" applyAlignment="1">
      <alignment horizontal="left" indent="2"/>
    </xf>
    <xf numFmtId="165" fontId="18" fillId="0" borderId="0" xfId="76" applyNumberFormat="1" applyFont="1" applyFill="1" applyAlignment="1">
      <alignment horizontal="left" indent="2"/>
    </xf>
    <xf numFmtId="165" fontId="18" fillId="0" borderId="0" xfId="76" applyNumberFormat="1" applyFont="1" applyFill="1" applyAlignment="1">
      <alignment horizontal="left" vertical="top" indent="2"/>
    </xf>
    <xf numFmtId="166" fontId="14" fillId="0" borderId="0" xfId="76" applyNumberFormat="1" applyFont="1" applyFill="1" applyAlignment="1">
      <alignment vertical="top"/>
    </xf>
    <xf numFmtId="165" fontId="14" fillId="0" borderId="3" xfId="76" applyNumberFormat="1" applyFont="1" applyFill="1" applyBorder="1"/>
    <xf numFmtId="165" fontId="16" fillId="0" borderId="3" xfId="76" applyNumberFormat="1" applyFont="1" applyFill="1" applyBorder="1" applyAlignment="1">
      <alignment horizontal="left"/>
    </xf>
    <xf numFmtId="170" fontId="14" fillId="0" borderId="3" xfId="52" applyNumberFormat="1" applyFont="1" applyFill="1" applyBorder="1" applyProtection="1"/>
    <xf numFmtId="170" fontId="14" fillId="0" borderId="3" xfId="52" applyNumberFormat="1" applyFont="1" applyFill="1" applyBorder="1" applyAlignment="1" applyProtection="1">
      <alignment horizontal="right"/>
    </xf>
    <xf numFmtId="165" fontId="21" fillId="0" borderId="0" xfId="76" applyNumberFormat="1" applyFont="1" applyFill="1"/>
    <xf numFmtId="165" fontId="32" fillId="0" borderId="0" xfId="76" applyNumberFormat="1" applyFont="1" applyFill="1" applyAlignment="1">
      <alignment horizontal="right"/>
    </xf>
    <xf numFmtId="165" fontId="33" fillId="0" borderId="0" xfId="76" applyNumberFormat="1" applyFont="1" applyFill="1" applyAlignment="1">
      <alignment horizontal="right" indent="2"/>
    </xf>
    <xf numFmtId="169" fontId="33" fillId="0" borderId="0" xfId="111" applyNumberFormat="1" applyFont="1" applyFill="1" applyAlignment="1">
      <alignment horizontal="right"/>
    </xf>
    <xf numFmtId="165" fontId="14" fillId="0" borderId="2" xfId="76" applyNumberFormat="1" applyFont="1" applyFill="1" applyBorder="1"/>
    <xf numFmtId="165" fontId="17" fillId="0" borderId="0" xfId="78" applyNumberFormat="1" applyFont="1" applyFill="1" applyAlignment="1">
      <alignment horizontal="left" vertical="center"/>
    </xf>
    <xf numFmtId="165" fontId="20" fillId="0" borderId="0" xfId="78" applyNumberFormat="1" applyFont="1" applyFill="1"/>
    <xf numFmtId="165" fontId="13" fillId="0" borderId="0" xfId="78" applyNumberFormat="1" applyFont="1" applyFill="1" applyAlignment="1">
      <alignment vertical="top"/>
    </xf>
    <xf numFmtId="165" fontId="14" fillId="0" borderId="0" xfId="76" applyNumberFormat="1" applyFont="1" applyFill="1" applyAlignment="1">
      <alignment horizontal="right" vertical="top"/>
    </xf>
    <xf numFmtId="165" fontId="19" fillId="2" borderId="6" xfId="105" applyNumberFormat="1" applyFont="1" applyFill="1" applyBorder="1" applyAlignment="1">
      <alignment horizontal="right"/>
    </xf>
    <xf numFmtId="165" fontId="17" fillId="2" borderId="0" xfId="71" applyNumberFormat="1" applyFont="1" applyFill="1" applyBorder="1" applyAlignment="1">
      <alignment horizontal="center"/>
    </xf>
    <xf numFmtId="0" fontId="17" fillId="0" borderId="0" xfId="128" applyFont="1" applyAlignment="1">
      <alignment horizontal="center" vertical="center"/>
    </xf>
    <xf numFmtId="0" fontId="12" fillId="0" borderId="0" xfId="128" applyFont="1" applyAlignment="1">
      <alignment horizontal="center" vertical="center"/>
    </xf>
    <xf numFmtId="3" fontId="12" fillId="2" borderId="0" xfId="545" applyNumberFormat="1" applyFont="1" applyFill="1"/>
    <xf numFmtId="3" fontId="12" fillId="2" borderId="0" xfId="96" applyNumberFormat="1" applyFont="1" applyFill="1"/>
    <xf numFmtId="3" fontId="12" fillId="2" borderId="0" xfId="545" applyNumberFormat="1" applyFont="1" applyFill="1" applyAlignment="1">
      <alignment horizontal="right"/>
    </xf>
    <xf numFmtId="3" fontId="12" fillId="2" borderId="0" xfId="52" applyNumberFormat="1" applyFont="1" applyFill="1" applyBorder="1"/>
    <xf numFmtId="165" fontId="14" fillId="0" borderId="0" xfId="96" applyNumberFormat="1" applyFont="1"/>
    <xf numFmtId="169" fontId="12" fillId="2" borderId="0" xfId="113" quotePrefix="1" applyNumberFormat="1" applyFont="1" applyFill="1" applyBorder="1" applyAlignment="1" applyProtection="1">
      <alignment horizontal="right"/>
    </xf>
    <xf numFmtId="3" fontId="12" fillId="2" borderId="0" xfId="105" applyNumberFormat="1" applyFont="1" applyFill="1" applyBorder="1" applyAlignment="1"/>
    <xf numFmtId="0" fontId="27" fillId="2" borderId="2" xfId="0" applyFont="1" applyFill="1" applyBorder="1" applyAlignment="1">
      <alignment horizontal="center" vertical="center"/>
    </xf>
    <xf numFmtId="0" fontId="17" fillId="2" borderId="0" xfId="111" applyFont="1" applyFill="1" applyBorder="1" applyAlignment="1">
      <alignment horizontal="center"/>
    </xf>
    <xf numFmtId="173" fontId="23" fillId="2" borderId="0" xfId="1" applyNumberFormat="1" applyFont="1" applyFill="1" applyBorder="1"/>
    <xf numFmtId="165" fontId="14" fillId="0" borderId="0" xfId="662" applyNumberFormat="1" applyFont="1"/>
    <xf numFmtId="165" fontId="15" fillId="0" borderId="0" xfId="662" applyNumberFormat="1" applyFont="1" applyAlignment="1">
      <alignment horizontal="left"/>
    </xf>
    <xf numFmtId="165" fontId="15" fillId="0" borderId="0" xfId="662" applyNumberFormat="1" applyFont="1" applyAlignment="1">
      <alignment horizontal="center"/>
    </xf>
    <xf numFmtId="165" fontId="16" fillId="0" borderId="0" xfId="662" applyNumberFormat="1" applyFont="1" applyFill="1"/>
    <xf numFmtId="165" fontId="14" fillId="0" borderId="0" xfId="662" applyNumberFormat="1" applyFont="1" applyFill="1"/>
    <xf numFmtId="165" fontId="14" fillId="0" borderId="0" xfId="662" applyNumberFormat="1" applyFont="1" applyFill="1" applyAlignment="1">
      <alignment horizontal="center"/>
    </xf>
    <xf numFmtId="165" fontId="14" fillId="0" borderId="1" xfId="662" applyNumberFormat="1" applyFont="1" applyFill="1" applyBorder="1"/>
    <xf numFmtId="165" fontId="12" fillId="0" borderId="1" xfId="662" applyNumberFormat="1" applyFont="1" applyFill="1" applyBorder="1"/>
    <xf numFmtId="165" fontId="12" fillId="0" borderId="1" xfId="662" applyNumberFormat="1" applyFont="1" applyFill="1" applyBorder="1" applyAlignment="1">
      <alignment horizontal="center"/>
    </xf>
    <xf numFmtId="165" fontId="12" fillId="0" borderId="1" xfId="662" applyNumberFormat="1" applyFont="1" applyFill="1" applyBorder="1" applyAlignment="1">
      <alignment horizontal="right"/>
    </xf>
    <xf numFmtId="165" fontId="14" fillId="5" borderId="0" xfId="662" applyNumberFormat="1" applyFont="1" applyFill="1"/>
    <xf numFmtId="165" fontId="14" fillId="0" borderId="0" xfId="662" applyNumberFormat="1" applyFont="1" applyFill="1" applyBorder="1"/>
    <xf numFmtId="165" fontId="17" fillId="0" borderId="0" xfId="662" applyNumberFormat="1" applyFont="1" applyFill="1" applyBorder="1" applyAlignment="1">
      <alignment horizontal="left"/>
    </xf>
    <xf numFmtId="165" fontId="17" fillId="0" borderId="0" xfId="662" applyNumberFormat="1" applyFont="1" applyFill="1" applyBorder="1" applyAlignment="1">
      <alignment horizontal="center"/>
    </xf>
    <xf numFmtId="165" fontId="17" fillId="0" borderId="0" xfId="663" applyNumberFormat="1" applyFont="1" applyFill="1" applyBorder="1" applyAlignment="1">
      <alignment horizontal="right"/>
    </xf>
    <xf numFmtId="165" fontId="17" fillId="0" borderId="0" xfId="662" applyNumberFormat="1" applyFont="1" applyFill="1" applyBorder="1" applyAlignment="1">
      <alignment horizontal="right" indent="11"/>
    </xf>
    <xf numFmtId="165" fontId="14" fillId="0" borderId="0" xfId="662" applyNumberFormat="1" applyFont="1" applyFill="1" applyBorder="1" applyAlignment="1">
      <alignment vertical="top"/>
    </xf>
    <xf numFmtId="165" fontId="18" fillId="0" borderId="0" xfId="662" applyNumberFormat="1" applyFont="1" applyFill="1" applyBorder="1" applyAlignment="1">
      <alignment horizontal="left" vertical="top"/>
    </xf>
    <xf numFmtId="165" fontId="18" fillId="0" borderId="0" xfId="662" applyNumberFormat="1" applyFont="1" applyFill="1" applyBorder="1" applyAlignment="1">
      <alignment horizontal="center" vertical="top"/>
    </xf>
    <xf numFmtId="165" fontId="18" fillId="0" borderId="0" xfId="663" applyNumberFormat="1" applyFont="1" applyFill="1" applyBorder="1" applyAlignment="1">
      <alignment horizontal="right" vertical="top"/>
    </xf>
    <xf numFmtId="165" fontId="18" fillId="0" borderId="0" xfId="662" applyNumberFormat="1" applyFont="1" applyFill="1" applyBorder="1" applyAlignment="1">
      <alignment horizontal="right" vertical="top"/>
    </xf>
    <xf numFmtId="165" fontId="14" fillId="5" borderId="0" xfId="662" applyNumberFormat="1" applyFont="1" applyFill="1" applyAlignment="1">
      <alignment vertical="top"/>
    </xf>
    <xf numFmtId="165" fontId="14" fillId="0" borderId="2" xfId="662" applyNumberFormat="1" applyFont="1" applyFill="1" applyBorder="1"/>
    <xf numFmtId="165" fontId="12" fillId="0" borderId="2" xfId="662" applyNumberFormat="1" applyFont="1" applyFill="1" applyBorder="1"/>
    <xf numFmtId="165" fontId="12" fillId="0" borderId="2" xfId="662" applyNumberFormat="1" applyFont="1" applyFill="1" applyBorder="1" applyAlignment="1">
      <alignment horizontal="center"/>
    </xf>
    <xf numFmtId="165" fontId="12" fillId="0" borderId="2" xfId="662" applyNumberFormat="1" applyFont="1" applyFill="1" applyBorder="1" applyAlignment="1">
      <alignment horizontal="right" indent="11"/>
    </xf>
    <xf numFmtId="165" fontId="12" fillId="0" borderId="0" xfId="662" applyNumberFormat="1" applyFont="1" applyFill="1" applyBorder="1"/>
    <xf numFmtId="165" fontId="12" fillId="0" borderId="0" xfId="662" applyNumberFormat="1" applyFont="1" applyFill="1" applyBorder="1" applyAlignment="1">
      <alignment horizontal="center"/>
    </xf>
    <xf numFmtId="165" fontId="12" fillId="0" borderId="4" xfId="662" applyNumberFormat="1" applyFont="1" applyFill="1" applyBorder="1"/>
    <xf numFmtId="165" fontId="12" fillId="0" borderId="0" xfId="662" applyNumberFormat="1" applyFont="1" applyFill="1" applyBorder="1" applyAlignment="1">
      <alignment horizontal="right" indent="11"/>
    </xf>
    <xf numFmtId="3" fontId="17" fillId="0" borderId="0" xfId="662" applyNumberFormat="1" applyFont="1" applyFill="1" applyBorder="1" applyAlignment="1">
      <alignment horizontal="right"/>
    </xf>
    <xf numFmtId="3" fontId="17" fillId="0" borderId="0" xfId="52" applyNumberFormat="1" applyFont="1" applyBorder="1" applyAlignment="1">
      <alignment horizontal="right" indent="11"/>
    </xf>
    <xf numFmtId="165" fontId="18" fillId="0" borderId="0" xfId="662" applyNumberFormat="1" applyFont="1" applyFill="1" applyBorder="1" applyAlignment="1">
      <alignment horizontal="left"/>
    </xf>
    <xf numFmtId="3" fontId="12" fillId="0" borderId="0" xfId="52" applyNumberFormat="1" applyFont="1" applyBorder="1" applyAlignment="1">
      <alignment horizontal="right" indent="11"/>
    </xf>
    <xf numFmtId="3" fontId="12" fillId="0" borderId="0" xfId="662" applyNumberFormat="1" applyFont="1" applyFill="1" applyBorder="1" applyAlignment="1">
      <alignment horizontal="right"/>
    </xf>
    <xf numFmtId="165" fontId="17" fillId="0" borderId="0" xfId="664" applyNumberFormat="1" applyFont="1" applyFill="1" applyBorder="1" applyAlignment="1">
      <alignment horizontal="left"/>
    </xf>
    <xf numFmtId="3" fontId="12" fillId="0" borderId="0" xfId="52" applyNumberFormat="1" applyFont="1" applyFill="1" applyBorder="1" applyAlignment="1">
      <alignment horizontal="right" indent="11"/>
    </xf>
    <xf numFmtId="165" fontId="15" fillId="0" borderId="0" xfId="662" applyNumberFormat="1" applyFont="1" applyFill="1"/>
    <xf numFmtId="165" fontId="17" fillId="0" borderId="0" xfId="665" applyNumberFormat="1" applyFont="1" applyFill="1" applyBorder="1" applyAlignment="1">
      <alignment horizontal="left"/>
    </xf>
    <xf numFmtId="165" fontId="18" fillId="0" borderId="0" xfId="665" applyNumberFormat="1" applyFont="1" applyFill="1" applyBorder="1" applyAlignment="1">
      <alignment horizontal="left" vertical="top"/>
    </xf>
    <xf numFmtId="165" fontId="18" fillId="0" borderId="2" xfId="662" applyNumberFormat="1" applyFont="1" applyFill="1" applyBorder="1" applyAlignment="1">
      <alignment horizontal="left"/>
    </xf>
    <xf numFmtId="165" fontId="18" fillId="0" borderId="2" xfId="662" applyNumberFormat="1" applyFont="1" applyFill="1" applyBorder="1" applyAlignment="1">
      <alignment horizontal="center"/>
    </xf>
    <xf numFmtId="165" fontId="13" fillId="0" borderId="0" xfId="666" applyNumberFormat="1" applyFont="1" applyFill="1" applyBorder="1"/>
    <xf numFmtId="165" fontId="13" fillId="0" borderId="0" xfId="666" applyNumberFormat="1" applyFont="1" applyFill="1" applyBorder="1" applyAlignment="1">
      <alignment horizontal="center"/>
    </xf>
    <xf numFmtId="165" fontId="19" fillId="0" borderId="0" xfId="664" applyNumberFormat="1" applyFont="1" applyFill="1" applyAlignment="1">
      <alignment horizontal="right"/>
    </xf>
    <xf numFmtId="165" fontId="20" fillId="0" borderId="0" xfId="664" applyNumberFormat="1" applyFont="1" applyFill="1" applyAlignment="1">
      <alignment horizontal="left"/>
    </xf>
    <xf numFmtId="2" fontId="20" fillId="0" borderId="0" xfId="666" applyNumberFormat="1" applyFont="1" applyFill="1" applyAlignment="1">
      <alignment horizontal="left"/>
    </xf>
    <xf numFmtId="37" fontId="13" fillId="0" borderId="0" xfId="666" applyNumberFormat="1" applyFont="1" applyFill="1" applyBorder="1" applyProtection="1"/>
    <xf numFmtId="37" fontId="20" fillId="0" borderId="0" xfId="667" applyFont="1" applyFill="1" applyAlignment="1">
      <alignment horizontal="right" vertical="top"/>
    </xf>
    <xf numFmtId="165" fontId="19" fillId="0" borderId="0" xfId="663" applyNumberFormat="1" applyFont="1" applyFill="1" applyBorder="1" applyAlignment="1">
      <alignment horizontal="left"/>
    </xf>
    <xf numFmtId="165" fontId="13" fillId="0" borderId="0" xfId="662" applyNumberFormat="1" applyFont="1" applyFill="1" applyBorder="1"/>
    <xf numFmtId="165" fontId="13" fillId="0" borderId="0" xfId="662" applyNumberFormat="1" applyFont="1" applyFill="1" applyBorder="1" applyAlignment="1">
      <alignment horizontal="center"/>
    </xf>
    <xf numFmtId="165" fontId="16" fillId="0" borderId="0" xfId="666" applyNumberFormat="1" applyFont="1" applyFill="1" applyBorder="1" applyAlignment="1">
      <alignment horizontal="left" vertical="top"/>
    </xf>
    <xf numFmtId="165" fontId="14" fillId="0" borderId="0" xfId="662" applyNumberFormat="1" applyFont="1" applyFill="1" applyBorder="1" applyAlignment="1">
      <alignment horizontal="center"/>
    </xf>
    <xf numFmtId="165" fontId="15" fillId="0" borderId="0" xfId="666" applyNumberFormat="1" applyFont="1" applyFill="1"/>
    <xf numFmtId="165" fontId="14" fillId="0" borderId="0" xfId="662" applyNumberFormat="1" applyFont="1" applyAlignment="1">
      <alignment horizontal="center"/>
    </xf>
    <xf numFmtId="37" fontId="17" fillId="2" borderId="0" xfId="565" applyNumberFormat="1" applyFont="1" applyFill="1" applyAlignment="1">
      <alignment horizontal="right"/>
    </xf>
    <xf numFmtId="3" fontId="17" fillId="2" borderId="0" xfId="90" applyNumberFormat="1" applyFont="1" applyFill="1" applyAlignment="1">
      <alignment horizontal="right"/>
    </xf>
    <xf numFmtId="3" fontId="17" fillId="2" borderId="0" xfId="90" applyNumberFormat="1" applyFont="1" applyFill="1" applyBorder="1" applyAlignment="1" applyProtection="1">
      <alignment horizontal="right"/>
    </xf>
    <xf numFmtId="3" fontId="12" fillId="2" borderId="0" xfId="90" applyNumberFormat="1" applyFont="1" applyFill="1" applyBorder="1" applyAlignment="1" applyProtection="1">
      <alignment horizontal="right"/>
    </xf>
    <xf numFmtId="37" fontId="12" fillId="2" borderId="0" xfId="565" applyNumberFormat="1" applyFont="1" applyFill="1" applyAlignment="1">
      <alignment horizontal="right"/>
    </xf>
    <xf numFmtId="3" fontId="12" fillId="2" borderId="0" xfId="90" quotePrefix="1" applyNumberFormat="1" applyFont="1" applyFill="1" applyBorder="1" applyAlignment="1" applyProtection="1">
      <alignment horizontal="right"/>
    </xf>
    <xf numFmtId="3" fontId="12" fillId="2" borderId="0" xfId="90" applyNumberFormat="1" applyFont="1" applyFill="1" applyBorder="1" applyAlignment="1">
      <alignment horizontal="right"/>
    </xf>
    <xf numFmtId="0" fontId="12" fillId="2" borderId="0" xfId="90" quotePrefix="1" applyNumberFormat="1" applyFont="1" applyFill="1" applyBorder="1" applyAlignment="1" applyProtection="1">
      <alignment horizontal="right"/>
    </xf>
    <xf numFmtId="0" fontId="12" fillId="2" borderId="0" xfId="90" applyNumberFormat="1" applyFont="1" applyFill="1" applyBorder="1" applyAlignment="1" applyProtection="1">
      <alignment horizontal="right"/>
    </xf>
    <xf numFmtId="3" fontId="12" fillId="2" borderId="0" xfId="566" applyNumberFormat="1" applyFont="1" applyFill="1" applyBorder="1" applyAlignment="1">
      <alignment horizontal="right"/>
    </xf>
    <xf numFmtId="0" fontId="12" fillId="2" borderId="0" xfId="566" applyNumberFormat="1" applyFont="1" applyFill="1" applyBorder="1" applyAlignment="1">
      <alignment horizontal="right"/>
    </xf>
    <xf numFmtId="3" fontId="12" fillId="2" borderId="0" xfId="552" applyNumberFormat="1" applyFont="1" applyFill="1" applyBorder="1" applyAlignment="1">
      <alignment horizontal="right"/>
    </xf>
    <xf numFmtId="0" fontId="12" fillId="2" borderId="0" xfId="552" applyNumberFormat="1" applyFont="1" applyFill="1" applyBorder="1" applyAlignment="1">
      <alignment horizontal="right"/>
    </xf>
    <xf numFmtId="3" fontId="12" fillId="2" borderId="0" xfId="553" applyNumberFormat="1" applyFont="1" applyFill="1" applyBorder="1" applyAlignment="1">
      <alignment horizontal="right"/>
    </xf>
    <xf numFmtId="3" fontId="12" fillId="2" borderId="0" xfId="553" quotePrefix="1" applyNumberFormat="1" applyFont="1" applyFill="1" applyBorder="1" applyAlignment="1">
      <alignment horizontal="right"/>
    </xf>
    <xf numFmtId="3" fontId="12" fillId="2" borderId="0" xfId="554" applyNumberFormat="1" applyFont="1" applyFill="1" applyBorder="1" applyAlignment="1">
      <alignment horizontal="right"/>
    </xf>
    <xf numFmtId="0" fontId="12" fillId="2" borderId="0" xfId="554" applyNumberFormat="1" applyFont="1" applyFill="1" applyBorder="1" applyAlignment="1">
      <alignment horizontal="right"/>
    </xf>
    <xf numFmtId="3" fontId="12" fillId="2" borderId="0" xfId="555" applyNumberFormat="1" applyFont="1" applyFill="1" applyBorder="1" applyAlignment="1">
      <alignment horizontal="right"/>
    </xf>
    <xf numFmtId="3" fontId="12" fillId="2" borderId="0" xfId="567" quotePrefix="1" applyNumberFormat="1" applyFont="1" applyFill="1" applyBorder="1" applyAlignment="1">
      <alignment horizontal="right"/>
    </xf>
    <xf numFmtId="0" fontId="12" fillId="2" borderId="0" xfId="564" applyNumberFormat="1" applyFont="1" applyFill="1" applyBorder="1" applyAlignment="1">
      <alignment horizontal="right"/>
    </xf>
    <xf numFmtId="3" fontId="12" fillId="2" borderId="0" xfId="564" quotePrefix="1" applyNumberFormat="1" applyFont="1" applyFill="1" applyBorder="1" applyAlignment="1">
      <alignment horizontal="right"/>
    </xf>
    <xf numFmtId="3" fontId="12" fillId="2" borderId="0" xfId="564" applyNumberFormat="1" applyFont="1" applyFill="1" applyBorder="1" applyAlignment="1">
      <alignment horizontal="right"/>
    </xf>
    <xf numFmtId="0" fontId="12" fillId="0" borderId="0" xfId="575" applyNumberFormat="1" applyFont="1" applyFill="1" applyBorder="1" applyAlignment="1">
      <alignment horizontal="right" vertical="top"/>
    </xf>
    <xf numFmtId="3" fontId="12" fillId="0" borderId="0" xfId="90" applyNumberFormat="1" applyFont="1" applyFill="1" applyAlignment="1">
      <alignment horizontal="right" vertical="top"/>
    </xf>
    <xf numFmtId="3" fontId="12" fillId="0" borderId="0" xfId="90" applyNumberFormat="1" applyFont="1" applyFill="1" applyAlignment="1">
      <alignment horizontal="right"/>
    </xf>
    <xf numFmtId="173" fontId="12" fillId="0" borderId="0" xfId="90" applyNumberFormat="1" applyFont="1" applyFill="1" applyBorder="1" applyAlignment="1" applyProtection="1"/>
    <xf numFmtId="173" fontId="12" fillId="0" borderId="0" xfId="90" applyNumberFormat="1" applyFont="1" applyFill="1" applyBorder="1" applyAlignment="1" applyProtection="1">
      <alignment horizontal="right"/>
    </xf>
    <xf numFmtId="173" fontId="12" fillId="0" borderId="0" xfId="578" applyNumberFormat="1" applyFont="1" applyFill="1" applyBorder="1" applyAlignment="1"/>
    <xf numFmtId="173" fontId="12" fillId="0" borderId="0" xfId="579" applyNumberFormat="1" applyFont="1" applyFill="1" applyBorder="1" applyAlignment="1"/>
    <xf numFmtId="173" fontId="12" fillId="0" borderId="0" xfId="580" applyNumberFormat="1" applyFont="1" applyFill="1" applyBorder="1" applyAlignment="1"/>
    <xf numFmtId="173" fontId="12" fillId="0" borderId="0" xfId="581" applyNumberFormat="1" applyFont="1" applyFill="1" applyBorder="1" applyAlignment="1"/>
    <xf numFmtId="173" fontId="12" fillId="0" borderId="0" xfId="582" applyNumberFormat="1" applyFont="1" applyFill="1" applyBorder="1" applyAlignment="1"/>
    <xf numFmtId="173" fontId="15" fillId="0" borderId="0" xfId="90" applyNumberFormat="1" applyFont="1" applyFill="1" applyBorder="1" applyAlignment="1">
      <alignment horizontal="left"/>
    </xf>
    <xf numFmtId="173" fontId="16" fillId="0" borderId="0" xfId="90" applyNumberFormat="1" applyFont="1" applyFill="1" applyBorder="1" applyAlignment="1">
      <alignment horizontal="left"/>
    </xf>
    <xf numFmtId="3" fontId="12" fillId="0" borderId="0" xfId="576" quotePrefix="1" applyNumberFormat="1" applyFont="1" applyFill="1" applyAlignment="1">
      <alignment horizontal="right"/>
    </xf>
    <xf numFmtId="165" fontId="18" fillId="0" borderId="0" xfId="664" applyNumberFormat="1" applyFont="1" applyFill="1" applyBorder="1" applyAlignment="1">
      <alignment horizontal="left" vertical="top"/>
    </xf>
    <xf numFmtId="165" fontId="18" fillId="0" borderId="0" xfId="664" applyNumberFormat="1" applyFont="1" applyFill="1" applyBorder="1" applyAlignment="1">
      <alignment horizontal="left" vertical="center"/>
    </xf>
    <xf numFmtId="0" fontId="27" fillId="3" borderId="0" xfId="1" applyNumberFormat="1" applyFont="1" applyFill="1" applyBorder="1" applyAlignment="1">
      <alignment horizontal="center" wrapText="1"/>
    </xf>
    <xf numFmtId="0" fontId="29" fillId="3" borderId="0" xfId="1" applyNumberFormat="1" applyFont="1" applyFill="1" applyBorder="1" applyAlignment="1">
      <alignment horizontal="center" vertical="top" wrapText="1"/>
    </xf>
    <xf numFmtId="0" fontId="27" fillId="3" borderId="0" xfId="1" applyNumberFormat="1" applyFont="1" applyFill="1" applyBorder="1" applyAlignment="1">
      <alignment horizontal="center"/>
    </xf>
    <xf numFmtId="0" fontId="12" fillId="2" borderId="0" xfId="128" applyFont="1" applyFill="1" applyBorder="1" applyAlignment="1"/>
    <xf numFmtId="0" fontId="17" fillId="2" borderId="0" xfId="128" applyFont="1" applyFill="1" applyBorder="1" applyAlignment="1"/>
    <xf numFmtId="170" fontId="23" fillId="2" borderId="0" xfId="1" applyNumberFormat="1" applyFont="1" applyFill="1" applyAlignment="1"/>
    <xf numFmtId="3" fontId="12" fillId="2" borderId="0" xfId="565" applyNumberFormat="1" applyFont="1" applyFill="1" applyAlignment="1">
      <alignment horizontal="right"/>
    </xf>
    <xf numFmtId="165" fontId="18" fillId="0" borderId="0" xfId="76" applyNumberFormat="1" applyFont="1" applyFill="1" applyBorder="1" applyAlignment="1">
      <alignment horizontal="right" vertical="top"/>
    </xf>
    <xf numFmtId="173" fontId="12" fillId="0" borderId="0" xfId="575" applyNumberFormat="1" applyFont="1" applyFill="1" applyBorder="1" applyAlignment="1">
      <alignment horizontal="right" vertical="top"/>
    </xf>
    <xf numFmtId="173" fontId="12" fillId="0" borderId="3" xfId="575" applyNumberFormat="1" applyFont="1" applyFill="1" applyBorder="1" applyAlignment="1">
      <alignment horizontal="right"/>
    </xf>
    <xf numFmtId="3" fontId="12" fillId="0" borderId="0" xfId="575" applyNumberFormat="1" applyFont="1" applyFill="1" applyBorder="1" applyAlignment="1"/>
    <xf numFmtId="37" fontId="12" fillId="0" borderId="0" xfId="90" applyNumberFormat="1" applyFont="1" applyFill="1" applyBorder="1" applyAlignment="1" applyProtection="1"/>
    <xf numFmtId="3" fontId="12" fillId="0" borderId="0" xfId="578" applyNumberFormat="1" applyFont="1" applyFill="1" applyBorder="1" applyAlignment="1"/>
    <xf numFmtId="3" fontId="12" fillId="0" borderId="0" xfId="579" applyNumberFormat="1" applyFont="1" applyFill="1" applyBorder="1" applyAlignment="1"/>
    <xf numFmtId="3" fontId="12" fillId="0" borderId="0" xfId="580" applyNumberFormat="1" applyFont="1" applyFill="1" applyBorder="1" applyAlignment="1"/>
    <xf numFmtId="3" fontId="12" fillId="0" borderId="0" xfId="581" applyNumberFormat="1" applyFont="1" applyFill="1" applyBorder="1" applyAlignment="1"/>
    <xf numFmtId="173" fontId="12" fillId="0" borderId="0" xfId="90" applyNumberFormat="1" applyFont="1" applyFill="1" applyBorder="1"/>
    <xf numFmtId="3" fontId="23" fillId="2" borderId="0" xfId="0" applyNumberFormat="1" applyFont="1" applyFill="1" applyBorder="1" applyAlignment="1">
      <alignment horizontal="right" vertical="center"/>
    </xf>
    <xf numFmtId="0" fontId="18" fillId="3" borderId="0" xfId="128" applyFont="1" applyFill="1" applyBorder="1" applyAlignment="1"/>
    <xf numFmtId="0" fontId="29" fillId="3" borderId="0" xfId="1" applyNumberFormat="1" applyFont="1" applyFill="1" applyBorder="1" applyAlignment="1">
      <alignment horizontal="center" wrapText="1"/>
    </xf>
    <xf numFmtId="0" fontId="22" fillId="2" borderId="0" xfId="1" applyNumberFormat="1" applyFont="1" applyFill="1" applyAlignment="1"/>
    <xf numFmtId="0" fontId="27" fillId="3" borderId="0" xfId="1" applyNumberFormat="1" applyFont="1" applyFill="1" applyBorder="1" applyAlignment="1">
      <alignment horizontal="center" vertical="top" wrapText="1"/>
    </xf>
    <xf numFmtId="0" fontId="22" fillId="2" borderId="0" xfId="1" applyNumberFormat="1" applyFont="1" applyFill="1" applyAlignment="1">
      <alignment vertical="top"/>
    </xf>
    <xf numFmtId="0" fontId="22" fillId="2" borderId="2" xfId="1" applyNumberFormat="1" applyFont="1" applyFill="1" applyBorder="1"/>
    <xf numFmtId="0" fontId="17" fillId="3" borderId="0" xfId="1" applyNumberFormat="1" applyFont="1" applyFill="1" applyBorder="1" applyAlignment="1">
      <alignment horizontal="center"/>
    </xf>
    <xf numFmtId="0" fontId="10" fillId="2" borderId="0" xfId="1" applyNumberFormat="1" applyFont="1" applyFill="1" applyAlignment="1"/>
    <xf numFmtId="0" fontId="18" fillId="3" borderId="0" xfId="1" applyNumberFormat="1" applyFont="1" applyFill="1" applyBorder="1" applyAlignment="1">
      <alignment horizontal="left" vertical="top" wrapText="1"/>
    </xf>
    <xf numFmtId="0" fontId="18" fillId="3" borderId="0" xfId="1" applyNumberFormat="1" applyFont="1" applyFill="1" applyBorder="1" applyAlignment="1">
      <alignment horizontal="center" vertical="top"/>
    </xf>
    <xf numFmtId="0" fontId="10" fillId="2" borderId="0" xfId="1" applyNumberFormat="1" applyFont="1" applyFill="1" applyAlignment="1">
      <alignment vertical="top"/>
    </xf>
    <xf numFmtId="170" fontId="23" fillId="2" borderId="0" xfId="1" applyNumberFormat="1" applyFont="1" applyFill="1" applyAlignment="1">
      <alignment vertical="center"/>
    </xf>
    <xf numFmtId="3" fontId="46" fillId="2" borderId="0" xfId="545" applyNumberFormat="1" applyFont="1" applyFill="1" applyBorder="1" applyAlignment="1" applyProtection="1">
      <alignment horizontal="right" vertical="center"/>
    </xf>
    <xf numFmtId="3" fontId="45" fillId="2" borderId="0" xfId="111" applyNumberFormat="1" applyFont="1" applyFill="1" applyBorder="1" applyAlignment="1" applyProtection="1">
      <alignment horizontal="right" vertical="center"/>
    </xf>
    <xf numFmtId="3" fontId="12" fillId="0" borderId="0" xfId="363" applyNumberFormat="1" applyFont="1" applyFill="1" applyBorder="1" applyAlignment="1" applyProtection="1">
      <alignment horizontal="right" vertical="center"/>
    </xf>
    <xf numFmtId="165" fontId="101" fillId="0" borderId="0" xfId="76" applyNumberFormat="1" applyFont="1"/>
    <xf numFmtId="165" fontId="102" fillId="6" borderId="0" xfId="76" applyNumberFormat="1" applyFont="1" applyFill="1"/>
    <xf numFmtId="165" fontId="102" fillId="0" borderId="0" xfId="76" applyNumberFormat="1" applyFont="1"/>
    <xf numFmtId="165" fontId="103" fillId="0" borderId="0" xfId="668" applyNumberFormat="1" applyFont="1" applyFill="1"/>
    <xf numFmtId="165" fontId="103" fillId="0" borderId="0" xfId="668" applyNumberFormat="1" applyFont="1" applyFill="1" applyAlignment="1">
      <alignment horizontal="center"/>
    </xf>
    <xf numFmtId="165" fontId="104" fillId="0" borderId="0" xfId="668" applyNumberFormat="1" applyFont="1" applyFill="1"/>
    <xf numFmtId="165" fontId="104" fillId="0" borderId="0" xfId="668" applyNumberFormat="1" applyFont="1" applyFill="1" applyAlignment="1">
      <alignment horizontal="right"/>
    </xf>
    <xf numFmtId="165" fontId="104" fillId="0" borderId="0" xfId="668" applyNumberFormat="1" applyFont="1" applyFill="1" applyAlignment="1">
      <alignment horizontal="left"/>
    </xf>
    <xf numFmtId="165" fontId="104" fillId="0" borderId="0" xfId="668" applyNumberFormat="1" applyFont="1" applyFill="1" applyAlignment="1">
      <alignment horizontal="center"/>
    </xf>
    <xf numFmtId="165" fontId="105" fillId="0" borderId="0" xfId="668" applyNumberFormat="1" applyFont="1" applyFill="1" applyAlignment="1">
      <alignment horizontal="right"/>
    </xf>
    <xf numFmtId="165" fontId="105" fillId="0" borderId="0" xfId="668" applyNumberFormat="1" applyFont="1" applyFill="1" applyAlignment="1">
      <alignment horizontal="left"/>
    </xf>
    <xf numFmtId="165" fontId="105" fillId="0" borderId="0" xfId="668" applyNumberFormat="1" applyFont="1" applyFill="1" applyAlignment="1">
      <alignment horizontal="center"/>
    </xf>
    <xf numFmtId="165" fontId="105" fillId="0" borderId="0" xfId="668" applyNumberFormat="1" applyFont="1" applyFill="1"/>
    <xf numFmtId="165" fontId="103" fillId="0" borderId="1" xfId="668" applyNumberFormat="1" applyFont="1" applyFill="1" applyBorder="1"/>
    <xf numFmtId="165" fontId="103" fillId="0" borderId="1" xfId="668" applyNumberFormat="1" applyFont="1" applyFill="1" applyBorder="1" applyAlignment="1">
      <alignment horizontal="center"/>
    </xf>
    <xf numFmtId="165" fontId="104" fillId="0" borderId="1" xfId="668" applyNumberFormat="1" applyFont="1" applyFill="1" applyBorder="1" applyAlignment="1">
      <alignment horizontal="left"/>
    </xf>
    <xf numFmtId="165" fontId="104" fillId="0" borderId="1" xfId="668" applyNumberFormat="1" applyFont="1" applyFill="1" applyBorder="1"/>
    <xf numFmtId="165" fontId="102" fillId="0" borderId="0" xfId="668" applyNumberFormat="1" applyFont="1" applyFill="1"/>
    <xf numFmtId="165" fontId="101" fillId="0" borderId="0" xfId="668" applyNumberFormat="1" applyFont="1" applyFill="1" applyAlignment="1">
      <alignment horizontal="left" indent="1"/>
    </xf>
    <xf numFmtId="165" fontId="101" fillId="0" borderId="0" xfId="669" applyNumberFormat="1" applyFont="1" applyFill="1" applyAlignment="1">
      <alignment horizontal="center"/>
    </xf>
    <xf numFmtId="165" fontId="101" fillId="0" borderId="0" xfId="668" applyNumberFormat="1" applyFont="1" applyFill="1" applyAlignment="1">
      <alignment horizontal="right"/>
    </xf>
    <xf numFmtId="165" fontId="106" fillId="0" borderId="0" xfId="668" applyNumberFormat="1" applyFont="1" applyFill="1" applyAlignment="1">
      <alignment horizontal="left" indent="1"/>
    </xf>
    <xf numFmtId="165" fontId="106" fillId="0" borderId="0" xfId="669" applyNumberFormat="1" applyFont="1" applyFill="1" applyAlignment="1">
      <alignment horizontal="center"/>
    </xf>
    <xf numFmtId="165" fontId="106" fillId="0" borderId="0" xfId="668" applyNumberFormat="1" applyFont="1" applyFill="1" applyAlignment="1">
      <alignment horizontal="right" vertical="top"/>
    </xf>
    <xf numFmtId="165" fontId="102" fillId="0" borderId="0" xfId="668" applyNumberFormat="1" applyFont="1" applyFill="1" applyAlignment="1">
      <alignment horizontal="center"/>
    </xf>
    <xf numFmtId="165" fontId="101" fillId="0" borderId="0" xfId="668" applyNumberFormat="1" applyFont="1" applyFill="1" applyAlignment="1">
      <alignment horizontal="right" vertical="center"/>
    </xf>
    <xf numFmtId="165" fontId="102" fillId="0" borderId="2" xfId="668" applyNumberFormat="1" applyFont="1" applyFill="1" applyBorder="1"/>
    <xf numFmtId="165" fontId="102" fillId="0" borderId="2" xfId="668" applyNumberFormat="1" applyFont="1" applyFill="1" applyBorder="1" applyAlignment="1">
      <alignment horizontal="center"/>
    </xf>
    <xf numFmtId="165" fontId="106" fillId="0" borderId="2" xfId="668" applyNumberFormat="1" applyFont="1" applyFill="1" applyBorder="1" applyAlignment="1">
      <alignment horizontal="right"/>
    </xf>
    <xf numFmtId="165" fontId="106" fillId="0" borderId="0" xfId="668" applyNumberFormat="1" applyFont="1" applyFill="1" applyAlignment="1">
      <alignment horizontal="right"/>
    </xf>
    <xf numFmtId="165" fontId="102" fillId="0" borderId="4" xfId="668" applyNumberFormat="1" applyFont="1" applyFill="1" applyBorder="1"/>
    <xf numFmtId="165" fontId="102" fillId="0" borderId="4" xfId="668" applyNumberFormat="1" applyFont="1" applyFill="1" applyBorder="1" applyAlignment="1">
      <alignment horizontal="center"/>
    </xf>
    <xf numFmtId="165" fontId="106" fillId="0" borderId="4" xfId="668" applyNumberFormat="1" applyFont="1" applyFill="1" applyBorder="1" applyAlignment="1">
      <alignment horizontal="right"/>
    </xf>
    <xf numFmtId="0" fontId="108" fillId="0" borderId="0" xfId="670" applyFont="1" applyFill="1"/>
    <xf numFmtId="3" fontId="109" fillId="0" borderId="0" xfId="670" applyNumberFormat="1" applyFont="1" applyFill="1"/>
    <xf numFmtId="3" fontId="109" fillId="0" borderId="0" xfId="672" applyNumberFormat="1" applyFont="1" applyFill="1"/>
    <xf numFmtId="0" fontId="109" fillId="0" borderId="0" xfId="672" applyFont="1" applyFill="1"/>
    <xf numFmtId="3" fontId="102" fillId="0" borderId="0" xfId="668" applyNumberFormat="1" applyFont="1" applyFill="1"/>
    <xf numFmtId="165" fontId="102" fillId="0" borderId="0" xfId="668" applyNumberFormat="1" applyFont="1" applyFill="1" applyAlignment="1">
      <alignment vertical="top"/>
    </xf>
    <xf numFmtId="165" fontId="106" fillId="0" borderId="0" xfId="668" applyNumberFormat="1" applyFont="1" applyFill="1" applyAlignment="1">
      <alignment horizontal="left" vertical="top"/>
    </xf>
    <xf numFmtId="0" fontId="109" fillId="0" borderId="0" xfId="670" applyFont="1" applyFill="1"/>
    <xf numFmtId="3" fontId="102" fillId="0" borderId="0" xfId="668" applyNumberFormat="1" applyFont="1" applyFill="1" applyAlignment="1">
      <alignment vertical="top"/>
    </xf>
    <xf numFmtId="3" fontId="110" fillId="0" borderId="0" xfId="672" applyNumberFormat="1" applyFill="1"/>
    <xf numFmtId="3" fontId="101" fillId="0" borderId="0" xfId="668" applyNumberFormat="1" applyFont="1" applyFill="1"/>
    <xf numFmtId="4" fontId="101" fillId="0" borderId="0" xfId="668" applyNumberFormat="1" applyFont="1" applyFill="1"/>
    <xf numFmtId="0" fontId="111" fillId="0" borderId="0" xfId="670" applyFont="1" applyFill="1"/>
    <xf numFmtId="4" fontId="101" fillId="0" borderId="0" xfId="668" applyNumberFormat="1" applyFont="1" applyFill="1" applyAlignment="1">
      <alignment vertical="top"/>
    </xf>
    <xf numFmtId="165" fontId="106" fillId="0" borderId="0" xfId="668" applyNumberFormat="1" applyFont="1" applyFill="1" applyAlignment="1">
      <alignment vertical="top"/>
    </xf>
    <xf numFmtId="3" fontId="101" fillId="0" borderId="0" xfId="668" applyNumberFormat="1" applyFont="1" applyFill="1" applyAlignment="1">
      <alignment vertical="top"/>
    </xf>
    <xf numFmtId="2" fontId="101" fillId="0" borderId="0" xfId="668" applyNumberFormat="1" applyFont="1" applyFill="1"/>
    <xf numFmtId="2" fontId="101" fillId="0" borderId="0" xfId="668" applyNumberFormat="1" applyFont="1" applyFill="1" applyAlignment="1">
      <alignment vertical="top"/>
    </xf>
    <xf numFmtId="3" fontId="109" fillId="0" borderId="0" xfId="672" applyNumberFormat="1" applyFont="1" applyFill="1" applyAlignment="1">
      <alignment horizontal="right"/>
    </xf>
    <xf numFmtId="165" fontId="104" fillId="0" borderId="3" xfId="668" applyNumberFormat="1" applyFont="1" applyFill="1" applyBorder="1"/>
    <xf numFmtId="165" fontId="104" fillId="0" borderId="3" xfId="668" applyNumberFormat="1" applyFont="1" applyFill="1" applyBorder="1" applyAlignment="1">
      <alignment horizontal="center"/>
    </xf>
    <xf numFmtId="165" fontId="103" fillId="0" borderId="3" xfId="668" applyNumberFormat="1" applyFont="1" applyFill="1" applyBorder="1"/>
    <xf numFmtId="165" fontId="112" fillId="0" borderId="6" xfId="673" applyNumberFormat="1" applyFont="1" applyFill="1" applyBorder="1"/>
    <xf numFmtId="165" fontId="112" fillId="0" borderId="0" xfId="673" applyNumberFormat="1" applyFont="1" applyFill="1"/>
    <xf numFmtId="165" fontId="112" fillId="0" borderId="0" xfId="673" applyNumberFormat="1" applyFont="1" applyFill="1" applyAlignment="1">
      <alignment horizontal="center"/>
    </xf>
    <xf numFmtId="165" fontId="114" fillId="0" borderId="0" xfId="673" applyNumberFormat="1" applyFont="1" applyFill="1" applyAlignment="1">
      <alignment horizontal="right"/>
    </xf>
    <xf numFmtId="37" fontId="114" fillId="0" borderId="0" xfId="675" applyFont="1" applyFill="1" applyAlignment="1">
      <alignment horizontal="right"/>
    </xf>
    <xf numFmtId="165" fontId="115" fillId="0" borderId="0" xfId="673" applyNumberFormat="1" applyFont="1" applyFill="1" applyAlignment="1">
      <alignment horizontal="right" indent="2"/>
    </xf>
    <xf numFmtId="37" fontId="115" fillId="0" borderId="0" xfId="675" applyFont="1" applyFill="1" applyAlignment="1">
      <alignment horizontal="right" vertical="top"/>
    </xf>
    <xf numFmtId="165" fontId="112" fillId="0" borderId="0" xfId="668" applyNumberFormat="1" applyFont="1" applyFill="1"/>
    <xf numFmtId="165" fontId="112" fillId="0" borderId="0" xfId="668" applyNumberFormat="1" applyFont="1" applyFill="1" applyAlignment="1">
      <alignment horizontal="center"/>
    </xf>
    <xf numFmtId="165" fontId="103" fillId="0" borderId="0" xfId="673" applyNumberFormat="1" applyFont="1" applyFill="1"/>
    <xf numFmtId="165" fontId="104" fillId="0" borderId="0" xfId="673" applyNumberFormat="1" applyFont="1" applyFill="1" applyAlignment="1">
      <alignment horizontal="right"/>
    </xf>
    <xf numFmtId="165" fontId="104" fillId="0" borderId="0" xfId="677" applyNumberFormat="1" applyFont="1" applyFill="1" applyAlignment="1">
      <alignment horizontal="left"/>
    </xf>
    <xf numFmtId="165" fontId="104" fillId="0" borderId="0" xfId="677" applyNumberFormat="1" applyFont="1" applyFill="1" applyAlignment="1">
      <alignment horizontal="center"/>
    </xf>
    <xf numFmtId="165" fontId="104" fillId="0" borderId="0" xfId="673" applyNumberFormat="1" applyFont="1" applyFill="1"/>
    <xf numFmtId="165" fontId="105" fillId="0" borderId="0" xfId="673" applyNumberFormat="1" applyFont="1" applyFill="1" applyAlignment="1">
      <alignment horizontal="right"/>
    </xf>
    <xf numFmtId="165" fontId="105" fillId="0" borderId="0" xfId="677" applyNumberFormat="1" applyFont="1" applyFill="1" applyAlignment="1">
      <alignment horizontal="left"/>
    </xf>
    <xf numFmtId="165" fontId="105" fillId="0" borderId="0" xfId="677" applyNumberFormat="1" applyFont="1" applyFill="1" applyAlignment="1">
      <alignment horizontal="center"/>
    </xf>
    <xf numFmtId="165" fontId="101" fillId="0" borderId="0" xfId="668" applyNumberFormat="1" applyFont="1" applyFill="1" applyAlignment="1">
      <alignment horizontal="center"/>
    </xf>
    <xf numFmtId="165" fontId="106" fillId="0" borderId="0" xfId="668" applyNumberFormat="1" applyFont="1" applyFill="1" applyAlignment="1">
      <alignment horizontal="center" vertical="top"/>
    </xf>
    <xf numFmtId="165" fontId="101" fillId="0" borderId="4" xfId="668" applyNumberFormat="1" applyFont="1" applyFill="1" applyBorder="1" applyAlignment="1">
      <alignment horizontal="right" vertical="center"/>
    </xf>
    <xf numFmtId="165" fontId="106" fillId="0" borderId="0" xfId="668" applyNumberFormat="1" applyFont="1" applyFill="1" applyAlignment="1">
      <alignment horizontal="right" vertical="center"/>
    </xf>
    <xf numFmtId="165" fontId="103" fillId="0" borderId="2" xfId="668" applyNumberFormat="1" applyFont="1" applyFill="1" applyBorder="1"/>
    <xf numFmtId="165" fontId="105" fillId="0" borderId="2" xfId="668" applyNumberFormat="1" applyFont="1" applyFill="1" applyBorder="1" applyAlignment="1">
      <alignment horizontal="right"/>
    </xf>
    <xf numFmtId="165" fontId="101" fillId="0" borderId="0" xfId="668" applyNumberFormat="1" applyFont="1" applyFill="1" applyAlignment="1">
      <alignment horizontal="left" indent="2"/>
    </xf>
    <xf numFmtId="165" fontId="102" fillId="0" borderId="0" xfId="668" applyNumberFormat="1" applyFont="1" applyFill="1" applyAlignment="1">
      <alignment horizontal="right" vertical="center"/>
    </xf>
    <xf numFmtId="3" fontId="103" fillId="0" borderId="0" xfId="668" applyNumberFormat="1" applyFont="1" applyFill="1"/>
    <xf numFmtId="165" fontId="103" fillId="0" borderId="0" xfId="668" applyNumberFormat="1" applyFont="1" applyFill="1" applyAlignment="1">
      <alignment vertical="top"/>
    </xf>
    <xf numFmtId="165" fontId="106" fillId="0" borderId="0" xfId="668" applyNumberFormat="1" applyFont="1" applyFill="1" applyAlignment="1">
      <alignment horizontal="left" vertical="top" indent="2"/>
    </xf>
    <xf numFmtId="3" fontId="103" fillId="0" borderId="0" xfId="668" applyNumberFormat="1" applyFont="1" applyFill="1" applyAlignment="1">
      <alignment vertical="top"/>
    </xf>
    <xf numFmtId="165" fontId="101" fillId="0" borderId="0" xfId="668" applyNumberFormat="1" applyFont="1" applyFill="1" applyAlignment="1">
      <alignment horizontal="left" vertical="top" indent="2"/>
    </xf>
    <xf numFmtId="3" fontId="104" fillId="0" borderId="0" xfId="668" applyNumberFormat="1" applyFont="1" applyFill="1" applyAlignment="1">
      <alignment vertical="center"/>
    </xf>
    <xf numFmtId="165" fontId="106" fillId="0" borderId="0" xfId="668" applyNumberFormat="1" applyFont="1" applyFill="1" applyAlignment="1">
      <alignment horizontal="left" indent="2"/>
    </xf>
    <xf numFmtId="4" fontId="104" fillId="0" borderId="0" xfId="668" applyNumberFormat="1" applyFont="1" applyFill="1" applyAlignment="1">
      <alignment vertical="center"/>
    </xf>
    <xf numFmtId="4" fontId="104" fillId="0" borderId="0" xfId="668" applyNumberFormat="1" applyFont="1" applyFill="1" applyAlignment="1">
      <alignment vertical="top"/>
    </xf>
    <xf numFmtId="3" fontId="104" fillId="0" borderId="0" xfId="668" applyNumberFormat="1" applyFont="1" applyFill="1" applyAlignment="1">
      <alignment vertical="top"/>
    </xf>
    <xf numFmtId="2" fontId="104" fillId="0" borderId="0" xfId="668" applyNumberFormat="1" applyFont="1" applyFill="1" applyAlignment="1">
      <alignment vertical="center"/>
    </xf>
    <xf numFmtId="2" fontId="104" fillId="0" borderId="0" xfId="668" applyNumberFormat="1" applyFont="1" applyFill="1" applyAlignment="1">
      <alignment vertical="top"/>
    </xf>
    <xf numFmtId="165" fontId="105" fillId="0" borderId="0" xfId="668" applyNumberFormat="1" applyFont="1" applyFill="1" applyAlignment="1">
      <alignment horizontal="left" indent="2"/>
    </xf>
    <xf numFmtId="165" fontId="103" fillId="0" borderId="0" xfId="668" applyNumberFormat="1" applyFont="1" applyFill="1" applyAlignment="1">
      <alignment horizontal="right" vertical="center"/>
    </xf>
    <xf numFmtId="37" fontId="119" fillId="0" borderId="0" xfId="675" applyFont="1" applyFill="1" applyAlignment="1">
      <alignment horizontal="right"/>
    </xf>
    <xf numFmtId="165" fontId="121" fillId="0" borderId="0" xfId="668" applyNumberFormat="1" applyFont="1" applyFill="1"/>
    <xf numFmtId="0" fontId="121" fillId="0" borderId="0" xfId="674" applyFont="1" applyFill="1" applyAlignment="1">
      <alignment vertical="top"/>
    </xf>
    <xf numFmtId="165" fontId="121" fillId="0" borderId="0" xfId="668" applyNumberFormat="1" applyFont="1" applyFill="1" applyAlignment="1">
      <alignment horizontal="center"/>
    </xf>
    <xf numFmtId="37" fontId="120" fillId="0" borderId="0" xfId="675" applyFont="1" applyFill="1" applyAlignment="1">
      <alignment horizontal="right" vertical="top"/>
    </xf>
    <xf numFmtId="165" fontId="119" fillId="0" borderId="0" xfId="669" applyNumberFormat="1" applyFont="1" applyFill="1"/>
    <xf numFmtId="165" fontId="120" fillId="0" borderId="0" xfId="668" applyNumberFormat="1" applyFont="1" applyFill="1" applyAlignment="1">
      <alignment vertical="top"/>
    </xf>
    <xf numFmtId="165" fontId="103" fillId="0" borderId="0" xfId="673" applyNumberFormat="1" applyFont="1" applyFill="1" applyAlignment="1">
      <alignment horizontal="center"/>
    </xf>
    <xf numFmtId="165" fontId="103" fillId="0" borderId="0" xfId="673" applyNumberFormat="1" applyFont="1" applyFill="1" applyAlignment="1">
      <alignment horizontal="right"/>
    </xf>
    <xf numFmtId="165" fontId="105" fillId="0" borderId="0" xfId="678" applyNumberFormat="1" applyFont="1" applyFill="1" applyAlignment="1">
      <alignment horizontal="right"/>
    </xf>
    <xf numFmtId="165" fontId="105" fillId="0" borderId="0" xfId="673" applyNumberFormat="1" applyFont="1" applyFill="1" applyAlignment="1">
      <alignment horizontal="left"/>
    </xf>
    <xf numFmtId="165" fontId="103" fillId="0" borderId="1" xfId="673" applyNumberFormat="1" applyFont="1" applyFill="1" applyBorder="1"/>
    <xf numFmtId="165" fontId="104" fillId="0" borderId="1" xfId="673" applyNumberFormat="1" applyFont="1" applyFill="1" applyBorder="1" applyAlignment="1">
      <alignment horizontal="left"/>
    </xf>
    <xf numFmtId="165" fontId="103" fillId="0" borderId="1" xfId="673" applyNumberFormat="1" applyFont="1" applyFill="1" applyBorder="1" applyAlignment="1">
      <alignment horizontal="center"/>
    </xf>
    <xf numFmtId="165" fontId="104" fillId="0" borderId="1" xfId="673" applyNumberFormat="1" applyFont="1" applyFill="1" applyBorder="1"/>
    <xf numFmtId="165" fontId="104" fillId="0" borderId="1" xfId="673" applyNumberFormat="1" applyFont="1" applyFill="1" applyBorder="1" applyAlignment="1">
      <alignment horizontal="right"/>
    </xf>
    <xf numFmtId="165" fontId="101" fillId="0" borderId="0" xfId="673" applyNumberFormat="1" applyFont="1" applyFill="1" applyAlignment="1">
      <alignment horizontal="left"/>
    </xf>
    <xf numFmtId="165" fontId="102" fillId="0" borderId="0" xfId="673" applyNumberFormat="1" applyFont="1" applyFill="1"/>
    <xf numFmtId="165" fontId="101" fillId="0" borderId="0" xfId="673" applyNumberFormat="1" applyFont="1" applyFill="1" applyAlignment="1">
      <alignment horizontal="center"/>
    </xf>
    <xf numFmtId="165" fontId="101" fillId="0" borderId="0" xfId="673" applyNumberFormat="1" applyFont="1" applyFill="1" applyAlignment="1">
      <alignment horizontal="right"/>
    </xf>
    <xf numFmtId="165" fontId="101" fillId="0" borderId="0" xfId="673" applyNumberFormat="1" applyFont="1" applyFill="1" applyAlignment="1">
      <alignment horizontal="right" vertical="top"/>
    </xf>
    <xf numFmtId="165" fontId="101" fillId="0" borderId="0" xfId="669" applyNumberFormat="1" applyFont="1" applyFill="1" applyAlignment="1">
      <alignment horizontal="right"/>
    </xf>
    <xf numFmtId="165" fontId="104" fillId="0" borderId="0" xfId="673" applyNumberFormat="1" applyFont="1" applyFill="1" applyAlignment="1">
      <alignment horizontal="left"/>
    </xf>
    <xf numFmtId="165" fontId="106" fillId="0" borderId="0" xfId="673" applyNumberFormat="1" applyFont="1" applyFill="1" applyAlignment="1">
      <alignment horizontal="left"/>
    </xf>
    <xf numFmtId="165" fontId="106" fillId="0" borderId="0" xfId="673" applyNumberFormat="1" applyFont="1" applyFill="1" applyAlignment="1">
      <alignment horizontal="center"/>
    </xf>
    <xf numFmtId="165" fontId="106" fillId="0" borderId="0" xfId="673" applyNumberFormat="1" applyFont="1" applyFill="1" applyAlignment="1">
      <alignment horizontal="right"/>
    </xf>
    <xf numFmtId="165" fontId="103" fillId="0" borderId="2" xfId="673" applyNumberFormat="1" applyFont="1" applyFill="1" applyBorder="1"/>
    <xf numFmtId="165" fontId="106" fillId="0" borderId="2" xfId="673" applyNumberFormat="1" applyFont="1" applyFill="1" applyBorder="1"/>
    <xf numFmtId="165" fontId="106" fillId="0" borderId="2" xfId="673" applyNumberFormat="1" applyFont="1" applyFill="1" applyBorder="1" applyAlignment="1">
      <alignment horizontal="center"/>
    </xf>
    <xf numFmtId="165" fontId="102" fillId="0" borderId="2" xfId="673" applyNumberFormat="1" applyFont="1" applyFill="1" applyBorder="1" applyAlignment="1">
      <alignment horizontal="right"/>
    </xf>
    <xf numFmtId="165" fontId="102" fillId="0" borderId="2" xfId="673" applyNumberFormat="1" applyFont="1" applyFill="1" applyBorder="1"/>
    <xf numFmtId="165" fontId="103" fillId="0" borderId="2" xfId="673" applyNumberFormat="1" applyFont="1" applyFill="1" applyBorder="1" applyAlignment="1">
      <alignment horizontal="left"/>
    </xf>
    <xf numFmtId="165" fontId="106" fillId="0" borderId="0" xfId="673" applyNumberFormat="1" applyFont="1" applyFill="1"/>
    <xf numFmtId="165" fontId="102" fillId="0" borderId="0" xfId="673" applyNumberFormat="1" applyFont="1" applyFill="1" applyAlignment="1">
      <alignment horizontal="right"/>
    </xf>
    <xf numFmtId="165" fontId="103" fillId="0" borderId="0" xfId="673" applyNumberFormat="1" applyFont="1" applyFill="1" applyAlignment="1">
      <alignment horizontal="left"/>
    </xf>
    <xf numFmtId="165" fontId="101" fillId="0" borderId="0" xfId="673" applyNumberFormat="1" applyFont="1" applyFill="1"/>
    <xf numFmtId="165" fontId="106" fillId="0" borderId="0" xfId="673" applyNumberFormat="1" applyFont="1" applyFill="1" applyAlignment="1">
      <alignment vertical="top"/>
    </xf>
    <xf numFmtId="165" fontId="103" fillId="0" borderId="0" xfId="673" applyNumberFormat="1" applyFont="1" applyFill="1" applyAlignment="1">
      <alignment vertical="top"/>
    </xf>
    <xf numFmtId="165" fontId="101" fillId="0" borderId="0" xfId="678" applyNumberFormat="1" applyFont="1" applyFill="1"/>
    <xf numFmtId="165" fontId="106" fillId="0" borderId="0" xfId="678" applyNumberFormat="1" applyFont="1" applyFill="1" applyAlignment="1">
      <alignment vertical="top"/>
    </xf>
    <xf numFmtId="165" fontId="102" fillId="0" borderId="0" xfId="673" applyNumberFormat="1" applyFont="1" applyFill="1" applyAlignment="1">
      <alignment vertical="top"/>
    </xf>
    <xf numFmtId="165" fontId="103" fillId="0" borderId="3" xfId="673" applyNumberFormat="1" applyFont="1" applyFill="1" applyBorder="1"/>
    <xf numFmtId="165" fontId="105" fillId="0" borderId="3" xfId="673" applyNumberFormat="1" applyFont="1" applyFill="1" applyBorder="1" applyAlignment="1">
      <alignment horizontal="left"/>
    </xf>
    <xf numFmtId="165" fontId="103" fillId="0" borderId="3" xfId="673" applyNumberFormat="1" applyFont="1" applyFill="1" applyBorder="1" applyAlignment="1">
      <alignment horizontal="center" vertical="center"/>
    </xf>
    <xf numFmtId="178" fontId="103" fillId="0" borderId="3" xfId="679" applyNumberFormat="1" applyFont="1" applyFill="1" applyBorder="1" applyAlignment="1" applyProtection="1">
      <alignment vertical="center"/>
    </xf>
    <xf numFmtId="178" fontId="103" fillId="0" borderId="3" xfId="679" applyNumberFormat="1" applyFont="1" applyFill="1" applyBorder="1" applyAlignment="1" applyProtection="1">
      <alignment horizontal="right" vertical="center"/>
    </xf>
    <xf numFmtId="3" fontId="102" fillId="0" borderId="0" xfId="673" applyNumberFormat="1" applyFont="1" applyFill="1" applyAlignment="1">
      <alignment horizontal="right"/>
    </xf>
    <xf numFmtId="165" fontId="119" fillId="0" borderId="0" xfId="677" applyNumberFormat="1" applyFont="1" applyFill="1"/>
    <xf numFmtId="165" fontId="120" fillId="0" borderId="0" xfId="678" applyNumberFormat="1" applyFont="1" applyFill="1"/>
    <xf numFmtId="165" fontId="120" fillId="0" borderId="0" xfId="678" applyNumberFormat="1" applyFont="1" applyFill="1" applyAlignment="1">
      <alignment horizontal="center"/>
    </xf>
    <xf numFmtId="165" fontId="119" fillId="0" borderId="0" xfId="678" applyNumberFormat="1" applyFont="1" applyFill="1"/>
    <xf numFmtId="165" fontId="121" fillId="0" borderId="0" xfId="678" applyNumberFormat="1" applyFont="1" applyFill="1" applyAlignment="1">
      <alignment vertical="top"/>
    </xf>
    <xf numFmtId="165" fontId="121" fillId="0" borderId="0" xfId="678" applyNumberFormat="1" applyFont="1" applyFill="1" applyAlignment="1">
      <alignment horizontal="center" vertical="top"/>
    </xf>
    <xf numFmtId="165" fontId="120" fillId="0" borderId="0" xfId="678" applyNumberFormat="1" applyFont="1" applyFill="1" applyAlignment="1">
      <alignment horizontal="left" vertical="top"/>
    </xf>
    <xf numFmtId="0" fontId="109" fillId="0" borderId="0" xfId="672" applyFont="1" applyFill="1" applyAlignment="1">
      <alignment horizontal="right"/>
    </xf>
    <xf numFmtId="0" fontId="110" fillId="0" borderId="0" xfId="672" applyFill="1" applyAlignment="1">
      <alignment horizontal="right"/>
    </xf>
    <xf numFmtId="0" fontId="118" fillId="0" borderId="0" xfId="672" applyFont="1" applyFill="1"/>
    <xf numFmtId="165" fontId="106" fillId="0" borderId="0" xfId="668" applyNumberFormat="1" applyFont="1" applyFill="1"/>
    <xf numFmtId="165" fontId="101" fillId="0" borderId="0" xfId="668" applyNumberFormat="1" applyFont="1" applyFill="1"/>
    <xf numFmtId="165" fontId="101" fillId="0" borderId="0" xfId="668" applyNumberFormat="1" applyFont="1" applyFill="1" applyAlignment="1">
      <alignment horizontal="left"/>
    </xf>
    <xf numFmtId="165" fontId="101" fillId="0" borderId="3" xfId="668" applyNumberFormat="1" applyFont="1" applyFill="1" applyBorder="1" applyAlignment="1">
      <alignment horizontal="right"/>
    </xf>
    <xf numFmtId="165" fontId="102" fillId="0" borderId="3" xfId="668" applyNumberFormat="1" applyFont="1" applyFill="1" applyBorder="1" applyAlignment="1">
      <alignment horizontal="right"/>
    </xf>
    <xf numFmtId="0" fontId="117" fillId="0" borderId="0" xfId="672" applyFont="1" applyFill="1"/>
    <xf numFmtId="165" fontId="106" fillId="0" borderId="0" xfId="668" applyNumberFormat="1" applyFont="1" applyFill="1" applyAlignment="1">
      <alignment vertical="center"/>
    </xf>
    <xf numFmtId="0" fontId="111" fillId="0" borderId="0" xfId="670" applyFont="1" applyFill="1" applyAlignment="1">
      <alignment wrapText="1"/>
    </xf>
    <xf numFmtId="0" fontId="24" fillId="2" borderId="0" xfId="1" applyNumberFormat="1" applyFont="1" applyFill="1" applyBorder="1" applyAlignment="1">
      <alignment horizontal="center"/>
    </xf>
    <xf numFmtId="3" fontId="12" fillId="2" borderId="0" xfId="363" applyNumberFormat="1" applyFont="1" applyFill="1" applyBorder="1" applyAlignment="1" applyProtection="1"/>
    <xf numFmtId="165" fontId="17" fillId="2" borderId="0" xfId="71" applyNumberFormat="1" applyFont="1" applyFill="1" applyBorder="1" applyAlignment="1">
      <alignment horizontal="center"/>
    </xf>
    <xf numFmtId="165" fontId="15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 applyAlignment="1">
      <alignment horizontal="center"/>
    </xf>
    <xf numFmtId="165" fontId="17" fillId="2" borderId="0" xfId="71" applyNumberFormat="1" applyFont="1" applyFill="1" applyBorder="1" applyAlignment="1">
      <alignment horizontal="center"/>
    </xf>
    <xf numFmtId="165" fontId="15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 applyAlignment="1">
      <alignment horizontal="center"/>
    </xf>
    <xf numFmtId="165" fontId="17" fillId="2" borderId="0" xfId="71" applyNumberFormat="1" applyFont="1" applyFill="1" applyBorder="1" applyAlignment="1">
      <alignment horizontal="center"/>
    </xf>
    <xf numFmtId="165" fontId="15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3" fontId="12" fillId="2" borderId="0" xfId="47" applyNumberFormat="1" applyFont="1" applyFill="1" applyBorder="1" applyAlignment="1">
      <alignment horizontal="right"/>
    </xf>
    <xf numFmtId="3" fontId="12" fillId="2" borderId="0" xfId="47" quotePrefix="1" applyNumberFormat="1" applyFont="1" applyFill="1" applyBorder="1" applyAlignment="1">
      <alignment horizontal="right"/>
    </xf>
    <xf numFmtId="3" fontId="23" fillId="2" borderId="0" xfId="0" quotePrefix="1" applyNumberFormat="1" applyFont="1" applyFill="1" applyBorder="1" applyAlignment="1">
      <alignment horizontal="right" vertical="center"/>
    </xf>
    <xf numFmtId="170" fontId="23" fillId="0" borderId="0" xfId="1" applyNumberFormat="1" applyFont="1" applyFill="1"/>
    <xf numFmtId="170" fontId="23" fillId="0" borderId="0" xfId="1" applyNumberFormat="1" applyFont="1" applyFill="1" applyBorder="1"/>
    <xf numFmtId="0" fontId="12" fillId="0" borderId="0" xfId="128" applyFont="1" applyFill="1" applyBorder="1" applyAlignment="1">
      <alignment horizontal="left" vertical="center"/>
    </xf>
    <xf numFmtId="0" fontId="17" fillId="2" borderId="0" xfId="11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170" fontId="102" fillId="0" borderId="0" xfId="1" applyNumberFormat="1" applyFont="1" applyFill="1" applyAlignment="1">
      <alignment vertical="top"/>
    </xf>
    <xf numFmtId="170" fontId="17" fillId="2" borderId="0" xfId="1" applyNumberFormat="1" applyFont="1" applyFill="1" applyBorder="1" applyAlignment="1">
      <alignment vertical="center"/>
    </xf>
    <xf numFmtId="170" fontId="17" fillId="2" borderId="0" xfId="1" applyNumberFormat="1" applyFont="1" applyFill="1" applyBorder="1" applyAlignment="1" applyProtection="1">
      <alignment horizontal="right" vertical="center"/>
    </xf>
    <xf numFmtId="170" fontId="12" fillId="2" borderId="0" xfId="1" applyNumberFormat="1" applyFont="1" applyFill="1" applyBorder="1" applyAlignment="1">
      <alignment horizontal="right" vertical="center"/>
    </xf>
    <xf numFmtId="170" fontId="12" fillId="2" borderId="0" xfId="1" applyNumberFormat="1" applyFont="1" applyFill="1" applyBorder="1" applyAlignment="1" applyProtection="1">
      <alignment horizontal="right" vertical="center"/>
    </xf>
    <xf numFmtId="170" fontId="12" fillId="2" borderId="0" xfId="1" applyNumberFormat="1" applyFont="1" applyFill="1" applyBorder="1" applyAlignment="1" applyProtection="1">
      <alignment horizontal="right" vertical="top"/>
    </xf>
    <xf numFmtId="170" fontId="12" fillId="2" borderId="0" xfId="1" quotePrefix="1" applyNumberFormat="1" applyFont="1" applyFill="1" applyBorder="1" applyAlignment="1" applyProtection="1">
      <alignment horizontal="right" vertical="center"/>
    </xf>
    <xf numFmtId="170" fontId="12" fillId="2" borderId="0" xfId="1" applyNumberFormat="1" applyFont="1" applyFill="1" applyBorder="1" applyAlignment="1">
      <alignment horizontal="right"/>
    </xf>
    <xf numFmtId="170" fontId="12" fillId="2" borderId="0" xfId="1" applyNumberFormat="1" applyFont="1" applyFill="1" applyBorder="1" applyAlignment="1">
      <alignment horizontal="left"/>
    </xf>
    <xf numFmtId="3" fontId="12" fillId="7" borderId="0" xfId="128" applyNumberFormat="1" applyFont="1" applyFill="1" applyBorder="1" applyAlignment="1">
      <alignment vertical="center"/>
    </xf>
    <xf numFmtId="169" fontId="12" fillId="7" borderId="0" xfId="113" applyNumberFormat="1" applyFont="1" applyFill="1" applyBorder="1" applyAlignment="1" applyProtection="1">
      <alignment horizontal="right"/>
    </xf>
    <xf numFmtId="3" fontId="12" fillId="7" borderId="0" xfId="128" applyNumberFormat="1" applyFont="1" applyFill="1" applyBorder="1" applyAlignment="1">
      <alignment horizontal="right" vertical="center"/>
    </xf>
    <xf numFmtId="165" fontId="17" fillId="2" borderId="0" xfId="71" applyNumberFormat="1" applyFont="1" applyFill="1" applyBorder="1" applyAlignment="1">
      <alignment horizontal="center"/>
    </xf>
    <xf numFmtId="165" fontId="17" fillId="2" borderId="0" xfId="71" applyNumberFormat="1" applyFont="1" applyFill="1" applyBorder="1" applyAlignment="1">
      <alignment horizontal="center"/>
    </xf>
    <xf numFmtId="165" fontId="12" fillId="0" borderId="0" xfId="71" applyNumberFormat="1" applyFont="1" applyFill="1" applyBorder="1" applyAlignment="1">
      <alignment horizontal="center"/>
    </xf>
    <xf numFmtId="3" fontId="12" fillId="0" borderId="0" xfId="47" applyNumberFormat="1" applyFont="1" applyFill="1" applyBorder="1" applyAlignment="1">
      <alignment horizontal="right"/>
    </xf>
    <xf numFmtId="3" fontId="12" fillId="0" borderId="0" xfId="71" applyNumberFormat="1" applyFont="1" applyFill="1" applyBorder="1" applyAlignment="1">
      <alignment horizontal="right"/>
    </xf>
    <xf numFmtId="0" fontId="29" fillId="3" borderId="0" xfId="1" applyNumberFormat="1" applyFont="1" applyFill="1" applyBorder="1" applyAlignment="1">
      <alignment horizontal="center" vertical="top" wrapText="1"/>
    </xf>
    <xf numFmtId="165" fontId="17" fillId="2" borderId="0" xfId="71" applyNumberFormat="1" applyFont="1" applyFill="1" applyBorder="1" applyAlignment="1">
      <alignment horizontal="center"/>
    </xf>
    <xf numFmtId="165" fontId="18" fillId="2" borderId="0" xfId="71" applyNumberFormat="1" applyFont="1" applyFill="1" applyBorder="1" applyAlignment="1">
      <alignment horizontal="center"/>
    </xf>
    <xf numFmtId="165" fontId="18" fillId="2" borderId="2" xfId="71" applyNumberFormat="1" applyFont="1" applyFill="1" applyBorder="1" applyAlignment="1"/>
    <xf numFmtId="3" fontId="17" fillId="2" borderId="0" xfId="71" quotePrefix="1" applyNumberFormat="1" applyFont="1" applyFill="1" applyBorder="1" applyAlignment="1">
      <alignment horizontal="right"/>
    </xf>
    <xf numFmtId="165" fontId="12" fillId="2" borderId="0" xfId="71" applyNumberFormat="1" applyFont="1" applyFill="1" applyBorder="1" applyAlignment="1">
      <alignment horizontal="center" vertical="top"/>
    </xf>
    <xf numFmtId="3" fontId="12" fillId="2" borderId="0" xfId="101" applyNumberFormat="1" applyFont="1" applyFill="1" applyBorder="1" applyAlignment="1">
      <alignment horizontal="right" vertical="top"/>
    </xf>
    <xf numFmtId="3" fontId="12" fillId="2" borderId="0" xfId="71" applyNumberFormat="1" applyFont="1" applyFill="1" applyBorder="1" applyAlignment="1">
      <alignment horizontal="right" vertical="top"/>
    </xf>
    <xf numFmtId="165" fontId="13" fillId="2" borderId="0" xfId="71" applyNumberFormat="1" applyFont="1" applyFill="1" applyAlignment="1">
      <alignment vertical="top"/>
    </xf>
    <xf numFmtId="0" fontId="24" fillId="2" borderId="0" xfId="102" applyFont="1" applyFill="1" applyAlignment="1">
      <alignment vertical="top"/>
    </xf>
    <xf numFmtId="0" fontId="25" fillId="2" borderId="0" xfId="102" applyFont="1" applyFill="1" applyBorder="1"/>
    <xf numFmtId="165" fontId="20" fillId="2" borderId="0" xfId="105" applyNumberFormat="1" applyFont="1" applyFill="1" applyBorder="1" applyAlignment="1">
      <alignment horizontal="right" vertical="top"/>
    </xf>
    <xf numFmtId="165" fontId="13" fillId="2" borderId="0" xfId="71" applyNumberFormat="1" applyFont="1" applyFill="1" applyAlignment="1"/>
    <xf numFmtId="0" fontId="24" fillId="2" borderId="0" xfId="102" applyFont="1" applyFill="1" applyAlignment="1"/>
    <xf numFmtId="0" fontId="25" fillId="2" borderId="0" xfId="102" applyFont="1" applyFill="1" applyAlignment="1">
      <alignment horizontal="right" indent="1"/>
    </xf>
    <xf numFmtId="165" fontId="14" fillId="2" borderId="0" xfId="71" applyNumberFormat="1" applyFont="1" applyFill="1" applyAlignment="1">
      <alignment horizontal="right" indent="1"/>
    </xf>
    <xf numFmtId="165" fontId="14" fillId="2" borderId="5" xfId="71" applyNumberFormat="1" applyFont="1" applyFill="1" applyBorder="1" applyAlignment="1">
      <alignment horizontal="right" indent="1"/>
    </xf>
    <xf numFmtId="165" fontId="17" fillId="2" borderId="0" xfId="71" applyNumberFormat="1" applyFont="1" applyFill="1" applyBorder="1" applyAlignment="1">
      <alignment horizontal="right" indent="1"/>
    </xf>
    <xf numFmtId="165" fontId="18" fillId="2" borderId="0" xfId="71" applyNumberFormat="1" applyFont="1" applyFill="1" applyBorder="1" applyAlignment="1">
      <alignment horizontal="right" vertical="top" indent="1"/>
    </xf>
    <xf numFmtId="165" fontId="12" fillId="2" borderId="2" xfId="71" applyNumberFormat="1" applyFont="1" applyFill="1" applyBorder="1" applyAlignment="1">
      <alignment horizontal="right" indent="1"/>
    </xf>
    <xf numFmtId="165" fontId="14" fillId="2" borderId="0" xfId="71" applyNumberFormat="1" applyFont="1" applyFill="1" applyBorder="1" applyAlignment="1">
      <alignment horizontal="right" indent="1"/>
    </xf>
    <xf numFmtId="3" fontId="17" fillId="2" borderId="0" xfId="47" applyNumberFormat="1" applyFont="1" applyFill="1" applyBorder="1" applyAlignment="1">
      <alignment horizontal="right" indent="1"/>
    </xf>
    <xf numFmtId="3" fontId="12" fillId="2" borderId="0" xfId="71" applyNumberFormat="1" applyFont="1" applyFill="1" applyBorder="1" applyAlignment="1">
      <alignment horizontal="right" indent="1"/>
    </xf>
    <xf numFmtId="3" fontId="12" fillId="2" borderId="3" xfId="71" applyNumberFormat="1" applyFont="1" applyFill="1" applyBorder="1" applyAlignment="1">
      <alignment horizontal="right" indent="1"/>
    </xf>
    <xf numFmtId="165" fontId="13" fillId="2" borderId="0" xfId="71" applyNumberFormat="1" applyFont="1" applyFill="1" applyBorder="1" applyAlignment="1">
      <alignment horizontal="right" indent="1"/>
    </xf>
    <xf numFmtId="165" fontId="13" fillId="2" borderId="0" xfId="71" applyNumberFormat="1" applyFont="1" applyFill="1" applyAlignment="1">
      <alignment horizontal="right" indent="1"/>
    </xf>
    <xf numFmtId="3" fontId="12" fillId="2" borderId="3" xfId="71" applyNumberFormat="1" applyFont="1" applyFill="1" applyBorder="1" applyAlignment="1" applyProtection="1">
      <alignment horizontal="right" indent="1"/>
    </xf>
    <xf numFmtId="3" fontId="12" fillId="2" borderId="0" xfId="71" quotePrefix="1" applyNumberFormat="1" applyFont="1" applyFill="1" applyBorder="1" applyAlignment="1">
      <alignment horizontal="right" indent="1"/>
    </xf>
    <xf numFmtId="165" fontId="14" fillId="2" borderId="2" xfId="71" applyNumberFormat="1" applyFont="1" applyFill="1" applyBorder="1" applyAlignment="1">
      <alignment horizontal="right" indent="1"/>
    </xf>
    <xf numFmtId="3" fontId="12" fillId="2" borderId="0" xfId="101" applyNumberFormat="1" applyFont="1" applyFill="1" applyBorder="1" applyAlignment="1">
      <alignment horizontal="right" indent="1"/>
    </xf>
    <xf numFmtId="3" fontId="12" fillId="2" borderId="0" xfId="550" quotePrefix="1" applyNumberFormat="1" applyFont="1" applyFill="1" applyBorder="1" applyAlignment="1">
      <alignment horizontal="right" indent="1"/>
    </xf>
    <xf numFmtId="165" fontId="13" fillId="2" borderId="0" xfId="71" applyNumberFormat="1" applyFont="1" applyFill="1" applyAlignment="1">
      <alignment horizontal="right" vertical="top" indent="1"/>
    </xf>
    <xf numFmtId="3" fontId="17" fillId="2" borderId="0" xfId="71" quotePrefix="1" applyNumberFormat="1" applyFont="1" applyFill="1" applyBorder="1" applyAlignment="1">
      <alignment horizontal="right" indent="1"/>
    </xf>
    <xf numFmtId="165" fontId="14" fillId="2" borderId="0" xfId="71" applyNumberFormat="1" applyFont="1" applyFill="1" applyBorder="1" applyAlignment="1"/>
    <xf numFmtId="0" fontId="25" fillId="2" borderId="0" xfId="102" applyFont="1" applyFill="1" applyAlignment="1"/>
    <xf numFmtId="3" fontId="12" fillId="2" borderId="0" xfId="101" applyNumberFormat="1" applyFont="1" applyFill="1" applyBorder="1" applyAlignment="1">
      <alignment horizontal="right" indent="2"/>
    </xf>
    <xf numFmtId="3" fontId="12" fillId="2" borderId="0" xfId="550" quotePrefix="1" applyNumberFormat="1" applyFont="1" applyFill="1" applyBorder="1" applyAlignment="1">
      <alignment horizontal="right" indent="2"/>
    </xf>
    <xf numFmtId="3" fontId="12" fillId="2" borderId="3" xfId="71" applyNumberFormat="1" applyFont="1" applyFill="1" applyBorder="1" applyAlignment="1">
      <alignment horizontal="right" indent="2"/>
    </xf>
    <xf numFmtId="165" fontId="13" fillId="2" borderId="0" xfId="71" applyNumberFormat="1" applyFont="1" applyFill="1" applyBorder="1" applyAlignment="1">
      <alignment horizontal="right" indent="2"/>
    </xf>
    <xf numFmtId="165" fontId="13" fillId="2" borderId="0" xfId="71" applyNumberFormat="1" applyFont="1" applyFill="1" applyAlignment="1">
      <alignment horizontal="right" vertical="top" indent="2"/>
    </xf>
    <xf numFmtId="165" fontId="14" fillId="2" borderId="5" xfId="71" applyNumberFormat="1" applyFont="1" applyFill="1" applyBorder="1" applyAlignment="1">
      <alignment horizontal="right"/>
    </xf>
    <xf numFmtId="3" fontId="12" fillId="2" borderId="0" xfId="71" quotePrefix="1" applyNumberFormat="1" applyFont="1" applyFill="1" applyBorder="1" applyAlignment="1">
      <alignment horizontal="right" indent="2"/>
    </xf>
    <xf numFmtId="3" fontId="12" fillId="2" borderId="3" xfId="101" applyNumberFormat="1" applyFont="1" applyFill="1" applyBorder="1" applyAlignment="1">
      <alignment horizontal="right" indent="1"/>
    </xf>
    <xf numFmtId="165" fontId="19" fillId="2" borderId="0" xfId="71" applyNumberFormat="1" applyFont="1" applyFill="1" applyAlignment="1">
      <alignment horizontal="right" indent="1"/>
    </xf>
    <xf numFmtId="3" fontId="17" fillId="2" borderId="3" xfId="71" applyNumberFormat="1" applyFont="1" applyFill="1" applyBorder="1" applyAlignment="1">
      <alignment horizontal="right" indent="1"/>
    </xf>
    <xf numFmtId="0" fontId="24" fillId="2" borderId="0" xfId="102" applyFont="1" applyFill="1" applyAlignment="1">
      <alignment horizontal="right" indent="1"/>
    </xf>
    <xf numFmtId="165" fontId="14" fillId="2" borderId="5" xfId="71" applyNumberFormat="1" applyFont="1" applyFill="1" applyBorder="1" applyAlignment="1">
      <alignment horizontal="center"/>
    </xf>
    <xf numFmtId="165" fontId="12" fillId="2" borderId="0" xfId="71" applyNumberFormat="1" applyFont="1" applyFill="1" applyBorder="1" applyAlignment="1"/>
    <xf numFmtId="37" fontId="14" fillId="2" borderId="0" xfId="71" applyNumberFormat="1" applyFont="1" applyFill="1" applyBorder="1" applyAlignment="1" applyProtection="1">
      <alignment horizontal="right" indent="1"/>
    </xf>
    <xf numFmtId="165" fontId="12" fillId="2" borderId="2" xfId="71" applyNumberFormat="1" applyFont="1" applyFill="1" applyBorder="1" applyAlignment="1">
      <alignment horizontal="right"/>
    </xf>
    <xf numFmtId="165" fontId="19" fillId="2" borderId="0" xfId="71" applyNumberFormat="1" applyFont="1" applyFill="1" applyAlignment="1">
      <alignment horizontal="right"/>
    </xf>
    <xf numFmtId="165" fontId="13" fillId="2" borderId="0" xfId="71" applyNumberFormat="1" applyFont="1" applyFill="1" applyAlignment="1">
      <alignment horizontal="right"/>
    </xf>
    <xf numFmtId="165" fontId="21" fillId="2" borderId="0" xfId="71" applyNumberFormat="1" applyFont="1" applyFill="1" applyAlignment="1">
      <alignment horizontal="right"/>
    </xf>
    <xf numFmtId="0" fontId="24" fillId="2" borderId="0" xfId="102" applyFont="1" applyFill="1" applyAlignment="1">
      <alignment horizontal="right"/>
    </xf>
    <xf numFmtId="3" fontId="12" fillId="2" borderId="0" xfId="101" quotePrefix="1" applyNumberFormat="1" applyFont="1" applyFill="1" applyBorder="1" applyAlignment="1">
      <alignment horizontal="right" indent="1"/>
    </xf>
    <xf numFmtId="3" fontId="12" fillId="2" borderId="0" xfId="47" quotePrefix="1" applyNumberFormat="1" applyFont="1" applyFill="1" applyBorder="1" applyAlignment="1">
      <alignment horizontal="right" indent="1"/>
    </xf>
    <xf numFmtId="3" fontId="12" fillId="2" borderId="0" xfId="47" applyNumberFormat="1" applyFont="1" applyFill="1" applyBorder="1" applyAlignment="1">
      <alignment horizontal="right" indent="1"/>
    </xf>
    <xf numFmtId="165" fontId="14" fillId="2" borderId="5" xfId="110" applyNumberFormat="1" applyFont="1" applyFill="1" applyBorder="1"/>
    <xf numFmtId="170" fontId="15" fillId="2" borderId="0" xfId="1" applyNumberFormat="1" applyFont="1" applyFill="1" applyAlignment="1">
      <alignment horizontal="right" vertical="center"/>
    </xf>
    <xf numFmtId="170" fontId="16" fillId="2" borderId="0" xfId="1" applyNumberFormat="1" applyFont="1" applyFill="1" applyAlignment="1">
      <alignment horizontal="right" vertical="top"/>
    </xf>
    <xf numFmtId="170" fontId="18" fillId="2" borderId="5" xfId="1" applyNumberFormat="1" applyFont="1" applyFill="1" applyBorder="1" applyAlignment="1">
      <alignment horizontal="right" vertical="center" wrapText="1"/>
    </xf>
    <xf numFmtId="170" fontId="27" fillId="3" borderId="0" xfId="1" applyNumberFormat="1" applyFont="1" applyFill="1" applyBorder="1" applyAlignment="1">
      <alignment horizontal="right" vertical="center"/>
    </xf>
    <xf numFmtId="170" fontId="27" fillId="3" borderId="0" xfId="1" applyNumberFormat="1" applyFont="1" applyFill="1" applyBorder="1" applyAlignment="1">
      <alignment horizontal="right" wrapText="1"/>
    </xf>
    <xf numFmtId="170" fontId="29" fillId="3" borderId="0" xfId="1" applyNumberFormat="1" applyFont="1" applyFill="1" applyBorder="1" applyAlignment="1">
      <alignment horizontal="right" vertical="top" wrapText="1"/>
    </xf>
    <xf numFmtId="170" fontId="29" fillId="3" borderId="2" xfId="1" applyNumberFormat="1" applyFont="1" applyFill="1" applyBorder="1" applyAlignment="1">
      <alignment horizontal="right" vertical="top" wrapText="1"/>
    </xf>
    <xf numFmtId="170" fontId="59" fillId="2" borderId="0" xfId="1" applyNumberFormat="1" applyFont="1" applyFill="1" applyBorder="1" applyAlignment="1">
      <alignment horizontal="right" vertical="center"/>
    </xf>
    <xf numFmtId="170" fontId="23" fillId="2" borderId="0" xfId="1" applyNumberFormat="1" applyFont="1" applyFill="1" applyBorder="1" applyAlignment="1">
      <alignment horizontal="right" vertical="center"/>
    </xf>
    <xf numFmtId="170" fontId="23" fillId="2" borderId="0" xfId="1" quotePrefix="1" applyNumberFormat="1" applyFont="1" applyFill="1" applyBorder="1" applyAlignment="1">
      <alignment horizontal="right" vertical="center"/>
    </xf>
    <xf numFmtId="170" fontId="12" fillId="2" borderId="3" xfId="1" applyNumberFormat="1" applyFont="1" applyFill="1" applyBorder="1" applyAlignment="1" applyProtection="1">
      <alignment horizontal="right"/>
    </xf>
    <xf numFmtId="170" fontId="48" fillId="2" borderId="0" xfId="1" applyNumberFormat="1" applyFont="1" applyFill="1" applyAlignment="1">
      <alignment horizontal="right"/>
    </xf>
    <xf numFmtId="170" fontId="24" fillId="2" borderId="0" xfId="1" applyNumberFormat="1" applyFont="1" applyFill="1" applyAlignment="1">
      <alignment horizontal="right"/>
    </xf>
    <xf numFmtId="170" fontId="51" fillId="2" borderId="0" xfId="1" applyNumberFormat="1" applyFont="1" applyFill="1" applyAlignment="1">
      <alignment horizontal="right" vertical="top"/>
    </xf>
    <xf numFmtId="170" fontId="27" fillId="3" borderId="0" xfId="1" applyNumberFormat="1" applyFont="1" applyFill="1" applyBorder="1" applyAlignment="1">
      <alignment horizontal="center" wrapText="1"/>
    </xf>
    <xf numFmtId="170" fontId="29" fillId="3" borderId="0" xfId="1" applyNumberFormat="1" applyFont="1" applyFill="1" applyBorder="1" applyAlignment="1">
      <alignment horizontal="center" vertical="top" wrapText="1"/>
    </xf>
    <xf numFmtId="170" fontId="27" fillId="3" borderId="0" xfId="1" applyNumberFormat="1" applyFont="1" applyFill="1" applyBorder="1" applyAlignment="1">
      <alignment horizontal="center" vertical="top" wrapText="1"/>
    </xf>
    <xf numFmtId="170" fontId="22" fillId="2" borderId="2" xfId="1" applyNumberFormat="1" applyFont="1" applyFill="1" applyBorder="1" applyAlignment="1">
      <alignment horizontal="center" vertical="top"/>
    </xf>
    <xf numFmtId="0" fontId="18" fillId="3" borderId="0" xfId="1" applyNumberFormat="1" applyFont="1" applyFill="1" applyBorder="1" applyAlignment="1">
      <alignment horizontal="left" wrapText="1"/>
    </xf>
    <xf numFmtId="170" fontId="22" fillId="2" borderId="0" xfId="1" applyNumberFormat="1" applyFont="1" applyFill="1" applyAlignment="1">
      <alignment horizontal="right" indent="1"/>
    </xf>
    <xf numFmtId="170" fontId="23" fillId="2" borderId="0" xfId="1" applyNumberFormat="1" applyFont="1" applyFill="1" applyAlignment="1">
      <alignment horizontal="right" indent="1"/>
    </xf>
    <xf numFmtId="170" fontId="24" fillId="2" borderId="0" xfId="1" applyNumberFormat="1" applyFont="1" applyFill="1" applyAlignment="1">
      <alignment horizontal="right" vertical="top" indent="1"/>
    </xf>
    <xf numFmtId="170" fontId="24" fillId="2" borderId="0" xfId="1" applyNumberFormat="1" applyFont="1" applyFill="1" applyBorder="1" applyAlignment="1">
      <alignment horizontal="right" indent="1"/>
    </xf>
    <xf numFmtId="170" fontId="15" fillId="2" borderId="0" xfId="1" applyNumberFormat="1" applyFont="1" applyFill="1" applyAlignment="1">
      <alignment horizontal="right" vertical="center" indent="1"/>
    </xf>
    <xf numFmtId="170" fontId="16" fillId="2" borderId="0" xfId="1" applyNumberFormat="1" applyFont="1" applyFill="1" applyAlignment="1">
      <alignment horizontal="right" vertical="top" indent="1"/>
    </xf>
    <xf numFmtId="170" fontId="18" fillId="2" borderId="5" xfId="1" applyNumberFormat="1" applyFont="1" applyFill="1" applyBorder="1" applyAlignment="1">
      <alignment horizontal="right" vertical="center" wrapText="1" indent="1"/>
    </xf>
    <xf numFmtId="170" fontId="27" fillId="3" borderId="0" xfId="1" applyNumberFormat="1" applyFont="1" applyFill="1" applyBorder="1" applyAlignment="1">
      <alignment horizontal="right" vertical="center" indent="1"/>
    </xf>
    <xf numFmtId="170" fontId="27" fillId="3" borderId="0" xfId="1" applyNumberFormat="1" applyFont="1" applyFill="1" applyBorder="1" applyAlignment="1">
      <alignment horizontal="right" wrapText="1" indent="1"/>
    </xf>
    <xf numFmtId="170" fontId="29" fillId="3" borderId="0" xfId="1" applyNumberFormat="1" applyFont="1" applyFill="1" applyBorder="1" applyAlignment="1">
      <alignment horizontal="right" vertical="top" wrapText="1" indent="1"/>
    </xf>
    <xf numFmtId="170" fontId="29" fillId="3" borderId="0" xfId="1" applyNumberFormat="1" applyFont="1" applyFill="1" applyBorder="1" applyAlignment="1">
      <alignment horizontal="right" wrapText="1" indent="1"/>
    </xf>
    <xf numFmtId="170" fontId="29" fillId="3" borderId="2" xfId="1" applyNumberFormat="1" applyFont="1" applyFill="1" applyBorder="1" applyAlignment="1">
      <alignment horizontal="right" vertical="top" wrapText="1" indent="1"/>
    </xf>
    <xf numFmtId="170" fontId="59" fillId="2" borderId="0" xfId="1" applyNumberFormat="1" applyFont="1" applyFill="1" applyBorder="1" applyAlignment="1">
      <alignment horizontal="right" vertical="center" indent="1"/>
    </xf>
    <xf numFmtId="170" fontId="17" fillId="2" borderId="0" xfId="1" applyNumberFormat="1" applyFont="1" applyFill="1" applyBorder="1" applyAlignment="1" applyProtection="1">
      <alignment horizontal="right" vertical="center" indent="1"/>
    </xf>
    <xf numFmtId="170" fontId="12" fillId="2" borderId="0" xfId="1" applyNumberFormat="1" applyFont="1" applyFill="1" applyBorder="1" applyAlignment="1" applyProtection="1">
      <alignment horizontal="right" vertical="center" indent="1"/>
    </xf>
    <xf numFmtId="170" fontId="12" fillId="2" borderId="0" xfId="1" quotePrefix="1" applyNumberFormat="1" applyFont="1" applyFill="1" applyBorder="1" applyAlignment="1" applyProtection="1">
      <alignment horizontal="right" vertical="center" indent="1"/>
    </xf>
    <xf numFmtId="170" fontId="12" fillId="2" borderId="3" xfId="1" quotePrefix="1" applyNumberFormat="1" applyFont="1" applyFill="1" applyBorder="1" applyAlignment="1" applyProtection="1">
      <alignment horizontal="right" indent="1"/>
    </xf>
    <xf numFmtId="170" fontId="12" fillId="2" borderId="3" xfId="1" applyNumberFormat="1" applyFont="1" applyFill="1" applyBorder="1" applyAlignment="1" applyProtection="1">
      <alignment horizontal="right" indent="1"/>
    </xf>
    <xf numFmtId="170" fontId="24" fillId="2" borderId="0" xfId="1" applyNumberFormat="1" applyFont="1" applyFill="1" applyAlignment="1">
      <alignment horizontal="right" indent="1"/>
    </xf>
    <xf numFmtId="170" fontId="48" fillId="2" borderId="0" xfId="1" applyNumberFormat="1" applyFont="1" applyFill="1" applyAlignment="1">
      <alignment horizontal="right" indent="1"/>
    </xf>
    <xf numFmtId="170" fontId="51" fillId="2" borderId="0" xfId="1" applyNumberFormat="1" applyFont="1" applyFill="1" applyAlignment="1">
      <alignment horizontal="right" vertical="top" indent="1"/>
    </xf>
    <xf numFmtId="0" fontId="22" fillId="2" borderId="0" xfId="1" applyNumberFormat="1" applyFont="1" applyFill="1" applyAlignment="1">
      <alignment horizontal="right"/>
    </xf>
    <xf numFmtId="170" fontId="15" fillId="2" borderId="0" xfId="1" applyNumberFormat="1" applyFont="1" applyFill="1" applyAlignment="1">
      <alignment horizontal="center" vertical="center"/>
    </xf>
    <xf numFmtId="170" fontId="16" fillId="2" borderId="0" xfId="1" applyNumberFormat="1" applyFont="1" applyFill="1" applyAlignment="1">
      <alignment horizontal="center" vertical="top"/>
    </xf>
    <xf numFmtId="170" fontId="23" fillId="2" borderId="5" xfId="1" applyNumberFormat="1" applyFont="1" applyFill="1" applyBorder="1" applyAlignment="1">
      <alignment horizontal="center" vertical="center"/>
    </xf>
    <xf numFmtId="170" fontId="17" fillId="3" borderId="0" xfId="1" applyNumberFormat="1" applyFont="1" applyFill="1" applyBorder="1" applyAlignment="1">
      <alignment horizontal="center" vertical="center" wrapText="1"/>
    </xf>
    <xf numFmtId="170" fontId="29" fillId="3" borderId="0" xfId="1" applyNumberFormat="1" applyFont="1" applyFill="1" applyBorder="1" applyAlignment="1">
      <alignment horizontal="center" wrapText="1"/>
    </xf>
    <xf numFmtId="170" fontId="22" fillId="2" borderId="2" xfId="1" applyNumberFormat="1" applyFont="1" applyFill="1" applyBorder="1" applyAlignment="1">
      <alignment vertical="top"/>
    </xf>
    <xf numFmtId="170" fontId="22" fillId="2" borderId="0" xfId="1" applyNumberFormat="1" applyFont="1" applyFill="1" applyAlignment="1">
      <alignment vertical="top"/>
    </xf>
    <xf numFmtId="170" fontId="17" fillId="3" borderId="2" xfId="1" applyNumberFormat="1" applyFont="1" applyFill="1" applyBorder="1" applyAlignment="1">
      <alignment horizontal="center" vertical="center" wrapText="1"/>
    </xf>
    <xf numFmtId="170" fontId="59" fillId="2" borderId="0" xfId="1" applyNumberFormat="1" applyFont="1" applyFill="1" applyBorder="1" applyAlignment="1">
      <alignment horizontal="center" vertical="center"/>
    </xf>
    <xf numFmtId="165" fontId="14" fillId="8" borderId="0" xfId="662" applyNumberFormat="1" applyFont="1" applyFill="1"/>
    <xf numFmtId="165" fontId="14" fillId="2" borderId="0" xfId="105" applyNumberFormat="1" applyFont="1" applyFill="1" applyAlignment="1">
      <alignment horizontal="right"/>
    </xf>
    <xf numFmtId="165" fontId="15" fillId="2" borderId="1" xfId="105" applyNumberFormat="1" applyFont="1" applyFill="1" applyBorder="1" applyAlignment="1">
      <alignment horizontal="right"/>
    </xf>
    <xf numFmtId="165" fontId="14" fillId="2" borderId="1" xfId="105" applyNumberFormat="1" applyFont="1" applyFill="1" applyBorder="1" applyAlignment="1">
      <alignment horizontal="right"/>
    </xf>
    <xf numFmtId="165" fontId="18" fillId="2" borderId="0" xfId="105" applyNumberFormat="1" applyFont="1" applyFill="1" applyBorder="1" applyAlignment="1">
      <alignment horizontal="right" vertical="top"/>
    </xf>
    <xf numFmtId="3" fontId="23" fillId="9" borderId="0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23" fillId="2" borderId="3" xfId="102" applyFont="1" applyFill="1" applyBorder="1" applyAlignment="1">
      <alignment horizontal="right"/>
    </xf>
    <xf numFmtId="165" fontId="12" fillId="2" borderId="0" xfId="105" applyNumberFormat="1" applyFont="1" applyFill="1" applyAlignment="1">
      <alignment horizontal="right"/>
    </xf>
    <xf numFmtId="165" fontId="17" fillId="2" borderId="0" xfId="105" applyNumberFormat="1" applyFont="1" applyFill="1" applyAlignment="1">
      <alignment horizontal="right"/>
    </xf>
    <xf numFmtId="37" fontId="17" fillId="2" borderId="0" xfId="105" applyNumberFormat="1" applyFont="1" applyFill="1" applyBorder="1" applyAlignment="1" applyProtection="1">
      <alignment horizontal="right"/>
    </xf>
    <xf numFmtId="3" fontId="14" fillId="2" borderId="0" xfId="105" applyNumberFormat="1" applyFont="1" applyFill="1" applyBorder="1" applyAlignment="1">
      <alignment horizontal="right"/>
    </xf>
    <xf numFmtId="3" fontId="14" fillId="2" borderId="0" xfId="48" applyNumberFormat="1" applyFont="1" applyFill="1" applyBorder="1" applyAlignment="1" applyProtection="1">
      <alignment horizontal="right"/>
    </xf>
    <xf numFmtId="3" fontId="14" fillId="2" borderId="0" xfId="48" applyNumberFormat="1" applyFont="1" applyFill="1" applyBorder="1" applyAlignment="1">
      <alignment horizontal="right"/>
    </xf>
    <xf numFmtId="0" fontId="25" fillId="2" borderId="0" xfId="102" applyFont="1" applyFill="1" applyAlignment="1">
      <alignment horizontal="right"/>
    </xf>
    <xf numFmtId="0" fontId="23" fillId="9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 wrapText="1"/>
    </xf>
    <xf numFmtId="165" fontId="17" fillId="2" borderId="3" xfId="105" applyNumberFormat="1" applyFont="1" applyFill="1" applyBorder="1" applyAlignment="1">
      <alignment horizontal="right"/>
    </xf>
    <xf numFmtId="165" fontId="12" fillId="2" borderId="3" xfId="105" applyNumberFormat="1" applyFont="1" applyFill="1" applyBorder="1" applyAlignment="1">
      <alignment horizontal="right"/>
    </xf>
    <xf numFmtId="3" fontId="17" fillId="2" borderId="3" xfId="105" applyNumberFormat="1" applyFont="1" applyFill="1" applyBorder="1" applyAlignment="1">
      <alignment horizontal="right"/>
    </xf>
    <xf numFmtId="165" fontId="13" fillId="2" borderId="0" xfId="105" applyNumberFormat="1" applyFont="1" applyFill="1" applyAlignment="1">
      <alignment horizontal="right"/>
    </xf>
    <xf numFmtId="37" fontId="19" fillId="2" borderId="0" xfId="105" applyNumberFormat="1" applyFont="1" applyFill="1" applyBorder="1" applyAlignment="1" applyProtection="1">
      <alignment horizontal="right"/>
    </xf>
    <xf numFmtId="0" fontId="22" fillId="2" borderId="0" xfId="102" applyFont="1" applyFill="1" applyAlignment="1">
      <alignment horizontal="right"/>
    </xf>
    <xf numFmtId="165" fontId="15" fillId="2" borderId="0" xfId="105" applyNumberFormat="1" applyFont="1" applyFill="1" applyAlignment="1">
      <alignment horizontal="right" indent="1"/>
    </xf>
    <xf numFmtId="165" fontId="14" fillId="2" borderId="0" xfId="105" applyNumberFormat="1" applyFont="1" applyFill="1" applyAlignment="1">
      <alignment horizontal="right" indent="1"/>
    </xf>
    <xf numFmtId="165" fontId="15" fillId="2" borderId="1" xfId="105" applyNumberFormat="1" applyFont="1" applyFill="1" applyBorder="1" applyAlignment="1">
      <alignment horizontal="right" indent="1"/>
    </xf>
    <xf numFmtId="165" fontId="14" fillId="2" borderId="1" xfId="105" applyNumberFormat="1" applyFont="1" applyFill="1" applyBorder="1" applyAlignment="1">
      <alignment horizontal="right" indent="1"/>
    </xf>
    <xf numFmtId="165" fontId="17" fillId="2" borderId="4" xfId="105" applyNumberFormat="1" applyFont="1" applyFill="1" applyBorder="1" applyAlignment="1">
      <alignment horizontal="right" indent="1"/>
    </xf>
    <xf numFmtId="165" fontId="18" fillId="2" borderId="0" xfId="105" applyNumberFormat="1" applyFont="1" applyFill="1" applyBorder="1" applyAlignment="1">
      <alignment horizontal="right" indent="1"/>
    </xf>
    <xf numFmtId="165" fontId="36" fillId="2" borderId="2" xfId="105" applyNumberFormat="1" applyFont="1" applyFill="1" applyBorder="1" applyAlignment="1">
      <alignment horizontal="right" indent="1"/>
    </xf>
    <xf numFmtId="165" fontId="16" fillId="2" borderId="2" xfId="105" applyNumberFormat="1" applyFont="1" applyFill="1" applyBorder="1" applyAlignment="1">
      <alignment horizontal="right" indent="1"/>
    </xf>
    <xf numFmtId="165" fontId="36" fillId="2" borderId="0" xfId="105" applyNumberFormat="1" applyFont="1" applyFill="1" applyBorder="1" applyAlignment="1">
      <alignment horizontal="right" indent="1"/>
    </xf>
    <xf numFmtId="165" fontId="16" fillId="2" borderId="0" xfId="105" applyNumberFormat="1" applyFont="1" applyFill="1" applyBorder="1" applyAlignment="1">
      <alignment horizontal="right" indent="1"/>
    </xf>
    <xf numFmtId="3" fontId="12" fillId="2" borderId="0" xfId="105" applyNumberFormat="1" applyFont="1" applyFill="1" applyBorder="1" applyAlignment="1">
      <alignment horizontal="right" indent="1"/>
    </xf>
    <xf numFmtId="165" fontId="19" fillId="2" borderId="0" xfId="105" applyNumberFormat="1" applyFont="1" applyFill="1" applyBorder="1" applyAlignment="1">
      <alignment horizontal="right" indent="1"/>
    </xf>
    <xf numFmtId="165" fontId="13" fillId="2" borderId="0" xfId="105" applyNumberFormat="1" applyFont="1" applyFill="1" applyAlignment="1">
      <alignment horizontal="right" indent="1"/>
    </xf>
    <xf numFmtId="37" fontId="19" fillId="2" borderId="0" xfId="105" applyNumberFormat="1" applyFont="1" applyFill="1" applyBorder="1" applyAlignment="1" applyProtection="1">
      <alignment horizontal="right" indent="1"/>
    </xf>
    <xf numFmtId="165" fontId="19" fillId="2" borderId="0" xfId="105" applyNumberFormat="1" applyFont="1" applyFill="1" applyAlignment="1">
      <alignment horizontal="right" indent="1"/>
    </xf>
    <xf numFmtId="165" fontId="16" fillId="2" borderId="0" xfId="105" applyNumberFormat="1" applyFont="1" applyFill="1" applyAlignment="1">
      <alignment horizontal="right" indent="1"/>
    </xf>
    <xf numFmtId="0" fontId="23" fillId="9" borderId="0" xfId="0" applyFont="1" applyFill="1" applyBorder="1" applyAlignment="1">
      <alignment horizontal="right" vertical="center" wrapText="1" indent="1"/>
    </xf>
    <xf numFmtId="0" fontId="23" fillId="0" borderId="0" xfId="0" applyFont="1" applyFill="1" applyBorder="1" applyAlignment="1">
      <alignment horizontal="right" vertical="center" wrapText="1" indent="1"/>
    </xf>
    <xf numFmtId="3" fontId="23" fillId="9" borderId="0" xfId="0" applyNumberFormat="1" applyFont="1" applyFill="1" applyBorder="1" applyAlignment="1">
      <alignment horizontal="right" vertical="center" wrapText="1" indent="1"/>
    </xf>
    <xf numFmtId="3" fontId="23" fillId="0" borderId="0" xfId="0" applyNumberFormat="1" applyFont="1" applyFill="1" applyBorder="1" applyAlignment="1">
      <alignment horizontal="right" vertical="center" wrapText="1" indent="1"/>
    </xf>
    <xf numFmtId="165" fontId="15" fillId="2" borderId="0" xfId="105" applyNumberFormat="1" applyFont="1" applyFill="1" applyAlignment="1">
      <alignment horizontal="right" indent="2"/>
    </xf>
    <xf numFmtId="165" fontId="14" fillId="2" borderId="0" xfId="105" applyNumberFormat="1" applyFont="1" applyFill="1" applyAlignment="1">
      <alignment horizontal="right" indent="2"/>
    </xf>
    <xf numFmtId="165" fontId="15" fillId="2" borderId="1" xfId="105" applyNumberFormat="1" applyFont="1" applyFill="1" applyBorder="1" applyAlignment="1">
      <alignment horizontal="right" indent="2"/>
    </xf>
    <xf numFmtId="165" fontId="14" fillId="2" borderId="1" xfId="105" applyNumberFormat="1" applyFont="1" applyFill="1" applyBorder="1" applyAlignment="1">
      <alignment horizontal="right" indent="2"/>
    </xf>
    <xf numFmtId="165" fontId="36" fillId="2" borderId="2" xfId="105" applyNumberFormat="1" applyFont="1" applyFill="1" applyBorder="1" applyAlignment="1">
      <alignment horizontal="right" indent="2"/>
    </xf>
    <xf numFmtId="165" fontId="16" fillId="2" borderId="2" xfId="105" applyNumberFormat="1" applyFont="1" applyFill="1" applyBorder="1" applyAlignment="1">
      <alignment horizontal="right" indent="2"/>
    </xf>
    <xf numFmtId="165" fontId="36" fillId="2" borderId="0" xfId="105" applyNumberFormat="1" applyFont="1" applyFill="1" applyBorder="1" applyAlignment="1">
      <alignment horizontal="right" indent="2"/>
    </xf>
    <xf numFmtId="165" fontId="16" fillId="2" borderId="0" xfId="105" applyNumberFormat="1" applyFont="1" applyFill="1" applyBorder="1" applyAlignment="1">
      <alignment horizontal="right" indent="2"/>
    </xf>
    <xf numFmtId="3" fontId="12" fillId="2" borderId="3" xfId="105" applyNumberFormat="1" applyFont="1" applyFill="1" applyBorder="1" applyAlignment="1">
      <alignment horizontal="right" indent="2"/>
    </xf>
    <xf numFmtId="165" fontId="19" fillId="2" borderId="0" xfId="105" applyNumberFormat="1" applyFont="1" applyFill="1" applyBorder="1" applyAlignment="1">
      <alignment horizontal="right" indent="2"/>
    </xf>
    <xf numFmtId="165" fontId="13" fillId="2" borderId="0" xfId="105" applyNumberFormat="1" applyFont="1" applyFill="1" applyAlignment="1">
      <alignment horizontal="right" indent="2"/>
    </xf>
    <xf numFmtId="37" fontId="19" fillId="2" borderId="0" xfId="105" applyNumberFormat="1" applyFont="1" applyFill="1" applyBorder="1" applyAlignment="1" applyProtection="1">
      <alignment horizontal="right" indent="2"/>
    </xf>
    <xf numFmtId="165" fontId="19" fillId="2" borderId="0" xfId="105" applyNumberFormat="1" applyFont="1" applyFill="1" applyAlignment="1">
      <alignment horizontal="right" indent="2"/>
    </xf>
    <xf numFmtId="3" fontId="14" fillId="2" borderId="0" xfId="105" applyNumberFormat="1" applyFont="1" applyFill="1" applyBorder="1" applyAlignment="1">
      <alignment horizontal="right" indent="2"/>
    </xf>
    <xf numFmtId="165" fontId="15" fillId="2" borderId="0" xfId="105" applyNumberFormat="1" applyFont="1" applyFill="1" applyBorder="1" applyAlignment="1">
      <alignment horizontal="right" indent="2"/>
    </xf>
    <xf numFmtId="165" fontId="14" fillId="2" borderId="0" xfId="105" applyNumberFormat="1" applyFont="1" applyFill="1" applyBorder="1" applyAlignment="1">
      <alignment horizontal="right" indent="2"/>
    </xf>
    <xf numFmtId="0" fontId="25" fillId="2" borderId="0" xfId="102" applyFont="1" applyFill="1" applyAlignment="1">
      <alignment horizontal="right" indent="2"/>
    </xf>
    <xf numFmtId="165" fontId="16" fillId="2" borderId="0" xfId="105" applyNumberFormat="1" applyFont="1" applyFill="1" applyAlignment="1">
      <alignment horizontal="right" indent="2"/>
    </xf>
    <xf numFmtId="165" fontId="17" fillId="2" borderId="3" xfId="105" applyNumberFormat="1" applyFont="1" applyFill="1" applyBorder="1" applyAlignment="1">
      <alignment horizontal="right" indent="1"/>
    </xf>
    <xf numFmtId="165" fontId="12" fillId="2" borderId="3" xfId="105" applyNumberFormat="1" applyFont="1" applyFill="1" applyBorder="1" applyAlignment="1">
      <alignment horizontal="right" indent="1"/>
    </xf>
    <xf numFmtId="3" fontId="17" fillId="2" borderId="3" xfId="105" applyNumberFormat="1" applyFont="1" applyFill="1" applyBorder="1" applyAlignment="1">
      <alignment horizontal="right" indent="1"/>
    </xf>
    <xf numFmtId="3" fontId="23" fillId="2" borderId="0" xfId="102" applyNumberFormat="1" applyFont="1" applyFill="1" applyAlignment="1">
      <alignment horizontal="right" indent="1"/>
    </xf>
    <xf numFmtId="0" fontId="23" fillId="2" borderId="3" xfId="102" applyFont="1" applyFill="1" applyBorder="1" applyAlignment="1">
      <alignment horizontal="right" indent="1"/>
    </xf>
    <xf numFmtId="165" fontId="17" fillId="2" borderId="0" xfId="105" applyNumberFormat="1" applyFont="1" applyFill="1" applyBorder="1" applyAlignment="1">
      <alignment horizontal="right" indent="1"/>
    </xf>
    <xf numFmtId="165" fontId="12" fillId="2" borderId="0" xfId="105" applyNumberFormat="1" applyFont="1" applyFill="1" applyAlignment="1">
      <alignment horizontal="right" indent="1"/>
    </xf>
    <xf numFmtId="37" fontId="17" fillId="2" borderId="0" xfId="105" applyNumberFormat="1" applyFont="1" applyFill="1" applyBorder="1" applyAlignment="1" applyProtection="1">
      <alignment horizontal="right" indent="1"/>
    </xf>
    <xf numFmtId="165" fontId="17" fillId="2" borderId="0" xfId="105" applyNumberFormat="1" applyFont="1" applyFill="1" applyAlignment="1">
      <alignment horizontal="right" indent="1"/>
    </xf>
    <xf numFmtId="0" fontId="22" fillId="2" borderId="0" xfId="102" applyFont="1" applyFill="1" applyAlignment="1"/>
    <xf numFmtId="165" fontId="17" fillId="2" borderId="0" xfId="106" applyNumberFormat="1" applyFont="1" applyFill="1" applyBorder="1" applyAlignment="1"/>
    <xf numFmtId="165" fontId="18" fillId="2" borderId="0" xfId="106" applyNumberFormat="1" applyFont="1" applyFill="1" applyBorder="1" applyAlignment="1"/>
    <xf numFmtId="0" fontId="14" fillId="2" borderId="0" xfId="1" applyNumberFormat="1" applyFont="1" applyFill="1" applyAlignment="1">
      <alignment horizontal="right"/>
    </xf>
    <xf numFmtId="0" fontId="12" fillId="2" borderId="1" xfId="1" applyNumberFormat="1" applyFont="1" applyFill="1" applyBorder="1" applyAlignment="1">
      <alignment horizontal="right"/>
    </xf>
    <xf numFmtId="0" fontId="17" fillId="2" borderId="0" xfId="1" applyNumberFormat="1" applyFont="1" applyFill="1" applyBorder="1" applyAlignment="1">
      <alignment horizontal="right"/>
    </xf>
    <xf numFmtId="0" fontId="18" fillId="2" borderId="0" xfId="1" applyNumberFormat="1" applyFont="1" applyFill="1" applyBorder="1" applyAlignment="1">
      <alignment horizontal="right"/>
    </xf>
    <xf numFmtId="0" fontId="14" fillId="2" borderId="2" xfId="1" applyNumberFormat="1" applyFont="1" applyFill="1" applyBorder="1" applyAlignment="1">
      <alignment horizontal="right"/>
    </xf>
    <xf numFmtId="0" fontId="14" fillId="2" borderId="0" xfId="1" applyNumberFormat="1" applyFont="1" applyFill="1" applyBorder="1" applyAlignment="1">
      <alignment horizontal="right"/>
    </xf>
    <xf numFmtId="0" fontId="12" fillId="2" borderId="0" xfId="1" applyNumberFormat="1" applyFont="1" applyFill="1" applyBorder="1" applyAlignment="1">
      <alignment horizontal="right"/>
    </xf>
    <xf numFmtId="0" fontId="17" fillId="2" borderId="3" xfId="1" applyNumberFormat="1" applyFont="1" applyFill="1" applyBorder="1" applyAlignment="1">
      <alignment horizontal="right"/>
    </xf>
    <xf numFmtId="0" fontId="12" fillId="2" borderId="0" xfId="1" applyNumberFormat="1" applyFont="1" applyFill="1" applyBorder="1" applyAlignment="1" applyProtection="1">
      <alignment horizontal="right"/>
    </xf>
    <xf numFmtId="0" fontId="25" fillId="2" borderId="0" xfId="1" applyNumberFormat="1" applyFont="1" applyFill="1" applyAlignment="1">
      <alignment horizontal="right"/>
    </xf>
    <xf numFmtId="0" fontId="14" fillId="2" borderId="0" xfId="107" applyNumberFormat="1" applyFont="1" applyFill="1" applyAlignment="1">
      <alignment horizontal="right"/>
    </xf>
    <xf numFmtId="0" fontId="17" fillId="2" borderId="0" xfId="106" applyNumberFormat="1" applyFont="1" applyFill="1" applyBorder="1" applyAlignment="1">
      <alignment horizontal="right"/>
    </xf>
    <xf numFmtId="0" fontId="18" fillId="2" borderId="0" xfId="106" applyNumberFormat="1" applyFont="1" applyFill="1" applyBorder="1" applyAlignment="1">
      <alignment horizontal="right"/>
    </xf>
    <xf numFmtId="0" fontId="14" fillId="2" borderId="2" xfId="107" applyNumberFormat="1" applyFont="1" applyFill="1" applyBorder="1" applyAlignment="1">
      <alignment horizontal="right"/>
    </xf>
    <xf numFmtId="0" fontId="23" fillId="9" borderId="0" xfId="0" quotePrefix="1" applyFont="1" applyFill="1" applyBorder="1" applyAlignment="1">
      <alignment horizontal="right" vertical="center" wrapText="1"/>
    </xf>
    <xf numFmtId="0" fontId="23" fillId="9" borderId="0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>
      <alignment horizontal="right" vertical="center" wrapText="1"/>
    </xf>
    <xf numFmtId="0" fontId="12" fillId="2" borderId="3" xfId="107" applyNumberFormat="1" applyFont="1" applyFill="1" applyBorder="1" applyAlignment="1">
      <alignment horizontal="right"/>
    </xf>
    <xf numFmtId="165" fontId="15" fillId="2" borderId="0" xfId="107" applyNumberFormat="1" applyFont="1" applyFill="1" applyAlignment="1"/>
    <xf numFmtId="165" fontId="17" fillId="2" borderId="1" xfId="107" applyNumberFormat="1" applyFont="1" applyFill="1" applyBorder="1" applyAlignment="1"/>
    <xf numFmtId="165" fontId="15" fillId="2" borderId="2" xfId="107" applyNumberFormat="1" applyFont="1" applyFill="1" applyBorder="1" applyAlignment="1"/>
    <xf numFmtId="172" fontId="12" fillId="2" borderId="3" xfId="107" applyNumberFormat="1" applyFont="1" applyFill="1" applyBorder="1" applyAlignment="1"/>
    <xf numFmtId="165" fontId="19" fillId="2" borderId="0" xfId="105" applyNumberFormat="1" applyFont="1" applyFill="1" applyAlignment="1"/>
    <xf numFmtId="165" fontId="35" fillId="2" borderId="0" xfId="105" applyNumberFormat="1" applyFont="1" applyFill="1" applyAlignment="1"/>
    <xf numFmtId="0" fontId="14" fillId="2" borderId="0" xfId="1" applyNumberFormat="1" applyFont="1" applyFill="1" applyAlignment="1"/>
    <xf numFmtId="0" fontId="12" fillId="2" borderId="1" xfId="1" applyNumberFormat="1" applyFont="1" applyFill="1" applyBorder="1" applyAlignment="1"/>
    <xf numFmtId="0" fontId="17" fillId="2" borderId="0" xfId="1" applyNumberFormat="1" applyFont="1" applyFill="1" applyBorder="1" applyAlignment="1"/>
    <xf numFmtId="0" fontId="18" fillId="2" borderId="0" xfId="1" applyNumberFormat="1" applyFont="1" applyFill="1" applyBorder="1" applyAlignment="1"/>
    <xf numFmtId="0" fontId="14" fillId="2" borderId="2" xfId="1" applyNumberFormat="1" applyFont="1" applyFill="1" applyBorder="1" applyAlignment="1"/>
    <xf numFmtId="0" fontId="14" fillId="2" borderId="0" xfId="1" applyNumberFormat="1" applyFont="1" applyFill="1" applyBorder="1" applyAlignment="1"/>
    <xf numFmtId="0" fontId="12" fillId="2" borderId="0" xfId="1" applyNumberFormat="1" applyFont="1" applyFill="1" applyBorder="1" applyAlignment="1"/>
    <xf numFmtId="0" fontId="23" fillId="9" borderId="0" xfId="1" applyNumberFormat="1" applyFont="1" applyFill="1" applyBorder="1" applyAlignment="1">
      <alignment vertical="center" wrapText="1"/>
    </xf>
    <xf numFmtId="0" fontId="23" fillId="0" borderId="0" xfId="1" applyNumberFormat="1" applyFont="1" applyFill="1" applyBorder="1" applyAlignment="1">
      <alignment vertical="center" wrapText="1"/>
    </xf>
    <xf numFmtId="0" fontId="12" fillId="2" borderId="3" xfId="1" applyNumberFormat="1" applyFont="1" applyFill="1" applyBorder="1" applyAlignment="1"/>
    <xf numFmtId="0" fontId="13" fillId="2" borderId="0" xfId="1" applyNumberFormat="1" applyFont="1" applyFill="1" applyBorder="1" applyAlignment="1"/>
    <xf numFmtId="0" fontId="13" fillId="2" borderId="0" xfId="1" applyNumberFormat="1" applyFont="1" applyFill="1" applyBorder="1" applyAlignment="1" applyProtection="1"/>
    <xf numFmtId="0" fontId="25" fillId="2" borderId="0" xfId="1" applyNumberFormat="1" applyFont="1" applyFill="1" applyAlignment="1"/>
    <xf numFmtId="0" fontId="12" fillId="2" borderId="0" xfId="107" applyNumberFormat="1" applyFont="1" applyFill="1" applyBorder="1" applyAlignment="1">
      <alignment horizontal="right"/>
    </xf>
    <xf numFmtId="0" fontId="34" fillId="2" borderId="3" xfId="1" applyNumberFormat="1" applyFont="1" applyFill="1" applyBorder="1" applyAlignment="1">
      <alignment horizontal="right"/>
    </xf>
    <xf numFmtId="0" fontId="22" fillId="2" borderId="0" xfId="102" applyNumberFormat="1" applyFont="1" applyFill="1"/>
    <xf numFmtId="0" fontId="14" fillId="2" borderId="0" xfId="107" applyNumberFormat="1" applyFont="1" applyFill="1"/>
    <xf numFmtId="0" fontId="14" fillId="2" borderId="2" xfId="107" applyNumberFormat="1" applyFont="1" applyFill="1" applyBorder="1"/>
    <xf numFmtId="0" fontId="14" fillId="2" borderId="0" xfId="107" applyNumberFormat="1" applyFont="1" applyFill="1" applyAlignment="1"/>
    <xf numFmtId="0" fontId="14" fillId="2" borderId="0" xfId="107" applyNumberFormat="1" applyFont="1" applyFill="1" applyBorder="1" applyAlignment="1"/>
    <xf numFmtId="0" fontId="20" fillId="2" borderId="0" xfId="107" applyNumberFormat="1" applyFont="1" applyFill="1" applyBorder="1" applyAlignment="1">
      <alignment horizontal="left"/>
    </xf>
    <xf numFmtId="0" fontId="20" fillId="2" borderId="0" xfId="107" applyNumberFormat="1" applyFont="1" applyFill="1" applyBorder="1" applyAlignment="1">
      <alignment horizontal="right"/>
    </xf>
    <xf numFmtId="0" fontId="25" fillId="2" borderId="0" xfId="102" applyNumberFormat="1" applyFont="1" applyFill="1"/>
    <xf numFmtId="170" fontId="12" fillId="0" borderId="0" xfId="52" applyNumberFormat="1" applyFont="1" applyFill="1" applyBorder="1" applyAlignment="1">
      <alignment horizontal="right" indent="11"/>
    </xf>
    <xf numFmtId="37" fontId="12" fillId="0" borderId="2" xfId="662" quotePrefix="1" applyNumberFormat="1" applyFont="1" applyFill="1" applyBorder="1" applyAlignment="1" applyProtection="1">
      <alignment horizontal="center"/>
    </xf>
    <xf numFmtId="3" fontId="12" fillId="0" borderId="0" xfId="105" applyNumberFormat="1" applyFont="1" applyFill="1" applyBorder="1" applyAlignment="1">
      <alignment horizontal="right"/>
    </xf>
    <xf numFmtId="0" fontId="22" fillId="0" borderId="0" xfId="572" applyFont="1" applyFill="1" applyAlignment="1">
      <alignment vertical="center"/>
    </xf>
    <xf numFmtId="0" fontId="15" fillId="0" borderId="0" xfId="101" applyFont="1" applyFill="1" applyAlignment="1">
      <alignment horizontal="right"/>
    </xf>
    <xf numFmtId="0" fontId="15" fillId="0" borderId="0" xfId="101" applyFont="1" applyFill="1" applyAlignment="1"/>
    <xf numFmtId="0" fontId="15" fillId="0" borderId="0" xfId="101" applyFont="1" applyFill="1" applyAlignment="1">
      <alignment horizontal="center" vertical="center"/>
    </xf>
    <xf numFmtId="0" fontId="15" fillId="0" borderId="0" xfId="101" applyFont="1" applyFill="1" applyAlignment="1">
      <alignment horizontal="right" vertical="center"/>
    </xf>
    <xf numFmtId="0" fontId="15" fillId="0" borderId="0" xfId="101" applyFont="1" applyFill="1" applyAlignment="1">
      <alignment vertical="center"/>
    </xf>
    <xf numFmtId="0" fontId="28" fillId="0" borderId="0" xfId="572" applyFont="1" applyFill="1" applyAlignment="1">
      <alignment vertical="top"/>
    </xf>
    <xf numFmtId="0" fontId="16" fillId="0" borderId="0" xfId="101" applyFont="1" applyFill="1" applyAlignment="1">
      <alignment horizontal="right" vertical="top"/>
    </xf>
    <xf numFmtId="0" fontId="16" fillId="0" borderId="0" xfId="101" applyFont="1" applyFill="1" applyAlignment="1">
      <alignment vertical="top"/>
    </xf>
    <xf numFmtId="0" fontId="16" fillId="0" borderId="0" xfId="101" applyFont="1" applyFill="1" applyAlignment="1">
      <alignment horizontal="center" vertical="top"/>
    </xf>
    <xf numFmtId="165" fontId="15" fillId="2" borderId="0" xfId="79" applyNumberFormat="1" applyFont="1" applyFill="1" applyAlignment="1">
      <alignment horizontal="left"/>
    </xf>
    <xf numFmtId="167" fontId="17" fillId="2" borderId="0" xfId="90" applyNumberFormat="1" applyFont="1" applyFill="1" applyBorder="1" applyAlignment="1">
      <alignment horizontal="right" vertical="top"/>
    </xf>
    <xf numFmtId="165" fontId="17" fillId="2" borderId="0" xfId="79" applyNumberFormat="1" applyFont="1" applyFill="1" applyBorder="1"/>
    <xf numFmtId="170" fontId="17" fillId="2" borderId="0" xfId="1" applyNumberFormat="1" applyFont="1" applyFill="1" applyBorder="1" applyAlignment="1">
      <alignment horizontal="center"/>
    </xf>
    <xf numFmtId="170" fontId="76" fillId="2" borderId="0" xfId="1" applyNumberFormat="1" applyFont="1" applyFill="1" applyBorder="1" applyAlignment="1">
      <alignment horizontal="center"/>
    </xf>
    <xf numFmtId="165" fontId="19" fillId="2" borderId="0" xfId="79" quotePrefix="1" applyNumberFormat="1" applyFont="1" applyFill="1"/>
    <xf numFmtId="165" fontId="79" fillId="2" borderId="0" xfId="79" applyNumberFormat="1" applyFont="1" applyFill="1" applyAlignment="1">
      <alignment horizontal="right"/>
    </xf>
    <xf numFmtId="165" fontId="79" fillId="2" borderId="0" xfId="79" applyNumberFormat="1" applyFont="1" applyFill="1" applyAlignment="1">
      <alignment vertical="top"/>
    </xf>
    <xf numFmtId="165" fontId="15" fillId="2" borderId="0" xfId="79" applyNumberFormat="1" applyFont="1" applyFill="1" applyAlignment="1">
      <alignment vertical="top"/>
    </xf>
    <xf numFmtId="0" fontId="20" fillId="2" borderId="0" xfId="547" applyNumberFormat="1" applyFont="1" applyFill="1" applyAlignment="1">
      <alignment horizontal="left" vertical="top"/>
    </xf>
    <xf numFmtId="165" fontId="79" fillId="2" borderId="0" xfId="79" applyNumberFormat="1" applyFont="1" applyFill="1" applyAlignment="1">
      <alignment horizontal="center" vertical="top"/>
    </xf>
    <xf numFmtId="165" fontId="19" fillId="2" borderId="0" xfId="79" applyNumberFormat="1" applyFont="1" applyFill="1" applyAlignment="1">
      <alignment vertical="top"/>
    </xf>
    <xf numFmtId="165" fontId="76" fillId="2" borderId="0" xfId="79" applyNumberFormat="1" applyFont="1" applyFill="1" applyBorder="1" applyAlignment="1">
      <alignment vertical="top"/>
    </xf>
    <xf numFmtId="165" fontId="77" fillId="2" borderId="0" xfId="79" applyNumberFormat="1" applyFont="1" applyFill="1" applyBorder="1" applyAlignment="1">
      <alignment horizontal="left" vertical="top"/>
    </xf>
    <xf numFmtId="165" fontId="77" fillId="2" borderId="0" xfId="79" applyNumberFormat="1" applyFont="1" applyFill="1" applyBorder="1" applyAlignment="1">
      <alignment vertical="top"/>
    </xf>
    <xf numFmtId="170" fontId="17" fillId="2" borderId="0" xfId="1" applyNumberFormat="1" applyFont="1" applyFill="1" applyBorder="1" applyAlignment="1">
      <alignment horizontal="center" vertical="top"/>
    </xf>
    <xf numFmtId="165" fontId="76" fillId="2" borderId="0" xfId="79" applyNumberFormat="1" applyFont="1" applyFill="1" applyAlignment="1">
      <alignment vertical="top"/>
    </xf>
    <xf numFmtId="165" fontId="17" fillId="2" borderId="0" xfId="79" applyNumberFormat="1" applyFont="1" applyFill="1" applyBorder="1" applyAlignment="1">
      <alignment horizontal="left" indent="1"/>
    </xf>
    <xf numFmtId="165" fontId="77" fillId="2" borderId="0" xfId="79" applyNumberFormat="1" applyFont="1" applyFill="1" applyBorder="1" applyAlignment="1">
      <alignment horizontal="left" vertical="top" indent="1"/>
    </xf>
    <xf numFmtId="170" fontId="12" fillId="2" borderId="0" xfId="1" applyNumberFormat="1" applyFont="1" applyFill="1" applyBorder="1" applyAlignment="1">
      <alignment horizontal="center"/>
    </xf>
    <xf numFmtId="165" fontId="17" fillId="2" borderId="0" xfId="105" applyNumberFormat="1" applyFont="1" applyFill="1" applyBorder="1" applyAlignment="1">
      <alignment horizontal="center"/>
    </xf>
    <xf numFmtId="165" fontId="18" fillId="2" borderId="0" xfId="105" applyNumberFormat="1" applyFont="1" applyFill="1" applyBorder="1" applyAlignment="1">
      <alignment horizontal="center" vertical="top"/>
    </xf>
    <xf numFmtId="165" fontId="17" fillId="2" borderId="0" xfId="105" applyNumberFormat="1" applyFont="1" applyFill="1" applyBorder="1" applyAlignment="1">
      <alignment horizontal="right"/>
    </xf>
    <xf numFmtId="165" fontId="14" fillId="0" borderId="0" xfId="662" applyNumberFormat="1" applyFont="1" applyAlignment="1">
      <alignment vertical="top"/>
    </xf>
    <xf numFmtId="165" fontId="16" fillId="0" borderId="0" xfId="662" applyNumberFormat="1" applyFont="1" applyAlignment="1">
      <alignment horizontal="left" vertical="top"/>
    </xf>
    <xf numFmtId="165" fontId="16" fillId="0" borderId="0" xfId="662" applyNumberFormat="1" applyFont="1" applyAlignment="1">
      <alignment horizontal="center" vertical="top"/>
    </xf>
    <xf numFmtId="165" fontId="16" fillId="2" borderId="0" xfId="79" applyNumberFormat="1" applyFont="1" applyFill="1" applyAlignment="1">
      <alignment horizontal="left" vertical="top"/>
    </xf>
    <xf numFmtId="0" fontId="28" fillId="2" borderId="0" xfId="568" applyFont="1" applyFill="1" applyAlignment="1">
      <alignment vertical="top"/>
    </xf>
    <xf numFmtId="0" fontId="16" fillId="2" borderId="0" xfId="29" applyFont="1" applyFill="1" applyAlignment="1">
      <alignment horizontal="right" vertical="top"/>
    </xf>
    <xf numFmtId="0" fontId="16" fillId="2" borderId="0" xfId="29" applyFont="1" applyFill="1" applyAlignment="1">
      <alignment vertical="top"/>
    </xf>
    <xf numFmtId="0" fontId="28" fillId="2" borderId="0" xfId="568" applyFont="1" applyFill="1" applyAlignment="1">
      <alignment horizontal="center" vertical="top"/>
    </xf>
    <xf numFmtId="0" fontId="36" fillId="2" borderId="0" xfId="29" applyFont="1" applyFill="1" applyAlignment="1">
      <alignment horizontal="right" vertical="top"/>
    </xf>
    <xf numFmtId="0" fontId="36" fillId="2" borderId="0" xfId="29" applyFont="1" applyFill="1" applyAlignment="1">
      <alignment vertical="top"/>
    </xf>
    <xf numFmtId="165" fontId="16" fillId="2" borderId="0" xfId="71" applyNumberFormat="1" applyFont="1" applyFill="1" applyAlignment="1">
      <alignment horizontal="right" vertical="top"/>
    </xf>
    <xf numFmtId="165" fontId="16" fillId="2" borderId="0" xfId="71" applyNumberFormat="1" applyFont="1" applyFill="1" applyAlignment="1">
      <alignment horizontal="left" vertical="top"/>
    </xf>
    <xf numFmtId="165" fontId="14" fillId="2" borderId="0" xfId="71" applyNumberFormat="1" applyFont="1" applyFill="1" applyAlignment="1">
      <alignment horizontal="center" vertical="top"/>
    </xf>
    <xf numFmtId="165" fontId="12" fillId="2" borderId="0" xfId="71" applyNumberFormat="1" applyFont="1" applyFill="1" applyAlignment="1">
      <alignment vertical="top"/>
    </xf>
    <xf numFmtId="165" fontId="12" fillId="2" borderId="0" xfId="71" applyNumberFormat="1" applyFont="1" applyFill="1" applyAlignment="1">
      <alignment horizontal="center" vertical="top"/>
    </xf>
    <xf numFmtId="0" fontId="22" fillId="2" borderId="0" xfId="128" applyFont="1" applyFill="1" applyAlignment="1">
      <alignment vertical="top"/>
    </xf>
    <xf numFmtId="0" fontId="15" fillId="2" borderId="0" xfId="101" applyFont="1" applyFill="1" applyAlignment="1">
      <alignment horizontal="right" vertical="top"/>
    </xf>
    <xf numFmtId="0" fontId="15" fillId="2" borderId="0" xfId="101" applyFont="1" applyFill="1" applyAlignment="1">
      <alignment vertical="top"/>
    </xf>
    <xf numFmtId="0" fontId="15" fillId="2" borderId="0" xfId="101" applyFont="1" applyFill="1" applyAlignment="1">
      <alignment horizontal="center" vertical="top"/>
    </xf>
    <xf numFmtId="165" fontId="14" fillId="2" borderId="0" xfId="119" applyNumberFormat="1" applyFont="1" applyFill="1" applyAlignment="1">
      <alignment vertical="top"/>
    </xf>
    <xf numFmtId="165" fontId="15" fillId="2" borderId="0" xfId="119" applyNumberFormat="1" applyFont="1" applyFill="1" applyAlignment="1">
      <alignment horizontal="right" vertical="top"/>
    </xf>
    <xf numFmtId="165" fontId="15" fillId="2" borderId="0" xfId="119" applyNumberFormat="1" applyFont="1" applyFill="1" applyAlignment="1">
      <alignment horizontal="left" vertical="top"/>
    </xf>
    <xf numFmtId="165" fontId="15" fillId="2" borderId="0" xfId="119" applyNumberFormat="1" applyFont="1" applyFill="1" applyAlignment="1">
      <alignment horizontal="center" vertical="top"/>
    </xf>
    <xf numFmtId="165" fontId="14" fillId="2" borderId="0" xfId="119" applyNumberFormat="1" applyFont="1" applyFill="1" applyBorder="1" applyAlignment="1">
      <alignment vertical="top"/>
    </xf>
    <xf numFmtId="165" fontId="14" fillId="2" borderId="0" xfId="119" applyNumberFormat="1" applyFont="1" applyFill="1" applyAlignment="1">
      <alignment horizontal="right" vertical="top"/>
    </xf>
    <xf numFmtId="170" fontId="15" fillId="2" borderId="0" xfId="1" applyNumberFormat="1" applyFont="1" applyFill="1" applyAlignment="1">
      <alignment horizontal="right" vertical="top"/>
    </xf>
    <xf numFmtId="170" fontId="15" fillId="2" borderId="0" xfId="1" applyNumberFormat="1" applyFont="1" applyFill="1" applyAlignment="1">
      <alignment horizontal="center" vertical="top"/>
    </xf>
    <xf numFmtId="165" fontId="14" fillId="2" borderId="0" xfId="110" applyNumberFormat="1" applyFont="1" applyFill="1" applyAlignment="1">
      <alignment vertical="top"/>
    </xf>
    <xf numFmtId="165" fontId="16" fillId="2" borderId="0" xfId="110" applyNumberFormat="1" applyFont="1" applyFill="1" applyAlignment="1">
      <alignment horizontal="right" vertical="top"/>
    </xf>
    <xf numFmtId="165" fontId="15" fillId="2" borderId="0" xfId="71" applyNumberFormat="1" applyFont="1" applyFill="1" applyAlignment="1">
      <alignment horizontal="right" vertical="top"/>
    </xf>
    <xf numFmtId="165" fontId="15" fillId="2" borderId="0" xfId="71" applyNumberFormat="1" applyFont="1" applyFill="1" applyAlignment="1">
      <alignment horizontal="left" vertical="top"/>
    </xf>
    <xf numFmtId="165" fontId="15" fillId="2" borderId="0" xfId="71" applyNumberFormat="1" applyFont="1" applyFill="1" applyAlignment="1">
      <alignment horizontal="center" vertical="top"/>
    </xf>
    <xf numFmtId="165" fontId="14" fillId="2" borderId="0" xfId="71" applyNumberFormat="1" applyFont="1" applyFill="1" applyAlignment="1">
      <alignment horizontal="right" vertical="top"/>
    </xf>
    <xf numFmtId="165" fontId="16" fillId="2" borderId="0" xfId="71" applyNumberFormat="1" applyFont="1" applyFill="1" applyAlignment="1">
      <alignment horizontal="center" vertical="top"/>
    </xf>
    <xf numFmtId="165" fontId="14" fillId="2" borderId="0" xfId="107" applyNumberFormat="1" applyFont="1" applyFill="1" applyAlignment="1">
      <alignment vertical="top"/>
    </xf>
    <xf numFmtId="165" fontId="14" fillId="2" borderId="0" xfId="107" applyNumberFormat="1" applyFont="1" applyFill="1" applyAlignment="1">
      <alignment horizontal="center" vertical="top"/>
    </xf>
    <xf numFmtId="165" fontId="14" fillId="2" borderId="0" xfId="107" applyNumberFormat="1" applyFont="1" applyFill="1" applyAlignment="1">
      <alignment horizontal="right" vertical="top"/>
    </xf>
    <xf numFmtId="165" fontId="15" fillId="2" borderId="0" xfId="107" applyNumberFormat="1" applyFont="1" applyFill="1" applyAlignment="1">
      <alignment vertical="top"/>
    </xf>
    <xf numFmtId="165" fontId="12" fillId="2" borderId="0" xfId="107" applyNumberFormat="1" applyFont="1" applyFill="1" applyAlignment="1">
      <alignment vertical="top"/>
    </xf>
    <xf numFmtId="165" fontId="12" fillId="2" borderId="0" xfId="107" applyNumberFormat="1" applyFont="1" applyFill="1" applyAlignment="1">
      <alignment horizontal="center" vertical="top"/>
    </xf>
    <xf numFmtId="0" fontId="12" fillId="2" borderId="0" xfId="107" applyNumberFormat="1" applyFont="1" applyFill="1" applyAlignment="1">
      <alignment vertical="top"/>
    </xf>
    <xf numFmtId="0" fontId="12" fillId="2" borderId="0" xfId="107" applyNumberFormat="1" applyFont="1" applyFill="1" applyAlignment="1">
      <alignment horizontal="right" vertical="top"/>
    </xf>
    <xf numFmtId="165" fontId="17" fillId="2" borderId="0" xfId="107" applyNumberFormat="1" applyFont="1" applyFill="1" applyAlignment="1">
      <alignment vertical="top"/>
    </xf>
    <xf numFmtId="0" fontId="12" fillId="2" borderId="0" xfId="1" applyNumberFormat="1" applyFont="1" applyFill="1" applyAlignment="1">
      <alignment vertical="top"/>
    </xf>
    <xf numFmtId="0" fontId="14" fillId="2" borderId="0" xfId="1" applyNumberFormat="1" applyFont="1" applyFill="1" applyAlignment="1">
      <alignment horizontal="right" vertical="top"/>
    </xf>
    <xf numFmtId="165" fontId="14" fillId="2" borderId="0" xfId="105" applyNumberFormat="1" applyFont="1" applyFill="1" applyAlignment="1">
      <alignment vertical="top"/>
    </xf>
    <xf numFmtId="165" fontId="14" fillId="2" borderId="0" xfId="105" applyNumberFormat="1" applyFont="1" applyFill="1" applyAlignment="1">
      <alignment horizontal="center" vertical="top"/>
    </xf>
    <xf numFmtId="165" fontId="15" fillId="2" borderId="0" xfId="105" applyNumberFormat="1" applyFont="1" applyFill="1" applyAlignment="1">
      <alignment horizontal="right" vertical="top"/>
    </xf>
    <xf numFmtId="165" fontId="14" fillId="2" borderId="0" xfId="105" applyNumberFormat="1" applyFont="1" applyFill="1" applyAlignment="1">
      <alignment horizontal="right" vertical="top"/>
    </xf>
    <xf numFmtId="165" fontId="15" fillId="2" borderId="0" xfId="105" applyNumberFormat="1" applyFont="1" applyFill="1" applyAlignment="1">
      <alignment vertical="top"/>
    </xf>
    <xf numFmtId="165" fontId="15" fillId="2" borderId="0" xfId="105" applyNumberFormat="1" applyFont="1" applyFill="1" applyAlignment="1">
      <alignment horizontal="left" vertical="top"/>
    </xf>
    <xf numFmtId="165" fontId="15" fillId="2" borderId="0" xfId="105" applyNumberFormat="1" applyFont="1" applyFill="1" applyAlignment="1">
      <alignment horizontal="center" vertical="top"/>
    </xf>
    <xf numFmtId="0" fontId="22" fillId="2" borderId="0" xfId="102" applyFont="1" applyFill="1" applyAlignment="1">
      <alignment vertical="top"/>
    </xf>
    <xf numFmtId="0" fontId="14" fillId="2" borderId="0" xfId="128" applyFont="1" applyFill="1" applyAlignment="1">
      <alignment vertical="top"/>
    </xf>
    <xf numFmtId="0" fontId="14" fillId="2" borderId="0" xfId="111" applyFont="1" applyFill="1" applyAlignment="1">
      <alignment vertical="top"/>
    </xf>
    <xf numFmtId="0" fontId="14" fillId="2" borderId="0" xfId="111" applyFont="1" applyFill="1" applyAlignment="1">
      <alignment horizontal="center" vertical="top"/>
    </xf>
    <xf numFmtId="0" fontId="14" fillId="2" borderId="0" xfId="111" applyFont="1" applyFill="1" applyAlignment="1">
      <alignment horizontal="right" vertical="top"/>
    </xf>
    <xf numFmtId="167" fontId="16" fillId="0" borderId="0" xfId="90" applyNumberFormat="1" applyFont="1" applyFill="1" applyAlignment="1">
      <alignment horizontal="right" vertical="top"/>
    </xf>
    <xf numFmtId="167" fontId="16" fillId="0" borderId="0" xfId="90" applyNumberFormat="1" applyFont="1" applyFill="1" applyAlignment="1">
      <alignment horizontal="left" vertical="top"/>
    </xf>
    <xf numFmtId="167" fontId="16" fillId="0" borderId="0" xfId="90" applyNumberFormat="1" applyFont="1" applyFill="1" applyAlignment="1">
      <alignment horizontal="center" vertical="top"/>
    </xf>
    <xf numFmtId="167" fontId="14" fillId="0" borderId="0" xfId="90" applyNumberFormat="1" applyFont="1" applyFill="1" applyAlignment="1">
      <alignment horizontal="right" vertical="top"/>
    </xf>
    <xf numFmtId="167" fontId="16" fillId="0" borderId="0" xfId="90" applyNumberFormat="1" applyFont="1" applyFill="1" applyAlignment="1">
      <alignment vertical="top"/>
    </xf>
    <xf numFmtId="167" fontId="14" fillId="2" borderId="0" xfId="90" applyNumberFormat="1" applyFont="1" applyFill="1" applyAlignment="1">
      <alignment vertical="top"/>
    </xf>
    <xf numFmtId="167" fontId="16" fillId="2" borderId="0" xfId="90" applyNumberFormat="1" applyFont="1" applyFill="1" applyAlignment="1">
      <alignment vertical="top"/>
    </xf>
    <xf numFmtId="167" fontId="16" fillId="2" borderId="0" xfId="90" applyNumberFormat="1" applyFont="1" applyFill="1" applyAlignment="1">
      <alignment horizontal="center" vertical="top"/>
    </xf>
    <xf numFmtId="165" fontId="105" fillId="0" borderId="0" xfId="668" applyNumberFormat="1" applyFont="1" applyFill="1" applyAlignment="1">
      <alignment horizontal="left" vertical="top"/>
    </xf>
    <xf numFmtId="165" fontId="105" fillId="0" borderId="0" xfId="668" applyNumberFormat="1" applyFont="1" applyFill="1" applyAlignment="1">
      <alignment horizontal="center" vertical="top"/>
    </xf>
    <xf numFmtId="165" fontId="105" fillId="0" borderId="0" xfId="668" applyNumberFormat="1" applyFont="1" applyFill="1" applyAlignment="1">
      <alignment vertical="top"/>
    </xf>
    <xf numFmtId="165" fontId="105" fillId="0" borderId="0" xfId="673" applyNumberFormat="1" applyFont="1" applyFill="1" applyAlignment="1">
      <alignment vertical="top"/>
    </xf>
    <xf numFmtId="165" fontId="105" fillId="0" borderId="0" xfId="677" applyNumberFormat="1" applyFont="1" applyFill="1" applyAlignment="1">
      <alignment horizontal="left" vertical="top"/>
    </xf>
    <xf numFmtId="165" fontId="105" fillId="0" borderId="0" xfId="677" applyNumberFormat="1" applyFont="1" applyFill="1" applyAlignment="1">
      <alignment horizontal="center" vertical="top"/>
    </xf>
    <xf numFmtId="165" fontId="105" fillId="0" borderId="0" xfId="673" applyNumberFormat="1" applyFont="1" applyFill="1" applyAlignment="1">
      <alignment horizontal="right" vertical="top"/>
    </xf>
    <xf numFmtId="165" fontId="16" fillId="0" borderId="0" xfId="78" applyNumberFormat="1" applyFont="1" applyFill="1" applyAlignment="1">
      <alignment horizontal="right" vertical="top"/>
    </xf>
    <xf numFmtId="165" fontId="16" fillId="0" borderId="0" xfId="86" applyNumberFormat="1" applyFont="1" applyFill="1" applyAlignment="1">
      <alignment horizontal="left" vertical="top"/>
    </xf>
    <xf numFmtId="165" fontId="15" fillId="0" borderId="0" xfId="76" applyNumberFormat="1" applyFont="1" applyFill="1" applyAlignment="1">
      <alignment vertical="top"/>
    </xf>
    <xf numFmtId="165" fontId="15" fillId="0" borderId="0" xfId="76" applyNumberFormat="1" applyFont="1" applyFill="1" applyAlignment="1">
      <alignment horizontal="right" vertical="top"/>
    </xf>
    <xf numFmtId="165" fontId="16" fillId="0" borderId="0" xfId="96" applyNumberFormat="1" applyFont="1" applyFill="1" applyAlignment="1">
      <alignment horizontal="left" vertical="top"/>
    </xf>
    <xf numFmtId="165" fontId="14" fillId="0" borderId="0" xfId="96" applyNumberFormat="1" applyFont="1" applyFill="1" applyAlignment="1">
      <alignment vertical="top"/>
    </xf>
    <xf numFmtId="165" fontId="14" fillId="0" borderId="0" xfId="96" applyNumberFormat="1" applyFont="1" applyFill="1" applyAlignment="1">
      <alignment horizontal="center" vertical="top"/>
    </xf>
    <xf numFmtId="0" fontId="15" fillId="2" borderId="0" xfId="101" applyFont="1" applyFill="1" applyAlignment="1">
      <alignment horizontal="left" vertical="top"/>
    </xf>
    <xf numFmtId="0" fontId="51" fillId="2" borderId="0" xfId="1" applyNumberFormat="1" applyFont="1" applyFill="1" applyAlignment="1">
      <alignment horizontal="right" vertical="top" indent="1"/>
    </xf>
    <xf numFmtId="170" fontId="17" fillId="2" borderId="0" xfId="1" applyNumberFormat="1" applyFont="1" applyFill="1" applyBorder="1" applyAlignment="1">
      <alignment horizontal="right" vertical="center"/>
    </xf>
    <xf numFmtId="170" fontId="23" fillId="9" borderId="0" xfId="1" applyNumberFormat="1" applyFont="1" applyFill="1" applyBorder="1" applyAlignment="1">
      <alignment vertical="center" wrapText="1"/>
    </xf>
    <xf numFmtId="170" fontId="23" fillId="0" borderId="0" xfId="1" applyNumberFormat="1" applyFont="1" applyFill="1" applyBorder="1" applyAlignment="1">
      <alignment vertical="center" wrapText="1"/>
    </xf>
    <xf numFmtId="170" fontId="17" fillId="2" borderId="0" xfId="1" applyNumberFormat="1" applyFont="1" applyFill="1" applyBorder="1" applyAlignment="1"/>
    <xf numFmtId="170" fontId="22" fillId="2" borderId="0" xfId="1" applyNumberFormat="1" applyFont="1" applyFill="1" applyAlignment="1"/>
    <xf numFmtId="170" fontId="12" fillId="2" borderId="0" xfId="1" applyNumberFormat="1" applyFont="1" applyFill="1" applyBorder="1" applyAlignment="1"/>
    <xf numFmtId="170" fontId="12" fillId="2" borderId="0" xfId="1" applyNumberFormat="1" applyFont="1" applyFill="1" applyBorder="1" applyAlignment="1" applyProtection="1"/>
    <xf numFmtId="3" fontId="17" fillId="0" borderId="0" xfId="96" applyNumberFormat="1" applyFont="1"/>
    <xf numFmtId="165" fontId="12" fillId="2" borderId="0" xfId="96" applyNumberFormat="1" applyFont="1" applyFill="1"/>
    <xf numFmtId="165" fontId="12" fillId="2" borderId="0" xfId="96" applyNumberFormat="1" applyFont="1" applyFill="1" applyAlignment="1">
      <alignment horizontal="right"/>
    </xf>
    <xf numFmtId="3" fontId="17" fillId="0" borderId="0" xfId="76" applyNumberFormat="1" applyFont="1"/>
    <xf numFmtId="3" fontId="17" fillId="0" borderId="0" xfId="76" applyNumberFormat="1" applyFont="1" applyAlignment="1">
      <alignment horizontal="right"/>
    </xf>
    <xf numFmtId="3" fontId="12" fillId="0" borderId="0" xfId="76" applyNumberFormat="1" applyFont="1" applyAlignment="1">
      <alignment horizontal="right"/>
    </xf>
    <xf numFmtId="165" fontId="17" fillId="0" borderId="0" xfId="76" applyNumberFormat="1" applyFont="1"/>
    <xf numFmtId="165" fontId="12" fillId="0" borderId="0" xfId="76" applyNumberFormat="1" applyFont="1"/>
    <xf numFmtId="0" fontId="23" fillId="0" borderId="0" xfId="0" applyFont="1"/>
    <xf numFmtId="3" fontId="23" fillId="0" borderId="0" xfId="0" applyNumberFormat="1" applyFont="1"/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165" fontId="12" fillId="2" borderId="0" xfId="543" applyNumberFormat="1" applyFont="1" applyFill="1" applyAlignment="1">
      <alignment vertical="top"/>
    </xf>
    <xf numFmtId="165" fontId="12" fillId="0" borderId="0" xfId="543" applyNumberFormat="1" applyFont="1" applyAlignment="1">
      <alignment vertical="top"/>
    </xf>
    <xf numFmtId="165" fontId="12" fillId="2" borderId="0" xfId="543" applyNumberFormat="1" applyFont="1" applyFill="1"/>
    <xf numFmtId="0" fontId="23" fillId="0" borderId="0" xfId="0" quotePrefix="1" applyFont="1" applyAlignment="1">
      <alignment horizontal="right"/>
    </xf>
    <xf numFmtId="165" fontId="17" fillId="0" borderId="0" xfId="76" applyNumberFormat="1" applyFont="1" applyAlignment="1">
      <alignment horizontal="right" vertical="center"/>
    </xf>
    <xf numFmtId="3" fontId="17" fillId="0" borderId="0" xfId="76" applyNumberFormat="1" applyFont="1" applyAlignment="1">
      <alignment horizontal="right" vertical="center"/>
    </xf>
    <xf numFmtId="165" fontId="12" fillId="0" borderId="0" xfId="76" applyNumberFormat="1" applyFont="1" applyAlignment="1">
      <alignment horizontal="right" vertical="center"/>
    </xf>
    <xf numFmtId="3" fontId="12" fillId="0" borderId="0" xfId="76" applyNumberFormat="1" applyFont="1" applyAlignment="1">
      <alignment horizontal="right" vertical="center"/>
    </xf>
    <xf numFmtId="3" fontId="12" fillId="2" borderId="0" xfId="52" applyNumberFormat="1" applyFont="1" applyFill="1" applyBorder="1" applyAlignment="1" applyProtection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3" fontId="23" fillId="0" borderId="0" xfId="0" applyNumberFormat="1" applyFont="1" applyAlignment="1">
      <alignment horizontal="right" vertical="center"/>
    </xf>
    <xf numFmtId="165" fontId="12" fillId="0" borderId="0" xfId="543" applyNumberFormat="1" applyFont="1" applyAlignment="1">
      <alignment horizontal="right" vertical="center"/>
    </xf>
    <xf numFmtId="3" fontId="17" fillId="0" borderId="0" xfId="543" applyNumberFormat="1" applyFont="1" applyAlignment="1">
      <alignment horizontal="right" vertical="center"/>
    </xf>
    <xf numFmtId="3" fontId="18" fillId="0" borderId="0" xfId="543" applyNumberFormat="1" applyFont="1" applyAlignment="1">
      <alignment horizontal="right" vertical="center"/>
    </xf>
    <xf numFmtId="3" fontId="12" fillId="0" borderId="0" xfId="543" applyNumberFormat="1" applyFont="1" applyAlignment="1">
      <alignment horizontal="right" vertical="center"/>
    </xf>
    <xf numFmtId="3" fontId="17" fillId="2" borderId="0" xfId="543" applyNumberFormat="1" applyFont="1" applyFill="1" applyAlignment="1">
      <alignment horizontal="right" vertical="center"/>
    </xf>
    <xf numFmtId="3" fontId="18" fillId="2" borderId="0" xfId="543" applyNumberFormat="1" applyFont="1" applyFill="1" applyAlignment="1">
      <alignment horizontal="right" vertical="center"/>
    </xf>
    <xf numFmtId="170" fontId="42" fillId="0" borderId="0" xfId="1" applyNumberFormat="1" applyFont="1" applyFill="1" applyAlignment="1">
      <alignment horizontal="right"/>
    </xf>
    <xf numFmtId="0" fontId="18" fillId="0" borderId="5" xfId="101" applyFont="1" applyFill="1" applyBorder="1" applyAlignment="1">
      <alignment horizontal="right" vertical="center" wrapText="1"/>
    </xf>
    <xf numFmtId="0" fontId="27" fillId="0" borderId="0" xfId="1" applyNumberFormat="1" applyFont="1" applyFill="1" applyBorder="1" applyAlignment="1">
      <alignment horizontal="right" vertical="center"/>
    </xf>
    <xf numFmtId="0" fontId="27" fillId="0" borderId="0" xfId="1" applyNumberFormat="1" applyFont="1" applyFill="1" applyBorder="1" applyAlignment="1">
      <alignment horizontal="right" wrapText="1"/>
    </xf>
    <xf numFmtId="0" fontId="29" fillId="0" borderId="0" xfId="1" applyNumberFormat="1" applyFont="1" applyFill="1" applyBorder="1" applyAlignment="1">
      <alignment horizontal="right" vertical="top" wrapText="1"/>
    </xf>
    <xf numFmtId="0" fontId="29" fillId="0" borderId="2" xfId="1" applyNumberFormat="1" applyFont="1" applyFill="1" applyBorder="1" applyAlignment="1">
      <alignment horizontal="right" vertical="top" wrapText="1"/>
    </xf>
    <xf numFmtId="3" fontId="44" fillId="0" borderId="0" xfId="128" applyNumberFormat="1" applyFont="1" applyFill="1" applyBorder="1" applyAlignment="1">
      <alignment horizontal="right" vertical="center"/>
    </xf>
    <xf numFmtId="3" fontId="17" fillId="0" borderId="0" xfId="10" applyNumberFormat="1" applyFont="1" applyFill="1" applyBorder="1" applyAlignment="1" applyProtection="1">
      <alignment horizontal="right" vertical="center"/>
    </xf>
    <xf numFmtId="3" fontId="12" fillId="0" borderId="0" xfId="10" applyNumberFormat="1" applyFont="1" applyFill="1" applyBorder="1" applyAlignment="1" applyProtection="1">
      <alignment horizontal="right" vertical="center"/>
    </xf>
    <xf numFmtId="3" fontId="12" fillId="0" borderId="0" xfId="102" applyNumberFormat="1" applyFont="1" applyFill="1" applyBorder="1" applyAlignment="1">
      <alignment horizontal="right" vertical="center"/>
    </xf>
    <xf numFmtId="3" fontId="12" fillId="0" borderId="3" xfId="363" applyNumberFormat="1" applyFont="1" applyFill="1" applyBorder="1" applyAlignment="1" applyProtection="1">
      <alignment horizontal="right"/>
    </xf>
    <xf numFmtId="0" fontId="24" fillId="0" borderId="0" xfId="128" applyFont="1" applyFill="1" applyAlignment="1">
      <alignment horizontal="right"/>
    </xf>
    <xf numFmtId="0" fontId="55" fillId="0" borderId="0" xfId="1" applyNumberFormat="1" applyFont="1" applyFill="1" applyBorder="1" applyAlignment="1">
      <alignment horizontal="right" vertical="top"/>
    </xf>
    <xf numFmtId="0" fontId="57" fillId="0" borderId="0" xfId="1" applyNumberFormat="1" applyFont="1" applyFill="1" applyBorder="1" applyAlignment="1">
      <alignment horizontal="right"/>
    </xf>
    <xf numFmtId="170" fontId="24" fillId="0" borderId="0" xfId="1" applyNumberFormat="1" applyFont="1" applyFill="1" applyBorder="1" applyAlignment="1">
      <alignment horizontal="right"/>
    </xf>
    <xf numFmtId="0" fontId="24" fillId="0" borderId="0" xfId="128" applyFont="1" applyFill="1"/>
    <xf numFmtId="0" fontId="55" fillId="0" borderId="0" xfId="1" applyNumberFormat="1" applyFont="1" applyFill="1" applyBorder="1" applyAlignment="1">
      <alignment horizontal="left" vertical="top" indent="1"/>
    </xf>
    <xf numFmtId="0" fontId="27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 wrapText="1"/>
    </xf>
    <xf numFmtId="0" fontId="23" fillId="0" borderId="0" xfId="1" applyNumberFormat="1" applyFont="1" applyFill="1" applyBorder="1" applyAlignment="1">
      <alignment horizontal="right"/>
    </xf>
    <xf numFmtId="170" fontId="23" fillId="0" borderId="0" xfId="1" applyNumberFormat="1" applyFont="1" applyFill="1" applyBorder="1" applyAlignment="1">
      <alignment horizontal="right"/>
    </xf>
    <xf numFmtId="0" fontId="27" fillId="0" borderId="0" xfId="1" applyNumberFormat="1" applyFont="1" applyFill="1" applyBorder="1" applyAlignment="1">
      <alignment horizontal="right" vertical="top"/>
    </xf>
    <xf numFmtId="0" fontId="29" fillId="0" borderId="0" xfId="1" applyNumberFormat="1" applyFont="1" applyFill="1" applyBorder="1" applyAlignment="1">
      <alignment horizontal="right" wrapText="1"/>
    </xf>
    <xf numFmtId="3" fontId="12" fillId="0" borderId="0" xfId="129" applyNumberFormat="1" applyFont="1" applyFill="1" applyBorder="1" applyAlignment="1">
      <alignment horizontal="right" vertical="center"/>
    </xf>
    <xf numFmtId="170" fontId="24" fillId="0" borderId="0" xfId="1" applyNumberFormat="1" applyFont="1" applyFill="1"/>
    <xf numFmtId="169" fontId="12" fillId="0" borderId="0" xfId="113" applyNumberFormat="1" applyFont="1" applyFill="1" applyBorder="1" applyAlignment="1" applyProtection="1">
      <alignment horizontal="right"/>
    </xf>
    <xf numFmtId="3" fontId="12" fillId="0" borderId="0" xfId="128" applyNumberFormat="1" applyFont="1" applyFill="1" applyBorder="1" applyAlignment="1">
      <alignment horizontal="right" vertical="center"/>
    </xf>
    <xf numFmtId="0" fontId="14" fillId="2" borderId="0" xfId="128" applyFont="1" applyFill="1" applyAlignment="1">
      <alignment horizontal="right" vertical="center"/>
    </xf>
    <xf numFmtId="0" fontId="14" fillId="2" borderId="0" xfId="128" applyFont="1" applyFill="1" applyAlignment="1">
      <alignment horizontal="right" vertical="top"/>
    </xf>
    <xf numFmtId="0" fontId="16" fillId="2" borderId="0" xfId="128" applyFont="1" applyFill="1" applyAlignment="1">
      <alignment horizontal="right" vertical="top"/>
    </xf>
    <xf numFmtId="0" fontId="12" fillId="2" borderId="0" xfId="128" applyFont="1" applyFill="1" applyAlignment="1">
      <alignment horizontal="right" vertical="center"/>
    </xf>
    <xf numFmtId="0" fontId="10" fillId="2" borderId="0" xfId="1" applyNumberFormat="1" applyFont="1" applyFill="1" applyAlignment="1">
      <alignment horizontal="right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29" fillId="3" borderId="0" xfId="1" applyNumberFormat="1" applyFont="1" applyFill="1" applyBorder="1" applyAlignment="1">
      <alignment horizontal="center" vertical="top" wrapText="1"/>
    </xf>
    <xf numFmtId="0" fontId="27" fillId="3" borderId="4" xfId="1" applyNumberFormat="1" applyFont="1" applyFill="1" applyBorder="1" applyAlignment="1">
      <alignment horizontal="center" wrapText="1"/>
    </xf>
    <xf numFmtId="167" fontId="17" fillId="0" borderId="0" xfId="90" applyNumberFormat="1" applyFont="1" applyFill="1" applyBorder="1" applyAlignment="1">
      <alignment horizontal="left"/>
    </xf>
    <xf numFmtId="165" fontId="17" fillId="2" borderId="0" xfId="71" applyNumberFormat="1" applyFont="1" applyFill="1" applyBorder="1" applyAlignment="1">
      <alignment horizontal="center"/>
    </xf>
    <xf numFmtId="170" fontId="22" fillId="2" borderId="0" xfId="1" applyNumberFormat="1" applyFont="1" applyFill="1" applyAlignment="1">
      <alignment horizontal="right" indent="3"/>
    </xf>
    <xf numFmtId="0" fontId="15" fillId="2" borderId="0" xfId="101" applyFont="1" applyFill="1" applyAlignment="1">
      <alignment horizontal="right" vertical="center" indent="3"/>
    </xf>
    <xf numFmtId="0" fontId="16" fillId="2" borderId="0" xfId="101" applyFont="1" applyFill="1" applyAlignment="1">
      <alignment horizontal="right" vertical="top" indent="3"/>
    </xf>
    <xf numFmtId="0" fontId="18" fillId="2" borderId="5" xfId="101" applyFont="1" applyFill="1" applyBorder="1" applyAlignment="1">
      <alignment horizontal="right" vertical="center" wrapText="1" indent="3"/>
    </xf>
    <xf numFmtId="0" fontId="27" fillId="3" borderId="0" xfId="1" applyNumberFormat="1" applyFont="1" applyFill="1" applyBorder="1" applyAlignment="1">
      <alignment horizontal="right" vertical="center" indent="3"/>
    </xf>
    <xf numFmtId="0" fontId="27" fillId="3" borderId="0" xfId="1" applyNumberFormat="1" applyFont="1" applyFill="1" applyBorder="1" applyAlignment="1">
      <alignment horizontal="right" wrapText="1" indent="3"/>
    </xf>
    <xf numFmtId="0" fontId="29" fillId="3" borderId="0" xfId="1" applyNumberFormat="1" applyFont="1" applyFill="1" applyBorder="1" applyAlignment="1">
      <alignment horizontal="right" vertical="top" wrapText="1" indent="3"/>
    </xf>
    <xf numFmtId="0" fontId="29" fillId="3" borderId="2" xfId="1" applyNumberFormat="1" applyFont="1" applyFill="1" applyBorder="1" applyAlignment="1">
      <alignment horizontal="right" vertical="top" wrapText="1" indent="3"/>
    </xf>
    <xf numFmtId="3" fontId="59" fillId="2" borderId="0" xfId="128" applyNumberFormat="1" applyFont="1" applyFill="1" applyBorder="1" applyAlignment="1">
      <alignment horizontal="right" vertical="center" indent="3"/>
    </xf>
    <xf numFmtId="3" fontId="12" fillId="2" borderId="3" xfId="363" applyNumberFormat="1" applyFont="1" applyFill="1" applyBorder="1" applyAlignment="1" applyProtection="1">
      <alignment horizontal="right" indent="3"/>
    </xf>
    <xf numFmtId="0" fontId="24" fillId="2" borderId="0" xfId="1" applyNumberFormat="1" applyFont="1" applyFill="1" applyAlignment="1">
      <alignment horizontal="right" indent="3"/>
    </xf>
    <xf numFmtId="170" fontId="24" fillId="2" borderId="0" xfId="1" applyNumberFormat="1" applyFont="1" applyFill="1" applyBorder="1" applyAlignment="1">
      <alignment horizontal="right" indent="3"/>
    </xf>
    <xf numFmtId="170" fontId="22" fillId="2" borderId="0" xfId="1" applyNumberFormat="1" applyFont="1" applyFill="1" applyAlignment="1">
      <alignment horizontal="right" indent="2"/>
    </xf>
    <xf numFmtId="0" fontId="15" fillId="2" borderId="0" xfId="101" applyFont="1" applyFill="1" applyAlignment="1">
      <alignment horizontal="right" vertical="center" indent="2"/>
    </xf>
    <xf numFmtId="0" fontId="16" fillId="2" borderId="0" xfId="101" applyFont="1" applyFill="1" applyAlignment="1">
      <alignment horizontal="right" vertical="top" indent="2"/>
    </xf>
    <xf numFmtId="0" fontId="18" fillId="2" borderId="5" xfId="101" applyFont="1" applyFill="1" applyBorder="1" applyAlignment="1">
      <alignment horizontal="right" vertical="center" wrapText="1" indent="2"/>
    </xf>
    <xf numFmtId="0" fontId="27" fillId="3" borderId="0" xfId="1" applyNumberFormat="1" applyFont="1" applyFill="1" applyBorder="1" applyAlignment="1">
      <alignment horizontal="right" vertical="center" indent="2"/>
    </xf>
    <xf numFmtId="0" fontId="27" fillId="3" borderId="0" xfId="1" applyNumberFormat="1" applyFont="1" applyFill="1" applyBorder="1" applyAlignment="1">
      <alignment horizontal="right" wrapText="1" indent="2"/>
    </xf>
    <xf numFmtId="0" fontId="29" fillId="3" borderId="0" xfId="1" applyNumberFormat="1" applyFont="1" applyFill="1" applyBorder="1" applyAlignment="1">
      <alignment horizontal="right" vertical="top" wrapText="1" indent="2"/>
    </xf>
    <xf numFmtId="0" fontId="29" fillId="3" borderId="2" xfId="1" applyNumberFormat="1" applyFont="1" applyFill="1" applyBorder="1" applyAlignment="1">
      <alignment horizontal="right" vertical="top" wrapText="1" indent="2"/>
    </xf>
    <xf numFmtId="3" fontId="59" fillId="2" borderId="0" xfId="128" applyNumberFormat="1" applyFont="1" applyFill="1" applyBorder="1" applyAlignment="1">
      <alignment horizontal="right" vertical="center" indent="2"/>
    </xf>
    <xf numFmtId="3" fontId="17" fillId="2" borderId="0" xfId="363" applyNumberFormat="1" applyFont="1" applyFill="1" applyBorder="1" applyAlignment="1" applyProtection="1">
      <alignment horizontal="right" vertical="center" indent="2"/>
    </xf>
    <xf numFmtId="3" fontId="12" fillId="2" borderId="0" xfId="363" applyNumberFormat="1" applyFont="1" applyFill="1" applyBorder="1" applyAlignment="1" applyProtection="1">
      <alignment horizontal="right" vertical="center" indent="2"/>
    </xf>
    <xf numFmtId="3" fontId="12" fillId="2" borderId="3" xfId="363" applyNumberFormat="1" applyFont="1" applyFill="1" applyBorder="1" applyAlignment="1" applyProtection="1">
      <alignment horizontal="right" indent="2"/>
    </xf>
    <xf numFmtId="0" fontId="24" fillId="2" borderId="0" xfId="1" applyNumberFormat="1" applyFont="1" applyFill="1" applyAlignment="1">
      <alignment horizontal="right" indent="2"/>
    </xf>
    <xf numFmtId="0" fontId="24" fillId="2" borderId="0" xfId="1" applyNumberFormat="1" applyFont="1" applyFill="1" applyBorder="1" applyAlignment="1">
      <alignment horizontal="right" indent="2"/>
    </xf>
    <xf numFmtId="0" fontId="51" fillId="2" borderId="0" xfId="1" applyNumberFormat="1" applyFont="1" applyFill="1" applyBorder="1" applyAlignment="1">
      <alignment horizontal="right" vertical="top" indent="3"/>
    </xf>
    <xf numFmtId="0" fontId="51" fillId="2" borderId="0" xfId="1" applyNumberFormat="1" applyFont="1" applyFill="1" applyAlignment="1">
      <alignment horizontal="right" vertical="top" indent="3"/>
    </xf>
    <xf numFmtId="0" fontId="24" fillId="2" borderId="0" xfId="1" applyNumberFormat="1" applyFont="1" applyFill="1" applyBorder="1" applyAlignment="1">
      <alignment horizontal="right" vertical="top" indent="2"/>
    </xf>
    <xf numFmtId="170" fontId="24" fillId="2" borderId="0" xfId="1" applyNumberFormat="1" applyFont="1" applyFill="1" applyAlignment="1">
      <alignment horizontal="right" vertical="top" indent="2"/>
    </xf>
    <xf numFmtId="170" fontId="24" fillId="2" borderId="0" xfId="1" applyNumberFormat="1" applyFont="1" applyFill="1" applyBorder="1" applyAlignment="1">
      <alignment horizontal="right" indent="2"/>
    </xf>
    <xf numFmtId="3" fontId="17" fillId="2" borderId="0" xfId="363" applyNumberFormat="1" applyFont="1" applyFill="1" applyBorder="1" applyAlignment="1" applyProtection="1">
      <alignment horizontal="right" vertical="center" indent="3"/>
    </xf>
    <xf numFmtId="3" fontId="12" fillId="2" borderId="0" xfId="363" applyNumberFormat="1" applyFont="1" applyFill="1" applyBorder="1" applyAlignment="1" applyProtection="1">
      <alignment horizontal="right" vertical="center" indent="3"/>
    </xf>
    <xf numFmtId="0" fontId="24" fillId="2" borderId="0" xfId="1" applyNumberFormat="1" applyFont="1" applyFill="1" applyBorder="1" applyAlignment="1">
      <alignment horizontal="right" indent="3"/>
    </xf>
    <xf numFmtId="0" fontId="24" fillId="2" borderId="0" xfId="1" applyNumberFormat="1" applyFont="1" applyFill="1" applyBorder="1" applyAlignment="1">
      <alignment horizontal="right" vertical="top" indent="3"/>
    </xf>
    <xf numFmtId="3" fontId="27" fillId="0" borderId="0" xfId="0" applyNumberFormat="1" applyFont="1" applyFill="1" applyBorder="1" applyAlignment="1">
      <alignment horizontal="right" vertical="center" indent="2"/>
    </xf>
    <xf numFmtId="3" fontId="23" fillId="0" borderId="0" xfId="0" applyNumberFormat="1" applyFont="1" applyFill="1" applyBorder="1" applyAlignment="1">
      <alignment horizontal="right" vertical="center" indent="2"/>
    </xf>
    <xf numFmtId="0" fontId="48" fillId="2" borderId="0" xfId="128" applyFont="1" applyFill="1" applyAlignment="1">
      <alignment horizontal="right" indent="2"/>
    </xf>
    <xf numFmtId="0" fontId="51" fillId="2" borderId="0" xfId="128" applyFont="1" applyFill="1" applyAlignment="1">
      <alignment horizontal="right" vertical="top" indent="2"/>
    </xf>
    <xf numFmtId="0" fontId="27" fillId="3" borderId="0" xfId="1" applyNumberFormat="1" applyFont="1" applyFill="1" applyBorder="1" applyAlignment="1">
      <alignment horizontal="right" vertical="top" wrapText="1" indent="3"/>
    </xf>
    <xf numFmtId="0" fontId="29" fillId="3" borderId="0" xfId="1" applyNumberFormat="1" applyFont="1" applyFill="1" applyBorder="1" applyAlignment="1">
      <alignment horizontal="right" wrapText="1" indent="3"/>
    </xf>
    <xf numFmtId="0" fontId="22" fillId="2" borderId="0" xfId="1" applyNumberFormat="1" applyFont="1" applyFill="1" applyAlignment="1">
      <alignment horizontal="right" indent="3"/>
    </xf>
    <xf numFmtId="3" fontId="23" fillId="2" borderId="0" xfId="128" applyNumberFormat="1" applyFont="1" applyFill="1" applyBorder="1" applyAlignment="1">
      <alignment horizontal="right" vertical="center" indent="3"/>
    </xf>
    <xf numFmtId="0" fontId="51" fillId="2" borderId="0" xfId="1" applyNumberFormat="1" applyFont="1" applyFill="1" applyBorder="1" applyAlignment="1">
      <alignment horizontal="right" vertical="top" indent="4"/>
    </xf>
    <xf numFmtId="170" fontId="22" fillId="2" borderId="0" xfId="1" applyNumberFormat="1" applyFont="1" applyFill="1" applyAlignment="1">
      <alignment horizontal="right" indent="6"/>
    </xf>
    <xf numFmtId="0" fontId="15" fillId="2" borderId="0" xfId="101" applyFont="1" applyFill="1" applyAlignment="1">
      <alignment horizontal="right" vertical="center" indent="6"/>
    </xf>
    <xf numFmtId="0" fontId="15" fillId="2" borderId="0" xfId="101" applyFont="1" applyFill="1" applyAlignment="1">
      <alignment horizontal="right" vertical="top" indent="6"/>
    </xf>
    <xf numFmtId="0" fontId="16" fillId="2" borderId="0" xfId="101" applyFont="1" applyFill="1" applyAlignment="1">
      <alignment horizontal="right" vertical="top" indent="6"/>
    </xf>
    <xf numFmtId="0" fontId="18" fillId="2" borderId="5" xfId="101" applyFont="1" applyFill="1" applyBorder="1" applyAlignment="1">
      <alignment horizontal="right" vertical="center" wrapText="1" indent="6"/>
    </xf>
    <xf numFmtId="0" fontId="27" fillId="3" borderId="0" xfId="1" applyNumberFormat="1" applyFont="1" applyFill="1" applyBorder="1" applyAlignment="1">
      <alignment horizontal="right" vertical="center" indent="6"/>
    </xf>
    <xf numFmtId="0" fontId="27" fillId="3" borderId="4" xfId="1" applyNumberFormat="1" applyFont="1" applyFill="1" applyBorder="1" applyAlignment="1">
      <alignment horizontal="right" wrapText="1" indent="6"/>
    </xf>
    <xf numFmtId="0" fontId="29" fillId="3" borderId="2" xfId="1" applyNumberFormat="1" applyFont="1" applyFill="1" applyBorder="1" applyAlignment="1">
      <alignment horizontal="right" vertical="top" wrapText="1" indent="6"/>
    </xf>
    <xf numFmtId="3" fontId="59" fillId="2" borderId="0" xfId="128" applyNumberFormat="1" applyFont="1" applyFill="1" applyBorder="1" applyAlignment="1">
      <alignment horizontal="right" vertical="center" indent="6"/>
    </xf>
    <xf numFmtId="3" fontId="17" fillId="2" borderId="0" xfId="128" applyNumberFormat="1" applyFont="1" applyFill="1" applyBorder="1" applyAlignment="1">
      <alignment horizontal="right" vertical="center" indent="6"/>
    </xf>
    <xf numFmtId="3" fontId="76" fillId="2" borderId="0" xfId="363" quotePrefix="1" applyNumberFormat="1" applyFont="1" applyFill="1" applyBorder="1" applyAlignment="1" applyProtection="1">
      <alignment horizontal="right" vertical="center" indent="6"/>
    </xf>
    <xf numFmtId="3" fontId="12" fillId="2" borderId="0" xfId="363" quotePrefix="1" applyNumberFormat="1" applyFont="1" applyFill="1" applyBorder="1" applyAlignment="1" applyProtection="1">
      <alignment horizontal="right" vertical="center" indent="6"/>
    </xf>
    <xf numFmtId="3" fontId="12" fillId="2" borderId="3" xfId="363" applyNumberFormat="1" applyFont="1" applyFill="1" applyBorder="1" applyAlignment="1" applyProtection="1">
      <alignment horizontal="right" indent="6"/>
    </xf>
    <xf numFmtId="0" fontId="48" fillId="2" borderId="0" xfId="128" applyFont="1" applyFill="1" applyAlignment="1">
      <alignment horizontal="right" indent="6"/>
    </xf>
    <xf numFmtId="0" fontId="24" fillId="2" borderId="0" xfId="128" applyFont="1" applyFill="1" applyAlignment="1">
      <alignment horizontal="right" indent="6"/>
    </xf>
    <xf numFmtId="0" fontId="24" fillId="2" borderId="0" xfId="1" applyNumberFormat="1" applyFont="1" applyFill="1" applyAlignment="1">
      <alignment horizontal="right" indent="6"/>
    </xf>
    <xf numFmtId="0" fontId="24" fillId="2" borderId="0" xfId="1" applyNumberFormat="1" applyFont="1" applyFill="1" applyBorder="1" applyAlignment="1">
      <alignment horizontal="right" indent="6"/>
    </xf>
    <xf numFmtId="170" fontId="24" fillId="2" borderId="0" xfId="1" applyNumberFormat="1" applyFont="1" applyFill="1" applyBorder="1" applyAlignment="1">
      <alignment horizontal="right" indent="6"/>
    </xf>
    <xf numFmtId="0" fontId="15" fillId="2" borderId="0" xfId="101" applyFont="1" applyFill="1" applyAlignment="1">
      <alignment horizontal="right" vertical="top" indent="3"/>
    </xf>
    <xf numFmtId="0" fontId="48" fillId="2" borderId="0" xfId="128" applyFont="1" applyFill="1" applyAlignment="1">
      <alignment horizontal="right" indent="3"/>
    </xf>
    <xf numFmtId="0" fontId="24" fillId="2" borderId="0" xfId="128" applyFont="1" applyFill="1" applyAlignment="1">
      <alignment horizontal="right" indent="3"/>
    </xf>
    <xf numFmtId="167" fontId="18" fillId="0" borderId="0" xfId="90" applyNumberFormat="1" applyFont="1" applyFill="1" applyAlignment="1">
      <alignment horizontal="center"/>
    </xf>
    <xf numFmtId="167" fontId="18" fillId="0" borderId="0" xfId="90" applyNumberFormat="1" applyFont="1" applyFill="1" applyBorder="1" applyAlignment="1">
      <alignment horizontal="left"/>
    </xf>
    <xf numFmtId="167" fontId="12" fillId="0" borderId="0" xfId="90" applyNumberFormat="1" applyFont="1" applyFill="1" applyAlignment="1">
      <alignment horizontal="center"/>
    </xf>
    <xf numFmtId="167" fontId="12" fillId="0" borderId="2" xfId="90" applyNumberFormat="1" applyFont="1" applyFill="1" applyBorder="1" applyAlignment="1">
      <alignment horizontal="left"/>
    </xf>
    <xf numFmtId="173" fontId="17" fillId="0" borderId="0" xfId="90" applyNumberFormat="1" applyFont="1" applyFill="1" applyBorder="1" applyAlignment="1">
      <alignment horizontal="left"/>
    </xf>
    <xf numFmtId="3" fontId="17" fillId="0" borderId="0" xfId="576" quotePrefix="1" applyNumberFormat="1" applyFont="1" applyFill="1" applyAlignment="1">
      <alignment horizontal="right"/>
    </xf>
    <xf numFmtId="173" fontId="18" fillId="0" borderId="0" xfId="90" applyNumberFormat="1" applyFont="1" applyFill="1" applyBorder="1" applyAlignment="1">
      <alignment horizontal="left"/>
    </xf>
    <xf numFmtId="173" fontId="17" fillId="0" borderId="0" xfId="90" applyNumberFormat="1" applyFont="1" applyFill="1" applyBorder="1" applyAlignment="1">
      <alignment horizontal="center"/>
    </xf>
    <xf numFmtId="167" fontId="12" fillId="0" borderId="3" xfId="90" applyNumberFormat="1" applyFont="1" applyFill="1" applyBorder="1" applyAlignment="1">
      <alignment horizontal="left"/>
    </xf>
    <xf numFmtId="167" fontId="18" fillId="0" borderId="3" xfId="90" applyNumberFormat="1" applyFont="1" applyFill="1" applyBorder="1"/>
    <xf numFmtId="167" fontId="18" fillId="0" borderId="3" xfId="90" applyNumberFormat="1" applyFont="1" applyFill="1" applyBorder="1" applyAlignment="1">
      <alignment horizontal="center" vertical="center"/>
    </xf>
    <xf numFmtId="167" fontId="17" fillId="2" borderId="0" xfId="90" applyNumberFormat="1" applyFont="1" applyFill="1" applyBorder="1"/>
    <xf numFmtId="167" fontId="17" fillId="2" borderId="0" xfId="90" applyNumberFormat="1" applyFont="1" applyFill="1" applyBorder="1" applyAlignment="1">
      <alignment horizontal="right"/>
    </xf>
    <xf numFmtId="167" fontId="18" fillId="2" borderId="0" xfId="90" applyNumberFormat="1" applyFont="1" applyFill="1" applyBorder="1" applyAlignment="1">
      <alignment horizontal="right" vertical="top"/>
    </xf>
    <xf numFmtId="165" fontId="17" fillId="2" borderId="0" xfId="76" applyNumberFormat="1" applyFont="1" applyFill="1" applyBorder="1" applyAlignment="1">
      <alignment horizontal="right" vertical="top"/>
    </xf>
    <xf numFmtId="167" fontId="18" fillId="2" borderId="0" xfId="90" applyNumberFormat="1" applyFont="1" applyFill="1" applyBorder="1"/>
    <xf numFmtId="167" fontId="18" fillId="2" borderId="0" xfId="90" applyNumberFormat="1" applyFont="1" applyFill="1" applyBorder="1" applyAlignment="1">
      <alignment horizontal="right"/>
    </xf>
    <xf numFmtId="167" fontId="12" fillId="2" borderId="2" xfId="90" applyNumberFormat="1" applyFont="1" applyFill="1" applyBorder="1"/>
    <xf numFmtId="167" fontId="12" fillId="2" borderId="2" xfId="90" applyNumberFormat="1" applyFont="1" applyFill="1" applyBorder="1" applyAlignment="1">
      <alignment horizontal="center"/>
    </xf>
    <xf numFmtId="37" fontId="17" fillId="0" borderId="0" xfId="576" applyNumberFormat="1" applyFont="1" applyFill="1" applyAlignment="1">
      <alignment horizontal="right"/>
    </xf>
    <xf numFmtId="3" fontId="17" fillId="0" borderId="0" xfId="576" applyNumberFormat="1" applyFont="1" applyFill="1" applyAlignment="1">
      <alignment horizontal="right"/>
    </xf>
    <xf numFmtId="3" fontId="17" fillId="0" borderId="0" xfId="90" applyNumberFormat="1" applyFont="1" applyFill="1" applyBorder="1" applyAlignment="1" applyProtection="1">
      <alignment horizontal="right"/>
    </xf>
    <xf numFmtId="3" fontId="12" fillId="0" borderId="0" xfId="90" applyNumberFormat="1" applyFont="1" applyFill="1" applyBorder="1" applyAlignment="1" applyProtection="1">
      <alignment horizontal="right"/>
    </xf>
    <xf numFmtId="37" fontId="12" fillId="0" borderId="0" xfId="576" applyNumberFormat="1" applyFont="1" applyFill="1" applyAlignment="1">
      <alignment horizontal="right"/>
    </xf>
    <xf numFmtId="3" fontId="12" fillId="0" borderId="0" xfId="90" quotePrefix="1" applyNumberFormat="1" applyFont="1" applyFill="1" applyBorder="1" applyAlignment="1" applyProtection="1">
      <alignment horizontal="right"/>
    </xf>
    <xf numFmtId="3" fontId="12" fillId="0" borderId="0" xfId="576" applyNumberFormat="1" applyFont="1" applyFill="1" applyAlignment="1">
      <alignment horizontal="right"/>
    </xf>
    <xf numFmtId="4" fontId="17" fillId="0" borderId="0" xfId="90" applyNumberFormat="1" applyFont="1" applyFill="1" applyBorder="1" applyAlignment="1">
      <alignment horizontal="left"/>
    </xf>
    <xf numFmtId="0" fontId="12" fillId="0" borderId="0" xfId="576" applyNumberFormat="1" applyFont="1" applyFill="1" applyAlignment="1">
      <alignment horizontal="right"/>
    </xf>
    <xf numFmtId="167" fontId="12" fillId="0" borderId="0" xfId="90" applyNumberFormat="1" applyFont="1" applyFill="1" applyBorder="1" applyAlignment="1"/>
    <xf numFmtId="0" fontId="29" fillId="3" borderId="0" xfId="1" applyNumberFormat="1" applyFont="1" applyFill="1" applyBorder="1" applyAlignment="1">
      <alignment horizontal="right" wrapText="1"/>
    </xf>
    <xf numFmtId="0" fontId="82" fillId="3" borderId="0" xfId="1" applyNumberFormat="1" applyFont="1" applyFill="1" applyBorder="1" applyAlignment="1">
      <alignment horizontal="right" wrapText="1"/>
    </xf>
    <xf numFmtId="0" fontId="18" fillId="3" borderId="0" xfId="128" applyFont="1" applyFill="1" applyBorder="1" applyAlignment="1">
      <alignment horizontal="right"/>
    </xf>
    <xf numFmtId="0" fontId="18" fillId="3" borderId="0" xfId="1" applyNumberFormat="1" applyFont="1" applyFill="1" applyBorder="1" applyAlignment="1">
      <alignment horizontal="right" wrapText="1"/>
    </xf>
    <xf numFmtId="0" fontId="14" fillId="0" borderId="0" xfId="591" applyFont="1" applyAlignment="1">
      <alignment vertical="center"/>
    </xf>
    <xf numFmtId="0" fontId="15" fillId="0" borderId="0" xfId="591" applyFont="1" applyAlignment="1">
      <alignment horizontal="right" vertical="center"/>
    </xf>
    <xf numFmtId="0" fontId="15" fillId="0" borderId="0" xfId="591" applyFont="1" applyAlignment="1">
      <alignment vertical="center"/>
    </xf>
    <xf numFmtId="0" fontId="122" fillId="0" borderId="0" xfId="591" applyFont="1"/>
    <xf numFmtId="0" fontId="16" fillId="0" borderId="0" xfId="591" applyFont="1" applyAlignment="1">
      <alignment horizontal="right" vertical="center"/>
    </xf>
    <xf numFmtId="0" fontId="16" fillId="0" borderId="0" xfId="591" applyFont="1" applyAlignment="1">
      <alignment vertical="center"/>
    </xf>
    <xf numFmtId="0" fontId="14" fillId="0" borderId="9" xfId="591" applyFont="1" applyBorder="1" applyAlignment="1">
      <alignment vertical="center"/>
    </xf>
    <xf numFmtId="0" fontId="16" fillId="0" borderId="9" xfId="591" applyFont="1" applyBorder="1" applyAlignment="1">
      <alignment vertical="center"/>
    </xf>
    <xf numFmtId="175" fontId="14" fillId="0" borderId="9" xfId="591" applyNumberFormat="1" applyFont="1" applyBorder="1" applyAlignment="1">
      <alignment horizontal="center" vertical="center"/>
    </xf>
    <xf numFmtId="175" fontId="14" fillId="0" borderId="0" xfId="591" applyNumberFormat="1" applyFont="1" applyAlignment="1">
      <alignment horizontal="center" vertical="center"/>
    </xf>
    <xf numFmtId="0" fontId="14" fillId="0" borderId="10" xfId="591" applyFont="1" applyBorder="1" applyAlignment="1">
      <alignment vertical="center"/>
    </xf>
    <xf numFmtId="0" fontId="15" fillId="0" borderId="10" xfId="591" applyFont="1" applyBorder="1" applyAlignment="1">
      <alignment horizontal="right" vertical="center"/>
    </xf>
    <xf numFmtId="0" fontId="13" fillId="0" borderId="0" xfId="591" applyFont="1" applyAlignment="1">
      <alignment vertical="center"/>
    </xf>
    <xf numFmtId="0" fontId="13" fillId="0" borderId="0" xfId="591" applyFont="1"/>
    <xf numFmtId="0" fontId="19" fillId="0" borderId="0" xfId="591" applyFont="1" applyAlignment="1">
      <alignment horizontal="right"/>
    </xf>
    <xf numFmtId="0" fontId="53" fillId="0" borderId="0" xfId="591" applyFont="1"/>
    <xf numFmtId="0" fontId="20" fillId="0" borderId="0" xfId="591" applyFont="1" applyAlignment="1">
      <alignment horizontal="right" vertical="top"/>
    </xf>
    <xf numFmtId="0" fontId="15" fillId="0" borderId="0" xfId="591" applyFont="1" applyAlignment="1">
      <alignment horizontal="center" vertical="center"/>
    </xf>
    <xf numFmtId="0" fontId="14" fillId="0" borderId="0" xfId="591" applyFont="1" applyAlignment="1">
      <alignment horizontal="center" vertical="center"/>
    </xf>
    <xf numFmtId="0" fontId="14" fillId="0" borderId="0" xfId="591" applyFont="1" applyAlignment="1">
      <alignment horizontal="left" vertical="center"/>
    </xf>
    <xf numFmtId="0" fontId="12" fillId="0" borderId="0" xfId="591" applyFont="1" applyAlignment="1">
      <alignment vertical="center"/>
    </xf>
    <xf numFmtId="0" fontId="17" fillId="0" borderId="0" xfId="591" applyFont="1"/>
    <xf numFmtId="0" fontId="17" fillId="0" borderId="0" xfId="591" applyFont="1" applyAlignment="1">
      <alignment wrapText="1"/>
    </xf>
    <xf numFmtId="0" fontId="17" fillId="0" borderId="0" xfId="591" applyFont="1" applyAlignment="1">
      <alignment horizontal="center"/>
    </xf>
    <xf numFmtId="0" fontId="17" fillId="0" borderId="0" xfId="591" applyFont="1" applyAlignment="1">
      <alignment horizontal="right"/>
    </xf>
    <xf numFmtId="0" fontId="17" fillId="0" borderId="0" xfId="591" applyFont="1" applyAlignment="1">
      <alignment horizontal="right" vertical="center"/>
    </xf>
    <xf numFmtId="0" fontId="123" fillId="0" borderId="0" xfId="591" applyFont="1"/>
    <xf numFmtId="0" fontId="18" fillId="0" borderId="0" xfId="591" applyFont="1" applyAlignment="1">
      <alignment vertical="top"/>
    </xf>
    <xf numFmtId="0" fontId="18" fillId="0" borderId="0" xfId="591" applyFont="1"/>
    <xf numFmtId="0" fontId="18" fillId="0" borderId="0" xfId="591" applyFont="1" applyAlignment="1">
      <alignment horizontal="center" vertical="top"/>
    </xf>
    <xf numFmtId="0" fontId="18" fillId="0" borderId="0" xfId="591" applyFont="1" applyAlignment="1">
      <alignment horizontal="right" vertical="top"/>
    </xf>
    <xf numFmtId="0" fontId="17" fillId="0" borderId="10" xfId="591" applyFont="1" applyBorder="1" applyAlignment="1">
      <alignment vertical="center"/>
    </xf>
    <xf numFmtId="0" fontId="17" fillId="0" borderId="10" xfId="591" applyFont="1" applyBorder="1"/>
    <xf numFmtId="0" fontId="17" fillId="0" borderId="10" xfId="591" applyFont="1" applyBorder="1" applyAlignment="1">
      <alignment horizontal="right"/>
    </xf>
    <xf numFmtId="0" fontId="17" fillId="0" borderId="0" xfId="591" applyFont="1" applyAlignment="1">
      <alignment vertical="center"/>
    </xf>
    <xf numFmtId="0" fontId="12" fillId="0" borderId="0" xfId="591" applyFont="1" applyAlignment="1">
      <alignment horizontal="center"/>
    </xf>
    <xf numFmtId="0" fontId="12" fillId="0" borderId="0" xfId="591" applyFont="1" applyFill="1" applyAlignment="1">
      <alignment horizontal="center"/>
    </xf>
    <xf numFmtId="0" fontId="12" fillId="0" borderId="0" xfId="591" applyFont="1"/>
    <xf numFmtId="0" fontId="51" fillId="2" borderId="0" xfId="1" applyNumberFormat="1" applyFont="1" applyFill="1" applyAlignment="1">
      <alignment horizontal="right" vertical="top"/>
    </xf>
    <xf numFmtId="170" fontId="24" fillId="2" borderId="0" xfId="1" applyNumberFormat="1" applyFont="1" applyFill="1" applyAlignment="1">
      <alignment horizontal="right" vertical="top"/>
    </xf>
    <xf numFmtId="165" fontId="120" fillId="0" borderId="0" xfId="669" applyNumberFormat="1" applyFont="1" applyFill="1" applyAlignment="1">
      <alignment vertical="top"/>
    </xf>
    <xf numFmtId="165" fontId="121" fillId="0" borderId="0" xfId="668" applyNumberFormat="1" applyFont="1" applyFill="1" applyAlignment="1">
      <alignment vertical="top"/>
    </xf>
    <xf numFmtId="165" fontId="121" fillId="0" borderId="0" xfId="668" applyNumberFormat="1" applyFont="1" applyFill="1" applyAlignment="1">
      <alignment horizontal="center" vertical="top"/>
    </xf>
    <xf numFmtId="165" fontId="120" fillId="0" borderId="0" xfId="676" applyNumberFormat="1" applyFont="1" applyFill="1" applyAlignment="1">
      <alignment horizontal="right" vertical="top"/>
    </xf>
    <xf numFmtId="165" fontId="121" fillId="0" borderId="0" xfId="673" applyNumberFormat="1" applyFont="1" applyFill="1"/>
    <xf numFmtId="165" fontId="121" fillId="0" borderId="0" xfId="673" applyNumberFormat="1" applyFont="1" applyFill="1" applyAlignment="1">
      <alignment horizontal="right"/>
    </xf>
    <xf numFmtId="165" fontId="121" fillId="0" borderId="0" xfId="673" applyNumberFormat="1" applyFont="1" applyFill="1" applyAlignment="1">
      <alignment vertical="top"/>
    </xf>
    <xf numFmtId="165" fontId="121" fillId="0" borderId="0" xfId="673" applyNumberFormat="1" applyFont="1" applyFill="1" applyAlignment="1">
      <alignment horizontal="right" vertical="top"/>
    </xf>
    <xf numFmtId="165" fontId="120" fillId="0" borderId="0" xfId="673" applyNumberFormat="1" applyFont="1" applyFill="1" applyAlignment="1">
      <alignment vertical="top"/>
    </xf>
    <xf numFmtId="165" fontId="121" fillId="0" borderId="0" xfId="673" applyNumberFormat="1" applyFont="1" applyFill="1" applyAlignment="1">
      <alignment horizontal="center" vertical="top"/>
    </xf>
    <xf numFmtId="3" fontId="121" fillId="0" borderId="0" xfId="673" applyNumberFormat="1" applyFont="1" applyFill="1" applyAlignment="1">
      <alignment horizontal="right" vertical="top"/>
    </xf>
    <xf numFmtId="3" fontId="119" fillId="0" borderId="0" xfId="668" applyNumberFormat="1" applyFont="1" applyFill="1"/>
    <xf numFmtId="179" fontId="12" fillId="0" borderId="0" xfId="591" applyNumberFormat="1" applyFont="1" applyAlignment="1">
      <alignment horizontal="right"/>
    </xf>
    <xf numFmtId="3" fontId="12" fillId="0" borderId="0" xfId="363" applyNumberFormat="1" applyFont="1" applyFill="1" applyBorder="1" applyAlignment="1" applyProtection="1">
      <alignment horizontal="right" vertical="center" indent="3"/>
    </xf>
    <xf numFmtId="3" fontId="12" fillId="0" borderId="0" xfId="363" applyNumberFormat="1" applyFont="1" applyFill="1" applyBorder="1" applyAlignment="1" applyProtection="1">
      <alignment horizontal="right" vertical="center" indent="2"/>
    </xf>
    <xf numFmtId="170" fontId="22" fillId="0" borderId="0" xfId="1" applyNumberFormat="1" applyFont="1" applyFill="1" applyAlignment="1">
      <alignment horizontal="right"/>
    </xf>
    <xf numFmtId="0" fontId="15" fillId="0" borderId="0" xfId="101" applyFont="1" applyFill="1" applyAlignment="1">
      <alignment horizontal="right" vertical="top"/>
    </xf>
    <xf numFmtId="0" fontId="81" fillId="0" borderId="0" xfId="1" applyNumberFormat="1" applyFont="1" applyFill="1" applyBorder="1" applyAlignment="1">
      <alignment horizontal="right" wrapText="1"/>
    </xf>
    <xf numFmtId="0" fontId="82" fillId="0" borderId="0" xfId="1" applyNumberFormat="1" applyFont="1" applyFill="1" applyBorder="1" applyAlignment="1">
      <alignment horizontal="right" vertical="top" wrapText="1"/>
    </xf>
    <xf numFmtId="3" fontId="59" fillId="0" borderId="0" xfId="128" applyNumberFormat="1" applyFont="1" applyFill="1" applyBorder="1" applyAlignment="1">
      <alignment horizontal="right" vertical="center"/>
    </xf>
    <xf numFmtId="3" fontId="17" fillId="0" borderId="0" xfId="128" applyNumberFormat="1" applyFont="1" applyFill="1" applyBorder="1" applyAlignment="1">
      <alignment horizontal="right" vertical="center"/>
    </xf>
    <xf numFmtId="3" fontId="76" fillId="0" borderId="0" xfId="363" quotePrefix="1" applyNumberFormat="1" applyFont="1" applyFill="1" applyBorder="1" applyAlignment="1" applyProtection="1">
      <alignment horizontal="right" vertical="center"/>
    </xf>
    <xf numFmtId="0" fontId="24" fillId="0" borderId="0" xfId="1" applyNumberFormat="1" applyFont="1" applyFill="1"/>
    <xf numFmtId="0" fontId="24" fillId="0" borderId="0" xfId="1" applyNumberFormat="1" applyFont="1" applyFill="1" applyBorder="1" applyAlignment="1">
      <alignment horizontal="right"/>
    </xf>
    <xf numFmtId="0" fontId="12" fillId="0" borderId="0" xfId="102" applyNumberFormat="1" applyFont="1" applyFill="1" applyBorder="1" applyAlignment="1">
      <alignment horizontal="right" vertical="center"/>
    </xf>
    <xf numFmtId="0" fontId="14" fillId="0" borderId="0" xfId="591" applyFont="1" applyAlignment="1"/>
    <xf numFmtId="0" fontId="16" fillId="0" borderId="0" xfId="591" applyFont="1" applyAlignment="1"/>
    <xf numFmtId="0" fontId="122" fillId="0" borderId="0" xfId="591" applyFont="1" applyAlignment="1"/>
    <xf numFmtId="0" fontId="14" fillId="0" borderId="0" xfId="591" applyFont="1" applyAlignment="1">
      <alignment vertical="top"/>
    </xf>
    <xf numFmtId="0" fontId="16" fillId="0" borderId="0" xfId="591" applyFont="1" applyAlignment="1">
      <alignment vertical="top"/>
    </xf>
    <xf numFmtId="0" fontId="122" fillId="0" borderId="0" xfId="591" applyFont="1" applyAlignment="1">
      <alignment vertical="top"/>
    </xf>
    <xf numFmtId="0" fontId="18" fillId="4" borderId="0" xfId="57" applyNumberFormat="1" applyFont="1" applyFill="1" applyBorder="1" applyAlignment="1">
      <alignment vertical="center" wrapText="1"/>
    </xf>
    <xf numFmtId="0" fontId="17" fillId="0" borderId="0" xfId="591" applyFont="1" applyAlignment="1">
      <alignment horizontal="right" indent="4"/>
    </xf>
    <xf numFmtId="0" fontId="29" fillId="3" borderId="0" xfId="1" applyNumberFormat="1" applyFont="1" applyFill="1" applyBorder="1" applyAlignment="1">
      <alignment horizontal="right" vertical="top" wrapText="1" indent="4"/>
    </xf>
    <xf numFmtId="0" fontId="18" fillId="4" borderId="0" xfId="57" applyNumberFormat="1" applyFont="1" applyFill="1" applyBorder="1" applyAlignment="1">
      <alignment horizontal="right" vertical="center" wrapText="1" indent="4"/>
    </xf>
    <xf numFmtId="0" fontId="14" fillId="0" borderId="5" xfId="591" applyFont="1" applyBorder="1" applyAlignment="1">
      <alignment vertical="center"/>
    </xf>
    <xf numFmtId="0" fontId="17" fillId="0" borderId="2" xfId="591" applyFont="1" applyBorder="1" applyAlignment="1">
      <alignment vertical="center"/>
    </xf>
    <xf numFmtId="0" fontId="14" fillId="0" borderId="3" xfId="591" applyFont="1" applyBorder="1" applyAlignment="1">
      <alignment vertical="center"/>
    </xf>
    <xf numFmtId="0" fontId="14" fillId="0" borderId="3" xfId="591" applyFont="1" applyBorder="1" applyAlignment="1">
      <alignment horizontal="center" vertical="center"/>
    </xf>
    <xf numFmtId="0" fontId="14" fillId="0" borderId="0" xfId="591" applyFont="1" applyBorder="1" applyAlignment="1">
      <alignment vertical="center"/>
    </xf>
    <xf numFmtId="0" fontId="122" fillId="0" borderId="0" xfId="591" applyFont="1" applyBorder="1"/>
    <xf numFmtId="0" fontId="14" fillId="0" borderId="3" xfId="591" applyFont="1" applyBorder="1" applyAlignment="1">
      <alignment horizontal="right" vertical="center"/>
    </xf>
    <xf numFmtId="0" fontId="12" fillId="0" borderId="0" xfId="591" applyFont="1" applyAlignment="1">
      <alignment horizontal="right" indent="4"/>
    </xf>
    <xf numFmtId="0" fontId="17" fillId="0" borderId="0" xfId="591" applyFont="1" applyAlignment="1">
      <alignment horizontal="center" vertical="top"/>
    </xf>
    <xf numFmtId="0" fontId="17" fillId="0" borderId="11" xfId="591" applyFont="1" applyBorder="1" applyAlignment="1">
      <alignment horizontal="center"/>
    </xf>
    <xf numFmtId="0" fontId="122" fillId="0" borderId="0" xfId="591" applyFont="1" applyAlignment="1">
      <alignment horizontal="center"/>
    </xf>
    <xf numFmtId="0" fontId="16" fillId="0" borderId="0" xfId="591" applyFont="1" applyAlignment="1">
      <alignment horizontal="center" vertical="center"/>
    </xf>
    <xf numFmtId="0" fontId="16" fillId="0" borderId="9" xfId="591" applyFont="1" applyBorder="1" applyAlignment="1">
      <alignment horizontal="center" vertical="center"/>
    </xf>
    <xf numFmtId="0" fontId="17" fillId="0" borderId="10" xfId="591" applyFont="1" applyBorder="1" applyAlignment="1">
      <alignment horizontal="center"/>
    </xf>
    <xf numFmtId="0" fontId="14" fillId="0" borderId="0" xfId="591" applyFont="1" applyBorder="1" applyAlignment="1">
      <alignment horizontal="center" vertical="center"/>
    </xf>
    <xf numFmtId="0" fontId="13" fillId="0" borderId="0" xfId="591" applyFont="1" applyAlignment="1">
      <alignment horizontal="center" vertical="center"/>
    </xf>
    <xf numFmtId="0" fontId="17" fillId="0" borderId="0" xfId="591" applyFont="1" applyFill="1" applyAlignment="1">
      <alignment horizontal="center"/>
    </xf>
    <xf numFmtId="175" fontId="12" fillId="0" borderId="0" xfId="591" applyNumberFormat="1" applyFont="1" applyAlignment="1">
      <alignment horizontal="right" indent="4"/>
    </xf>
    <xf numFmtId="2" fontId="12" fillId="0" borderId="0" xfId="591" applyNumberFormat="1" applyFont="1" applyAlignment="1">
      <alignment horizontal="right" indent="4"/>
    </xf>
    <xf numFmtId="0" fontId="16" fillId="2" borderId="0" xfId="111" applyFont="1" applyFill="1" applyAlignment="1">
      <alignment horizontal="right" vertical="top"/>
    </xf>
    <xf numFmtId="0" fontId="16" fillId="2" borderId="0" xfId="111" applyFont="1" applyFill="1" applyAlignment="1">
      <alignment horizontal="left" vertical="top"/>
    </xf>
    <xf numFmtId="0" fontId="16" fillId="2" borderId="0" xfId="111" applyFont="1" applyFill="1" applyAlignment="1">
      <alignment horizontal="center" vertical="top"/>
    </xf>
    <xf numFmtId="0" fontId="15" fillId="2" borderId="0" xfId="29" applyFont="1" applyFill="1" applyAlignment="1">
      <alignment vertical="top"/>
    </xf>
    <xf numFmtId="0" fontId="22" fillId="2" borderId="0" xfId="568" applyFont="1" applyFill="1" applyAlignment="1">
      <alignment vertical="top"/>
    </xf>
    <xf numFmtId="0" fontId="15" fillId="2" borderId="0" xfId="29" applyFont="1" applyFill="1" applyAlignment="1">
      <alignment horizontal="right" vertical="top"/>
    </xf>
    <xf numFmtId="0" fontId="22" fillId="2" borderId="0" xfId="568" applyFont="1" applyFill="1" applyAlignment="1">
      <alignment horizontal="center" vertical="top"/>
    </xf>
    <xf numFmtId="173" fontId="12" fillId="0" borderId="0" xfId="576" applyNumberFormat="1" applyFont="1" applyFill="1" applyBorder="1" applyAlignment="1" applyProtection="1">
      <alignment horizontal="right"/>
    </xf>
    <xf numFmtId="173" fontId="12" fillId="0" borderId="0" xfId="576" applyNumberFormat="1" applyFont="1" applyFill="1" applyBorder="1" applyAlignment="1"/>
    <xf numFmtId="173" fontId="12" fillId="0" borderId="0" xfId="576" applyNumberFormat="1" applyFont="1" applyFill="1" applyBorder="1" applyAlignment="1">
      <alignment horizontal="right" vertical="top"/>
    </xf>
    <xf numFmtId="173" fontId="12" fillId="0" borderId="0" xfId="576" applyNumberFormat="1" applyFont="1" applyFill="1" applyBorder="1" applyAlignment="1">
      <alignment vertical="top"/>
    </xf>
    <xf numFmtId="173" fontId="12" fillId="0" borderId="0" xfId="90" applyNumberFormat="1" applyFont="1" applyFill="1" applyBorder="1" applyAlignment="1">
      <alignment horizontal="right" vertical="top"/>
    </xf>
    <xf numFmtId="173" fontId="12" fillId="0" borderId="0" xfId="90" applyNumberFormat="1" applyFont="1" applyFill="1" applyBorder="1" applyAlignment="1">
      <alignment horizontal="right"/>
    </xf>
    <xf numFmtId="3" fontId="17" fillId="2" borderId="0" xfId="363" quotePrefix="1" applyNumberFormat="1" applyFont="1" applyFill="1" applyBorder="1" applyAlignment="1" applyProtection="1">
      <alignment horizontal="right" vertical="center" indent="6"/>
    </xf>
    <xf numFmtId="0" fontId="27" fillId="3" borderId="0" xfId="1" applyNumberFormat="1" applyFont="1" applyFill="1" applyBorder="1" applyAlignment="1">
      <alignment horizontal="center" wrapText="1"/>
    </xf>
    <xf numFmtId="0" fontId="29" fillId="3" borderId="2" xfId="1" applyNumberFormat="1" applyFont="1" applyFill="1" applyBorder="1" applyAlignment="1">
      <alignment horizontal="center" vertical="top" wrapText="1"/>
    </xf>
    <xf numFmtId="0" fontId="17" fillId="4" borderId="0" xfId="57" applyNumberFormat="1" applyFont="1" applyFill="1" applyBorder="1" applyAlignment="1">
      <alignment horizontal="center" vertical="center" wrapText="1"/>
    </xf>
    <xf numFmtId="0" fontId="18" fillId="4" borderId="2" xfId="57" applyNumberFormat="1" applyFont="1" applyFill="1" applyBorder="1" applyAlignment="1">
      <alignment horizontal="center" vertical="center" wrapText="1"/>
    </xf>
    <xf numFmtId="0" fontId="29" fillId="3" borderId="0" xfId="1" applyNumberFormat="1" applyFont="1" applyFill="1" applyBorder="1" applyAlignment="1">
      <alignment horizontal="center" vertical="top" wrapText="1"/>
    </xf>
    <xf numFmtId="0" fontId="27" fillId="3" borderId="8" xfId="1" applyNumberFormat="1" applyFont="1" applyFill="1" applyBorder="1" applyAlignment="1">
      <alignment horizontal="center" wrapText="1"/>
    </xf>
    <xf numFmtId="0" fontId="86" fillId="2" borderId="0" xfId="1" applyNumberFormat="1" applyFont="1" applyFill="1" applyAlignment="1">
      <alignment horizontal="center"/>
    </xf>
    <xf numFmtId="0" fontId="85" fillId="2" borderId="2" xfId="1" applyNumberFormat="1" applyFont="1" applyFill="1" applyBorder="1" applyAlignment="1">
      <alignment horizontal="center" vertical="top"/>
    </xf>
    <xf numFmtId="165" fontId="17" fillId="2" borderId="0" xfId="78" applyNumberFormat="1" applyFont="1" applyFill="1" applyBorder="1" applyAlignment="1">
      <alignment horizontal="left" vertical="center" wrapText="1"/>
    </xf>
    <xf numFmtId="165" fontId="18" fillId="2" borderId="0" xfId="78" applyNumberFormat="1" applyFont="1" applyFill="1" applyBorder="1" applyAlignment="1">
      <alignment horizontal="left" vertical="top" wrapText="1"/>
    </xf>
    <xf numFmtId="165" fontId="78" fillId="2" borderId="0" xfId="543" applyNumberFormat="1" applyFont="1" applyFill="1" applyBorder="1" applyAlignment="1">
      <alignment horizontal="center"/>
    </xf>
    <xf numFmtId="165" fontId="77" fillId="2" borderId="2" xfId="543" applyNumberFormat="1" applyFont="1" applyFill="1" applyBorder="1" applyAlignment="1">
      <alignment horizontal="center"/>
    </xf>
    <xf numFmtId="165" fontId="77" fillId="2" borderId="0" xfId="543" applyNumberFormat="1" applyFont="1" applyFill="1" applyBorder="1" applyAlignment="1">
      <alignment horizontal="center"/>
    </xf>
    <xf numFmtId="165" fontId="17" fillId="2" borderId="0" xfId="543" applyNumberFormat="1" applyFont="1" applyFill="1" applyBorder="1" applyAlignment="1">
      <alignment horizontal="center"/>
    </xf>
    <xf numFmtId="165" fontId="18" fillId="2" borderId="2" xfId="543" applyNumberFormat="1" applyFont="1" applyFill="1" applyBorder="1" applyAlignment="1">
      <alignment horizontal="center"/>
    </xf>
    <xf numFmtId="165" fontId="18" fillId="2" borderId="0" xfId="543" applyNumberFormat="1" applyFont="1" applyFill="1" applyBorder="1" applyAlignment="1">
      <alignment horizontal="center"/>
    </xf>
    <xf numFmtId="165" fontId="17" fillId="0" borderId="0" xfId="78" applyNumberFormat="1" applyFont="1" applyFill="1" applyAlignment="1">
      <alignment horizontal="left" vertical="top"/>
    </xf>
    <xf numFmtId="165" fontId="18" fillId="0" borderId="0" xfId="78" applyNumberFormat="1" applyFont="1" applyFill="1" applyAlignment="1">
      <alignment horizontal="left" vertical="top"/>
    </xf>
    <xf numFmtId="165" fontId="101" fillId="0" borderId="0" xfId="668" applyNumberFormat="1" applyFont="1" applyFill="1" applyBorder="1" applyAlignment="1">
      <alignment horizontal="center"/>
    </xf>
    <xf numFmtId="165" fontId="106" fillId="0" borderId="2" xfId="668" applyNumberFormat="1" applyFont="1" applyFill="1" applyBorder="1" applyAlignment="1">
      <alignment horizontal="center"/>
    </xf>
    <xf numFmtId="165" fontId="101" fillId="0" borderId="4" xfId="668" applyNumberFormat="1" applyFont="1" applyFill="1" applyBorder="1" applyAlignment="1">
      <alignment horizontal="right"/>
    </xf>
    <xf numFmtId="165" fontId="106" fillId="0" borderId="0" xfId="668" applyNumberFormat="1" applyFont="1" applyFill="1" applyBorder="1" applyAlignment="1">
      <alignment horizontal="right" vertical="top"/>
    </xf>
    <xf numFmtId="175" fontId="15" fillId="0" borderId="11" xfId="591" applyNumberFormat="1" applyFont="1" applyBorder="1" applyAlignment="1">
      <alignment horizontal="center"/>
    </xf>
    <xf numFmtId="0" fontId="18" fillId="0" borderId="2" xfId="591" applyFont="1" applyBorder="1" applyAlignment="1">
      <alignment horizontal="center" vertical="top"/>
    </xf>
    <xf numFmtId="167" fontId="17" fillId="0" borderId="1" xfId="90" applyNumberFormat="1" applyFont="1" applyFill="1" applyBorder="1" applyAlignment="1">
      <alignment horizontal="center" vertical="center" wrapText="1"/>
    </xf>
    <xf numFmtId="0" fontId="12" fillId="0" borderId="1" xfId="574" applyFont="1" applyFill="1" applyBorder="1" applyAlignment="1">
      <alignment horizontal="center" vertical="center" wrapText="1"/>
    </xf>
    <xf numFmtId="0" fontId="12" fillId="0" borderId="3" xfId="574" applyFont="1" applyFill="1" applyBorder="1" applyAlignment="1">
      <alignment horizontal="center" vertical="center" wrapText="1"/>
    </xf>
    <xf numFmtId="167" fontId="17" fillId="0" borderId="0" xfId="90" applyNumberFormat="1" applyFont="1" applyFill="1" applyBorder="1" applyAlignment="1">
      <alignment horizontal="left"/>
    </xf>
    <xf numFmtId="167" fontId="17" fillId="0" borderId="0" xfId="90" applyNumberFormat="1" applyFont="1" applyFill="1" applyBorder="1" applyAlignment="1">
      <alignment horizontal="left" vertical="top"/>
    </xf>
    <xf numFmtId="0" fontId="12" fillId="0" borderId="1" xfId="577" applyFont="1" applyFill="1" applyBorder="1" applyAlignment="1">
      <alignment horizontal="center" vertical="center" wrapText="1"/>
    </xf>
    <xf numFmtId="0" fontId="12" fillId="0" borderId="3" xfId="577" applyFont="1" applyFill="1" applyBorder="1" applyAlignment="1">
      <alignment horizontal="center" vertical="center" wrapText="1"/>
    </xf>
    <xf numFmtId="0" fontId="17" fillId="2" borderId="0" xfId="111" applyFont="1" applyFill="1" applyBorder="1" applyAlignment="1">
      <alignment horizontal="center"/>
    </xf>
    <xf numFmtId="0" fontId="18" fillId="2" borderId="2" xfId="111" applyFont="1" applyFill="1" applyBorder="1" applyAlignment="1">
      <alignment horizontal="center"/>
    </xf>
    <xf numFmtId="0" fontId="18" fillId="2" borderId="2" xfId="111" applyFont="1" applyFill="1" applyBorder="1" applyAlignment="1">
      <alignment horizontal="center" vertical="top"/>
    </xf>
    <xf numFmtId="0" fontId="27" fillId="3" borderId="0" xfId="1" applyNumberFormat="1" applyFont="1" applyFill="1" applyBorder="1" applyAlignment="1">
      <alignment horizontal="center"/>
    </xf>
    <xf numFmtId="0" fontId="29" fillId="3" borderId="0" xfId="1" applyNumberFormat="1" applyFont="1" applyFill="1" applyBorder="1" applyAlignment="1">
      <alignment horizontal="center" vertical="top"/>
    </xf>
    <xf numFmtId="0" fontId="27" fillId="3" borderId="4" xfId="1" applyNumberFormat="1" applyFont="1" applyFill="1" applyBorder="1" applyAlignment="1">
      <alignment horizontal="center" wrapText="1"/>
    </xf>
    <xf numFmtId="0" fontId="17" fillId="3" borderId="0" xfId="1" applyNumberFormat="1" applyFont="1" applyFill="1" applyBorder="1" applyAlignment="1">
      <alignment horizontal="center"/>
    </xf>
    <xf numFmtId="0" fontId="18" fillId="3" borderId="2" xfId="1" applyNumberFormat="1" applyFont="1" applyFill="1" applyBorder="1" applyAlignment="1">
      <alignment horizontal="center"/>
    </xf>
    <xf numFmtId="0" fontId="17" fillId="3" borderId="0" xfId="1" applyNumberFormat="1" applyFont="1" applyFill="1" applyBorder="1" applyAlignment="1">
      <alignment horizontal="center" vertical="top"/>
    </xf>
    <xf numFmtId="0" fontId="18" fillId="3" borderId="2" xfId="1" applyNumberFormat="1" applyFont="1" applyFill="1" applyBorder="1" applyAlignment="1">
      <alignment horizontal="center" wrapText="1"/>
    </xf>
    <xf numFmtId="0" fontId="18" fillId="3" borderId="2" xfId="1" applyNumberFormat="1" applyFont="1" applyFill="1" applyBorder="1" applyAlignment="1">
      <alignment horizontal="center" vertical="top"/>
    </xf>
    <xf numFmtId="0" fontId="18" fillId="3" borderId="2" xfId="1" applyNumberFormat="1" applyFont="1" applyFill="1" applyBorder="1" applyAlignment="1">
      <alignment horizontal="center" vertical="top" wrapText="1"/>
    </xf>
    <xf numFmtId="165" fontId="17" fillId="2" borderId="0" xfId="105" applyNumberFormat="1" applyFont="1" applyFill="1" applyBorder="1" applyAlignment="1">
      <alignment horizontal="center"/>
    </xf>
    <xf numFmtId="165" fontId="18" fillId="2" borderId="2" xfId="105" applyNumberFormat="1" applyFont="1" applyFill="1" applyBorder="1" applyAlignment="1">
      <alignment horizontal="center" vertical="top"/>
    </xf>
    <xf numFmtId="165" fontId="18" fillId="2" borderId="0" xfId="105" applyNumberFormat="1" applyFont="1" applyFill="1" applyBorder="1" applyAlignment="1">
      <alignment horizontal="center"/>
    </xf>
    <xf numFmtId="165" fontId="18" fillId="2" borderId="0" xfId="105" applyNumberFormat="1" applyFont="1" applyFill="1" applyBorder="1" applyAlignment="1">
      <alignment horizontal="center" vertical="top"/>
    </xf>
    <xf numFmtId="165" fontId="17" fillId="2" borderId="0" xfId="105" applyNumberFormat="1" applyFont="1" applyFill="1" applyBorder="1" applyAlignment="1">
      <alignment horizontal="right"/>
    </xf>
    <xf numFmtId="165" fontId="18" fillId="2" borderId="0" xfId="105" applyNumberFormat="1" applyFont="1" applyFill="1" applyBorder="1" applyAlignment="1">
      <alignment horizontal="right" vertical="top"/>
    </xf>
    <xf numFmtId="165" fontId="17" fillId="2" borderId="1" xfId="105" applyNumberFormat="1" applyFont="1" applyFill="1" applyBorder="1" applyAlignment="1">
      <alignment horizontal="center"/>
    </xf>
    <xf numFmtId="165" fontId="17" fillId="2" borderId="0" xfId="107" applyNumberFormat="1" applyFont="1" applyFill="1" applyBorder="1" applyAlignment="1">
      <alignment horizontal="center"/>
    </xf>
    <xf numFmtId="165" fontId="18" fillId="2" borderId="2" xfId="107" applyNumberFormat="1" applyFont="1" applyFill="1" applyBorder="1" applyAlignment="1">
      <alignment horizontal="center" vertical="top"/>
    </xf>
    <xf numFmtId="0" fontId="17" fillId="2" borderId="1" xfId="1" applyNumberFormat="1" applyFont="1" applyFill="1" applyBorder="1" applyAlignment="1">
      <alignment horizontal="center"/>
    </xf>
    <xf numFmtId="0" fontId="17" fillId="2" borderId="0" xfId="1" applyNumberFormat="1" applyFont="1" applyFill="1" applyBorder="1" applyAlignment="1">
      <alignment horizontal="center"/>
    </xf>
    <xf numFmtId="0" fontId="18" fillId="2" borderId="2" xfId="1" applyNumberFormat="1" applyFont="1" applyFill="1" applyBorder="1" applyAlignment="1">
      <alignment horizontal="center" vertical="top"/>
    </xf>
    <xf numFmtId="0" fontId="17" fillId="2" borderId="1" xfId="105" applyNumberFormat="1" applyFont="1" applyFill="1" applyBorder="1" applyAlignment="1">
      <alignment horizontal="center"/>
    </xf>
    <xf numFmtId="0" fontId="17" fillId="2" borderId="0" xfId="105" applyNumberFormat="1" applyFont="1" applyFill="1" applyBorder="1" applyAlignment="1">
      <alignment horizontal="center"/>
    </xf>
    <xf numFmtId="0" fontId="18" fillId="2" borderId="2" xfId="105" applyNumberFormat="1" applyFont="1" applyFill="1" applyBorder="1" applyAlignment="1">
      <alignment horizontal="center" vertical="top"/>
    </xf>
    <xf numFmtId="165" fontId="18" fillId="2" borderId="2" xfId="105" applyNumberFormat="1" applyFont="1" applyFill="1" applyBorder="1" applyAlignment="1">
      <alignment horizontal="center"/>
    </xf>
    <xf numFmtId="165" fontId="18" fillId="2" borderId="2" xfId="107" applyNumberFormat="1" applyFont="1" applyFill="1" applyBorder="1" applyAlignment="1">
      <alignment horizontal="center"/>
    </xf>
    <xf numFmtId="165" fontId="17" fillId="2" borderId="0" xfId="71" applyNumberFormat="1" applyFont="1" applyFill="1" applyBorder="1" applyAlignment="1">
      <alignment horizontal="center"/>
    </xf>
    <xf numFmtId="165" fontId="18" fillId="2" borderId="0" xfId="71" applyNumberFormat="1" applyFont="1" applyFill="1" applyBorder="1" applyAlignment="1">
      <alignment horizontal="center"/>
    </xf>
    <xf numFmtId="165" fontId="18" fillId="2" borderId="2" xfId="71" applyNumberFormat="1" applyFont="1" applyFill="1" applyBorder="1" applyAlignment="1">
      <alignment horizontal="center" vertical="top"/>
    </xf>
    <xf numFmtId="165" fontId="18" fillId="2" borderId="2" xfId="71" applyNumberFormat="1" applyFont="1" applyFill="1" applyBorder="1" applyAlignment="1">
      <alignment horizontal="center"/>
    </xf>
    <xf numFmtId="165" fontId="15" fillId="2" borderId="0" xfId="71" applyNumberFormat="1" applyFont="1" applyFill="1" applyBorder="1" applyAlignment="1">
      <alignment horizontal="center"/>
    </xf>
    <xf numFmtId="165" fontId="16" fillId="2" borderId="0" xfId="71" applyNumberFormat="1" applyFont="1" applyFill="1" applyBorder="1" applyAlignment="1">
      <alignment horizontal="center"/>
    </xf>
    <xf numFmtId="165" fontId="17" fillId="2" borderId="1" xfId="71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top" wrapText="1"/>
    </xf>
    <xf numFmtId="170" fontId="29" fillId="3" borderId="2" xfId="1" applyNumberFormat="1" applyFont="1" applyFill="1" applyBorder="1" applyAlignment="1">
      <alignment horizontal="center" vertical="top" wrapText="1"/>
    </xf>
    <xf numFmtId="170" fontId="27" fillId="3" borderId="0" xfId="1" applyNumberFormat="1" applyFont="1" applyFill="1" applyBorder="1" applyAlignment="1">
      <alignment horizontal="center" vertical="top" wrapText="1"/>
    </xf>
    <xf numFmtId="170" fontId="27" fillId="3" borderId="0" xfId="1" applyNumberFormat="1" applyFont="1" applyFill="1" applyBorder="1" applyAlignment="1">
      <alignment horizontal="center" wrapText="1"/>
    </xf>
    <xf numFmtId="170" fontId="27" fillId="3" borderId="0" xfId="1" applyNumberFormat="1" applyFont="1" applyFill="1" applyBorder="1" applyAlignment="1">
      <alignment horizontal="center"/>
    </xf>
    <xf numFmtId="170" fontId="29" fillId="3" borderId="0" xfId="1" applyNumberFormat="1" applyFont="1" applyFill="1" applyBorder="1" applyAlignment="1">
      <alignment horizontal="center" vertical="top" wrapText="1"/>
    </xf>
    <xf numFmtId="170" fontId="27" fillId="3" borderId="0" xfId="1" applyNumberFormat="1" applyFont="1" applyFill="1" applyBorder="1" applyAlignment="1">
      <alignment horizontal="right" wrapText="1" indent="1"/>
    </xf>
    <xf numFmtId="170" fontId="29" fillId="3" borderId="2" xfId="1" applyNumberFormat="1" applyFont="1" applyFill="1" applyBorder="1" applyAlignment="1">
      <alignment horizontal="right" vertical="top" wrapText="1" indent="1"/>
    </xf>
    <xf numFmtId="0" fontId="27" fillId="3" borderId="0" xfId="1" applyNumberFormat="1" applyFont="1" applyFill="1" applyBorder="1" applyAlignment="1">
      <alignment horizontal="center" vertical="top" wrapText="1"/>
    </xf>
    <xf numFmtId="167" fontId="17" fillId="2" borderId="2" xfId="90" applyNumberFormat="1" applyFont="1" applyFill="1" applyBorder="1" applyAlignment="1">
      <alignment horizontal="center" wrapText="1"/>
    </xf>
    <xf numFmtId="167" fontId="78" fillId="2" borderId="2" xfId="90" applyNumberFormat="1" applyFont="1" applyFill="1" applyBorder="1" applyAlignment="1">
      <alignment horizontal="center"/>
    </xf>
    <xf numFmtId="165" fontId="15" fillId="2" borderId="0" xfId="79" applyNumberFormat="1" applyFont="1" applyFill="1" applyAlignment="1">
      <alignment horizontal="right"/>
    </xf>
    <xf numFmtId="165" fontId="16" fillId="2" borderId="0" xfId="79" applyNumberFormat="1" applyFont="1" applyFill="1" applyAlignment="1">
      <alignment horizontal="right" vertical="top"/>
    </xf>
    <xf numFmtId="165" fontId="17" fillId="2" borderId="0" xfId="79" applyNumberFormat="1" applyFont="1" applyFill="1" applyBorder="1" applyAlignment="1">
      <alignment horizontal="left" vertical="justify" wrapText="1" indent="1"/>
    </xf>
    <xf numFmtId="165" fontId="77" fillId="2" borderId="0" xfId="79" applyNumberFormat="1" applyFont="1" applyFill="1" applyBorder="1" applyAlignment="1">
      <alignment horizontal="left" vertical="justify" wrapText="1" indent="1"/>
    </xf>
    <xf numFmtId="0" fontId="15" fillId="0" borderId="0" xfId="58" applyFont="1" applyFill="1" applyAlignment="1" applyProtection="1">
      <alignment horizontal="right"/>
    </xf>
    <xf numFmtId="0" fontId="16" fillId="0" borderId="0" xfId="361" applyFont="1" applyFill="1" applyAlignment="1">
      <alignment horizontal="right"/>
    </xf>
  </cellXfs>
  <cellStyles count="680">
    <cellStyle name="Comma" xfId="1" builtinId="3"/>
    <cellStyle name="Comma [0] 2" xfId="48"/>
    <cellStyle name="Comma 10" xfId="587"/>
    <cellStyle name="Comma 11" xfId="588"/>
    <cellStyle name="Comma 12" xfId="594"/>
    <cellStyle name="Comma 13" xfId="590"/>
    <cellStyle name="Comma 14" xfId="596"/>
    <cellStyle name="Comma 15" xfId="598"/>
    <cellStyle name="Comma 16" xfId="600"/>
    <cellStyle name="Comma 17" xfId="602"/>
    <cellStyle name="Comma 18" xfId="604"/>
    <cellStyle name="Comma 19" xfId="606"/>
    <cellStyle name="Comma 2" xfId="47"/>
    <cellStyle name="Comma 2 2" xfId="39"/>
    <cellStyle name="Comma 2 3" xfId="46"/>
    <cellStyle name="Comma 20" xfId="608"/>
    <cellStyle name="Comma 21" xfId="610"/>
    <cellStyle name="Comma 22" xfId="612"/>
    <cellStyle name="Comma 23" xfId="614"/>
    <cellStyle name="Comma 24" xfId="616"/>
    <cellStyle name="Comma 25" xfId="618"/>
    <cellStyle name="Comma 26" xfId="620"/>
    <cellStyle name="Comma 27" xfId="622"/>
    <cellStyle name="Comma 28" xfId="624"/>
    <cellStyle name="Comma 29" xfId="626"/>
    <cellStyle name="Comma 3" xfId="52"/>
    <cellStyle name="Comma 3 2" xfId="679"/>
    <cellStyle name="Comma 30" xfId="628"/>
    <cellStyle name="Comma 31" xfId="630"/>
    <cellStyle name="Comma 32" xfId="632"/>
    <cellStyle name="Comma 33" xfId="634"/>
    <cellStyle name="Comma 34" xfId="636"/>
    <cellStyle name="Comma 35" xfId="638"/>
    <cellStyle name="Comma 36" xfId="640"/>
    <cellStyle name="Comma 37" xfId="642"/>
    <cellStyle name="Comma 38" xfId="644"/>
    <cellStyle name="Comma 39" xfId="646"/>
    <cellStyle name="Comma 4" xfId="54"/>
    <cellStyle name="Comma 4 2" xfId="23"/>
    <cellStyle name="Comma 40" xfId="648"/>
    <cellStyle name="Comma 41" xfId="650"/>
    <cellStyle name="Comma 42" xfId="652"/>
    <cellStyle name="Comma 43" xfId="671"/>
    <cellStyle name="Comma 5" xfId="57"/>
    <cellStyle name="Comma 5 2" xfId="569"/>
    <cellStyle name="Comma 6" xfId="550"/>
    <cellStyle name="Comma 7" xfId="565"/>
    <cellStyle name="Comma 7 2" xfId="576"/>
    <cellStyle name="Comma 8" xfId="571"/>
    <cellStyle name="Comma 9" xfId="585"/>
    <cellStyle name="Hyperlink 2" xfId="58"/>
    <cellStyle name="Hyperlink 2 2" xfId="56"/>
    <cellStyle name="Hyperlink 3" xfId="59"/>
    <cellStyle name="Hyperlink 4" xfId="63"/>
    <cellStyle name="Hyperlink 5" xfId="16"/>
    <cellStyle name="Normal" xfId="0" builtinId="0"/>
    <cellStyle name="Normal - Style1" xfId="34"/>
    <cellStyle name="Normal - Style2" xfId="38"/>
    <cellStyle name="Normal - Style3" xfId="45"/>
    <cellStyle name="Normal - Style4" xfId="64"/>
    <cellStyle name="Normal - Style5" xfId="67"/>
    <cellStyle name="Normal - Style6" xfId="70"/>
    <cellStyle name="Normal - Style7" xfId="73"/>
    <cellStyle name="Normal - Style8" xfId="75"/>
    <cellStyle name="Normal 10" xfId="76"/>
    <cellStyle name="Normal 10 2" xfId="673"/>
    <cellStyle name="Normal 100" xfId="658"/>
    <cellStyle name="Normal 101" xfId="659"/>
    <cellStyle name="Normal 102" xfId="660"/>
    <cellStyle name="Normal 103" xfId="661"/>
    <cellStyle name="Normal 104" xfId="672"/>
    <cellStyle name="Normal 11" xfId="77"/>
    <cellStyle name="Normal 12" xfId="78"/>
    <cellStyle name="Normal 12 2" xfId="678"/>
    <cellStyle name="Normal 13" xfId="79"/>
    <cellStyle name="Normal 13 2" xfId="80"/>
    <cellStyle name="Normal 13 2 6" xfId="546"/>
    <cellStyle name="Normal 14" xfId="83"/>
    <cellStyle name="Normal 15" xfId="86"/>
    <cellStyle name="Normal 15 2" xfId="677"/>
    <cellStyle name="Normal 16" xfId="90"/>
    <cellStyle name="Normal 17" xfId="92"/>
    <cellStyle name="Normal 18" xfId="94"/>
    <cellStyle name="Normal 19" xfId="96"/>
    <cellStyle name="Normal 19 2" xfId="669"/>
    <cellStyle name="Normal 2" xfId="98"/>
    <cellStyle name="Normal 2 2" xfId="100"/>
    <cellStyle name="Normal 2 2 2" xfId="101"/>
    <cellStyle name="Normal 2 2 2 2" xfId="29"/>
    <cellStyle name="Normal 2 2 2 3" xfId="32"/>
    <cellStyle name="Normal 2 3" xfId="102"/>
    <cellStyle name="Normal 2 4" xfId="591"/>
    <cellStyle name="Normal 20" xfId="87"/>
    <cellStyle name="Normal 20 2" xfId="105"/>
    <cellStyle name="Normal 20 3" xfId="664"/>
    <cellStyle name="Normal 21" xfId="91"/>
    <cellStyle name="Normal 21 2" xfId="106"/>
    <cellStyle name="Normal 21 3" xfId="663"/>
    <cellStyle name="Normal 22" xfId="93"/>
    <cellStyle name="Normal 22 2" xfId="107"/>
    <cellStyle name="Normal 22 3" xfId="665"/>
    <cellStyle name="Normal 23" xfId="95"/>
    <cellStyle name="Normal 24" xfId="97"/>
    <cellStyle name="Normal 25" xfId="108"/>
    <cellStyle name="Normal 25 2" xfId="110"/>
    <cellStyle name="Normal 25 3" xfId="662"/>
    <cellStyle name="Normal 26" xfId="111"/>
    <cellStyle name="Normal 26 2" xfId="113"/>
    <cellStyle name="Normal 27" xfId="115"/>
    <cellStyle name="Normal 28" xfId="117"/>
    <cellStyle name="Normal 28 2" xfId="119"/>
    <cellStyle name="Normal 29" xfId="121"/>
    <cellStyle name="Normal 29 2" xfId="71"/>
    <cellStyle name="Normal 29 3" xfId="666"/>
    <cellStyle name="Normal 3" xfId="126"/>
    <cellStyle name="Normal 3 2" xfId="592"/>
    <cellStyle name="Normal 3 2 3" xfId="128"/>
    <cellStyle name="Normal 3 2 3 2" xfId="129"/>
    <cellStyle name="Normal 3 2 3 3" xfId="130"/>
    <cellStyle name="Normal 3 2 3 3 2" xfId="568"/>
    <cellStyle name="Normal 3 2 3 3 3" xfId="547"/>
    <cellStyle name="Normal 3 2 3 3 3 2" xfId="570"/>
    <cellStyle name="Normal 3 2 3 4" xfId="548"/>
    <cellStyle name="Normal 3 2 3 4 2" xfId="573"/>
    <cellStyle name="Normal 3 2 3 5" xfId="572"/>
    <cellStyle name="Normal 3 2 3 6" xfId="584"/>
    <cellStyle name="Normal 3 2 3 6 2" xfId="670"/>
    <cellStyle name="Normal 3 5 2 5 5" xfId="131"/>
    <cellStyle name="Normal 30" xfId="109"/>
    <cellStyle name="Normal 31" xfId="112"/>
    <cellStyle name="Normal 31 2" xfId="114"/>
    <cellStyle name="Normal 32" xfId="116"/>
    <cellStyle name="Normal 32 2" xfId="123"/>
    <cellStyle name="Normal 32 3" xfId="134"/>
    <cellStyle name="Normal 32 3 2" xfId="549"/>
    <cellStyle name="Normal 32 3 3" xfId="556"/>
    <cellStyle name="Normal 32 3 3 2" xfId="582"/>
    <cellStyle name="Normal 33" xfId="118"/>
    <cellStyle name="Normal 33 2" xfId="120"/>
    <cellStyle name="Normal 33 2 2" xfId="135"/>
    <cellStyle name="Normal 33 2 2 2" xfId="137"/>
    <cellStyle name="Normal 33 2 2 2 2" xfId="22"/>
    <cellStyle name="Normal 33 2 2 3" xfId="138"/>
    <cellStyle name="Normal 33 2 3" xfId="139"/>
    <cellStyle name="Normal 33 2 3 2" xfId="141"/>
    <cellStyle name="Normal 33 2 4" xfId="142"/>
    <cellStyle name="Normal 33 3" xfId="143"/>
    <cellStyle name="Normal 33 3 2" xfId="144"/>
    <cellStyle name="Normal 33 3 2 2" xfId="145"/>
    <cellStyle name="Normal 33 3 3" xfId="146"/>
    <cellStyle name="Normal 33 4" xfId="147"/>
    <cellStyle name="Normal 33 4 2" xfId="148"/>
    <cellStyle name="Normal 33 5" xfId="149"/>
    <cellStyle name="Normal 33 6" xfId="136"/>
    <cellStyle name="Normal 33 6 2" xfId="566"/>
    <cellStyle name="Normal 33 6 2 2" xfId="578"/>
    <cellStyle name="Normal 34" xfId="122"/>
    <cellStyle name="Normal 34 2" xfId="72"/>
    <cellStyle name="Normal 34 2 2" xfId="152"/>
    <cellStyle name="Normal 34 2 2 2" xfId="62"/>
    <cellStyle name="Normal 34 2 2 2 2" xfId="155"/>
    <cellStyle name="Normal 34 2 2 3" xfId="15"/>
    <cellStyle name="Normal 34 2 3" xfId="158"/>
    <cellStyle name="Normal 34 2 3 2" xfId="161"/>
    <cellStyle name="Normal 34 2 4" xfId="164"/>
    <cellStyle name="Normal 34 3" xfId="74"/>
    <cellStyle name="Normal 34 3 2" xfId="167"/>
    <cellStyle name="Normal 34 3 2 2" xfId="170"/>
    <cellStyle name="Normal 34 3 3" xfId="173"/>
    <cellStyle name="Normal 34 4" xfId="174"/>
    <cellStyle name="Normal 34 4 2" xfId="177"/>
    <cellStyle name="Normal 34 5" xfId="178"/>
    <cellStyle name="Normal 34 6" xfId="140"/>
    <cellStyle name="Normal 34 6 2" xfId="567"/>
    <cellStyle name="Normal 35" xfId="132"/>
    <cellStyle name="Normal 35 2" xfId="179"/>
    <cellStyle name="Normal 35 2 2" xfId="181"/>
    <cellStyle name="Normal 35 2 2 2" xfId="65"/>
    <cellStyle name="Normal 35 2 2 2 2" xfId="184"/>
    <cellStyle name="Normal 35 2 2 3" xfId="68"/>
    <cellStyle name="Normal 35 2 3" xfId="186"/>
    <cellStyle name="Normal 35 2 3 2" xfId="188"/>
    <cellStyle name="Normal 35 2 4" xfId="20"/>
    <cellStyle name="Normal 35 3" xfId="190"/>
    <cellStyle name="Normal 35 3 2" xfId="192"/>
    <cellStyle name="Normal 35 3 2 2" xfId="194"/>
    <cellStyle name="Normal 35 3 3" xfId="196"/>
    <cellStyle name="Normal 35 4" xfId="198"/>
    <cellStyle name="Normal 35 4 2" xfId="202"/>
    <cellStyle name="Normal 35 5" xfId="204"/>
    <cellStyle name="Normal 35 6" xfId="206"/>
    <cellStyle name="Normal 35 6 2" xfId="552"/>
    <cellStyle name="Normal 35 6 2 2" xfId="579"/>
    <cellStyle name="Normal 36" xfId="208"/>
    <cellStyle name="Normal 36 2" xfId="210"/>
    <cellStyle name="Normal 36 2 2" xfId="81"/>
    <cellStyle name="Normal 36 2 2 2" xfId="212"/>
    <cellStyle name="Normal 36 2 2 2 2" xfId="11"/>
    <cellStyle name="Normal 36 2 2 3" xfId="214"/>
    <cellStyle name="Normal 36 2 3" xfId="84"/>
    <cellStyle name="Normal 36 2 3 2" xfId="103"/>
    <cellStyle name="Normal 36 2 4" xfId="88"/>
    <cellStyle name="Normal 36 3" xfId="217"/>
    <cellStyle name="Normal 36 3 2" xfId="222"/>
    <cellStyle name="Normal 36 3 2 2" xfId="226"/>
    <cellStyle name="Normal 36 3 3" xfId="228"/>
    <cellStyle name="Normal 36 4" xfId="231"/>
    <cellStyle name="Normal 36 4 2" xfId="233"/>
    <cellStyle name="Normal 36 5" xfId="237"/>
    <cellStyle name="Normal 36 6" xfId="241"/>
    <cellStyle name="Normal 36 6 2" xfId="553"/>
    <cellStyle name="Normal 36 6 2 2" xfId="580"/>
    <cellStyle name="Normal 37" xfId="244"/>
    <cellStyle name="Normal 37 2" xfId="246"/>
    <cellStyle name="Normal 37 2 2" xfId="235"/>
    <cellStyle name="Normal 37 2 2 2" xfId="248"/>
    <cellStyle name="Normal 37 2 2 2 2" xfId="250"/>
    <cellStyle name="Normal 37 2 2 3" xfId="252"/>
    <cellStyle name="Normal 37 2 3" xfId="239"/>
    <cellStyle name="Normal 37 2 3 2" xfId="254"/>
    <cellStyle name="Normal 37 2 4" xfId="256"/>
    <cellStyle name="Normal 37 3" xfId="259"/>
    <cellStyle name="Normal 37 3 2" xfId="263"/>
    <cellStyle name="Normal 37 3 2 2" xfId="267"/>
    <cellStyle name="Normal 37 3 3" xfId="271"/>
    <cellStyle name="Normal 37 4" xfId="273"/>
    <cellStyle name="Normal 37 4 2" xfId="277"/>
    <cellStyle name="Normal 37 5" xfId="261"/>
    <cellStyle name="Normal 37 6" xfId="269"/>
    <cellStyle name="Normal 37 6 2" xfId="554"/>
    <cellStyle name="Normal 37 6 2 2" xfId="583"/>
    <cellStyle name="Normal 38" xfId="279"/>
    <cellStyle name="Normal 38 2" xfId="281"/>
    <cellStyle name="Normal 38 2 2" xfId="283"/>
    <cellStyle name="Normal 38 2 2 2" xfId="287"/>
    <cellStyle name="Normal 38 2 2 2 2" xfId="291"/>
    <cellStyle name="Normal 38 2 2 3" xfId="295"/>
    <cellStyle name="Normal 38 2 3" xfId="297"/>
    <cellStyle name="Normal 38 2 3 2" xfId="301"/>
    <cellStyle name="Normal 38 2 4" xfId="303"/>
    <cellStyle name="Normal 38 3" xfId="305"/>
    <cellStyle name="Normal 38 3 2" xfId="307"/>
    <cellStyle name="Normal 38 3 2 2" xfId="310"/>
    <cellStyle name="Normal 38 3 3" xfId="312"/>
    <cellStyle name="Normal 38 4" xfId="314"/>
    <cellStyle name="Normal 38 4 2" xfId="316"/>
    <cellStyle name="Normal 38 5" xfId="275"/>
    <cellStyle name="Normal 38 6" xfId="318"/>
    <cellStyle name="Normal 38 6 2" xfId="555"/>
    <cellStyle name="Normal 38 6 2 2" xfId="581"/>
    <cellStyle name="Normal 39" xfId="320"/>
    <cellStyle name="Normal 39 2" xfId="322"/>
    <cellStyle name="Normal 39 2 2" xfId="324"/>
    <cellStyle name="Normal 39 2 2 2" xfId="326"/>
    <cellStyle name="Normal 39 2 2 2 2" xfId="199"/>
    <cellStyle name="Normal 39 2 2 3" xfId="328"/>
    <cellStyle name="Normal 39 2 3" xfId="285"/>
    <cellStyle name="Normal 39 2 3 2" xfId="289"/>
    <cellStyle name="Normal 39 2 4" xfId="293"/>
    <cellStyle name="Normal 39 3" xfId="330"/>
    <cellStyle name="Normal 39 3 2" xfId="332"/>
    <cellStyle name="Normal 39 3 2 2" xfId="334"/>
    <cellStyle name="Normal 39 3 3" xfId="299"/>
    <cellStyle name="Normal 39 4" xfId="336"/>
    <cellStyle name="Normal 39 4 2" xfId="24"/>
    <cellStyle name="Normal 39 5" xfId="265"/>
    <cellStyle name="Normal 39 6" xfId="338"/>
    <cellStyle name="Normal 39 6 2" xfId="557"/>
    <cellStyle name="Normal 4" xfId="342"/>
    <cellStyle name="Normal 4 2" xfId="345"/>
    <cellStyle name="Normal 4 3" xfId="593"/>
    <cellStyle name="Normal 40" xfId="133"/>
    <cellStyle name="Normal 40 2" xfId="180"/>
    <cellStyle name="Normal 40 2 2" xfId="182"/>
    <cellStyle name="Normal 40 2 2 2" xfId="66"/>
    <cellStyle name="Normal 40 2 2 2 2" xfId="185"/>
    <cellStyle name="Normal 40 2 2 3" xfId="69"/>
    <cellStyle name="Normal 40 2 3" xfId="187"/>
    <cellStyle name="Normal 40 2 3 2" xfId="189"/>
    <cellStyle name="Normal 40 2 4" xfId="21"/>
    <cellStyle name="Normal 40 3" xfId="191"/>
    <cellStyle name="Normal 40 3 2" xfId="193"/>
    <cellStyle name="Normal 40 3 2 2" xfId="195"/>
    <cellStyle name="Normal 40 3 3" xfId="197"/>
    <cellStyle name="Normal 40 4" xfId="200"/>
    <cellStyle name="Normal 40 4 2" xfId="203"/>
    <cellStyle name="Normal 40 5" xfId="205"/>
    <cellStyle name="Normal 40 6" xfId="207"/>
    <cellStyle name="Normal 40 6 2" xfId="558"/>
    <cellStyle name="Normal 41" xfId="209"/>
    <cellStyle name="Normal 41 2" xfId="211"/>
    <cellStyle name="Normal 41 2 2" xfId="82"/>
    <cellStyle name="Normal 41 2 2 2" xfId="213"/>
    <cellStyle name="Normal 41 2 2 2 2" xfId="12"/>
    <cellStyle name="Normal 41 2 2 3" xfId="215"/>
    <cellStyle name="Normal 41 2 3" xfId="85"/>
    <cellStyle name="Normal 41 2 3 2" xfId="104"/>
    <cellStyle name="Normal 41 2 4" xfId="89"/>
    <cellStyle name="Normal 41 3" xfId="218"/>
    <cellStyle name="Normal 41 3 2" xfId="223"/>
    <cellStyle name="Normal 41 3 2 2" xfId="227"/>
    <cellStyle name="Normal 41 3 3" xfId="229"/>
    <cellStyle name="Normal 41 4" xfId="232"/>
    <cellStyle name="Normal 41 4 2" xfId="234"/>
    <cellStyle name="Normal 41 5" xfId="238"/>
    <cellStyle name="Normal 41 6" xfId="242"/>
    <cellStyle name="Normal 41 6 2" xfId="559"/>
    <cellStyle name="Normal 42" xfId="245"/>
    <cellStyle name="Normal 42 2" xfId="247"/>
    <cellStyle name="Normal 42 2 2" xfId="236"/>
    <cellStyle name="Normal 42 2 2 2" xfId="249"/>
    <cellStyle name="Normal 42 2 2 2 2" xfId="251"/>
    <cellStyle name="Normal 42 2 2 3" xfId="253"/>
    <cellStyle name="Normal 42 2 3" xfId="240"/>
    <cellStyle name="Normal 42 2 3 2" xfId="255"/>
    <cellStyle name="Normal 42 2 4" xfId="257"/>
    <cellStyle name="Normal 42 3" xfId="260"/>
    <cellStyle name="Normal 42 3 2" xfId="264"/>
    <cellStyle name="Normal 42 3 2 2" xfId="268"/>
    <cellStyle name="Normal 42 3 3" xfId="272"/>
    <cellStyle name="Normal 42 4" xfId="274"/>
    <cellStyle name="Normal 42 4 2" xfId="278"/>
    <cellStyle name="Normal 42 5" xfId="262"/>
    <cellStyle name="Normal 42 6" xfId="270"/>
    <cellStyle name="Normal 42 6 2" xfId="560"/>
    <cellStyle name="Normal 43" xfId="280"/>
    <cellStyle name="Normal 43 2" xfId="282"/>
    <cellStyle name="Normal 43 2 2" xfId="284"/>
    <cellStyle name="Normal 43 2 2 2" xfId="288"/>
    <cellStyle name="Normal 43 2 2 2 2" xfId="292"/>
    <cellStyle name="Normal 43 2 2 3" xfId="296"/>
    <cellStyle name="Normal 43 2 3" xfId="298"/>
    <cellStyle name="Normal 43 2 3 2" xfId="302"/>
    <cellStyle name="Normal 43 2 4" xfId="304"/>
    <cellStyle name="Normal 43 3" xfId="306"/>
    <cellStyle name="Normal 43 3 2" xfId="308"/>
    <cellStyle name="Normal 43 3 2 2" xfId="311"/>
    <cellStyle name="Normal 43 3 3" xfId="313"/>
    <cellStyle name="Normal 43 4" xfId="315"/>
    <cellStyle name="Normal 43 4 2" xfId="317"/>
    <cellStyle name="Normal 43 5" xfId="276"/>
    <cellStyle name="Normal 43 6" xfId="319"/>
    <cellStyle name="Normal 43 6 2" xfId="561"/>
    <cellStyle name="Normal 44" xfId="321"/>
    <cellStyle name="Normal 44 2" xfId="323"/>
    <cellStyle name="Normal 44 2 2" xfId="325"/>
    <cellStyle name="Normal 44 2 2 2" xfId="327"/>
    <cellStyle name="Normal 44 2 2 2 2" xfId="201"/>
    <cellStyle name="Normal 44 2 2 3" xfId="329"/>
    <cellStyle name="Normal 44 2 3" xfId="286"/>
    <cellStyle name="Normal 44 2 3 2" xfId="290"/>
    <cellStyle name="Normal 44 2 4" xfId="294"/>
    <cellStyle name="Normal 44 3" xfId="331"/>
    <cellStyle name="Normal 44 3 2" xfId="333"/>
    <cellStyle name="Normal 44 3 2 2" xfId="335"/>
    <cellStyle name="Normal 44 3 3" xfId="300"/>
    <cellStyle name="Normal 44 4" xfId="337"/>
    <cellStyle name="Normal 44 4 2" xfId="25"/>
    <cellStyle name="Normal 44 5" xfId="266"/>
    <cellStyle name="Normal 44 6" xfId="339"/>
    <cellStyle name="Normal 44 6 2" xfId="562"/>
    <cellStyle name="Normal 45" xfId="346"/>
    <cellStyle name="Normal 45 2" xfId="348"/>
    <cellStyle name="Normal 45 2 2" xfId="349"/>
    <cellStyle name="Normal 45 2 2 2" xfId="352"/>
    <cellStyle name="Normal 45 2 2 2 2" xfId="44"/>
    <cellStyle name="Normal 45 2 2 3" xfId="353"/>
    <cellStyle name="Normal 45 2 3" xfId="309"/>
    <cellStyle name="Normal 45 2 3 2" xfId="53"/>
    <cellStyle name="Normal 45 2 4" xfId="354"/>
    <cellStyle name="Normal 45 3" xfId="183"/>
    <cellStyle name="Normal 45 3 2" xfId="355"/>
    <cellStyle name="Normal 45 3 2 2" xfId="356"/>
    <cellStyle name="Normal 45 3 3" xfId="357"/>
    <cellStyle name="Normal 45 4" xfId="358"/>
    <cellStyle name="Normal 45 4 2" xfId="359"/>
    <cellStyle name="Normal 45 5" xfId="27"/>
    <cellStyle name="Normal 45 6" xfId="28"/>
    <cellStyle name="Normal 45 6 2" xfId="563"/>
    <cellStyle name="Normal 46" xfId="360"/>
    <cellStyle name="Normal 46 2" xfId="362"/>
    <cellStyle name="Normal 46 2 2" xfId="9"/>
    <cellStyle name="Normal 46 2 2 2" xfId="216"/>
    <cellStyle name="Normal 46 2 2 2 2" xfId="221"/>
    <cellStyle name="Normal 46 2 2 3" xfId="230"/>
    <cellStyle name="Normal 46 2 3" xfId="33"/>
    <cellStyle name="Normal 46 2 3 2" xfId="258"/>
    <cellStyle name="Normal 46 2 4" xfId="37"/>
    <cellStyle name="Normal 46 3" xfId="364"/>
    <cellStyle name="Normal 46 3 2" xfId="365"/>
    <cellStyle name="Normal 46 3 2 2" xfId="366"/>
    <cellStyle name="Normal 46 3 3" xfId="99"/>
    <cellStyle name="Normal 46 4" xfId="367"/>
    <cellStyle name="Normal 46 4 2" xfId="368"/>
    <cellStyle name="Normal 46 5" xfId="369"/>
    <cellStyle name="Normal 46 6" xfId="370"/>
    <cellStyle name="Normal 46 6 2" xfId="564"/>
    <cellStyle name="Normal 46 6 2 2" xfId="577"/>
    <cellStyle name="Normal 47" xfId="372"/>
    <cellStyle name="Normal 47 2" xfId="375"/>
    <cellStyle name="Normal 47 2 2" xfId="379"/>
    <cellStyle name="Normal 47 2 2 2" xfId="380"/>
    <cellStyle name="Normal 47 2 2 2 2" xfId="383"/>
    <cellStyle name="Normal 47 2 2 3" xfId="384"/>
    <cellStyle name="Normal 47 2 3" xfId="385"/>
    <cellStyle name="Normal 47 2 3 2" xfId="19"/>
    <cellStyle name="Normal 47 2 4" xfId="386"/>
    <cellStyle name="Normal 47 3" xfId="387"/>
    <cellStyle name="Normal 47 3 2" xfId="388"/>
    <cellStyle name="Normal 47 3 2 2" xfId="389"/>
    <cellStyle name="Normal 47 3 3" xfId="55"/>
    <cellStyle name="Normal 47 4" xfId="390"/>
    <cellStyle name="Normal 47 4 2" xfId="6"/>
    <cellStyle name="Normal 47 5" xfId="391"/>
    <cellStyle name="Normal 47 6" xfId="392"/>
    <cellStyle name="Normal 48" xfId="394"/>
    <cellStyle name="Normal 48 2" xfId="397"/>
    <cellStyle name="Normal 48 2 2" xfId="340"/>
    <cellStyle name="Normal 48 2 2 2" xfId="343"/>
    <cellStyle name="Normal 48 2 2 2 2" xfId="399"/>
    <cellStyle name="Normal 48 2 2 3" xfId="401"/>
    <cellStyle name="Normal 48 2 3" xfId="403"/>
    <cellStyle name="Normal 48 2 3 2" xfId="406"/>
    <cellStyle name="Normal 48 2 4" xfId="408"/>
    <cellStyle name="Normal 48 3" xfId="150"/>
    <cellStyle name="Normal 48 3 2" xfId="60"/>
    <cellStyle name="Normal 48 3 2 2" xfId="153"/>
    <cellStyle name="Normal 48 3 3" xfId="13"/>
    <cellStyle name="Normal 48 4" xfId="156"/>
    <cellStyle name="Normal 48 4 2" xfId="159"/>
    <cellStyle name="Normal 48 5" xfId="162"/>
    <cellStyle name="Normal 49" xfId="410"/>
    <cellStyle name="Normal 49 2" xfId="412"/>
    <cellStyle name="Normal 49 2 2" xfId="30"/>
    <cellStyle name="Normal 49 2 2 2" xfId="42"/>
    <cellStyle name="Normal 49 2 2 2 2" xfId="414"/>
    <cellStyle name="Normal 49 2 2 3" xfId="416"/>
    <cellStyle name="Normal 49 2 3" xfId="35"/>
    <cellStyle name="Normal 49 2 3 2" xfId="418"/>
    <cellStyle name="Normal 49 2 4" xfId="40"/>
    <cellStyle name="Normal 49 3" xfId="165"/>
    <cellStyle name="Normal 49 3 2" xfId="168"/>
    <cellStyle name="Normal 49 3 2 2" xfId="422"/>
    <cellStyle name="Normal 49 3 3" xfId="424"/>
    <cellStyle name="Normal 49 4" xfId="171"/>
    <cellStyle name="Normal 49 4 2" xfId="426"/>
    <cellStyle name="Normal 49 5" xfId="428"/>
    <cellStyle name="Normal 5" xfId="405"/>
    <cellStyle name="Normal 5 2" xfId="667"/>
    <cellStyle name="Normal 5 3" xfId="675"/>
    <cellStyle name="Normal 50" xfId="347"/>
    <cellStyle name="Normal 51" xfId="361"/>
    <cellStyle name="Normal 51 2" xfId="363"/>
    <cellStyle name="Normal 51 2 2" xfId="10"/>
    <cellStyle name="Normal 51 3" xfId="674"/>
    <cellStyle name="Normal 52" xfId="574"/>
    <cellStyle name="Normal 53" xfId="395"/>
    <cellStyle name="Normal 53 2" xfId="398"/>
    <cellStyle name="Normal 53 2 2" xfId="341"/>
    <cellStyle name="Normal 53 2 2 2" xfId="344"/>
    <cellStyle name="Normal 53 2 2 2 2" xfId="400"/>
    <cellStyle name="Normal 53 2 2 3" xfId="402"/>
    <cellStyle name="Normal 53 2 3" xfId="404"/>
    <cellStyle name="Normal 53 2 3 2" xfId="407"/>
    <cellStyle name="Normal 53 2 4" xfId="409"/>
    <cellStyle name="Normal 53 3" xfId="151"/>
    <cellStyle name="Normal 53 3 2" xfId="61"/>
    <cellStyle name="Normal 53 3 2 2" xfId="154"/>
    <cellStyle name="Normal 53 3 3" xfId="14"/>
    <cellStyle name="Normal 53 4" xfId="157"/>
    <cellStyle name="Normal 53 4 2" xfId="160"/>
    <cellStyle name="Normal 53 5" xfId="163"/>
    <cellStyle name="Normal 54" xfId="411"/>
    <cellStyle name="Normal 54 2" xfId="413"/>
    <cellStyle name="Normal 54 2 2" xfId="31"/>
    <cellStyle name="Normal 54 2 2 2" xfId="43"/>
    <cellStyle name="Normal 54 2 2 2 2" xfId="415"/>
    <cellStyle name="Normal 54 2 2 3" xfId="417"/>
    <cellStyle name="Normal 54 2 3" xfId="36"/>
    <cellStyle name="Normal 54 2 3 2" xfId="419"/>
    <cellStyle name="Normal 54 2 4" xfId="41"/>
    <cellStyle name="Normal 54 3" xfId="166"/>
    <cellStyle name="Normal 54 3 2" xfId="169"/>
    <cellStyle name="Normal 54 3 2 2" xfId="423"/>
    <cellStyle name="Normal 54 3 3" xfId="425"/>
    <cellStyle name="Normal 54 4" xfId="172"/>
    <cellStyle name="Normal 54 4 2" xfId="427"/>
    <cellStyle name="Normal 54 5" xfId="429"/>
    <cellStyle name="Normal 55" xfId="431"/>
    <cellStyle name="Normal 55 2" xfId="433"/>
    <cellStyle name="Normal 55 2 2" xfId="435"/>
    <cellStyle name="Normal 55 2 2 2" xfId="437"/>
    <cellStyle name="Normal 55 2 2 2 2" xfId="442"/>
    <cellStyle name="Normal 55 2 2 3" xfId="444"/>
    <cellStyle name="Normal 55 2 3" xfId="382"/>
    <cellStyle name="Normal 55 2 3 2" xfId="446"/>
    <cellStyle name="Normal 55 2 4" xfId="421"/>
    <cellStyle name="Normal 55 3" xfId="176"/>
    <cellStyle name="Normal 55 3 2" xfId="373"/>
    <cellStyle name="Normal 55 3 2 2" xfId="376"/>
    <cellStyle name="Normal 55 3 3" xfId="396"/>
    <cellStyle name="Normal 55 4" xfId="448"/>
    <cellStyle name="Normal 55 4 2" xfId="450"/>
    <cellStyle name="Normal 55 5" xfId="452"/>
    <cellStyle name="Normal 56" xfId="453"/>
    <cellStyle name="Normal 56 2" xfId="454"/>
    <cellStyle name="Normal 56 2 2" xfId="455"/>
    <cellStyle name="Normal 56 2 2 2" xfId="5"/>
    <cellStyle name="Normal 56 2 2 2 2" xfId="51"/>
    <cellStyle name="Normal 56 2 2 3" xfId="440"/>
    <cellStyle name="Normal 56 2 3" xfId="456"/>
    <cellStyle name="Normal 56 2 3 2" xfId="457"/>
    <cellStyle name="Normal 56 2 4" xfId="458"/>
    <cellStyle name="Normal 56 3" xfId="459"/>
    <cellStyle name="Normal 56 3 2" xfId="460"/>
    <cellStyle name="Normal 56 3 2 2" xfId="243"/>
    <cellStyle name="Normal 56 3 3" xfId="461"/>
    <cellStyle name="Normal 56 4" xfId="462"/>
    <cellStyle name="Normal 56 4 2" xfId="2"/>
    <cellStyle name="Normal 56 5" xfId="127"/>
    <cellStyle name="Normal 57" xfId="18"/>
    <cellStyle name="Normal 57 2" xfId="464"/>
    <cellStyle name="Normal 57 2 2" xfId="466"/>
    <cellStyle name="Normal 57 2 2 2" xfId="468"/>
    <cellStyle name="Normal 57 2 2 2 2" xfId="470"/>
    <cellStyle name="Normal 57 2 2 3" xfId="378"/>
    <cellStyle name="Normal 57 2 3" xfId="472"/>
    <cellStyle name="Normal 57 2 3 2" xfId="474"/>
    <cellStyle name="Normal 57 2 4" xfId="476"/>
    <cellStyle name="Normal 57 3" xfId="478"/>
    <cellStyle name="Normal 57 3 2" xfId="480"/>
    <cellStyle name="Normal 57 3 2 2" xfId="125"/>
    <cellStyle name="Normal 57 3 3" xfId="482"/>
    <cellStyle name="Normal 57 4" xfId="484"/>
    <cellStyle name="Normal 57 4 2" xfId="486"/>
    <cellStyle name="Normal 57 5" xfId="488"/>
    <cellStyle name="Normal 58" xfId="8"/>
    <cellStyle name="Normal 58 2" xfId="490"/>
    <cellStyle name="Normal 58 2 2" xfId="492"/>
    <cellStyle name="Normal 58 2 2 2" xfId="494"/>
    <cellStyle name="Normal 58 2 2 2 2" xfId="496"/>
    <cellStyle name="Normal 58 2 2 3" xfId="498"/>
    <cellStyle name="Normal 58 2 3" xfId="500"/>
    <cellStyle name="Normal 58 2 3 2" xfId="502"/>
    <cellStyle name="Normal 58 2 4" xfId="504"/>
    <cellStyle name="Normal 58 3" xfId="506"/>
    <cellStyle name="Normal 58 3 2" xfId="508"/>
    <cellStyle name="Normal 58 3 2 2" xfId="510"/>
    <cellStyle name="Normal 58 3 3" xfId="351"/>
    <cellStyle name="Normal 58 4" xfId="4"/>
    <cellStyle name="Normal 58 4 2" xfId="50"/>
    <cellStyle name="Normal 58 5" xfId="439"/>
    <cellStyle name="Normal 59" xfId="220"/>
    <cellStyle name="Normal 59 2" xfId="225"/>
    <cellStyle name="Normal 59 2 2" xfId="512"/>
    <cellStyle name="Normal 59 2 2 2" xfId="514"/>
    <cellStyle name="Normal 59 2 2 2 2" xfId="516"/>
    <cellStyle name="Normal 59 2 2 3" xfId="518"/>
    <cellStyle name="Normal 59 2 3" xfId="520"/>
    <cellStyle name="Normal 59 2 3 2" xfId="522"/>
    <cellStyle name="Normal 59 2 4" xfId="524"/>
    <cellStyle name="Normal 59 3" xfId="526"/>
    <cellStyle name="Normal 59 3 2" xfId="528"/>
    <cellStyle name="Normal 59 3 2 2" xfId="530"/>
    <cellStyle name="Normal 59 3 3" xfId="532"/>
    <cellStyle name="Normal 59 4" xfId="534"/>
    <cellStyle name="Normal 59 4 2" xfId="536"/>
    <cellStyle name="Normal 59 5" xfId="538"/>
    <cellStyle name="Normal 6" xfId="539"/>
    <cellStyle name="Normal 60" xfId="430"/>
    <cellStyle name="Normal 60 2" xfId="432"/>
    <cellStyle name="Normal 60 2 2" xfId="434"/>
    <cellStyle name="Normal 60 2 2 2" xfId="436"/>
    <cellStyle name="Normal 60 2 2 2 2" xfId="441"/>
    <cellStyle name="Normal 60 2 2 3" xfId="443"/>
    <cellStyle name="Normal 60 2 3" xfId="381"/>
    <cellStyle name="Normal 60 2 3 2" xfId="445"/>
    <cellStyle name="Normal 60 2 4" xfId="420"/>
    <cellStyle name="Normal 60 3" xfId="175"/>
    <cellStyle name="Normal 60 3 2" xfId="371"/>
    <cellStyle name="Normal 60 3 2 2" xfId="374"/>
    <cellStyle name="Normal 60 3 3" xfId="393"/>
    <cellStyle name="Normal 60 4" xfId="447"/>
    <cellStyle name="Normal 60 4 2" xfId="449"/>
    <cellStyle name="Normal 60 5" xfId="451"/>
    <cellStyle name="Normal 61" xfId="586"/>
    <cellStyle name="Normal 62" xfId="17"/>
    <cellStyle name="Normal 62 2" xfId="463"/>
    <cellStyle name="Normal 62 2 2" xfId="465"/>
    <cellStyle name="Normal 62 2 2 2" xfId="467"/>
    <cellStyle name="Normal 62 2 2 2 2" xfId="469"/>
    <cellStyle name="Normal 62 2 2 3" xfId="377"/>
    <cellStyle name="Normal 62 2 3" xfId="471"/>
    <cellStyle name="Normal 62 2 3 2" xfId="473"/>
    <cellStyle name="Normal 62 2 4" xfId="475"/>
    <cellStyle name="Normal 62 3" xfId="477"/>
    <cellStyle name="Normal 62 3 2" xfId="479"/>
    <cellStyle name="Normal 62 3 2 2" xfId="124"/>
    <cellStyle name="Normal 62 3 3" xfId="481"/>
    <cellStyle name="Normal 62 4" xfId="483"/>
    <cellStyle name="Normal 62 4 2" xfId="485"/>
    <cellStyle name="Normal 62 5" xfId="487"/>
    <cellStyle name="Normal 62 6" xfId="26"/>
    <cellStyle name="Normal 62 6 2" xfId="551"/>
    <cellStyle name="Normal 62 6 2 2" xfId="575"/>
    <cellStyle name="Normal 63" xfId="7"/>
    <cellStyle name="Normal 63 2" xfId="489"/>
    <cellStyle name="Normal 63 2 2" xfId="491"/>
    <cellStyle name="Normal 63 2 2 2" xfId="493"/>
    <cellStyle name="Normal 63 2 2 2 2" xfId="495"/>
    <cellStyle name="Normal 63 2 2 3" xfId="497"/>
    <cellStyle name="Normal 63 2 3" xfId="499"/>
    <cellStyle name="Normal 63 2 3 2" xfId="501"/>
    <cellStyle name="Normal 63 2 4" xfId="503"/>
    <cellStyle name="Normal 63 3" xfId="505"/>
    <cellStyle name="Normal 63 3 2" xfId="507"/>
    <cellStyle name="Normal 63 3 2 2" xfId="509"/>
    <cellStyle name="Normal 63 3 3" xfId="350"/>
    <cellStyle name="Normal 63 4" xfId="3"/>
    <cellStyle name="Normal 63 4 2" xfId="49"/>
    <cellStyle name="Normal 63 5" xfId="438"/>
    <cellStyle name="Normal 64" xfId="219"/>
    <cellStyle name="Normal 64 2" xfId="224"/>
    <cellStyle name="Normal 64 2 2" xfId="511"/>
    <cellStyle name="Normal 64 2 2 2" xfId="513"/>
    <cellStyle name="Normal 64 2 2 2 2" xfId="515"/>
    <cellStyle name="Normal 64 2 2 3" xfId="517"/>
    <cellStyle name="Normal 64 2 3" xfId="519"/>
    <cellStyle name="Normal 64 2 3 2" xfId="521"/>
    <cellStyle name="Normal 64 2 4" xfId="523"/>
    <cellStyle name="Normal 64 3" xfId="525"/>
    <cellStyle name="Normal 64 3 2" xfId="527"/>
    <cellStyle name="Normal 64 3 2 2" xfId="529"/>
    <cellStyle name="Normal 64 3 3" xfId="531"/>
    <cellStyle name="Normal 64 4" xfId="533"/>
    <cellStyle name="Normal 64 4 2" xfId="535"/>
    <cellStyle name="Normal 64 5" xfId="537"/>
    <cellStyle name="Normal 65" xfId="589"/>
    <cellStyle name="Normal 66" xfId="595"/>
    <cellStyle name="Normal 67" xfId="597"/>
    <cellStyle name="Normal 68" xfId="599"/>
    <cellStyle name="Normal 69" xfId="601"/>
    <cellStyle name="Normal 7" xfId="540"/>
    <cellStyle name="Normal 70" xfId="603"/>
    <cellStyle name="Normal 71" xfId="605"/>
    <cellStyle name="Normal 72" xfId="607"/>
    <cellStyle name="Normal 724" xfId="541"/>
    <cellStyle name="Normal 73" xfId="609"/>
    <cellStyle name="Normal 74" xfId="611"/>
    <cellStyle name="Normal 75" xfId="613"/>
    <cellStyle name="Normal 76" xfId="615"/>
    <cellStyle name="Normal 77" xfId="617"/>
    <cellStyle name="Normal 78" xfId="619"/>
    <cellStyle name="Normal 79" xfId="621"/>
    <cellStyle name="Normal 8" xfId="542"/>
    <cellStyle name="Normal 8 2" xfId="676"/>
    <cellStyle name="Normal 80" xfId="623"/>
    <cellStyle name="Normal 81" xfId="625"/>
    <cellStyle name="Normal 82" xfId="627"/>
    <cellStyle name="Normal 83" xfId="629"/>
    <cellStyle name="Normal 84" xfId="631"/>
    <cellStyle name="Normal 85" xfId="633"/>
    <cellStyle name="Normal 86" xfId="635"/>
    <cellStyle name="Normal 87" xfId="637"/>
    <cellStyle name="Normal 88" xfId="639"/>
    <cellStyle name="Normal 89" xfId="641"/>
    <cellStyle name="Normal 9" xfId="543"/>
    <cellStyle name="Normal 9 2" xfId="668"/>
    <cellStyle name="Normal 90" xfId="643"/>
    <cellStyle name="Normal 91" xfId="645"/>
    <cellStyle name="Normal 92" xfId="647"/>
    <cellStyle name="Normal 93" xfId="649"/>
    <cellStyle name="Normal 94" xfId="651"/>
    <cellStyle name="Normal 95" xfId="653"/>
    <cellStyle name="Normal 96" xfId="654"/>
    <cellStyle name="Normal 97" xfId="655"/>
    <cellStyle name="Normal 98" xfId="656"/>
    <cellStyle name="Normal 99" xfId="657"/>
    <cellStyle name="Normal_TAB3-29" xfId="544"/>
    <cellStyle name="Normal_TAB3-4 2" xfId="545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8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3.xml"/><Relationship Id="rId123" Type="http://schemas.openxmlformats.org/officeDocument/2006/relationships/externalLink" Target="externalLinks/externalLink24.xml"/><Relationship Id="rId12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14.xml"/><Relationship Id="rId118" Type="http://schemas.openxmlformats.org/officeDocument/2006/relationships/externalLink" Target="externalLinks/externalLink19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4.xml"/><Relationship Id="rId108" Type="http://schemas.openxmlformats.org/officeDocument/2006/relationships/externalLink" Target="externalLinks/externalLink9.xml"/><Relationship Id="rId124" Type="http://schemas.openxmlformats.org/officeDocument/2006/relationships/externalLink" Target="externalLinks/externalLink25.xml"/><Relationship Id="rId129" Type="http://schemas.openxmlformats.org/officeDocument/2006/relationships/externalLink" Target="externalLinks/externalLink30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5.xml"/><Relationship Id="rId119" Type="http://schemas.openxmlformats.org/officeDocument/2006/relationships/externalLink" Target="externalLinks/externalLink20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31.xml"/><Relationship Id="rId135" Type="http://schemas.openxmlformats.org/officeDocument/2006/relationships/calcChain" Target="calcChain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1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externalLink" Target="externalLinks/externalLink5.xml"/><Relationship Id="rId120" Type="http://schemas.openxmlformats.org/officeDocument/2006/relationships/externalLink" Target="externalLinks/externalLink21.xml"/><Relationship Id="rId125" Type="http://schemas.openxmlformats.org/officeDocument/2006/relationships/externalLink" Target="externalLinks/externalLink2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11.xml"/><Relationship Id="rId115" Type="http://schemas.openxmlformats.org/officeDocument/2006/relationships/externalLink" Target="externalLinks/externalLink16.xml"/><Relationship Id="rId131" Type="http://schemas.openxmlformats.org/officeDocument/2006/relationships/externalLink" Target="externalLinks/externalLink3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.xml"/><Relationship Id="rId105" Type="http://schemas.openxmlformats.org/officeDocument/2006/relationships/externalLink" Target="externalLinks/externalLink6.xml"/><Relationship Id="rId126" Type="http://schemas.openxmlformats.org/officeDocument/2006/relationships/externalLink" Target="externalLinks/externalLink2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12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7.xml"/><Relationship Id="rId12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externalLink" Target="externalLinks/externalLink2.xml"/><Relationship Id="rId122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13.xml"/><Relationship Id="rId133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5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>
          <a:spLocks noChangeArrowheads="1"/>
        </xdr:cNvSpPr>
      </xdr:nvSpPr>
      <xdr:spPr>
        <a:xfrm>
          <a:off x="7038975" y="8477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800F3A33-6673-4062-BB3B-DBF2A322596E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16142F2B-B965-4DBD-9780-878C84D797FC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C397619A-533A-476F-A368-66DA6C678BF0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F263E1F3-0F80-4B5B-9FF1-DCFEE49C33CF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DE5F63B8-6D35-42A6-97D2-5B3A08BB8DB2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42CD1AF-FAC6-4883-9D91-5DCBFB7B34BC}"/>
            </a:ext>
          </a:extLst>
        </xdr:cNvPr>
        <xdr:cNvSpPr/>
      </xdr:nvSpPr>
      <xdr:spPr>
        <a:xfrm>
          <a:off x="6286590" y="75247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C67F6EA4-20EB-4C72-BF58-C6B57268FCB7}"/>
            </a:ext>
          </a:extLst>
        </xdr:cNvPr>
        <xdr:cNvSpPr/>
      </xdr:nvSpPr>
      <xdr:spPr>
        <a:xfrm>
          <a:off x="5772150" y="75247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7556AFA1-6E52-46A7-950F-17AD9B92B537}"/>
            </a:ext>
          </a:extLst>
        </xdr:cNvPr>
        <xdr:cNvSpPr/>
      </xdr:nvSpPr>
      <xdr:spPr>
        <a:xfrm>
          <a:off x="3743325" y="80010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C0A92222-0D3C-4245-A1F3-D8C3655D2A98}"/>
            </a:ext>
          </a:extLst>
        </xdr:cNvPr>
        <xdr:cNvSpPr/>
      </xdr:nvSpPr>
      <xdr:spPr>
        <a:xfrm>
          <a:off x="6286590" y="80010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BD09A682-55FC-4200-83CD-B317F338B140}"/>
            </a:ext>
          </a:extLst>
        </xdr:cNvPr>
        <xdr:cNvSpPr/>
      </xdr:nvSpPr>
      <xdr:spPr>
        <a:xfrm>
          <a:off x="5772150" y="80010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7</xdr:row>
      <xdr:rowOff>0</xdr:rowOff>
    </xdr:from>
    <xdr:to>
      <xdr:col>9</xdr:col>
      <xdr:colOff>28575</xdr:colOff>
      <xdr:row>8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>
          <a:spLocks noChangeArrowheads="1"/>
        </xdr:cNvSpPr>
      </xdr:nvSpPr>
      <xdr:spPr>
        <a:xfrm>
          <a:off x="5800725" y="12052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76200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 txBox="1">
          <a:spLocks noChangeArrowheads="1"/>
        </xdr:cNvSpPr>
      </xdr:nvSpPr>
      <xdr:spPr>
        <a:xfrm>
          <a:off x="5286375" y="12052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9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 txBox="1">
          <a:spLocks noChangeArrowheads="1"/>
        </xdr:cNvSpPr>
      </xdr:nvSpPr>
      <xdr:spPr>
        <a:xfrm>
          <a:off x="4162425" y="125285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8</xdr:row>
      <xdr:rowOff>0</xdr:rowOff>
    </xdr:from>
    <xdr:to>
      <xdr:col>9</xdr:col>
      <xdr:colOff>28575</xdr:colOff>
      <xdr:row>8</xdr:row>
      <xdr:rowOff>171450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SpPr txBox="1">
          <a:spLocks noChangeArrowheads="1"/>
        </xdr:cNvSpPr>
      </xdr:nvSpPr>
      <xdr:spPr>
        <a:xfrm>
          <a:off x="5800725" y="125285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00000000-0008-0000-0D00-000006000000}"/>
            </a:ext>
          </a:extLst>
        </xdr:cNvPr>
        <xdr:cNvSpPr txBox="1">
          <a:spLocks noChangeArrowheads="1"/>
        </xdr:cNvSpPr>
      </xdr:nvSpPr>
      <xdr:spPr>
        <a:xfrm>
          <a:off x="5286375" y="125285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76200</xdr:colOff>
      <xdr:row>94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D00-000009000000}"/>
            </a:ext>
          </a:extLst>
        </xdr:cNvPr>
        <xdr:cNvSpPr txBox="1">
          <a:spLocks noChangeArrowheads="1"/>
        </xdr:cNvSpPr>
      </xdr:nvSpPr>
      <xdr:spPr>
        <a:xfrm>
          <a:off x="4162425" y="1507363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xmlns="" id="{00000000-0008-0000-0D00-00000A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xmlns="" id="{00000000-0008-0000-0D00-00000B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00000000-0008-0000-0D00-00000C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xmlns="" id="{00000000-0008-0000-0D00-00000D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76200</xdr:colOff>
      <xdr:row>94</xdr:row>
      <xdr:rowOff>0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xmlns="" id="{00000000-0008-0000-0D00-00000E000000}"/>
            </a:ext>
          </a:extLst>
        </xdr:cNvPr>
        <xdr:cNvSpPr txBox="1">
          <a:spLocks noChangeArrowheads="1"/>
        </xdr:cNvSpPr>
      </xdr:nvSpPr>
      <xdr:spPr>
        <a:xfrm>
          <a:off x="4162425" y="1507363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93</xdr:row>
      <xdr:rowOff>0</xdr:rowOff>
    </xdr:from>
    <xdr:to>
      <xdr:col>9</xdr:col>
      <xdr:colOff>28575</xdr:colOff>
      <xdr:row>93</xdr:row>
      <xdr:rowOff>171450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xmlns="" id="{00000000-0008-0000-0D00-00000F000000}"/>
            </a:ext>
          </a:extLst>
        </xdr:cNvPr>
        <xdr:cNvSpPr txBox="1">
          <a:spLocks noChangeArrowheads="1"/>
        </xdr:cNvSpPr>
      </xdr:nvSpPr>
      <xdr:spPr>
        <a:xfrm>
          <a:off x="580072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76200</xdr:colOff>
      <xdr:row>93</xdr:row>
      <xdr:rowOff>171450</xdr:rowOff>
    </xdr:to>
    <xdr:sp macro="" textlink="">
      <xdr:nvSpPr>
        <xdr:cNvPr id="16" name="Text Box 12">
          <a:extLst>
            <a:ext uri="{FF2B5EF4-FFF2-40B4-BE49-F238E27FC236}">
              <a16:creationId xmlns:a16="http://schemas.microsoft.com/office/drawing/2014/main" xmlns="" id="{00000000-0008-0000-0D00-000010000000}"/>
            </a:ext>
          </a:extLst>
        </xdr:cNvPr>
        <xdr:cNvSpPr txBox="1">
          <a:spLocks noChangeArrowheads="1"/>
        </xdr:cNvSpPr>
      </xdr:nvSpPr>
      <xdr:spPr>
        <a:xfrm>
          <a:off x="5286375" y="1507363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77</xdr:row>
      <xdr:rowOff>0</xdr:rowOff>
    </xdr:from>
    <xdr:to>
      <xdr:col>9</xdr:col>
      <xdr:colOff>28575</xdr:colOff>
      <xdr:row>78</xdr:row>
      <xdr:rowOff>123825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00000000-0008-0000-0D00-000011000000}"/>
            </a:ext>
          </a:extLst>
        </xdr:cNvPr>
        <xdr:cNvSpPr txBox="1">
          <a:spLocks noChangeArrowheads="1"/>
        </xdr:cNvSpPr>
      </xdr:nvSpPr>
      <xdr:spPr>
        <a:xfrm>
          <a:off x="580072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76200</xdr:colOff>
      <xdr:row>78</xdr:row>
      <xdr:rowOff>123825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D00-000012000000}"/>
            </a:ext>
          </a:extLst>
        </xdr:cNvPr>
        <xdr:cNvSpPr txBox="1">
          <a:spLocks noChangeArrowheads="1"/>
        </xdr:cNvSpPr>
      </xdr:nvSpPr>
      <xdr:spPr>
        <a:xfrm>
          <a:off x="528637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76200</xdr:colOff>
      <xdr:row>79</xdr:row>
      <xdr:rowOff>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xmlns="" id="{00000000-0008-0000-0D00-000013000000}"/>
            </a:ext>
          </a:extLst>
        </xdr:cNvPr>
        <xdr:cNvSpPr txBox="1">
          <a:spLocks noChangeArrowheads="1"/>
        </xdr:cNvSpPr>
      </xdr:nvSpPr>
      <xdr:spPr>
        <a:xfrm>
          <a:off x="4162425" y="1240091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78</xdr:row>
      <xdr:rowOff>0</xdr:rowOff>
    </xdr:from>
    <xdr:to>
      <xdr:col>9</xdr:col>
      <xdr:colOff>28575</xdr:colOff>
      <xdr:row>78</xdr:row>
      <xdr:rowOff>171450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xmlns="" id="{00000000-0008-0000-0D00-000014000000}"/>
            </a:ext>
          </a:extLst>
        </xdr:cNvPr>
        <xdr:cNvSpPr txBox="1">
          <a:spLocks noChangeArrowheads="1"/>
        </xdr:cNvSpPr>
      </xdr:nvSpPr>
      <xdr:spPr>
        <a:xfrm>
          <a:off x="580072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76200</xdr:colOff>
      <xdr:row>78</xdr:row>
      <xdr:rowOff>171450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0D00-000015000000}"/>
            </a:ext>
          </a:extLst>
        </xdr:cNvPr>
        <xdr:cNvSpPr txBox="1">
          <a:spLocks noChangeArrowheads="1"/>
        </xdr:cNvSpPr>
      </xdr:nvSpPr>
      <xdr:spPr>
        <a:xfrm>
          <a:off x="528637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77</xdr:row>
      <xdr:rowOff>0</xdr:rowOff>
    </xdr:from>
    <xdr:to>
      <xdr:col>9</xdr:col>
      <xdr:colOff>28575</xdr:colOff>
      <xdr:row>78</xdr:row>
      <xdr:rowOff>123825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D00-000016000000}"/>
            </a:ext>
          </a:extLst>
        </xdr:cNvPr>
        <xdr:cNvSpPr txBox="1">
          <a:spLocks noChangeArrowheads="1"/>
        </xdr:cNvSpPr>
      </xdr:nvSpPr>
      <xdr:spPr>
        <a:xfrm>
          <a:off x="580072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76200</xdr:colOff>
      <xdr:row>78</xdr:row>
      <xdr:rowOff>123825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00000000-0008-0000-0D00-000017000000}"/>
            </a:ext>
          </a:extLst>
        </xdr:cNvPr>
        <xdr:cNvSpPr txBox="1">
          <a:spLocks noChangeArrowheads="1"/>
        </xdr:cNvSpPr>
      </xdr:nvSpPr>
      <xdr:spPr>
        <a:xfrm>
          <a:off x="5286375" y="12353290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76200</xdr:colOff>
      <xdr:row>79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xmlns="" id="{00000000-0008-0000-0D00-000018000000}"/>
            </a:ext>
          </a:extLst>
        </xdr:cNvPr>
        <xdr:cNvSpPr txBox="1">
          <a:spLocks noChangeArrowheads="1"/>
        </xdr:cNvSpPr>
      </xdr:nvSpPr>
      <xdr:spPr>
        <a:xfrm>
          <a:off x="4162425" y="1240091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514350</xdr:colOff>
      <xdr:row>78</xdr:row>
      <xdr:rowOff>0</xdr:rowOff>
    </xdr:from>
    <xdr:to>
      <xdr:col>9</xdr:col>
      <xdr:colOff>28575</xdr:colOff>
      <xdr:row>78</xdr:row>
      <xdr:rowOff>171450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00000000-0008-0000-0D00-000019000000}"/>
            </a:ext>
          </a:extLst>
        </xdr:cNvPr>
        <xdr:cNvSpPr txBox="1">
          <a:spLocks noChangeArrowheads="1"/>
        </xdr:cNvSpPr>
      </xdr:nvSpPr>
      <xdr:spPr>
        <a:xfrm>
          <a:off x="580072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76200</xdr:colOff>
      <xdr:row>78</xdr:row>
      <xdr:rowOff>171450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xmlns="" id="{00000000-0008-0000-0D00-00001A000000}"/>
            </a:ext>
          </a:extLst>
        </xdr:cNvPr>
        <xdr:cNvSpPr txBox="1">
          <a:spLocks noChangeArrowheads="1"/>
        </xdr:cNvSpPr>
      </xdr:nvSpPr>
      <xdr:spPr>
        <a:xfrm>
          <a:off x="5286375" y="1240091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76200</xdr:colOff>
      <xdr:row>7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 txBox="1">
          <a:spLocks noChangeArrowheads="1"/>
        </xdr:cNvSpPr>
      </xdr:nvSpPr>
      <xdr:spPr>
        <a:xfrm>
          <a:off x="7629525" y="8096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76200</xdr:colOff>
      <xdr:row>7</xdr:row>
      <xdr:rowOff>190500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>
        <a:xfrm>
          <a:off x="7962900" y="876300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C4FB5242-EEF5-4F1A-9CC4-55532959B729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BD7189D9-A298-47C2-83D1-24AAC3C32DC8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724322DC-E52C-49F4-8C64-CBC1E2C30BF7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D59FFD5A-5A00-49FA-BF87-E57C6C3B3564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1FE6EDDD-8FCB-4880-859B-E502FDB66AC4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A3BABFAB-FB26-454A-99C9-766469EDA6F6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77505DAC-0111-400B-97BD-AEFC283D40CC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F22BA150-8429-47C9-8F8A-2FFB0F2F5ADB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F6BB1C81-FD60-4EFF-8278-F8DFE892CD1A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2472FD8A-F48D-440D-B9E7-DE0953DAF5BF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028C9CA-49A0-4DBA-B595-F37A5F04DFBF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D5087C17-CACC-40B9-A019-77F2744FC0C5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A73708A1-1AE2-4E63-8FEC-7C4A729DDCE5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E0D34A6A-E46B-46CD-9762-D5B26D614926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251B3CE9-310C-4F87-B5E7-5086981E74E3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D856ECA-B850-4417-8779-357EE9676B76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F07D069D-387D-44B1-A5DF-9D69DAF857EA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22CAFC9F-5D4D-4CAB-ADD1-9746381DD38E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7BF79CF8-0A3D-4F40-8744-CB79AC943395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CF0B0BFC-3B76-4395-B6B8-E7801D2641A5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514440</xdr:colOff>
      <xdr:row>6</xdr:row>
      <xdr:rowOff>0</xdr:rowOff>
    </xdr:from>
    <xdr:to>
      <xdr:col>8</xdr:col>
      <xdr:colOff>590400</xdr:colOff>
      <xdr:row>7</xdr:row>
      <xdr:rowOff>123480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764B4D0-B00D-4CEB-9419-2A37A0B3F8FB}"/>
            </a:ext>
          </a:extLst>
        </xdr:cNvPr>
        <xdr:cNvSpPr/>
      </xdr:nvSpPr>
      <xdr:spPr>
        <a:xfrm>
          <a:off x="600084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75960</xdr:colOff>
      <xdr:row>7</xdr:row>
      <xdr:rowOff>123480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6C4BD266-B920-4BE2-93C4-8C26B8A87494}"/>
            </a:ext>
          </a:extLst>
        </xdr:cNvPr>
        <xdr:cNvSpPr/>
      </xdr:nvSpPr>
      <xdr:spPr>
        <a:xfrm>
          <a:off x="5486400" y="695325"/>
          <a:ext cx="75960" cy="171105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75960</xdr:colOff>
      <xdr:row>7</xdr:row>
      <xdr:rowOff>190080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E749D05B-5442-47C1-A9FC-950D3E794252}"/>
            </a:ext>
          </a:extLst>
        </xdr:cNvPr>
        <xdr:cNvSpPr/>
      </xdr:nvSpPr>
      <xdr:spPr>
        <a:xfrm>
          <a:off x="3952875" y="742950"/>
          <a:ext cx="75960" cy="1900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514440</xdr:colOff>
      <xdr:row>7</xdr:row>
      <xdr:rowOff>0</xdr:rowOff>
    </xdr:from>
    <xdr:to>
      <xdr:col>8</xdr:col>
      <xdr:colOff>590400</xdr:colOff>
      <xdr:row>7</xdr:row>
      <xdr:rowOff>171000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xmlns="" id="{A6DC15CA-B306-4067-BE99-7B8BA086AA8E}"/>
            </a:ext>
          </a:extLst>
        </xdr:cNvPr>
        <xdr:cNvSpPr/>
      </xdr:nvSpPr>
      <xdr:spPr>
        <a:xfrm>
          <a:off x="600084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75960</xdr:colOff>
      <xdr:row>7</xdr:row>
      <xdr:rowOff>171000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xmlns="" id="{D4C9FD41-EFBA-4040-93A0-04CE40F5615F}"/>
            </a:ext>
          </a:extLst>
        </xdr:cNvPr>
        <xdr:cNvSpPr/>
      </xdr:nvSpPr>
      <xdr:spPr>
        <a:xfrm>
          <a:off x="5486400" y="742950"/>
          <a:ext cx="75960" cy="17100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.\..\..\..\..\..\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.\..\..\..\..\..\F:\Documents%20and%20Settings\jamilah.rahim\Local%20Settings\Temporary%20Internet%20Files\Content.Outlook\J5S9MX0N\7.1%20&amp;%207.4_MSI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usaharah\Downloads\250825_Jadual%20LP%202025_JPM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.\..\..\..\..\..\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JAD_A5"/>
      <sheetName val="Sheet2"/>
      <sheetName val="4.8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8"/>
      <sheetName val="6.8(2)"/>
      <sheetName val="6.12 (1)"/>
      <sheetName val="6.12 (2) "/>
      <sheetName val="6.13a"/>
      <sheetName val="6.13b"/>
      <sheetName val="6.13c"/>
      <sheetName val="6.13d"/>
      <sheetName val="6.13e"/>
      <sheetName val="6.9"/>
      <sheetName val="6.9(2)"/>
      <sheetName val="6.10a"/>
      <sheetName val="6.10b"/>
      <sheetName val="6.10c"/>
      <sheetName val="6.10d"/>
      <sheetName val="6.10e"/>
      <sheetName val="6.10f"/>
      <sheetName val="6.11"/>
      <sheetName val="6.12"/>
    </sheetNames>
    <sheetDataSet>
      <sheetData sheetId="0" refreshError="1"/>
      <sheetData sheetId="1">
        <row r="16">
          <cell r="E16" t="str">
            <v>-</v>
          </cell>
          <cell r="G16">
            <v>3361</v>
          </cell>
          <cell r="I16">
            <v>893</v>
          </cell>
        </row>
        <row r="17">
          <cell r="E17" t="str">
            <v>-</v>
          </cell>
          <cell r="G17">
            <v>3736</v>
          </cell>
          <cell r="I17">
            <v>1031</v>
          </cell>
        </row>
        <row r="18">
          <cell r="E18" t="str">
            <v>-</v>
          </cell>
          <cell r="G18">
            <v>3974</v>
          </cell>
          <cell r="I18">
            <v>1106</v>
          </cell>
        </row>
        <row r="20">
          <cell r="E20">
            <v>1695</v>
          </cell>
          <cell r="G20">
            <v>124</v>
          </cell>
          <cell r="I20">
            <v>363</v>
          </cell>
        </row>
        <row r="21">
          <cell r="E21">
            <v>1588</v>
          </cell>
          <cell r="G21">
            <v>164</v>
          </cell>
          <cell r="I21">
            <v>348</v>
          </cell>
        </row>
        <row r="22">
          <cell r="E22">
            <v>1405</v>
          </cell>
          <cell r="G22">
            <v>153</v>
          </cell>
          <cell r="I22">
            <v>384</v>
          </cell>
        </row>
        <row r="24">
          <cell r="E24" t="str">
            <v>-</v>
          </cell>
          <cell r="G24">
            <v>158</v>
          </cell>
          <cell r="I24">
            <v>261</v>
          </cell>
        </row>
        <row r="25">
          <cell r="E25" t="str">
            <v>-</v>
          </cell>
          <cell r="G25">
            <v>137</v>
          </cell>
          <cell r="I25">
            <v>303</v>
          </cell>
        </row>
        <row r="26">
          <cell r="E26" t="str">
            <v>-</v>
          </cell>
          <cell r="G26">
            <v>123</v>
          </cell>
          <cell r="I26">
            <v>372</v>
          </cell>
        </row>
        <row r="28">
          <cell r="E28" t="str">
            <v>-</v>
          </cell>
          <cell r="G28">
            <v>211</v>
          </cell>
          <cell r="I28">
            <v>696</v>
          </cell>
        </row>
        <row r="29">
          <cell r="E29" t="str">
            <v>-</v>
          </cell>
          <cell r="G29">
            <v>242</v>
          </cell>
          <cell r="I29">
            <v>693</v>
          </cell>
        </row>
        <row r="30">
          <cell r="E30" t="str">
            <v>-</v>
          </cell>
          <cell r="G30">
            <v>238</v>
          </cell>
          <cell r="I30">
            <v>925</v>
          </cell>
        </row>
        <row r="32">
          <cell r="E32">
            <v>81</v>
          </cell>
          <cell r="G32">
            <v>771</v>
          </cell>
          <cell r="I32">
            <v>278</v>
          </cell>
        </row>
        <row r="33">
          <cell r="E33">
            <v>89</v>
          </cell>
          <cell r="G33">
            <v>714</v>
          </cell>
          <cell r="I33">
            <v>322</v>
          </cell>
        </row>
        <row r="34">
          <cell r="E34">
            <v>81</v>
          </cell>
          <cell r="G34">
            <v>755</v>
          </cell>
          <cell r="I34">
            <v>339</v>
          </cell>
        </row>
        <row r="36">
          <cell r="E36">
            <v>90</v>
          </cell>
          <cell r="G36">
            <v>224</v>
          </cell>
          <cell r="I36">
            <v>446</v>
          </cell>
        </row>
        <row r="37">
          <cell r="E37">
            <v>88</v>
          </cell>
          <cell r="G37">
            <v>247</v>
          </cell>
          <cell r="I37">
            <v>395</v>
          </cell>
        </row>
        <row r="38">
          <cell r="E38">
            <v>123</v>
          </cell>
          <cell r="G38">
            <v>225</v>
          </cell>
          <cell r="I38">
            <v>444</v>
          </cell>
        </row>
        <row r="40">
          <cell r="E40">
            <v>581</v>
          </cell>
          <cell r="G40">
            <v>262</v>
          </cell>
          <cell r="I40">
            <v>868</v>
          </cell>
        </row>
        <row r="41">
          <cell r="E41">
            <v>546</v>
          </cell>
          <cell r="G41">
            <v>263</v>
          </cell>
          <cell r="I41">
            <v>751</v>
          </cell>
        </row>
        <row r="42">
          <cell r="E42">
            <v>491</v>
          </cell>
          <cell r="G42">
            <v>287</v>
          </cell>
          <cell r="I42">
            <v>847</v>
          </cell>
        </row>
        <row r="44">
          <cell r="E44">
            <v>37</v>
          </cell>
          <cell r="G44">
            <v>45</v>
          </cell>
          <cell r="I44">
            <v>58</v>
          </cell>
        </row>
        <row r="45">
          <cell r="E45">
            <v>20</v>
          </cell>
          <cell r="G45">
            <v>73</v>
          </cell>
          <cell r="I45">
            <v>45</v>
          </cell>
        </row>
        <row r="46">
          <cell r="E46">
            <v>44</v>
          </cell>
          <cell r="G46">
            <v>51</v>
          </cell>
          <cell r="I46">
            <v>49</v>
          </cell>
        </row>
        <row r="48">
          <cell r="E48">
            <v>64</v>
          </cell>
          <cell r="G48">
            <v>165</v>
          </cell>
          <cell r="I48">
            <v>417</v>
          </cell>
        </row>
        <row r="49">
          <cell r="E49">
            <v>80</v>
          </cell>
          <cell r="G49">
            <v>158</v>
          </cell>
          <cell r="I49">
            <v>378</v>
          </cell>
        </row>
        <row r="50">
          <cell r="E50">
            <v>249</v>
          </cell>
          <cell r="G50">
            <v>237</v>
          </cell>
          <cell r="I50">
            <v>416</v>
          </cell>
        </row>
        <row r="52">
          <cell r="E52" t="str">
            <v>-</v>
          </cell>
          <cell r="G52">
            <v>1240</v>
          </cell>
          <cell r="I52">
            <v>769</v>
          </cell>
        </row>
        <row r="53">
          <cell r="E53" t="str">
            <v>-</v>
          </cell>
          <cell r="G53">
            <v>1153</v>
          </cell>
          <cell r="I53">
            <v>698</v>
          </cell>
        </row>
        <row r="54">
          <cell r="E54" t="str">
            <v>-</v>
          </cell>
          <cell r="G54">
            <v>1184</v>
          </cell>
          <cell r="I54">
            <v>930</v>
          </cell>
        </row>
        <row r="56">
          <cell r="E56">
            <v>24</v>
          </cell>
          <cell r="G56">
            <v>766</v>
          </cell>
          <cell r="I56">
            <v>378</v>
          </cell>
        </row>
        <row r="57">
          <cell r="E57">
            <v>52</v>
          </cell>
          <cell r="G57">
            <v>878</v>
          </cell>
          <cell r="I57">
            <v>373</v>
          </cell>
        </row>
        <row r="58">
          <cell r="E58">
            <v>78</v>
          </cell>
          <cell r="G58">
            <v>918</v>
          </cell>
          <cell r="I58">
            <v>363</v>
          </cell>
        </row>
        <row r="60">
          <cell r="E60" t="str">
            <v>-</v>
          </cell>
          <cell r="G60">
            <v>2838</v>
          </cell>
          <cell r="I60">
            <v>2911</v>
          </cell>
        </row>
        <row r="61">
          <cell r="E61" t="str">
            <v>-</v>
          </cell>
          <cell r="G61">
            <v>2753</v>
          </cell>
          <cell r="I61">
            <v>2876</v>
          </cell>
        </row>
        <row r="62">
          <cell r="E62" t="str">
            <v>-</v>
          </cell>
          <cell r="G62">
            <v>2635</v>
          </cell>
          <cell r="I62">
            <v>2937</v>
          </cell>
        </row>
        <row r="64">
          <cell r="E64">
            <v>89</v>
          </cell>
          <cell r="G64">
            <v>69</v>
          </cell>
          <cell r="I64">
            <v>614</v>
          </cell>
        </row>
        <row r="65">
          <cell r="E65">
            <v>97</v>
          </cell>
          <cell r="G65">
            <v>67</v>
          </cell>
          <cell r="I65">
            <v>573</v>
          </cell>
        </row>
        <row r="66">
          <cell r="E66">
            <v>99</v>
          </cell>
          <cell r="G66">
            <v>59</v>
          </cell>
          <cell r="I66">
            <v>612</v>
          </cell>
        </row>
        <row r="68">
          <cell r="E68" t="str">
            <v>-</v>
          </cell>
          <cell r="G68">
            <v>2512</v>
          </cell>
          <cell r="I68">
            <v>683</v>
          </cell>
        </row>
        <row r="69">
          <cell r="E69" t="str">
            <v>-</v>
          </cell>
          <cell r="G69">
            <v>2500</v>
          </cell>
          <cell r="I69">
            <v>573</v>
          </cell>
        </row>
        <row r="70">
          <cell r="E70" t="str">
            <v>-</v>
          </cell>
          <cell r="G70">
            <v>2625</v>
          </cell>
          <cell r="I70">
            <v>786</v>
          </cell>
        </row>
        <row r="72">
          <cell r="E72" t="str">
            <v>-</v>
          </cell>
          <cell r="G72">
            <v>8</v>
          </cell>
          <cell r="I72">
            <v>22</v>
          </cell>
        </row>
        <row r="73">
          <cell r="E73" t="str">
            <v>-</v>
          </cell>
          <cell r="G73">
            <v>18</v>
          </cell>
          <cell r="I73">
            <v>17</v>
          </cell>
        </row>
        <row r="74">
          <cell r="E74" t="str">
            <v>-</v>
          </cell>
          <cell r="G74">
            <v>15</v>
          </cell>
          <cell r="I74">
            <v>14</v>
          </cell>
        </row>
        <row r="76">
          <cell r="E76" t="str">
            <v>-</v>
          </cell>
          <cell r="G76" t="str">
            <v>-</v>
          </cell>
          <cell r="I76">
            <v>42</v>
          </cell>
        </row>
        <row r="77">
          <cell r="E77" t="str">
            <v>-</v>
          </cell>
          <cell r="G77" t="str">
            <v>-</v>
          </cell>
          <cell r="I77">
            <v>36</v>
          </cell>
        </row>
        <row r="78">
          <cell r="E78" t="str">
            <v>-</v>
          </cell>
          <cell r="G78" t="str">
            <v>-</v>
          </cell>
          <cell r="I78">
            <v>26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9">
          <cell r="F19">
            <v>1170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../../../rosliza.ibrahim/AppData/nurdiyana/AppData/Local/Microsoft/Documents%20and%20Settings/rosnani/roziana/AppData/Local/Microsoft/Local%20Settings/Temporary%20Internet%20Files/senarai%20kerja%20indikator%20sosial.xls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hyperlink" Target="..\..\..\rosliza.ibrahim\AppData\nurdiyana\AppData\Local\Microsoft\Documents%20and%20Settings\rosnani\roziana\AppData\Local\Microsoft\Local%20Settings\Temporary%20Internet%20Files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Q87"/>
  <sheetViews>
    <sheetView tabSelected="1" view="pageBreakPreview" zoomScale="80" zoomScaleNormal="100" zoomScaleSheetLayoutView="80" workbookViewId="0">
      <selection activeCell="H1" sqref="H1:H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15.85546875" style="155" customWidth="1"/>
    <col min="4" max="4" width="17.85546875" style="156" customWidth="1"/>
    <col min="5" max="7" width="23.28515625" style="157" customWidth="1"/>
    <col min="8" max="8" width="1.85546875" style="155" customWidth="1"/>
    <col min="9" max="16384" width="11.85546875" style="155"/>
  </cols>
  <sheetData>
    <row r="1" spans="1:8">
      <c r="H1" s="2380" t="s">
        <v>110</v>
      </c>
    </row>
    <row r="2" spans="1:8">
      <c r="H2" s="2381" t="s">
        <v>111</v>
      </c>
    </row>
    <row r="3" spans="1:8" ht="8.1" customHeight="1">
      <c r="G3" s="155"/>
    </row>
    <row r="4" spans="1:8" ht="8.1" customHeight="1"/>
    <row r="5" spans="1:8" s="158" customFormat="1" ht="20.100000000000001" customHeight="1">
      <c r="B5" s="159" t="s">
        <v>1389</v>
      </c>
      <c r="C5" s="160" t="s">
        <v>1143</v>
      </c>
      <c r="D5" s="161"/>
      <c r="E5" s="162"/>
      <c r="F5" s="162"/>
      <c r="G5" s="162"/>
    </row>
    <row r="6" spans="1:8" s="164" customFormat="1" ht="20.100000000000001" customHeight="1">
      <c r="B6" s="165" t="s">
        <v>1390</v>
      </c>
      <c r="C6" s="166" t="s">
        <v>1144</v>
      </c>
      <c r="D6" s="167"/>
      <c r="E6" s="165"/>
      <c r="F6" s="165"/>
      <c r="G6" s="165"/>
    </row>
    <row r="7" spans="1:8" s="168" customFormat="1" ht="9.9499999999999993" customHeight="1" thickBot="1">
      <c r="B7" s="169"/>
      <c r="C7" s="169"/>
      <c r="D7" s="170"/>
      <c r="E7" s="284"/>
      <c r="F7" s="171"/>
      <c r="G7" s="171"/>
      <c r="H7" s="171"/>
    </row>
    <row r="8" spans="1:8" s="177" customFormat="1" ht="5.25" customHeight="1" thickTop="1">
      <c r="A8" s="172"/>
      <c r="B8" s="173"/>
      <c r="C8" s="174"/>
      <c r="D8" s="175"/>
      <c r="E8" s="285"/>
      <c r="F8" s="176"/>
      <c r="G8" s="176"/>
      <c r="H8" s="176"/>
    </row>
    <row r="9" spans="1:8" s="177" customFormat="1" ht="16.5" customHeight="1">
      <c r="A9" s="178"/>
      <c r="B9" s="178" t="s">
        <v>0</v>
      </c>
      <c r="C9" s="179"/>
      <c r="D9" s="180" t="s">
        <v>1</v>
      </c>
      <c r="E9" s="181" t="s">
        <v>2</v>
      </c>
      <c r="F9" s="181" t="s">
        <v>816</v>
      </c>
      <c r="G9" s="286" t="s">
        <v>817</v>
      </c>
      <c r="H9" s="181"/>
    </row>
    <row r="10" spans="1:8" s="177" customFormat="1" ht="16.5" customHeight="1">
      <c r="A10" s="183"/>
      <c r="B10" s="183" t="s">
        <v>5</v>
      </c>
      <c r="C10" s="184"/>
      <c r="D10" s="185" t="s">
        <v>6</v>
      </c>
      <c r="E10" s="186" t="s">
        <v>7</v>
      </c>
      <c r="F10" s="186" t="s">
        <v>818</v>
      </c>
      <c r="G10" s="287" t="s">
        <v>815</v>
      </c>
      <c r="H10" s="186"/>
    </row>
    <row r="11" spans="1:8" s="177" customFormat="1" ht="7.5" customHeight="1">
      <c r="A11" s="189"/>
      <c r="B11" s="189"/>
      <c r="C11" s="190"/>
      <c r="D11" s="191"/>
      <c r="E11" s="192"/>
      <c r="F11" s="192"/>
      <c r="G11" s="192"/>
      <c r="H11" s="192"/>
    </row>
    <row r="12" spans="1:8" ht="8.1" customHeight="1">
      <c r="B12" s="288"/>
      <c r="C12" s="288"/>
      <c r="D12" s="289"/>
      <c r="E12" s="290"/>
      <c r="F12" s="290"/>
      <c r="G12" s="290"/>
    </row>
    <row r="13" spans="1:8" s="193" customFormat="1" ht="13.5" customHeight="1">
      <c r="B13" s="198" t="s">
        <v>12</v>
      </c>
      <c r="C13" s="199"/>
      <c r="D13" s="200">
        <v>2022</v>
      </c>
      <c r="E13" s="2016">
        <f t="shared" ref="E13:G15" si="0">SUM(E17,E21,E25,E29,E33,E37,E41,E45,E49,E53,E57,E61,E65,E69,E73,E77)</f>
        <v>10230</v>
      </c>
      <c r="F13" s="2016">
        <f t="shared" si="0"/>
        <v>7778</v>
      </c>
      <c r="G13" s="2016">
        <f t="shared" si="0"/>
        <v>2452</v>
      </c>
    </row>
    <row r="14" spans="1:8" s="193" customFormat="1" ht="13.5" customHeight="1">
      <c r="B14" s="199"/>
      <c r="C14" s="199"/>
      <c r="D14" s="200">
        <v>2023</v>
      </c>
      <c r="E14" s="2016">
        <f t="shared" si="0"/>
        <v>10231</v>
      </c>
      <c r="F14" s="2016">
        <f t="shared" si="0"/>
        <v>7779</v>
      </c>
      <c r="G14" s="2016">
        <f t="shared" si="0"/>
        <v>2452</v>
      </c>
    </row>
    <row r="15" spans="1:8" s="193" customFormat="1" ht="13.5" customHeight="1">
      <c r="B15" s="199"/>
      <c r="C15" s="199"/>
      <c r="D15" s="200">
        <v>2024</v>
      </c>
      <c r="E15" s="2016">
        <f t="shared" si="0"/>
        <v>10233</v>
      </c>
      <c r="F15" s="2016">
        <f t="shared" si="0"/>
        <v>7776</v>
      </c>
      <c r="G15" s="2016">
        <f>SUM(G19,G23,G27,G31,G35,G39,G43,G47,G51,G55,G59,G63,G67,G71,G75,G79)</f>
        <v>2457</v>
      </c>
    </row>
    <row r="16" spans="1:8" s="193" customFormat="1" ht="8.1" customHeight="1">
      <c r="B16" s="199"/>
      <c r="C16" s="199"/>
      <c r="D16" s="205"/>
      <c r="E16" s="1657"/>
      <c r="F16" s="1657"/>
      <c r="G16" s="1657"/>
    </row>
    <row r="17" spans="2:7" s="193" customFormat="1" ht="13.5" customHeight="1">
      <c r="B17" s="206" t="s">
        <v>13</v>
      </c>
      <c r="C17" s="206"/>
      <c r="D17" s="205">
        <v>2022</v>
      </c>
      <c r="E17" s="1657">
        <f>SUM(F17,G17)</f>
        <v>1192</v>
      </c>
      <c r="F17" s="1657">
        <v>908</v>
      </c>
      <c r="G17" s="1657">
        <v>284</v>
      </c>
    </row>
    <row r="18" spans="2:7" s="193" customFormat="1" ht="13.5" customHeight="1">
      <c r="B18" s="206"/>
      <c r="C18" s="206"/>
      <c r="D18" s="205">
        <v>2023</v>
      </c>
      <c r="E18" s="1657">
        <f t="shared" ref="E18:E19" si="1">SUM(F18,G18)</f>
        <v>1192</v>
      </c>
      <c r="F18" s="1657">
        <v>908</v>
      </c>
      <c r="G18" s="1657">
        <v>284</v>
      </c>
    </row>
    <row r="19" spans="2:7" s="193" customFormat="1" ht="13.5" customHeight="1">
      <c r="B19" s="206"/>
      <c r="C19" s="206"/>
      <c r="D19" s="205">
        <v>2024</v>
      </c>
      <c r="E19" s="1657">
        <f t="shared" si="1"/>
        <v>1194</v>
      </c>
      <c r="F19" s="193">
        <v>909</v>
      </c>
      <c r="G19" s="193">
        <v>285</v>
      </c>
    </row>
    <row r="20" spans="2:7" s="193" customFormat="1" ht="8.1" customHeight="1">
      <c r="B20" s="206"/>
      <c r="C20" s="206"/>
      <c r="D20" s="205"/>
      <c r="E20" s="1657"/>
      <c r="F20" s="1657"/>
      <c r="G20" s="1657"/>
    </row>
    <row r="21" spans="2:7" s="193" customFormat="1" ht="13.5" customHeight="1">
      <c r="B21" s="206" t="s">
        <v>14</v>
      </c>
      <c r="C21" s="206"/>
      <c r="D21" s="205">
        <v>2022</v>
      </c>
      <c r="E21" s="1657">
        <f>SUM(F21,G21)</f>
        <v>752</v>
      </c>
      <c r="F21" s="1657">
        <v>548</v>
      </c>
      <c r="G21" s="1657">
        <v>204</v>
      </c>
    </row>
    <row r="22" spans="2:7" s="193" customFormat="1" ht="13.5" customHeight="1">
      <c r="B22" s="206"/>
      <c r="C22" s="206"/>
      <c r="D22" s="205">
        <v>2023</v>
      </c>
      <c r="E22" s="1657">
        <f t="shared" ref="E22:E23" si="2">SUM(F22,G22)</f>
        <v>752</v>
      </c>
      <c r="F22" s="1657">
        <v>548</v>
      </c>
      <c r="G22" s="1657">
        <v>204</v>
      </c>
    </row>
    <row r="23" spans="2:7" s="193" customFormat="1" ht="13.5" customHeight="1">
      <c r="B23" s="206"/>
      <c r="C23" s="206"/>
      <c r="D23" s="205">
        <v>2024</v>
      </c>
      <c r="E23" s="1657">
        <f t="shared" si="2"/>
        <v>752</v>
      </c>
      <c r="F23" s="193">
        <v>548</v>
      </c>
      <c r="G23" s="193">
        <v>204</v>
      </c>
    </row>
    <row r="24" spans="2:7" s="193" customFormat="1" ht="8.1" customHeight="1">
      <c r="B24" s="206"/>
      <c r="C24" s="206"/>
      <c r="D24" s="205"/>
      <c r="E24" s="1657"/>
      <c r="F24" s="1657"/>
      <c r="G24" s="1657"/>
    </row>
    <row r="25" spans="2:7" s="193" customFormat="1" ht="13.5" customHeight="1">
      <c r="B25" s="206" t="s">
        <v>15</v>
      </c>
      <c r="C25" s="206"/>
      <c r="D25" s="205">
        <v>2022</v>
      </c>
      <c r="E25" s="1657">
        <f>SUM(F25,G25)</f>
        <v>596</v>
      </c>
      <c r="F25" s="1657">
        <v>418</v>
      </c>
      <c r="G25" s="1657">
        <v>178</v>
      </c>
    </row>
    <row r="26" spans="2:7" s="193" customFormat="1" ht="13.5" customHeight="1">
      <c r="B26" s="206"/>
      <c r="C26" s="206"/>
      <c r="D26" s="205">
        <v>2023</v>
      </c>
      <c r="E26" s="1657">
        <f t="shared" ref="E26:E27" si="3">SUM(F26,G26)</f>
        <v>595</v>
      </c>
      <c r="F26" s="1657">
        <v>418</v>
      </c>
      <c r="G26" s="1657">
        <v>177</v>
      </c>
    </row>
    <row r="27" spans="2:7" s="193" customFormat="1" ht="13.5" customHeight="1">
      <c r="B27" s="206"/>
      <c r="C27" s="206"/>
      <c r="D27" s="205">
        <v>2024</v>
      </c>
      <c r="E27" s="1657">
        <f t="shared" si="3"/>
        <v>595</v>
      </c>
      <c r="F27" s="193">
        <v>418</v>
      </c>
      <c r="G27" s="193">
        <v>177</v>
      </c>
    </row>
    <row r="28" spans="2:7" s="193" customFormat="1" ht="8.1" customHeight="1">
      <c r="B28" s="206"/>
      <c r="C28" s="206"/>
      <c r="D28" s="205"/>
      <c r="E28" s="1657"/>
      <c r="F28" s="1657"/>
      <c r="G28" s="1657"/>
    </row>
    <row r="29" spans="2:7" s="193" customFormat="1" ht="13.5" customHeight="1">
      <c r="B29" s="206" t="s">
        <v>16</v>
      </c>
      <c r="C29" s="212"/>
      <c r="D29" s="205">
        <v>2022</v>
      </c>
      <c r="E29" s="1657">
        <f>SUM(F29,G29)</f>
        <v>316</v>
      </c>
      <c r="F29" s="1657">
        <v>238</v>
      </c>
      <c r="G29" s="1657">
        <v>78</v>
      </c>
    </row>
    <row r="30" spans="2:7" s="193" customFormat="1" ht="13.5" customHeight="1">
      <c r="B30" s="206"/>
      <c r="C30" s="212"/>
      <c r="D30" s="205">
        <v>2023</v>
      </c>
      <c r="E30" s="1657">
        <f t="shared" ref="E30:E31" si="4">SUM(F30,G30)</f>
        <v>317</v>
      </c>
      <c r="F30" s="1657">
        <v>238</v>
      </c>
      <c r="G30" s="1657">
        <v>79</v>
      </c>
    </row>
    <row r="31" spans="2:7" s="193" customFormat="1" ht="13.5" customHeight="1">
      <c r="B31" s="206"/>
      <c r="C31" s="212"/>
      <c r="D31" s="205">
        <v>2024</v>
      </c>
      <c r="E31" s="1657">
        <f t="shared" si="4"/>
        <v>317</v>
      </c>
      <c r="F31" s="193">
        <v>238</v>
      </c>
      <c r="G31" s="193">
        <v>79</v>
      </c>
    </row>
    <row r="32" spans="2:7" s="193" customFormat="1" ht="8.1" customHeight="1">
      <c r="B32" s="206"/>
      <c r="C32" s="212"/>
      <c r="D32" s="205"/>
      <c r="E32" s="1657"/>
      <c r="F32" s="1657"/>
      <c r="G32" s="1657"/>
    </row>
    <row r="33" spans="2:17" s="193" customFormat="1" ht="13.5" customHeight="1">
      <c r="B33" s="206" t="s">
        <v>17</v>
      </c>
      <c r="C33" s="199"/>
      <c r="D33" s="205">
        <v>2022</v>
      </c>
      <c r="E33" s="1657">
        <f>SUM(F33,G33)</f>
        <v>479</v>
      </c>
      <c r="F33" s="1657">
        <v>353</v>
      </c>
      <c r="G33" s="1657">
        <v>126</v>
      </c>
    </row>
    <row r="34" spans="2:17" s="193" customFormat="1" ht="13.5" customHeight="1">
      <c r="B34" s="206"/>
      <c r="C34" s="199"/>
      <c r="D34" s="205">
        <v>2023</v>
      </c>
      <c r="E34" s="1657">
        <f t="shared" ref="E34:E35" si="5">SUM(F34,G34)</f>
        <v>479</v>
      </c>
      <c r="F34" s="1657">
        <v>353</v>
      </c>
      <c r="G34" s="1657">
        <v>126</v>
      </c>
    </row>
    <row r="35" spans="2:17" s="193" customFormat="1" ht="13.5" customHeight="1">
      <c r="B35" s="206"/>
      <c r="C35" s="199"/>
      <c r="D35" s="205">
        <v>2024</v>
      </c>
      <c r="E35" s="1657">
        <f t="shared" si="5"/>
        <v>479</v>
      </c>
      <c r="F35" s="193">
        <v>353</v>
      </c>
      <c r="G35" s="193">
        <v>126</v>
      </c>
    </row>
    <row r="36" spans="2:17" s="193" customFormat="1" ht="8.1" customHeight="1">
      <c r="B36" s="206"/>
      <c r="C36" s="199"/>
      <c r="D36" s="205"/>
      <c r="E36" s="1657"/>
      <c r="F36" s="1657"/>
      <c r="G36" s="1657"/>
    </row>
    <row r="37" spans="2:17" s="193" customFormat="1" ht="13.5" customHeight="1">
      <c r="B37" s="206" t="s">
        <v>18</v>
      </c>
      <c r="C37" s="199"/>
      <c r="D37" s="205">
        <v>2022</v>
      </c>
      <c r="E37" s="1657">
        <f>SUM(F37,G37)</f>
        <v>741</v>
      </c>
      <c r="F37" s="1657">
        <v>543</v>
      </c>
      <c r="G37" s="1657">
        <v>198</v>
      </c>
    </row>
    <row r="38" spans="2:17" s="193" customFormat="1" ht="13.5" customHeight="1">
      <c r="B38" s="206"/>
      <c r="C38" s="199"/>
      <c r="D38" s="205">
        <v>2023</v>
      </c>
      <c r="E38" s="1657">
        <f t="shared" ref="E38:E39" si="6">SUM(F38,G38)</f>
        <v>740</v>
      </c>
      <c r="F38" s="1657">
        <v>542</v>
      </c>
      <c r="G38" s="1657">
        <v>198</v>
      </c>
    </row>
    <row r="39" spans="2:17" s="193" customFormat="1" ht="13.5" customHeight="1">
      <c r="B39" s="206"/>
      <c r="C39" s="199"/>
      <c r="D39" s="205">
        <v>2024</v>
      </c>
      <c r="E39" s="1657">
        <f t="shared" si="6"/>
        <v>739</v>
      </c>
      <c r="F39" s="193">
        <v>541</v>
      </c>
      <c r="G39" s="193">
        <v>198</v>
      </c>
    </row>
    <row r="40" spans="2:17" s="193" customFormat="1" ht="8.1" customHeight="1">
      <c r="B40" s="206"/>
      <c r="C40" s="199"/>
      <c r="D40" s="205"/>
      <c r="E40" s="1657"/>
      <c r="F40" s="1657"/>
      <c r="G40" s="1657"/>
    </row>
    <row r="41" spans="2:17" s="193" customFormat="1" ht="13.5" customHeight="1">
      <c r="B41" s="206" t="s">
        <v>19</v>
      </c>
      <c r="C41" s="199"/>
      <c r="D41" s="205">
        <v>2022</v>
      </c>
      <c r="E41" s="1657">
        <f>SUM(F41,G41)</f>
        <v>398</v>
      </c>
      <c r="F41" s="1657">
        <v>270</v>
      </c>
      <c r="G41" s="1657">
        <v>128</v>
      </c>
    </row>
    <row r="42" spans="2:17" s="193" customFormat="1" ht="13.5" customHeight="1">
      <c r="B42" s="206"/>
      <c r="C42" s="199"/>
      <c r="D42" s="205">
        <v>2023</v>
      </c>
      <c r="E42" s="1657">
        <f t="shared" ref="E42:E43" si="7">SUM(F42,G42)</f>
        <v>396</v>
      </c>
      <c r="F42" s="1657">
        <v>270</v>
      </c>
      <c r="G42" s="1657">
        <v>126</v>
      </c>
    </row>
    <row r="43" spans="2:17" s="193" customFormat="1" ht="13.5" customHeight="1">
      <c r="B43" s="206"/>
      <c r="C43" s="199"/>
      <c r="D43" s="205">
        <v>2024</v>
      </c>
      <c r="E43" s="1657">
        <f t="shared" si="7"/>
        <v>396</v>
      </c>
      <c r="F43" s="193">
        <v>269</v>
      </c>
      <c r="G43" s="193">
        <v>127</v>
      </c>
    </row>
    <row r="44" spans="2:17" s="193" customFormat="1" ht="8.1" customHeight="1">
      <c r="B44" s="206"/>
      <c r="C44" s="199"/>
      <c r="D44" s="205"/>
      <c r="E44" s="1657"/>
      <c r="F44" s="1657"/>
      <c r="G44" s="1657"/>
    </row>
    <row r="45" spans="2:17" s="193" customFormat="1" ht="13.5" customHeight="1">
      <c r="B45" s="206" t="s">
        <v>20</v>
      </c>
      <c r="C45" s="199"/>
      <c r="D45" s="205">
        <v>2022</v>
      </c>
      <c r="E45" s="1657">
        <f>SUM(F45,G45)</f>
        <v>1105</v>
      </c>
      <c r="F45" s="1657">
        <v>852</v>
      </c>
      <c r="G45" s="1657">
        <v>253</v>
      </c>
      <c r="H45" s="216"/>
      <c r="J45" s="216"/>
      <c r="K45" s="216"/>
      <c r="L45" s="216"/>
      <c r="M45" s="216"/>
      <c r="N45" s="216"/>
      <c r="O45" s="216"/>
      <c r="P45" s="216"/>
      <c r="Q45" s="216"/>
    </row>
    <row r="46" spans="2:17" s="193" customFormat="1" ht="13.5" customHeight="1">
      <c r="B46" s="206"/>
      <c r="C46" s="199"/>
      <c r="D46" s="205">
        <v>2023</v>
      </c>
      <c r="E46" s="1657">
        <f t="shared" ref="E46:E47" si="8">SUM(F46,G46)</f>
        <v>1105</v>
      </c>
      <c r="F46" s="1657">
        <v>852</v>
      </c>
      <c r="G46" s="1657">
        <v>253</v>
      </c>
    </row>
    <row r="47" spans="2:17" s="193" customFormat="1" ht="13.5" customHeight="1">
      <c r="B47" s="206"/>
      <c r="C47" s="199"/>
      <c r="D47" s="205">
        <v>2024</v>
      </c>
      <c r="E47" s="1657">
        <f t="shared" si="8"/>
        <v>1105</v>
      </c>
      <c r="F47" s="193">
        <v>852</v>
      </c>
      <c r="G47" s="193">
        <v>253</v>
      </c>
    </row>
    <row r="48" spans="2:17" s="193" customFormat="1" ht="8.1" customHeight="1">
      <c r="B48" s="206"/>
      <c r="C48" s="199"/>
      <c r="D48" s="205"/>
      <c r="E48" s="1657"/>
      <c r="F48" s="1657"/>
      <c r="G48" s="1657"/>
    </row>
    <row r="49" spans="2:7" s="193" customFormat="1" ht="13.5" customHeight="1">
      <c r="B49" s="206" t="s">
        <v>21</v>
      </c>
      <c r="C49" s="212"/>
      <c r="D49" s="205">
        <v>2022</v>
      </c>
      <c r="E49" s="1657">
        <f>SUM(F49,G49)</f>
        <v>104</v>
      </c>
      <c r="F49" s="1657">
        <v>74</v>
      </c>
      <c r="G49" s="1657">
        <v>30</v>
      </c>
    </row>
    <row r="50" spans="2:7" s="193" customFormat="1" ht="13.5" customHeight="1">
      <c r="B50" s="206"/>
      <c r="C50" s="212"/>
      <c r="D50" s="205">
        <v>2023</v>
      </c>
      <c r="E50" s="1657">
        <f t="shared" ref="E50:E51" si="9">SUM(F50,G50)</f>
        <v>104</v>
      </c>
      <c r="F50" s="1657">
        <v>74</v>
      </c>
      <c r="G50" s="1657">
        <v>30</v>
      </c>
    </row>
    <row r="51" spans="2:7" s="193" customFormat="1" ht="13.5" customHeight="1">
      <c r="B51" s="206"/>
      <c r="C51" s="212"/>
      <c r="D51" s="205">
        <v>2024</v>
      </c>
      <c r="E51" s="1657">
        <f t="shared" si="9"/>
        <v>104</v>
      </c>
      <c r="F51" s="193">
        <v>74</v>
      </c>
      <c r="G51" s="193">
        <v>30</v>
      </c>
    </row>
    <row r="52" spans="2:7" s="193" customFormat="1" ht="8.1" customHeight="1">
      <c r="B52" s="206"/>
      <c r="C52" s="212"/>
      <c r="D52" s="205"/>
      <c r="E52" s="1657"/>
      <c r="F52" s="1657"/>
      <c r="G52" s="1657"/>
    </row>
    <row r="53" spans="2:7" s="193" customFormat="1" ht="13.5" customHeight="1">
      <c r="B53" s="206" t="s">
        <v>22</v>
      </c>
      <c r="C53" s="199"/>
      <c r="D53" s="205">
        <v>2022</v>
      </c>
      <c r="E53" s="1657">
        <f>SUM(F53,G53)</f>
        <v>940</v>
      </c>
      <c r="F53" s="1657">
        <v>661</v>
      </c>
      <c r="G53" s="1657">
        <v>279</v>
      </c>
    </row>
    <row r="54" spans="2:7" s="193" customFormat="1" ht="13.5" customHeight="1">
      <c r="B54" s="206"/>
      <c r="C54" s="199"/>
      <c r="D54" s="205">
        <v>2023</v>
      </c>
      <c r="E54" s="1657">
        <f t="shared" ref="E54:E55" si="10">SUM(F54,G54)</f>
        <v>941</v>
      </c>
      <c r="F54" s="1657">
        <v>662</v>
      </c>
      <c r="G54" s="1657">
        <v>279</v>
      </c>
    </row>
    <row r="55" spans="2:7" s="193" customFormat="1" ht="13.5" customHeight="1">
      <c r="B55" s="206"/>
      <c r="C55" s="199"/>
      <c r="D55" s="205">
        <v>2024</v>
      </c>
      <c r="E55" s="1657">
        <f t="shared" si="10"/>
        <v>942</v>
      </c>
      <c r="F55" s="193">
        <v>661</v>
      </c>
      <c r="G55" s="193">
        <v>281</v>
      </c>
    </row>
    <row r="56" spans="2:7" s="193" customFormat="1" ht="8.1" customHeight="1">
      <c r="B56" s="206"/>
      <c r="C56" s="199"/>
      <c r="D56" s="205"/>
      <c r="E56" s="1657"/>
      <c r="F56" s="1657"/>
      <c r="G56" s="1657"/>
    </row>
    <row r="57" spans="2:7" s="193" customFormat="1" ht="13.5" customHeight="1">
      <c r="B57" s="206" t="s">
        <v>23</v>
      </c>
      <c r="C57" s="199"/>
      <c r="D57" s="205">
        <v>2022</v>
      </c>
      <c r="E57" s="1657">
        <f>SUM(F57,G57)</f>
        <v>506</v>
      </c>
      <c r="F57" s="1657">
        <v>352</v>
      </c>
      <c r="G57" s="1657">
        <v>154</v>
      </c>
    </row>
    <row r="58" spans="2:7" s="193" customFormat="1" ht="13.5" customHeight="1">
      <c r="B58" s="206"/>
      <c r="C58" s="199"/>
      <c r="D58" s="205">
        <v>2023</v>
      </c>
      <c r="E58" s="1657">
        <f t="shared" ref="E58:E59" si="11">SUM(F58,G58)</f>
        <v>505</v>
      </c>
      <c r="F58" s="1657">
        <v>352</v>
      </c>
      <c r="G58" s="1657">
        <v>153</v>
      </c>
    </row>
    <row r="59" spans="2:7" s="193" customFormat="1" ht="13.5" customHeight="1">
      <c r="B59" s="206"/>
      <c r="C59" s="199"/>
      <c r="D59" s="205">
        <v>2024</v>
      </c>
      <c r="E59" s="1657">
        <f t="shared" si="11"/>
        <v>506</v>
      </c>
      <c r="F59" s="193">
        <v>352</v>
      </c>
      <c r="G59" s="193">
        <v>154</v>
      </c>
    </row>
    <row r="60" spans="2:7" s="193" customFormat="1" ht="8.1" customHeight="1">
      <c r="B60" s="206"/>
      <c r="C60" s="199"/>
      <c r="D60" s="205"/>
      <c r="E60" s="1657"/>
      <c r="F60" s="1657"/>
      <c r="G60" s="1657"/>
    </row>
    <row r="61" spans="2:7" s="193" customFormat="1" ht="13.5" customHeight="1">
      <c r="B61" s="206" t="s">
        <v>24</v>
      </c>
      <c r="C61" s="199"/>
      <c r="D61" s="205">
        <v>2022</v>
      </c>
      <c r="E61" s="1657">
        <f>SUM(F61,G61)</f>
        <v>1296</v>
      </c>
      <c r="F61" s="1657">
        <v>1075</v>
      </c>
      <c r="G61" s="1657">
        <v>221</v>
      </c>
    </row>
    <row r="62" spans="2:7" s="193" customFormat="1" ht="13.5" customHeight="1">
      <c r="B62" s="206"/>
      <c r="C62" s="199"/>
      <c r="D62" s="205">
        <v>2023</v>
      </c>
      <c r="E62" s="1657">
        <f t="shared" ref="E62:E63" si="12">SUM(F62,G62)</f>
        <v>1298</v>
      </c>
      <c r="F62" s="1657">
        <v>1075</v>
      </c>
      <c r="G62" s="1657">
        <v>223</v>
      </c>
    </row>
    <row r="63" spans="2:7" s="193" customFormat="1" ht="13.5" customHeight="1">
      <c r="B63" s="206"/>
      <c r="C63" s="199"/>
      <c r="D63" s="205">
        <v>2024</v>
      </c>
      <c r="E63" s="1657">
        <f t="shared" si="12"/>
        <v>1298</v>
      </c>
      <c r="F63" s="193">
        <v>1075</v>
      </c>
      <c r="G63" s="193">
        <v>223</v>
      </c>
    </row>
    <row r="64" spans="2:7" s="193" customFormat="1" ht="8.1" customHeight="1">
      <c r="B64" s="206"/>
      <c r="C64" s="199"/>
      <c r="D64" s="205"/>
      <c r="E64" s="1657"/>
      <c r="F64" s="1657"/>
      <c r="G64" s="1657"/>
    </row>
    <row r="65" spans="2:8" s="193" customFormat="1" ht="13.5" customHeight="1">
      <c r="B65" s="206" t="s">
        <v>25</v>
      </c>
      <c r="C65" s="199"/>
      <c r="D65" s="205">
        <v>2022</v>
      </c>
      <c r="E65" s="1657">
        <f>SUM(F65,G65)</f>
        <v>1458</v>
      </c>
      <c r="F65" s="1657">
        <v>1265</v>
      </c>
      <c r="G65" s="1657">
        <v>193</v>
      </c>
    </row>
    <row r="66" spans="2:8" s="193" customFormat="1" ht="13.5" customHeight="1">
      <c r="B66" s="206"/>
      <c r="C66" s="199"/>
      <c r="D66" s="205">
        <v>2023</v>
      </c>
      <c r="E66" s="1657">
        <f t="shared" ref="E66:E67" si="13">SUM(F66,G66)</f>
        <v>1460</v>
      </c>
      <c r="F66" s="1657">
        <v>1266</v>
      </c>
      <c r="G66" s="1657">
        <v>194</v>
      </c>
    </row>
    <row r="67" spans="2:8" s="193" customFormat="1" ht="13.5" customHeight="1">
      <c r="B67" s="206"/>
      <c r="C67" s="199"/>
      <c r="D67" s="205">
        <v>2024</v>
      </c>
      <c r="E67" s="1657">
        <f t="shared" si="13"/>
        <v>1460</v>
      </c>
      <c r="F67" s="193">
        <v>1266</v>
      </c>
      <c r="G67" s="193">
        <v>194</v>
      </c>
    </row>
    <row r="68" spans="2:8" s="193" customFormat="1" ht="8.1" customHeight="1">
      <c r="B68" s="206"/>
      <c r="C68" s="199"/>
      <c r="D68" s="205"/>
      <c r="E68" s="1657"/>
      <c r="F68" s="1657"/>
      <c r="G68" s="1657"/>
    </row>
    <row r="69" spans="2:8" s="193" customFormat="1" ht="15" customHeight="1">
      <c r="B69" s="206" t="s">
        <v>26</v>
      </c>
      <c r="C69" s="212"/>
      <c r="D69" s="205">
        <v>2022</v>
      </c>
      <c r="E69" s="1657">
        <f>SUM(F69,G69)</f>
        <v>292</v>
      </c>
      <c r="F69" s="1657">
        <v>188</v>
      </c>
      <c r="G69" s="1657">
        <v>104</v>
      </c>
    </row>
    <row r="70" spans="2:8" s="193" customFormat="1" ht="13.5" customHeight="1">
      <c r="B70" s="206"/>
      <c r="C70" s="212"/>
      <c r="D70" s="205">
        <v>2023</v>
      </c>
      <c r="E70" s="1657">
        <f t="shared" ref="E70:E71" si="14">SUM(F70,G70)</f>
        <v>292</v>
      </c>
      <c r="F70" s="1657">
        <v>188</v>
      </c>
      <c r="G70" s="1657">
        <v>104</v>
      </c>
    </row>
    <row r="71" spans="2:8" s="193" customFormat="1" ht="13.5" customHeight="1">
      <c r="B71" s="206"/>
      <c r="C71" s="212"/>
      <c r="D71" s="205">
        <v>2024</v>
      </c>
      <c r="E71" s="1657">
        <f t="shared" si="14"/>
        <v>291</v>
      </c>
      <c r="F71" s="193">
        <v>187</v>
      </c>
      <c r="G71" s="193">
        <v>104</v>
      </c>
    </row>
    <row r="72" spans="2:8" s="193" customFormat="1" ht="8.1" customHeight="1">
      <c r="B72" s="206"/>
      <c r="C72" s="212"/>
      <c r="D72" s="205"/>
      <c r="E72" s="1657"/>
      <c r="F72" s="1657"/>
      <c r="G72" s="1657"/>
    </row>
    <row r="73" spans="2:8" s="193" customFormat="1" ht="13.5" customHeight="1">
      <c r="B73" s="206" t="s">
        <v>27</v>
      </c>
      <c r="C73" s="212"/>
      <c r="D73" s="205">
        <v>2022</v>
      </c>
      <c r="E73" s="1657">
        <f>SUM(F73,G73)</f>
        <v>28</v>
      </c>
      <c r="F73" s="1657">
        <v>17</v>
      </c>
      <c r="G73" s="1657">
        <v>11</v>
      </c>
    </row>
    <row r="74" spans="2:8" s="193" customFormat="1" ht="13.5" customHeight="1">
      <c r="B74" s="206"/>
      <c r="C74" s="212"/>
      <c r="D74" s="205">
        <v>2023</v>
      </c>
      <c r="E74" s="1657">
        <f t="shared" ref="E74:E75" si="15">SUM(F74,G74)</f>
        <v>28</v>
      </c>
      <c r="F74" s="1657">
        <v>17</v>
      </c>
      <c r="G74" s="1657">
        <v>11</v>
      </c>
    </row>
    <row r="75" spans="2:8" s="193" customFormat="1" ht="13.5" customHeight="1">
      <c r="B75" s="206"/>
      <c r="C75" s="212"/>
      <c r="D75" s="205">
        <v>2024</v>
      </c>
      <c r="E75" s="1657">
        <f t="shared" si="15"/>
        <v>28</v>
      </c>
      <c r="F75" s="193">
        <v>17</v>
      </c>
      <c r="G75" s="193">
        <v>11</v>
      </c>
    </row>
    <row r="76" spans="2:8" s="193" customFormat="1" ht="8.1" customHeight="1">
      <c r="B76" s="206"/>
      <c r="C76" s="212"/>
      <c r="D76" s="205"/>
      <c r="E76" s="1657"/>
      <c r="F76" s="1657"/>
      <c r="G76" s="1657"/>
    </row>
    <row r="77" spans="2:8" s="193" customFormat="1" ht="13.5" customHeight="1">
      <c r="B77" s="206" t="s">
        <v>28</v>
      </c>
      <c r="C77" s="212"/>
      <c r="D77" s="205">
        <v>2022</v>
      </c>
      <c r="E77" s="1657">
        <f>SUM(F77,G77)</f>
        <v>27</v>
      </c>
      <c r="F77" s="1657">
        <v>16</v>
      </c>
      <c r="G77" s="1657">
        <v>11</v>
      </c>
    </row>
    <row r="78" spans="2:8" s="193" customFormat="1" ht="13.5" customHeight="1">
      <c r="B78" s="206"/>
      <c r="C78" s="212"/>
      <c r="D78" s="205">
        <v>2023</v>
      </c>
      <c r="E78" s="1657">
        <f t="shared" ref="E78:E79" si="16">SUM(F78,G78)</f>
        <v>27</v>
      </c>
      <c r="F78" s="1657">
        <v>16</v>
      </c>
      <c r="G78" s="1657">
        <v>11</v>
      </c>
    </row>
    <row r="79" spans="2:8" s="193" customFormat="1" ht="13.5" customHeight="1">
      <c r="B79" s="206"/>
      <c r="C79" s="212"/>
      <c r="D79" s="205">
        <v>2024</v>
      </c>
      <c r="E79" s="1657">
        <f t="shared" si="16"/>
        <v>27</v>
      </c>
      <c r="F79" s="193">
        <v>16</v>
      </c>
      <c r="G79" s="193">
        <v>11</v>
      </c>
    </row>
    <row r="80" spans="2:8" s="193" customFormat="1" ht="8.1" customHeight="1" thickBot="1">
      <c r="B80" s="218"/>
      <c r="C80" s="219"/>
      <c r="D80" s="220"/>
      <c r="E80" s="292"/>
      <c r="F80" s="221"/>
      <c r="G80" s="221"/>
      <c r="H80" s="221"/>
    </row>
    <row r="81" spans="1:8" s="224" customFormat="1" ht="16.5" customHeight="1">
      <c r="A81" s="293"/>
      <c r="B81" s="225"/>
      <c r="D81" s="226"/>
      <c r="E81" s="294"/>
      <c r="F81" s="229"/>
      <c r="G81" s="295"/>
      <c r="H81" s="230" t="s">
        <v>30</v>
      </c>
    </row>
    <row r="82" spans="1:8" s="224" customFormat="1" ht="15" customHeight="1">
      <c r="D82" s="226"/>
      <c r="E82" s="294"/>
      <c r="F82" s="229"/>
      <c r="G82" s="295"/>
      <c r="H82" s="233" t="s">
        <v>31</v>
      </c>
    </row>
    <row r="83" spans="1:8" s="224" customFormat="1" ht="16.5" customHeight="1">
      <c r="B83" s="296" t="s">
        <v>1063</v>
      </c>
      <c r="D83" s="226"/>
      <c r="E83" s="294"/>
      <c r="F83" s="229"/>
      <c r="G83" s="229"/>
    </row>
    <row r="84" spans="1:8" s="234" customFormat="1" ht="15.75" customHeight="1">
      <c r="B84" s="235" t="s">
        <v>1069</v>
      </c>
      <c r="D84" s="236"/>
      <c r="E84" s="2015"/>
      <c r="F84" s="237"/>
      <c r="G84" s="297"/>
    </row>
    <row r="85" spans="1:8" s="300" customFormat="1" ht="15" customHeight="1">
      <c r="B85" s="238" t="s">
        <v>1070</v>
      </c>
      <c r="C85" s="298"/>
      <c r="D85" s="236"/>
      <c r="E85" s="299"/>
      <c r="F85" s="299"/>
      <c r="G85" s="299"/>
    </row>
    <row r="86" spans="1:8">
      <c r="B86" s="235" t="s">
        <v>32</v>
      </c>
      <c r="C86" s="247"/>
      <c r="D86" s="248"/>
      <c r="E86" s="244"/>
      <c r="F86" s="244"/>
      <c r="G86" s="244"/>
    </row>
    <row r="87" spans="1:8" ht="15" customHeight="1">
      <c r="B87" s="238" t="s">
        <v>1094</v>
      </c>
    </row>
  </sheetData>
  <hyperlinks>
    <hyperlink ref="H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73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1:X79"/>
  <sheetViews>
    <sheetView view="pageBreakPreview" zoomScale="80" zoomScaleNormal="100" zoomScaleSheetLayoutView="80" workbookViewId="0">
      <selection activeCell="L1" sqref="L1:L2"/>
    </sheetView>
  </sheetViews>
  <sheetFormatPr defaultColWidth="10.42578125" defaultRowHeight="14.25"/>
  <cols>
    <col min="1" max="1" width="1.85546875" style="253" customWidth="1"/>
    <col min="2" max="2" width="11.140625" style="253" customWidth="1"/>
    <col min="3" max="3" width="7.85546875" style="253" customWidth="1"/>
    <col min="4" max="4" width="16.28515625" style="254" customWidth="1"/>
    <col min="5" max="7" width="14.28515625" style="255" customWidth="1"/>
    <col min="8" max="8" width="2" style="255" customWidth="1"/>
    <col min="9" max="11" width="14.28515625" style="255" customWidth="1"/>
    <col min="12" max="12" width="1.85546875" style="253" customWidth="1"/>
    <col min="13" max="13" width="11" style="253" customWidth="1"/>
    <col min="14" max="14" width="1" style="253" customWidth="1"/>
    <col min="15" max="17" width="10.42578125" style="253"/>
    <col min="18" max="18" width="1.85546875" style="253" customWidth="1"/>
    <col min="19" max="16384" width="10.42578125" style="253"/>
  </cols>
  <sheetData>
    <row r="1" spans="1:14">
      <c r="L1" s="2380" t="s">
        <v>110</v>
      </c>
    </row>
    <row r="2" spans="1:14">
      <c r="L2" s="2381" t="s">
        <v>111</v>
      </c>
    </row>
    <row r="3" spans="1:14" ht="8.1" customHeight="1">
      <c r="G3" s="253"/>
    </row>
    <row r="4" spans="1:14" ht="8.1" customHeight="1"/>
    <row r="5" spans="1:14" s="158" customFormat="1" ht="20.100000000000001" customHeight="1">
      <c r="B5" s="159" t="s">
        <v>1401</v>
      </c>
      <c r="C5" s="160" t="s">
        <v>1359</v>
      </c>
      <c r="D5" s="161"/>
      <c r="E5" s="162"/>
      <c r="F5" s="162"/>
      <c r="G5" s="162"/>
      <c r="H5" s="162"/>
      <c r="I5" s="162"/>
      <c r="J5" s="162"/>
      <c r="K5" s="162"/>
      <c r="L5" s="160"/>
      <c r="M5" s="163"/>
      <c r="N5" s="163"/>
    </row>
    <row r="6" spans="1:14" s="164" customFormat="1" ht="20.100000000000001" customHeight="1">
      <c r="B6" s="165" t="s">
        <v>1402</v>
      </c>
      <c r="C6" s="166" t="s">
        <v>1360</v>
      </c>
      <c r="D6" s="167"/>
      <c r="E6" s="165"/>
      <c r="F6" s="165"/>
      <c r="G6" s="165"/>
      <c r="H6" s="165"/>
      <c r="I6" s="165"/>
      <c r="J6" s="165"/>
      <c r="K6" s="165"/>
      <c r="L6" s="166"/>
      <c r="M6" s="166"/>
      <c r="N6" s="166"/>
    </row>
    <row r="7" spans="1:14" s="168" customFormat="1" ht="9.9499999999999993" customHeight="1" thickBot="1">
      <c r="B7" s="169"/>
      <c r="C7" s="169"/>
      <c r="D7" s="170"/>
      <c r="E7" s="171"/>
      <c r="F7" s="171"/>
      <c r="G7" s="171"/>
      <c r="H7" s="171"/>
      <c r="I7" s="171"/>
      <c r="J7" s="171"/>
      <c r="K7" s="171"/>
      <c r="L7" s="169"/>
    </row>
    <row r="8" spans="1:14" s="853" customFormat="1" ht="5.25" customHeight="1" thickTop="1">
      <c r="A8" s="172"/>
      <c r="B8" s="173"/>
      <c r="C8" s="174"/>
      <c r="D8" s="175"/>
      <c r="E8" s="176"/>
      <c r="F8" s="176"/>
      <c r="G8" s="176"/>
      <c r="H8" s="176"/>
      <c r="I8" s="176"/>
      <c r="J8" s="176"/>
      <c r="K8" s="176"/>
      <c r="L8" s="174"/>
    </row>
    <row r="9" spans="1:14" s="853" customFormat="1" ht="15">
      <c r="A9" s="183"/>
      <c r="B9" s="178" t="s">
        <v>0</v>
      </c>
      <c r="C9" s="179"/>
      <c r="D9" s="180" t="s">
        <v>1</v>
      </c>
      <c r="E9" s="2303" t="s">
        <v>353</v>
      </c>
      <c r="F9" s="2303"/>
      <c r="G9" s="2303"/>
      <c r="I9" s="2303" t="s">
        <v>779</v>
      </c>
      <c r="J9" s="2303"/>
      <c r="K9" s="2303"/>
      <c r="L9" s="184"/>
    </row>
    <row r="10" spans="1:14" s="853" customFormat="1" ht="21.75" customHeight="1">
      <c r="A10" s="183"/>
      <c r="B10" s="183" t="s">
        <v>5</v>
      </c>
      <c r="C10" s="184"/>
      <c r="D10" s="185" t="s">
        <v>6</v>
      </c>
      <c r="E10" s="2304" t="s">
        <v>357</v>
      </c>
      <c r="F10" s="2304"/>
      <c r="G10" s="2304"/>
      <c r="H10" s="1067"/>
      <c r="I10" s="2304" t="s">
        <v>780</v>
      </c>
      <c r="J10" s="2304"/>
      <c r="K10" s="2304"/>
      <c r="L10" s="184"/>
    </row>
    <row r="11" spans="1:14" s="853" customFormat="1" ht="21.75" customHeight="1">
      <c r="A11" s="183"/>
      <c r="B11" s="183"/>
      <c r="C11" s="184"/>
      <c r="D11" s="185"/>
      <c r="E11" s="181" t="s">
        <v>2</v>
      </c>
      <c r="F11" s="181" t="s">
        <v>33</v>
      </c>
      <c r="G11" s="181" t="s">
        <v>34</v>
      </c>
      <c r="H11" s="181"/>
      <c r="I11" s="181" t="s">
        <v>2</v>
      </c>
      <c r="J11" s="181" t="s">
        <v>33</v>
      </c>
      <c r="K11" s="181" t="s">
        <v>34</v>
      </c>
      <c r="L11" s="184"/>
    </row>
    <row r="12" spans="1:14" s="853" customFormat="1">
      <c r="A12" s="183"/>
      <c r="B12" s="183"/>
      <c r="C12" s="184"/>
      <c r="D12" s="185"/>
      <c r="E12" s="186" t="s">
        <v>7</v>
      </c>
      <c r="F12" s="186" t="s">
        <v>35</v>
      </c>
      <c r="G12" s="186" t="s">
        <v>36</v>
      </c>
      <c r="H12" s="186"/>
      <c r="I12" s="186" t="s">
        <v>7</v>
      </c>
      <c r="J12" s="186" t="s">
        <v>35</v>
      </c>
      <c r="K12" s="186" t="s">
        <v>36</v>
      </c>
      <c r="L12" s="184"/>
    </row>
    <row r="13" spans="1:14" s="853" customFormat="1" ht="7.5" customHeight="1">
      <c r="A13" s="189"/>
      <c r="B13" s="189"/>
      <c r="C13" s="190"/>
      <c r="D13" s="191"/>
      <c r="E13" s="192"/>
      <c r="F13" s="192"/>
      <c r="G13" s="192"/>
      <c r="H13" s="192"/>
      <c r="I13" s="192"/>
      <c r="J13" s="192"/>
      <c r="K13" s="192"/>
      <c r="L13" s="190"/>
    </row>
    <row r="14" spans="1:14" ht="7.5" customHeight="1">
      <c r="B14" s="269"/>
      <c r="C14" s="269"/>
      <c r="D14" s="270"/>
      <c r="E14" s="271"/>
      <c r="F14" s="271"/>
      <c r="G14" s="271"/>
      <c r="H14" s="271"/>
      <c r="I14" s="271"/>
      <c r="J14" s="271"/>
      <c r="K14" s="271"/>
      <c r="L14" s="269"/>
    </row>
    <row r="15" spans="1:14" s="193" customFormat="1" ht="15" customHeight="1">
      <c r="B15" s="198" t="s">
        <v>12</v>
      </c>
      <c r="C15" s="199"/>
      <c r="D15" s="200">
        <v>2022</v>
      </c>
      <c r="E15" s="202">
        <f>SUM(E19,E23,E27,E31,E35,E39,E43,E47,E51,E55,E59,E63,E67,E71)</f>
        <v>46242</v>
      </c>
      <c r="F15" s="202">
        <f>SUM(F19,F23,F27,F31,F35,F39,F43,F47,F51,F55,F59,F63,F67,F71)</f>
        <v>9149</v>
      </c>
      <c r="G15" s="202">
        <f>SUM(G19,G23,G27,G31,G35,G39,G43,G47,G51,G55,G59,G63,G67,G71)</f>
        <v>37093</v>
      </c>
      <c r="H15" s="202"/>
      <c r="I15" s="202">
        <f>SUM(I19,I23,I27,I31,I35,I39,I43,I47,I51,I55,I59,I63,I67,I71)</f>
        <v>1319234</v>
      </c>
      <c r="J15" s="202">
        <f>SUM(J19,J23,J27,J31,J35,J39,J43,J47,J51,J55,J59,J63,J67,J71)</f>
        <v>673200</v>
      </c>
      <c r="K15" s="202">
        <f>SUM(K19,K23,K27,K31,K35,K39,K43,K47,K51,K55,K59,K63,K67,K71)</f>
        <v>646034</v>
      </c>
      <c r="L15" s="199"/>
    </row>
    <row r="16" spans="1:14" s="193" customFormat="1" ht="15" customHeight="1">
      <c r="B16" s="198"/>
      <c r="C16" s="199"/>
      <c r="D16" s="200">
        <v>2023</v>
      </c>
      <c r="E16" s="202">
        <f t="shared" ref="E16:G16" si="0">SUM(E20,E24,E28,E32,E36,E40,E44,E48,E52,E56,E60,E64,E68,E72)</f>
        <v>45819</v>
      </c>
      <c r="F16" s="202">
        <f t="shared" si="0"/>
        <v>8856</v>
      </c>
      <c r="G16" s="202">
        <f t="shared" si="0"/>
        <v>36963</v>
      </c>
      <c r="H16" s="202"/>
      <c r="I16" s="202">
        <f t="shared" ref="I16:K16" si="1">SUM(I20,I24,I28,I32,I36,I40,I44,I48,I52,I56,I60,I64,I68,I72)</f>
        <v>1419617</v>
      </c>
      <c r="J16" s="202">
        <f t="shared" si="1"/>
        <v>707058</v>
      </c>
      <c r="K16" s="202">
        <f t="shared" si="1"/>
        <v>712559</v>
      </c>
      <c r="L16" s="199"/>
    </row>
    <row r="17" spans="2:14" s="193" customFormat="1" ht="15" customHeight="1">
      <c r="B17" s="198"/>
      <c r="C17" s="199"/>
      <c r="D17" s="200">
        <v>2024</v>
      </c>
      <c r="E17" s="202">
        <f t="shared" ref="E17:G17" si="2">SUM(E21,E25,E29,E33,E37,E41,E45,E49,E53,E57,E61,E65,E69,E73)</f>
        <v>49013</v>
      </c>
      <c r="F17" s="202">
        <f t="shared" si="2"/>
        <v>9972</v>
      </c>
      <c r="G17" s="202">
        <f t="shared" si="2"/>
        <v>39041</v>
      </c>
      <c r="H17" s="56"/>
      <c r="I17" s="202">
        <f t="shared" ref="I17:K17" si="3">SUM(I21,I25,I29,I33,I37,I41,I45,I49,I53,I57,I61,I65,I69,I73)</f>
        <v>1421711</v>
      </c>
      <c r="J17" s="202">
        <f t="shared" si="3"/>
        <v>749549</v>
      </c>
      <c r="K17" s="202">
        <f t="shared" si="3"/>
        <v>672162</v>
      </c>
      <c r="L17" s="199"/>
    </row>
    <row r="18" spans="2:14" s="193" customFormat="1" ht="8.1" customHeight="1">
      <c r="B18" s="198"/>
      <c r="C18" s="199"/>
      <c r="D18" s="205"/>
      <c r="E18" s="56"/>
      <c r="F18" s="56"/>
      <c r="G18" s="56"/>
      <c r="H18" s="56"/>
      <c r="I18" s="56"/>
      <c r="J18" s="56"/>
      <c r="K18" s="56"/>
      <c r="L18" s="199"/>
      <c r="M18" s="291"/>
      <c r="N18" s="291"/>
    </row>
    <row r="19" spans="2:14" s="193" customFormat="1" ht="15" customHeight="1">
      <c r="B19" s="210" t="s">
        <v>13</v>
      </c>
      <c r="C19" s="206"/>
      <c r="D19" s="205">
        <v>2022</v>
      </c>
      <c r="E19" s="56">
        <f>SUM(F19:G19)</f>
        <v>5055</v>
      </c>
      <c r="F19" s="56">
        <v>1163</v>
      </c>
      <c r="G19" s="56">
        <v>3892</v>
      </c>
      <c r="H19" s="56"/>
      <c r="I19" s="56">
        <f>SUM(J19:K19)</f>
        <v>200393</v>
      </c>
      <c r="J19" s="56">
        <v>103066</v>
      </c>
      <c r="K19" s="56">
        <v>97327</v>
      </c>
      <c r="L19" s="206"/>
      <c r="M19" s="207"/>
      <c r="N19" s="207"/>
    </row>
    <row r="20" spans="2:14" s="193" customFormat="1" ht="15" customHeight="1">
      <c r="B20" s="210"/>
      <c r="C20" s="206"/>
      <c r="D20" s="205">
        <v>2023</v>
      </c>
      <c r="E20" s="56">
        <f t="shared" ref="E20:E21" si="4">SUM(F20:G20)</f>
        <v>4959</v>
      </c>
      <c r="F20" s="56">
        <v>1144</v>
      </c>
      <c r="G20" s="56">
        <v>3815</v>
      </c>
      <c r="H20" s="56"/>
      <c r="I20" s="56">
        <f t="shared" ref="I20:I21" si="5">SUM(J20:K20)</f>
        <v>197924</v>
      </c>
      <c r="J20" s="56">
        <v>101255</v>
      </c>
      <c r="K20" s="56">
        <v>96669</v>
      </c>
      <c r="L20" s="206"/>
      <c r="M20" s="207"/>
      <c r="N20" s="207"/>
    </row>
    <row r="21" spans="2:14" s="193" customFormat="1" ht="15" customHeight="1">
      <c r="B21" s="210"/>
      <c r="C21" s="206"/>
      <c r="D21" s="205">
        <v>2024</v>
      </c>
      <c r="E21" s="56">
        <f t="shared" si="4"/>
        <v>4585</v>
      </c>
      <c r="F21" s="56">
        <v>1078</v>
      </c>
      <c r="G21" s="56">
        <v>3507</v>
      </c>
      <c r="H21" s="56"/>
      <c r="I21" s="56">
        <f t="shared" si="5"/>
        <v>201415</v>
      </c>
      <c r="J21" s="56">
        <v>102375</v>
      </c>
      <c r="K21" s="56">
        <v>99040</v>
      </c>
      <c r="L21" s="206"/>
      <c r="M21" s="207"/>
      <c r="N21" s="207"/>
    </row>
    <row r="22" spans="2:14" s="193" customFormat="1" ht="8.1" customHeight="1">
      <c r="B22" s="210"/>
      <c r="C22" s="206"/>
      <c r="D22" s="205"/>
      <c r="E22" s="56"/>
      <c r="F22" s="56"/>
      <c r="G22" s="56"/>
      <c r="H22" s="56"/>
      <c r="I22" s="56"/>
      <c r="J22" s="56"/>
      <c r="K22" s="56"/>
      <c r="L22" s="206"/>
      <c r="M22" s="207"/>
      <c r="N22" s="207"/>
    </row>
    <row r="23" spans="2:14" s="193" customFormat="1" ht="15" customHeight="1">
      <c r="B23" s="210" t="s">
        <v>14</v>
      </c>
      <c r="C23" s="206"/>
      <c r="D23" s="205">
        <v>2022</v>
      </c>
      <c r="E23" s="56">
        <f>SUM(F23:G23)</f>
        <v>3492</v>
      </c>
      <c r="F23" s="56">
        <v>563</v>
      </c>
      <c r="G23" s="56">
        <v>2929</v>
      </c>
      <c r="H23" s="56"/>
      <c r="I23" s="56">
        <f>SUM(J23:K23)</f>
        <v>88667</v>
      </c>
      <c r="J23" s="56">
        <v>45130</v>
      </c>
      <c r="K23" s="56">
        <v>43537</v>
      </c>
      <c r="L23" s="206"/>
      <c r="M23" s="207"/>
      <c r="N23" s="207"/>
    </row>
    <row r="24" spans="2:14" s="193" customFormat="1" ht="15" customHeight="1">
      <c r="B24" s="210"/>
      <c r="C24" s="206"/>
      <c r="D24" s="205">
        <v>2023</v>
      </c>
      <c r="E24" s="56">
        <f t="shared" ref="E24:E25" si="6">SUM(F24:G24)</f>
        <v>3707</v>
      </c>
      <c r="F24" s="56">
        <v>642</v>
      </c>
      <c r="G24" s="56">
        <v>3065</v>
      </c>
      <c r="H24" s="56"/>
      <c r="I24" s="56">
        <f t="shared" ref="I24:I25" si="7">SUM(J24:K24)</f>
        <v>93522</v>
      </c>
      <c r="J24" s="56">
        <v>47179</v>
      </c>
      <c r="K24" s="56">
        <v>46343</v>
      </c>
      <c r="L24" s="206"/>
      <c r="M24" s="207"/>
      <c r="N24" s="207"/>
    </row>
    <row r="25" spans="2:14" s="193" customFormat="1" ht="15" customHeight="1">
      <c r="B25" s="210"/>
      <c r="C25" s="206"/>
      <c r="D25" s="205">
        <v>2024</v>
      </c>
      <c r="E25" s="56">
        <f t="shared" si="6"/>
        <v>3286</v>
      </c>
      <c r="F25" s="56">
        <v>501</v>
      </c>
      <c r="G25" s="56">
        <v>2785</v>
      </c>
      <c r="H25" s="56"/>
      <c r="I25" s="56">
        <f t="shared" si="7"/>
        <v>99105</v>
      </c>
      <c r="J25" s="56">
        <v>49838</v>
      </c>
      <c r="K25" s="56">
        <v>49267</v>
      </c>
      <c r="L25" s="206"/>
      <c r="M25" s="207"/>
      <c r="N25" s="207"/>
    </row>
    <row r="26" spans="2:14" s="193" customFormat="1" ht="8.1" customHeight="1">
      <c r="B26" s="210"/>
      <c r="C26" s="206"/>
      <c r="D26" s="205"/>
      <c r="E26" s="56"/>
      <c r="F26" s="56"/>
      <c r="G26" s="56"/>
      <c r="H26" s="56"/>
      <c r="I26" s="56"/>
      <c r="J26" s="56"/>
      <c r="K26" s="56"/>
      <c r="L26" s="206"/>
      <c r="M26" s="207"/>
      <c r="N26" s="207"/>
    </row>
    <row r="27" spans="2:14" s="193" customFormat="1" ht="15" customHeight="1">
      <c r="B27" s="210" t="s">
        <v>15</v>
      </c>
      <c r="C27" s="206"/>
      <c r="D27" s="205">
        <v>2022</v>
      </c>
      <c r="E27" s="56">
        <f>SUM(F27:G27)</f>
        <v>5125</v>
      </c>
      <c r="F27" s="56">
        <v>738</v>
      </c>
      <c r="G27" s="56">
        <v>4387</v>
      </c>
      <c r="H27" s="56"/>
      <c r="I27" s="56">
        <f>SUM(J27:K27)</f>
        <v>136009</v>
      </c>
      <c r="J27" s="56">
        <v>69216</v>
      </c>
      <c r="K27" s="56">
        <v>66793</v>
      </c>
      <c r="L27" s="206"/>
      <c r="M27" s="207"/>
      <c r="N27" s="207"/>
    </row>
    <row r="28" spans="2:14" s="193" customFormat="1" ht="15" customHeight="1">
      <c r="B28" s="210"/>
      <c r="C28" s="206"/>
      <c r="D28" s="205">
        <v>2023</v>
      </c>
      <c r="E28" s="56">
        <f t="shared" ref="E28:E29" si="8">SUM(F28:G28)</f>
        <v>5190</v>
      </c>
      <c r="F28" s="56">
        <v>507</v>
      </c>
      <c r="G28" s="56">
        <v>4683</v>
      </c>
      <c r="H28" s="56"/>
      <c r="I28" s="56">
        <f t="shared" ref="I28:I29" si="9">SUM(J28:K28)</f>
        <v>134013</v>
      </c>
      <c r="J28" s="56">
        <v>68436</v>
      </c>
      <c r="K28" s="56">
        <v>65577</v>
      </c>
      <c r="L28" s="206"/>
      <c r="M28" s="207"/>
      <c r="N28" s="207"/>
    </row>
    <row r="29" spans="2:14" s="193" customFormat="1" ht="15" customHeight="1">
      <c r="B29" s="210"/>
      <c r="C29" s="206"/>
      <c r="D29" s="205">
        <v>2024</v>
      </c>
      <c r="E29" s="56">
        <f t="shared" si="8"/>
        <v>5215</v>
      </c>
      <c r="F29" s="56">
        <v>768</v>
      </c>
      <c r="G29" s="56">
        <v>4447</v>
      </c>
      <c r="H29" s="56"/>
      <c r="I29" s="56">
        <f t="shared" si="9"/>
        <v>133625</v>
      </c>
      <c r="J29" s="56">
        <v>67881</v>
      </c>
      <c r="K29" s="56">
        <v>65744</v>
      </c>
      <c r="L29" s="206"/>
      <c r="M29" s="207"/>
      <c r="N29" s="207"/>
    </row>
    <row r="30" spans="2:14" s="193" customFormat="1" ht="8.1" customHeight="1">
      <c r="B30" s="210"/>
      <c r="C30" s="206"/>
      <c r="D30" s="205"/>
      <c r="E30" s="56"/>
      <c r="F30" s="56"/>
      <c r="G30" s="56"/>
      <c r="H30" s="56"/>
      <c r="I30" s="56"/>
      <c r="J30" s="56"/>
      <c r="K30" s="56"/>
      <c r="L30" s="206"/>
      <c r="M30" s="207"/>
      <c r="N30" s="207"/>
    </row>
    <row r="31" spans="2:14" s="193" customFormat="1" ht="15" customHeight="1">
      <c r="B31" s="210" t="s">
        <v>16</v>
      </c>
      <c r="C31" s="212"/>
      <c r="D31" s="205">
        <v>2022</v>
      </c>
      <c r="E31" s="56">
        <f>SUM(F31:G31)</f>
        <v>1598</v>
      </c>
      <c r="F31" s="56">
        <v>301</v>
      </c>
      <c r="G31" s="56">
        <v>1297</v>
      </c>
      <c r="H31" s="56"/>
      <c r="I31" s="56">
        <f>SUM(J31:K31)</f>
        <v>51288</v>
      </c>
      <c r="J31" s="56">
        <v>26237</v>
      </c>
      <c r="K31" s="56">
        <v>25051</v>
      </c>
      <c r="L31" s="212"/>
      <c r="M31" s="207"/>
      <c r="N31" s="213"/>
    </row>
    <row r="32" spans="2:14" s="193" customFormat="1" ht="15" customHeight="1">
      <c r="B32" s="210"/>
      <c r="C32" s="212"/>
      <c r="D32" s="205">
        <v>2023</v>
      </c>
      <c r="E32" s="56">
        <f t="shared" ref="E32:E33" si="10">SUM(F32:G32)</f>
        <v>1494</v>
      </c>
      <c r="F32" s="56">
        <v>259</v>
      </c>
      <c r="G32" s="56">
        <v>1235</v>
      </c>
      <c r="H32" s="56"/>
      <c r="I32" s="56">
        <f t="shared" ref="I32:I33" si="11">SUM(J32:K32)</f>
        <v>52124</v>
      </c>
      <c r="J32" s="56">
        <v>26698</v>
      </c>
      <c r="K32" s="56">
        <v>25426</v>
      </c>
      <c r="L32" s="212"/>
      <c r="M32" s="207"/>
      <c r="N32" s="213"/>
    </row>
    <row r="33" spans="2:14" s="193" customFormat="1" ht="15" customHeight="1">
      <c r="B33" s="210"/>
      <c r="C33" s="212"/>
      <c r="D33" s="205">
        <v>2024</v>
      </c>
      <c r="E33" s="56">
        <f t="shared" si="10"/>
        <v>1478</v>
      </c>
      <c r="F33" s="56">
        <v>263</v>
      </c>
      <c r="G33" s="56">
        <v>1215</v>
      </c>
      <c r="H33" s="56"/>
      <c r="I33" s="56">
        <f t="shared" si="11"/>
        <v>50257</v>
      </c>
      <c r="J33" s="56">
        <v>25782</v>
      </c>
      <c r="K33" s="56">
        <v>24475</v>
      </c>
      <c r="L33" s="212"/>
      <c r="M33" s="207"/>
      <c r="N33" s="213"/>
    </row>
    <row r="34" spans="2:14" s="193" customFormat="1" ht="8.1" customHeight="1">
      <c r="B34" s="210"/>
      <c r="C34" s="212"/>
      <c r="D34" s="205"/>
      <c r="E34" s="56"/>
      <c r="F34" s="56"/>
      <c r="G34" s="56"/>
      <c r="H34" s="56"/>
      <c r="I34" s="56"/>
      <c r="J34" s="56"/>
      <c r="K34" s="56"/>
      <c r="L34" s="212"/>
      <c r="M34" s="207"/>
      <c r="N34" s="213"/>
    </row>
    <row r="35" spans="2:14" s="193" customFormat="1" ht="15" customHeight="1">
      <c r="B35" s="210" t="s">
        <v>17</v>
      </c>
      <c r="C35" s="194"/>
      <c r="D35" s="205">
        <v>2022</v>
      </c>
      <c r="E35" s="56">
        <f>SUM(F35:G35)</f>
        <v>2241</v>
      </c>
      <c r="F35" s="56">
        <v>532</v>
      </c>
      <c r="G35" s="56">
        <v>1709</v>
      </c>
      <c r="H35" s="56"/>
      <c r="I35" s="56">
        <f>SUM(J35:K35)</f>
        <v>52177</v>
      </c>
      <c r="J35" s="56">
        <v>26662</v>
      </c>
      <c r="K35" s="56">
        <v>25515</v>
      </c>
      <c r="L35" s="194"/>
      <c r="M35" s="207"/>
      <c r="N35" s="207"/>
    </row>
    <row r="36" spans="2:14" s="193" customFormat="1" ht="15" customHeight="1">
      <c r="B36" s="210"/>
      <c r="C36" s="194"/>
      <c r="D36" s="205">
        <v>2023</v>
      </c>
      <c r="E36" s="56">
        <f t="shared" ref="E36:E37" si="12">SUM(F36:G36)</f>
        <v>2019</v>
      </c>
      <c r="F36" s="56">
        <v>434</v>
      </c>
      <c r="G36" s="56">
        <v>1585</v>
      </c>
      <c r="H36" s="56"/>
      <c r="I36" s="56">
        <f t="shared" ref="I36:I37" si="13">SUM(J36:K36)</f>
        <v>52497</v>
      </c>
      <c r="J36" s="56">
        <v>26925</v>
      </c>
      <c r="K36" s="56">
        <v>25572</v>
      </c>
      <c r="L36" s="194"/>
      <c r="M36" s="207"/>
      <c r="N36" s="207"/>
    </row>
    <row r="37" spans="2:14" s="193" customFormat="1" ht="15" customHeight="1">
      <c r="B37" s="210"/>
      <c r="C37" s="194"/>
      <c r="D37" s="205">
        <v>2024</v>
      </c>
      <c r="E37" s="56">
        <f t="shared" si="12"/>
        <v>2718</v>
      </c>
      <c r="F37" s="56">
        <v>661</v>
      </c>
      <c r="G37" s="56">
        <v>2057</v>
      </c>
      <c r="H37" s="56"/>
      <c r="I37" s="56">
        <f t="shared" si="13"/>
        <v>55105</v>
      </c>
      <c r="J37" s="56">
        <v>28142</v>
      </c>
      <c r="K37" s="56">
        <v>26963</v>
      </c>
      <c r="L37" s="194"/>
      <c r="M37" s="207"/>
      <c r="N37" s="207"/>
    </row>
    <row r="38" spans="2:14" s="193" customFormat="1" ht="8.1" customHeight="1">
      <c r="B38" s="210"/>
      <c r="C38" s="194"/>
      <c r="D38" s="205"/>
      <c r="E38" s="56"/>
      <c r="F38" s="56"/>
      <c r="G38" s="56"/>
      <c r="H38" s="56"/>
      <c r="I38" s="56"/>
      <c r="J38" s="56"/>
      <c r="K38" s="56"/>
      <c r="L38" s="194"/>
      <c r="M38" s="207"/>
      <c r="N38" s="207"/>
    </row>
    <row r="39" spans="2:14" s="193" customFormat="1" ht="15" customHeight="1">
      <c r="B39" s="210" t="s">
        <v>18</v>
      </c>
      <c r="C39" s="194"/>
      <c r="D39" s="205">
        <v>2022</v>
      </c>
      <c r="E39" s="56">
        <f>SUM(F39:G39)</f>
        <v>3285</v>
      </c>
      <c r="F39" s="56">
        <v>567</v>
      </c>
      <c r="G39" s="56">
        <v>2718</v>
      </c>
      <c r="H39" s="56"/>
      <c r="I39" s="56">
        <f>SUM(J39:K39)</f>
        <v>78798</v>
      </c>
      <c r="J39" s="56">
        <v>40215</v>
      </c>
      <c r="K39" s="56">
        <v>38583</v>
      </c>
      <c r="L39" s="194"/>
      <c r="M39" s="207"/>
      <c r="N39" s="207"/>
    </row>
    <row r="40" spans="2:14" s="193" customFormat="1" ht="15" customHeight="1">
      <c r="B40" s="210"/>
      <c r="C40" s="194"/>
      <c r="D40" s="205">
        <v>2023</v>
      </c>
      <c r="E40" s="56">
        <f t="shared" ref="E40:E41" si="14">SUM(F40:G40)</f>
        <v>3165</v>
      </c>
      <c r="F40" s="56">
        <v>508</v>
      </c>
      <c r="G40" s="56">
        <v>2657</v>
      </c>
      <c r="H40" s="56"/>
      <c r="I40" s="56">
        <f t="shared" ref="I40:I41" si="15">SUM(J40:K40)</f>
        <v>80396</v>
      </c>
      <c r="J40" s="56">
        <v>40952</v>
      </c>
      <c r="K40" s="56">
        <v>39444</v>
      </c>
      <c r="L40" s="194"/>
      <c r="M40" s="207"/>
      <c r="N40" s="207"/>
    </row>
    <row r="41" spans="2:14" s="193" customFormat="1" ht="15" customHeight="1">
      <c r="B41" s="210"/>
      <c r="C41" s="194"/>
      <c r="D41" s="205">
        <v>2024</v>
      </c>
      <c r="E41" s="56">
        <f t="shared" si="14"/>
        <v>3331</v>
      </c>
      <c r="F41" s="56">
        <v>589</v>
      </c>
      <c r="G41" s="56">
        <v>2742</v>
      </c>
      <c r="H41" s="56"/>
      <c r="I41" s="56">
        <f t="shared" si="15"/>
        <v>83117</v>
      </c>
      <c r="J41" s="56">
        <v>42263</v>
      </c>
      <c r="K41" s="56">
        <v>40854</v>
      </c>
      <c r="L41" s="194"/>
      <c r="M41" s="207"/>
      <c r="N41" s="207"/>
    </row>
    <row r="42" spans="2:14" s="193" customFormat="1" ht="8.1" customHeight="1">
      <c r="B42" s="210"/>
      <c r="C42" s="194"/>
      <c r="D42" s="205"/>
      <c r="E42" s="56"/>
      <c r="F42" s="56"/>
      <c r="G42" s="56"/>
      <c r="H42" s="56"/>
      <c r="I42" s="56"/>
      <c r="J42" s="56"/>
      <c r="K42" s="56"/>
      <c r="L42" s="194"/>
      <c r="M42" s="207"/>
      <c r="N42" s="207"/>
    </row>
    <row r="43" spans="2:14" s="193" customFormat="1" ht="15" customHeight="1">
      <c r="B43" s="210" t="s">
        <v>19</v>
      </c>
      <c r="C43" s="194"/>
      <c r="D43" s="205">
        <v>2022</v>
      </c>
      <c r="E43" s="56">
        <f>SUM(F43:G43)</f>
        <v>1707</v>
      </c>
      <c r="F43" s="56">
        <v>410</v>
      </c>
      <c r="G43" s="56">
        <v>1297</v>
      </c>
      <c r="H43" s="56"/>
      <c r="I43" s="56">
        <f>SUM(J43:K43)</f>
        <v>45582</v>
      </c>
      <c r="J43" s="56">
        <v>22793</v>
      </c>
      <c r="K43" s="56">
        <v>22789</v>
      </c>
      <c r="L43" s="194"/>
      <c r="M43" s="207"/>
      <c r="N43" s="207"/>
    </row>
    <row r="44" spans="2:14" s="193" customFormat="1" ht="15" customHeight="1">
      <c r="B44" s="210"/>
      <c r="C44" s="194"/>
      <c r="D44" s="205">
        <v>2023</v>
      </c>
      <c r="E44" s="56">
        <f t="shared" ref="E44:E45" si="16">SUM(F44:G44)</f>
        <v>1713</v>
      </c>
      <c r="F44" s="56">
        <v>396</v>
      </c>
      <c r="G44" s="56">
        <v>1317</v>
      </c>
      <c r="H44" s="56"/>
      <c r="I44" s="56">
        <f t="shared" ref="I44:I45" si="17">SUM(J44:K44)</f>
        <v>46967</v>
      </c>
      <c r="J44" s="56">
        <v>23554</v>
      </c>
      <c r="K44" s="56">
        <v>23413</v>
      </c>
      <c r="L44" s="194"/>
      <c r="M44" s="207"/>
      <c r="N44" s="207"/>
    </row>
    <row r="45" spans="2:14" s="193" customFormat="1" ht="15" customHeight="1">
      <c r="B45" s="210"/>
      <c r="C45" s="194"/>
      <c r="D45" s="205">
        <v>2024</v>
      </c>
      <c r="E45" s="56">
        <f t="shared" si="16"/>
        <v>1841</v>
      </c>
      <c r="F45" s="56">
        <v>458</v>
      </c>
      <c r="G45" s="56">
        <v>1383</v>
      </c>
      <c r="H45" s="56"/>
      <c r="I45" s="56">
        <f t="shared" si="17"/>
        <v>48214</v>
      </c>
      <c r="J45" s="56">
        <v>24550</v>
      </c>
      <c r="K45" s="56">
        <v>23664</v>
      </c>
      <c r="L45" s="194"/>
      <c r="M45" s="207"/>
      <c r="N45" s="207"/>
    </row>
    <row r="46" spans="2:14" s="193" customFormat="1" ht="8.1" customHeight="1">
      <c r="B46" s="210"/>
      <c r="C46" s="194"/>
      <c r="D46" s="205"/>
      <c r="E46" s="56"/>
      <c r="F46" s="56"/>
      <c r="G46" s="56"/>
      <c r="H46" s="56"/>
      <c r="I46" s="56"/>
      <c r="J46" s="56"/>
      <c r="K46" s="56"/>
      <c r="L46" s="194"/>
      <c r="M46" s="207"/>
      <c r="N46" s="207"/>
    </row>
    <row r="47" spans="2:14" s="193" customFormat="1" ht="15" customHeight="1">
      <c r="B47" s="210" t="s">
        <v>20</v>
      </c>
      <c r="C47" s="194"/>
      <c r="D47" s="205">
        <v>2022</v>
      </c>
      <c r="E47" s="56">
        <f>SUM(F47:G47)</f>
        <v>3013</v>
      </c>
      <c r="F47" s="56">
        <v>601</v>
      </c>
      <c r="G47" s="56">
        <v>2412</v>
      </c>
      <c r="H47" s="56"/>
      <c r="I47" s="56">
        <f>SUM(J47:K47)</f>
        <v>100911</v>
      </c>
      <c r="J47" s="56">
        <v>51869</v>
      </c>
      <c r="K47" s="56">
        <v>49042</v>
      </c>
      <c r="L47" s="194"/>
      <c r="M47" s="207"/>
      <c r="N47" s="207"/>
    </row>
    <row r="48" spans="2:14" s="193" customFormat="1" ht="15" customHeight="1">
      <c r="B48" s="210"/>
      <c r="C48" s="194"/>
      <c r="D48" s="205">
        <v>2023</v>
      </c>
      <c r="E48" s="56">
        <f t="shared" ref="E48:E49" si="18">SUM(F48:G48)</f>
        <v>4008</v>
      </c>
      <c r="F48" s="56">
        <v>860</v>
      </c>
      <c r="G48" s="56">
        <v>3148</v>
      </c>
      <c r="H48" s="56"/>
      <c r="I48" s="56">
        <f t="shared" ref="I48:I49" si="19">SUM(J48:K48)</f>
        <v>103791</v>
      </c>
      <c r="J48" s="56">
        <v>53486</v>
      </c>
      <c r="K48" s="56">
        <v>50305</v>
      </c>
      <c r="L48" s="194"/>
      <c r="M48" s="207"/>
      <c r="N48" s="207"/>
    </row>
    <row r="49" spans="2:24" s="193" customFormat="1" ht="15" customHeight="1">
      <c r="B49" s="210"/>
      <c r="C49" s="194"/>
      <c r="D49" s="205">
        <v>2024</v>
      </c>
      <c r="E49" s="56">
        <f t="shared" si="18"/>
        <v>4041</v>
      </c>
      <c r="F49" s="56">
        <v>899</v>
      </c>
      <c r="G49" s="56">
        <v>3142</v>
      </c>
      <c r="H49" s="56"/>
      <c r="I49" s="56">
        <f t="shared" si="19"/>
        <v>106599</v>
      </c>
      <c r="J49" s="56">
        <v>54831</v>
      </c>
      <c r="K49" s="56">
        <v>51768</v>
      </c>
      <c r="L49" s="194"/>
      <c r="M49" s="207"/>
      <c r="N49" s="207"/>
    </row>
    <row r="50" spans="2:24" s="193" customFormat="1" ht="8.1" customHeight="1">
      <c r="B50" s="210"/>
      <c r="C50" s="194"/>
      <c r="D50" s="205"/>
      <c r="E50" s="56"/>
      <c r="F50" s="56"/>
      <c r="G50" s="56"/>
      <c r="H50" s="56"/>
      <c r="I50" s="56"/>
      <c r="J50" s="56"/>
      <c r="K50" s="56"/>
      <c r="L50" s="194"/>
      <c r="M50" s="207"/>
      <c r="N50" s="207"/>
      <c r="O50" s="216"/>
      <c r="P50" s="216"/>
      <c r="Q50" s="216"/>
      <c r="R50" s="216"/>
      <c r="S50" s="216"/>
      <c r="T50" s="216"/>
      <c r="U50" s="216"/>
      <c r="V50" s="216"/>
      <c r="W50" s="216"/>
      <c r="X50" s="216"/>
    </row>
    <row r="51" spans="2:24" s="193" customFormat="1" ht="15" customHeight="1">
      <c r="B51" s="210" t="s">
        <v>21</v>
      </c>
      <c r="C51" s="212"/>
      <c r="D51" s="205">
        <v>2022</v>
      </c>
      <c r="E51" s="56">
        <f>SUM(F51:G51)</f>
        <v>731</v>
      </c>
      <c r="F51" s="56">
        <v>144</v>
      </c>
      <c r="G51" s="56">
        <v>587</v>
      </c>
      <c r="H51" s="56"/>
      <c r="I51" s="56">
        <f>SUM(J51:K51)</f>
        <v>22584</v>
      </c>
      <c r="J51" s="56">
        <v>11636</v>
      </c>
      <c r="K51" s="56">
        <v>10948</v>
      </c>
      <c r="L51" s="212"/>
      <c r="M51" s="207"/>
      <c r="N51" s="213"/>
    </row>
    <row r="52" spans="2:24" s="193" customFormat="1" ht="15" customHeight="1">
      <c r="B52" s="210"/>
      <c r="C52" s="212"/>
      <c r="D52" s="205">
        <v>2023</v>
      </c>
      <c r="E52" s="56">
        <f t="shared" ref="E52:E53" si="20">SUM(F52:G52)</f>
        <v>738</v>
      </c>
      <c r="F52" s="56">
        <v>149</v>
      </c>
      <c r="G52" s="56">
        <v>589</v>
      </c>
      <c r="H52" s="56"/>
      <c r="I52" s="56">
        <f t="shared" ref="I52:I53" si="21">SUM(J52:K52)</f>
        <v>20498</v>
      </c>
      <c r="J52" s="56">
        <v>10587</v>
      </c>
      <c r="K52" s="56">
        <v>9911</v>
      </c>
      <c r="L52" s="212"/>
      <c r="M52" s="207"/>
      <c r="N52" s="213"/>
    </row>
    <row r="53" spans="2:24" s="193" customFormat="1" ht="15" customHeight="1">
      <c r="B53" s="210"/>
      <c r="C53" s="212"/>
      <c r="D53" s="205">
        <v>2024</v>
      </c>
      <c r="E53" s="56">
        <f t="shared" si="20"/>
        <v>754</v>
      </c>
      <c r="F53" s="56">
        <v>156</v>
      </c>
      <c r="G53" s="56">
        <v>598</v>
      </c>
      <c r="H53" s="56"/>
      <c r="I53" s="56">
        <f t="shared" si="21"/>
        <v>20181</v>
      </c>
      <c r="J53" s="56">
        <v>10388</v>
      </c>
      <c r="K53" s="56">
        <v>9793</v>
      </c>
      <c r="L53" s="212"/>
      <c r="M53" s="207"/>
      <c r="N53" s="213"/>
    </row>
    <row r="54" spans="2:24" s="193" customFormat="1" ht="8.1" customHeight="1">
      <c r="B54" s="210"/>
      <c r="C54" s="212"/>
      <c r="D54" s="205"/>
      <c r="E54" s="56"/>
      <c r="F54" s="56"/>
      <c r="G54" s="56"/>
      <c r="H54" s="56"/>
      <c r="I54" s="56"/>
      <c r="J54" s="56"/>
      <c r="K54" s="56"/>
      <c r="L54" s="212"/>
      <c r="M54" s="207"/>
      <c r="N54" s="213"/>
    </row>
    <row r="55" spans="2:24" s="193" customFormat="1" ht="15" customHeight="1">
      <c r="B55" s="210" t="s">
        <v>22</v>
      </c>
      <c r="C55" s="194"/>
      <c r="D55" s="205">
        <v>2022</v>
      </c>
      <c r="E55" s="56">
        <f>SUM(F55:G55)</f>
        <v>10724</v>
      </c>
      <c r="F55" s="56">
        <v>2158</v>
      </c>
      <c r="G55" s="56">
        <v>8566</v>
      </c>
      <c r="H55" s="56"/>
      <c r="I55" s="56">
        <f>SUM(J55:K55)</f>
        <v>290859</v>
      </c>
      <c r="J55" s="56">
        <v>149077</v>
      </c>
      <c r="K55" s="56">
        <v>141782</v>
      </c>
      <c r="L55" s="194"/>
      <c r="M55" s="207"/>
      <c r="N55" s="207"/>
    </row>
    <row r="56" spans="2:24" s="193" customFormat="1" ht="15" customHeight="1">
      <c r="B56" s="210"/>
      <c r="C56" s="194"/>
      <c r="D56" s="205">
        <v>2023</v>
      </c>
      <c r="E56" s="56">
        <f t="shared" ref="E56:E57" si="22">SUM(F56:G56)</f>
        <v>8256</v>
      </c>
      <c r="F56" s="56">
        <v>1650</v>
      </c>
      <c r="G56" s="56">
        <v>6606</v>
      </c>
      <c r="H56" s="56"/>
      <c r="I56" s="56">
        <f t="shared" ref="I56:I57" si="23">SUM(J56:K56)</f>
        <v>295825</v>
      </c>
      <c r="J56" s="56">
        <v>151539</v>
      </c>
      <c r="K56" s="56">
        <v>144286</v>
      </c>
      <c r="L56" s="194"/>
      <c r="M56" s="207"/>
      <c r="N56" s="207"/>
    </row>
    <row r="57" spans="2:24" s="193" customFormat="1" ht="15" customHeight="1">
      <c r="B57" s="210"/>
      <c r="C57" s="194"/>
      <c r="D57" s="205">
        <v>2024</v>
      </c>
      <c r="E57" s="56">
        <f t="shared" si="22"/>
        <v>11335</v>
      </c>
      <c r="F57" s="56">
        <v>2378</v>
      </c>
      <c r="G57" s="56">
        <v>8957</v>
      </c>
      <c r="H57" s="56"/>
      <c r="I57" s="56">
        <f t="shared" si="23"/>
        <v>309367</v>
      </c>
      <c r="J57" s="56">
        <v>158695</v>
      </c>
      <c r="K57" s="56">
        <v>150672</v>
      </c>
      <c r="L57" s="194"/>
      <c r="M57" s="207"/>
      <c r="N57" s="207"/>
    </row>
    <row r="58" spans="2:24" s="193" customFormat="1" ht="8.1" customHeight="1">
      <c r="B58" s="210"/>
      <c r="C58" s="194"/>
      <c r="D58" s="205"/>
      <c r="E58" s="56"/>
      <c r="F58" s="56"/>
      <c r="G58" s="56"/>
      <c r="H58" s="56"/>
      <c r="I58" s="56"/>
      <c r="J58" s="56"/>
      <c r="K58" s="56"/>
      <c r="L58" s="194"/>
      <c r="M58" s="207"/>
      <c r="N58" s="207"/>
    </row>
    <row r="59" spans="2:24" s="193" customFormat="1" ht="15" customHeight="1">
      <c r="B59" s="210" t="s">
        <v>23</v>
      </c>
      <c r="C59" s="194"/>
      <c r="D59" s="205">
        <v>2022</v>
      </c>
      <c r="E59" s="56">
        <f>SUM(F59:G59)</f>
        <v>3276</v>
      </c>
      <c r="F59" s="56">
        <v>406</v>
      </c>
      <c r="G59" s="56">
        <v>2870</v>
      </c>
      <c r="H59" s="56"/>
      <c r="I59" s="56">
        <f>SUM(J59:K59)</f>
        <v>77450</v>
      </c>
      <c r="J59" s="56">
        <v>38227</v>
      </c>
      <c r="K59" s="56">
        <v>39223</v>
      </c>
      <c r="L59" s="194"/>
      <c r="M59" s="207"/>
      <c r="N59" s="207"/>
    </row>
    <row r="60" spans="2:24" s="193" customFormat="1" ht="15" customHeight="1">
      <c r="B60" s="210"/>
      <c r="C60" s="194"/>
      <c r="D60" s="205">
        <v>2023</v>
      </c>
      <c r="E60" s="56">
        <f t="shared" ref="E60:E61" si="24">SUM(F60:G60)</f>
        <v>3276</v>
      </c>
      <c r="F60" s="56">
        <v>429</v>
      </c>
      <c r="G60" s="56">
        <v>2847</v>
      </c>
      <c r="H60" s="56"/>
      <c r="I60" s="56">
        <f t="shared" ref="I60:I61" si="25">SUM(J60:K60)</f>
        <v>83519</v>
      </c>
      <c r="J60" s="56">
        <v>42148</v>
      </c>
      <c r="K60" s="56">
        <v>41371</v>
      </c>
      <c r="L60" s="194"/>
      <c r="M60" s="207"/>
      <c r="N60" s="207"/>
    </row>
    <row r="61" spans="2:24" s="193" customFormat="1" ht="15" customHeight="1">
      <c r="B61" s="210"/>
      <c r="C61" s="194"/>
      <c r="D61" s="205">
        <v>2024</v>
      </c>
      <c r="E61" s="56">
        <f t="shared" si="24"/>
        <v>3307</v>
      </c>
      <c r="F61" s="56">
        <v>430</v>
      </c>
      <c r="G61" s="56">
        <v>2877</v>
      </c>
      <c r="H61" s="56"/>
      <c r="I61" s="56">
        <f t="shared" si="25"/>
        <v>81941</v>
      </c>
      <c r="J61" s="56">
        <v>40891</v>
      </c>
      <c r="K61" s="56">
        <v>41050</v>
      </c>
      <c r="L61" s="194"/>
      <c r="M61" s="207"/>
      <c r="N61" s="207"/>
    </row>
    <row r="62" spans="2:24" s="193" customFormat="1" ht="8.1" customHeight="1">
      <c r="B62" s="210"/>
      <c r="C62" s="194"/>
      <c r="D62" s="205"/>
      <c r="E62" s="56"/>
      <c r="F62" s="56"/>
      <c r="G62" s="56"/>
      <c r="H62" s="56"/>
      <c r="I62" s="56"/>
      <c r="J62" s="56"/>
      <c r="K62" s="56"/>
      <c r="L62" s="194"/>
      <c r="M62" s="207"/>
      <c r="N62" s="207"/>
    </row>
    <row r="63" spans="2:24" s="193" customFormat="1" ht="15" customHeight="1">
      <c r="B63" s="210" t="s">
        <v>24</v>
      </c>
      <c r="C63" s="194"/>
      <c r="D63" s="205">
        <v>2022</v>
      </c>
      <c r="E63" s="56">
        <f>SUM(F63:G63)</f>
        <v>2275</v>
      </c>
      <c r="F63" s="56">
        <v>545</v>
      </c>
      <c r="G63" s="56">
        <v>1730</v>
      </c>
      <c r="H63" s="56"/>
      <c r="I63" s="56">
        <f>SUM(J63:K63)</f>
        <v>42286</v>
      </c>
      <c r="J63" s="56">
        <v>21281</v>
      </c>
      <c r="K63" s="56">
        <v>21005</v>
      </c>
      <c r="L63" s="194"/>
      <c r="M63" s="207"/>
      <c r="N63" s="207"/>
    </row>
    <row r="64" spans="2:24" s="193" customFormat="1" ht="15" customHeight="1">
      <c r="B64" s="210"/>
      <c r="C64" s="194"/>
      <c r="D64" s="205">
        <v>2023</v>
      </c>
      <c r="E64" s="56">
        <f t="shared" ref="E64:E65" si="26">SUM(F64:G64)</f>
        <v>2252</v>
      </c>
      <c r="F64" s="56">
        <v>547</v>
      </c>
      <c r="G64" s="56">
        <v>1705</v>
      </c>
      <c r="H64" s="56"/>
      <c r="I64" s="56">
        <f t="shared" ref="I64:I65" si="27">SUM(J64:K64)</f>
        <v>52504</v>
      </c>
      <c r="J64" s="56">
        <v>26632</v>
      </c>
      <c r="K64" s="56">
        <v>25872</v>
      </c>
      <c r="L64" s="194"/>
      <c r="M64" s="207"/>
      <c r="N64" s="207"/>
    </row>
    <row r="65" spans="1:14" s="193" customFormat="1" ht="15" customHeight="1">
      <c r="B65" s="210"/>
      <c r="C65" s="194"/>
      <c r="D65" s="205">
        <v>2024</v>
      </c>
      <c r="E65" s="56">
        <f t="shared" si="26"/>
        <v>2329</v>
      </c>
      <c r="F65" s="56">
        <v>569</v>
      </c>
      <c r="G65" s="56">
        <v>1760</v>
      </c>
      <c r="H65" s="56"/>
      <c r="I65" s="56">
        <f t="shared" si="27"/>
        <v>46816</v>
      </c>
      <c r="J65" s="56">
        <v>23956</v>
      </c>
      <c r="K65" s="56">
        <v>22860</v>
      </c>
      <c r="L65" s="194"/>
      <c r="M65" s="207"/>
      <c r="N65" s="207"/>
    </row>
    <row r="66" spans="1:14" s="193" customFormat="1" ht="8.1" customHeight="1">
      <c r="B66" s="210"/>
      <c r="C66" s="194"/>
      <c r="D66" s="205"/>
      <c r="E66" s="56"/>
      <c r="F66" s="56"/>
      <c r="G66" s="56"/>
      <c r="H66" s="56"/>
      <c r="I66" s="56"/>
      <c r="J66" s="56"/>
      <c r="K66" s="56"/>
      <c r="L66" s="194"/>
      <c r="M66" s="207"/>
      <c r="N66" s="207"/>
    </row>
    <row r="67" spans="1:14" s="193" customFormat="1" ht="15" customHeight="1">
      <c r="B67" s="210" t="s">
        <v>25</v>
      </c>
      <c r="C67" s="194"/>
      <c r="D67" s="205">
        <v>2022</v>
      </c>
      <c r="E67" s="56">
        <f>SUM(F67:G67)</f>
        <v>2549</v>
      </c>
      <c r="F67" s="56">
        <v>640</v>
      </c>
      <c r="G67" s="56">
        <v>1909</v>
      </c>
      <c r="H67" s="56"/>
      <c r="I67" s="56">
        <f>SUM(J67:K67)</f>
        <v>61582</v>
      </c>
      <c r="J67" s="56">
        <v>31564</v>
      </c>
      <c r="K67" s="56">
        <v>30018</v>
      </c>
      <c r="L67" s="194"/>
      <c r="M67" s="207"/>
      <c r="N67" s="207"/>
    </row>
    <row r="68" spans="1:14" s="193" customFormat="1" ht="15" customHeight="1">
      <c r="B68" s="210"/>
      <c r="C68" s="194"/>
      <c r="D68" s="205">
        <v>2023</v>
      </c>
      <c r="E68" s="56">
        <f t="shared" ref="E68:E69" si="28">SUM(F68:G68)</f>
        <v>2507</v>
      </c>
      <c r="F68" s="56">
        <v>607</v>
      </c>
      <c r="G68" s="56">
        <v>1900</v>
      </c>
      <c r="H68" s="56"/>
      <c r="I68" s="56">
        <f t="shared" ref="I68:I69" si="29">SUM(J68:K68)</f>
        <v>61704</v>
      </c>
      <c r="J68" s="56">
        <v>31340</v>
      </c>
      <c r="K68" s="56">
        <v>30364</v>
      </c>
      <c r="L68" s="194"/>
      <c r="M68" s="207"/>
      <c r="N68" s="207"/>
    </row>
    <row r="69" spans="1:14" s="193" customFormat="1" ht="15" customHeight="1">
      <c r="B69" s="210"/>
      <c r="C69" s="194"/>
      <c r="D69" s="205">
        <v>2024</v>
      </c>
      <c r="E69" s="56">
        <f t="shared" si="28"/>
        <v>2521</v>
      </c>
      <c r="F69" s="56">
        <v>597</v>
      </c>
      <c r="G69" s="56">
        <v>1924</v>
      </c>
      <c r="H69" s="56"/>
      <c r="I69" s="56">
        <f t="shared" si="29"/>
        <v>60418</v>
      </c>
      <c r="J69" s="56">
        <v>31106</v>
      </c>
      <c r="K69" s="56">
        <v>29312</v>
      </c>
      <c r="L69" s="194"/>
      <c r="M69" s="207"/>
      <c r="N69" s="207"/>
    </row>
    <row r="70" spans="1:14" s="193" customFormat="1" ht="8.1" customHeight="1">
      <c r="B70" s="210"/>
      <c r="C70" s="194"/>
      <c r="D70" s="205"/>
      <c r="E70" s="56"/>
      <c r="F70" s="56"/>
      <c r="G70" s="56"/>
      <c r="H70" s="56"/>
      <c r="I70" s="56"/>
      <c r="J70" s="56"/>
      <c r="K70" s="56"/>
      <c r="L70" s="194"/>
      <c r="M70" s="207"/>
      <c r="N70" s="207"/>
    </row>
    <row r="71" spans="1:14" s="193" customFormat="1" ht="15" customHeight="1">
      <c r="B71" s="210" t="s">
        <v>26</v>
      </c>
      <c r="C71" s="212"/>
      <c r="D71" s="205">
        <v>2022</v>
      </c>
      <c r="E71" s="56">
        <f>SUM(F71:G71)</f>
        <v>1171</v>
      </c>
      <c r="F71" s="56">
        <v>381</v>
      </c>
      <c r="G71" s="56">
        <v>790</v>
      </c>
      <c r="H71" s="56"/>
      <c r="I71" s="56">
        <f>SUM(J71:K71)</f>
        <v>70648</v>
      </c>
      <c r="J71" s="56">
        <v>36227</v>
      </c>
      <c r="K71" s="56">
        <v>34421</v>
      </c>
      <c r="L71" s="212"/>
      <c r="M71" s="207"/>
      <c r="N71" s="213"/>
    </row>
    <row r="72" spans="1:14" s="193" customFormat="1" ht="15" customHeight="1">
      <c r="B72" s="210"/>
      <c r="C72" s="212"/>
      <c r="D72" s="205">
        <v>2023</v>
      </c>
      <c r="E72" s="56">
        <f t="shared" ref="E72:E73" si="30">SUM(F72:G72)</f>
        <v>2535</v>
      </c>
      <c r="F72" s="56">
        <v>724</v>
      </c>
      <c r="G72" s="56">
        <v>1811</v>
      </c>
      <c r="H72" s="56"/>
      <c r="I72" s="56">
        <f t="shared" ref="I72:I73" si="31">SUM(J72:K72)</f>
        <v>144333</v>
      </c>
      <c r="J72" s="56">
        <v>56327</v>
      </c>
      <c r="K72" s="56">
        <v>88006</v>
      </c>
      <c r="L72" s="212"/>
      <c r="M72" s="207"/>
      <c r="N72" s="213"/>
    </row>
    <row r="73" spans="1:14" s="193" customFormat="1" ht="15" customHeight="1">
      <c r="B73" s="210"/>
      <c r="C73" s="212"/>
      <c r="D73" s="205">
        <v>2024</v>
      </c>
      <c r="E73" s="56">
        <f t="shared" si="30"/>
        <v>2272</v>
      </c>
      <c r="F73" s="56">
        <v>625</v>
      </c>
      <c r="G73" s="56">
        <v>1647</v>
      </c>
      <c r="I73" s="56">
        <f t="shared" si="31"/>
        <v>125551</v>
      </c>
      <c r="J73" s="56">
        <v>88851</v>
      </c>
      <c r="K73" s="56">
        <v>36700</v>
      </c>
      <c r="L73" s="212"/>
      <c r="M73" s="207"/>
      <c r="N73" s="213"/>
    </row>
    <row r="74" spans="1:14" s="193" customFormat="1" ht="8.1" customHeight="1" thickBot="1">
      <c r="A74" s="217"/>
      <c r="B74" s="898"/>
      <c r="C74" s="219"/>
      <c r="D74" s="1068"/>
      <c r="E74" s="221"/>
      <c r="F74" s="221"/>
      <c r="G74" s="221"/>
      <c r="H74" s="221"/>
      <c r="I74" s="221"/>
      <c r="J74" s="221"/>
      <c r="K74" s="221"/>
      <c r="L74" s="219"/>
      <c r="M74" s="207"/>
      <c r="N74" s="213"/>
    </row>
    <row r="75" spans="1:14" s="224" customFormat="1" ht="15.75" customHeight="1">
      <c r="A75" s="293"/>
      <c r="B75" s="225"/>
      <c r="D75" s="205"/>
      <c r="E75" s="294"/>
      <c r="F75" s="229"/>
      <c r="G75" s="229"/>
      <c r="H75" s="229"/>
      <c r="I75" s="294"/>
      <c r="J75" s="229"/>
      <c r="K75" s="229"/>
      <c r="L75" s="901" t="s">
        <v>781</v>
      </c>
      <c r="M75" s="230"/>
      <c r="N75" s="230"/>
    </row>
    <row r="76" spans="1:14" s="224" customFormat="1" ht="15.75" customHeight="1">
      <c r="D76" s="205"/>
      <c r="E76" s="294"/>
      <c r="F76" s="229"/>
      <c r="G76" s="229"/>
      <c r="H76" s="229"/>
      <c r="I76" s="294"/>
      <c r="J76" s="229"/>
      <c r="K76" s="229"/>
      <c r="L76" s="902" t="s">
        <v>782</v>
      </c>
      <c r="M76" s="233"/>
      <c r="N76" s="233"/>
    </row>
    <row r="77" spans="1:14" s="224" customFormat="1" ht="16.5" customHeight="1">
      <c r="B77" s="296" t="s">
        <v>1063</v>
      </c>
      <c r="D77" s="205"/>
      <c r="E77" s="229"/>
      <c r="F77" s="229"/>
      <c r="G77" s="229"/>
      <c r="H77" s="229"/>
      <c r="I77" s="229"/>
      <c r="J77" s="229"/>
    </row>
    <row r="78" spans="1:14" s="234" customFormat="1" ht="15.75" customHeight="1">
      <c r="B78" s="235" t="s">
        <v>1071</v>
      </c>
      <c r="D78" s="236"/>
      <c r="F78" s="237"/>
      <c r="G78" s="297"/>
    </row>
    <row r="79" spans="1:14" s="300" customFormat="1" ht="15" customHeight="1">
      <c r="B79" s="238" t="s">
        <v>1072</v>
      </c>
      <c r="C79" s="298"/>
      <c r="D79" s="236"/>
      <c r="E79" s="299"/>
      <c r="F79" s="299"/>
      <c r="G79" s="299"/>
    </row>
  </sheetData>
  <mergeCells count="4">
    <mergeCell ref="E9:G9"/>
    <mergeCell ref="E10:G10"/>
    <mergeCell ref="I9:K9"/>
    <mergeCell ref="I10:K10"/>
  </mergeCells>
  <hyperlinks>
    <hyperlink ref="L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72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7030A0"/>
  </sheetPr>
  <dimension ref="A1:N86"/>
  <sheetViews>
    <sheetView showGridLines="0" view="pageBreakPreview" zoomScale="90" zoomScaleNormal="100" zoomScaleSheetLayoutView="90" workbookViewId="0">
      <selection activeCell="B73" sqref="B73:B75"/>
    </sheetView>
  </sheetViews>
  <sheetFormatPr defaultColWidth="8.42578125" defaultRowHeight="16.5"/>
  <cols>
    <col min="1" max="1" width="1.28515625" style="114" customWidth="1"/>
    <col min="2" max="2" width="12.140625" style="114" customWidth="1"/>
    <col min="3" max="3" width="13.28515625" style="114" customWidth="1"/>
    <col min="4" max="4" width="16.7109375" style="1015" customWidth="1"/>
    <col min="5" max="5" width="24.5703125" style="114" customWidth="1"/>
    <col min="6" max="6" width="31.7109375" style="1016" customWidth="1"/>
    <col min="7" max="7" width="20.42578125" style="114" customWidth="1"/>
    <col min="8" max="8" width="2.85546875" style="114" customWidth="1"/>
    <col min="9" max="16384" width="8.42578125" style="114"/>
  </cols>
  <sheetData>
    <row r="1" spans="1:8" ht="15" customHeight="1">
      <c r="G1" s="1026"/>
    </row>
    <row r="2" spans="1:8">
      <c r="B2" s="1027" t="s">
        <v>47</v>
      </c>
      <c r="C2" s="1028" t="s">
        <v>830</v>
      </c>
      <c r="D2" s="1029"/>
      <c r="E2" s="1030"/>
      <c r="F2" s="1031"/>
      <c r="G2" s="1025"/>
    </row>
    <row r="3" spans="1:8">
      <c r="B3" s="1032" t="s">
        <v>48</v>
      </c>
      <c r="C3" s="1026" t="s">
        <v>831</v>
      </c>
      <c r="D3" s="1033"/>
      <c r="E3" s="1034"/>
      <c r="F3" s="1035"/>
      <c r="G3" s="1036"/>
    </row>
    <row r="4" spans="1:8" ht="15" customHeight="1">
      <c r="A4" s="1026"/>
    </row>
    <row r="5" spans="1:8" ht="3.75" customHeight="1">
      <c r="A5" s="1037"/>
      <c r="B5" s="1038"/>
      <c r="C5" s="1037"/>
      <c r="D5" s="1039"/>
      <c r="E5" s="1040"/>
      <c r="F5" s="1037"/>
      <c r="G5" s="1037"/>
      <c r="H5" s="1037"/>
    </row>
    <row r="6" spans="1:8" ht="15.75" customHeight="1">
      <c r="A6" s="115"/>
      <c r="B6" s="1041" t="s">
        <v>0</v>
      </c>
      <c r="C6" s="115"/>
      <c r="D6" s="1042" t="s">
        <v>1</v>
      </c>
      <c r="E6" s="1043" t="s">
        <v>2</v>
      </c>
      <c r="F6" s="1043" t="s">
        <v>37</v>
      </c>
      <c r="G6" s="1043" t="s">
        <v>38</v>
      </c>
      <c r="H6" s="115"/>
    </row>
    <row r="7" spans="1:8">
      <c r="A7" s="115"/>
      <c r="B7" s="1044" t="s">
        <v>5</v>
      </c>
      <c r="C7" s="115"/>
      <c r="D7" s="1045" t="s">
        <v>6</v>
      </c>
      <c r="E7" s="1046" t="s">
        <v>7</v>
      </c>
      <c r="F7" s="1043" t="s">
        <v>39</v>
      </c>
      <c r="G7" s="1046" t="s">
        <v>40</v>
      </c>
      <c r="H7" s="115"/>
    </row>
    <row r="8" spans="1:8" ht="15" customHeight="1">
      <c r="A8" s="115"/>
      <c r="B8" s="115"/>
      <c r="C8" s="115"/>
      <c r="D8" s="1047"/>
      <c r="E8" s="1046"/>
      <c r="F8" s="1046" t="s">
        <v>41</v>
      </c>
      <c r="G8" s="1046"/>
      <c r="H8" s="115"/>
    </row>
    <row r="9" spans="1:8">
      <c r="A9" s="115"/>
      <c r="B9" s="115"/>
      <c r="C9" s="115"/>
      <c r="D9" s="1047"/>
      <c r="E9" s="1046"/>
      <c r="F9" s="1046" t="s">
        <v>42</v>
      </c>
      <c r="G9" s="1046"/>
      <c r="H9" s="115"/>
    </row>
    <row r="10" spans="1:8" ht="12.75" customHeight="1">
      <c r="A10" s="115"/>
      <c r="B10" s="115"/>
      <c r="C10" s="115"/>
      <c r="D10" s="1047"/>
      <c r="E10" s="1046"/>
      <c r="F10" s="1046" t="s">
        <v>43</v>
      </c>
      <c r="G10" s="1048"/>
      <c r="H10" s="115"/>
    </row>
    <row r="11" spans="1:8" ht="3" customHeight="1">
      <c r="A11" s="1049"/>
      <c r="B11" s="1050"/>
      <c r="C11" s="1050"/>
      <c r="D11" s="1051"/>
      <c r="E11" s="1052"/>
      <c r="F11" s="1052"/>
      <c r="G11" s="1052"/>
      <c r="H11" s="1049"/>
    </row>
    <row r="12" spans="1:8" ht="8.1" customHeight="1">
      <c r="A12" s="115"/>
      <c r="B12" s="1053"/>
      <c r="C12" s="1053"/>
      <c r="D12" s="1045"/>
      <c r="E12" s="1048"/>
      <c r="F12" s="1048"/>
      <c r="G12" s="1048"/>
      <c r="H12" s="115"/>
    </row>
    <row r="13" spans="1:8">
      <c r="A13" s="115"/>
      <c r="B13" s="1041" t="s">
        <v>44</v>
      </c>
      <c r="C13" s="115"/>
      <c r="D13" s="200">
        <v>2018</v>
      </c>
      <c r="E13" s="1054">
        <f>SUM(F13:G13)</f>
        <v>440871</v>
      </c>
      <c r="F13" s="1054">
        <f>SUM(F17,F21,F25,F29,F33,F37,F41,F45,F49,F53,F57,F61,F65,F69,F73,F77)</f>
        <v>429999</v>
      </c>
      <c r="G13" s="1054">
        <f>SUM(G17,G21,G25,G29,G33,G37,G41,G45,G49,G53,G57,G61,G65,G69,G73,G77)</f>
        <v>10872</v>
      </c>
      <c r="H13" s="1055"/>
    </row>
    <row r="14" spans="1:8">
      <c r="A14" s="115"/>
      <c r="B14" s="1041"/>
      <c r="C14" s="115"/>
      <c r="D14" s="200">
        <v>2019</v>
      </c>
      <c r="E14" s="1054">
        <f>SUM(F14:G14)</f>
        <v>445780</v>
      </c>
      <c r="F14" s="1054">
        <f>SUM(F18,F22,F26,F30,F34,F38,F42,F46,F50,F54,F58,F62,F66,F70,F74,F78)</f>
        <v>434273</v>
      </c>
      <c r="G14" s="1054">
        <f>SUM(G18,G22,G26,G30,G34,G38,G42,G46,G50,G54,G58,G62,G66,G70,G74,G78)</f>
        <v>11507</v>
      </c>
      <c r="H14" s="1055"/>
    </row>
    <row r="15" spans="1:8">
      <c r="A15" s="115"/>
      <c r="B15" s="1041"/>
      <c r="C15" s="115"/>
      <c r="D15" s="200"/>
      <c r="E15" s="1056"/>
      <c r="F15" s="1057"/>
      <c r="G15" s="1057"/>
      <c r="H15" s="1055"/>
    </row>
    <row r="16" spans="1:8" ht="8.1" customHeight="1">
      <c r="A16" s="115"/>
      <c r="B16" s="1055"/>
      <c r="C16" s="115"/>
      <c r="D16" s="205"/>
      <c r="E16" s="1058"/>
      <c r="F16" s="117"/>
      <c r="G16" s="117"/>
      <c r="H16" s="115"/>
    </row>
    <row r="17" spans="1:8" ht="15" customHeight="1">
      <c r="A17" s="115"/>
      <c r="B17" s="116" t="s">
        <v>13</v>
      </c>
      <c r="C17" s="115"/>
      <c r="D17" s="205">
        <v>2018</v>
      </c>
      <c r="E17" s="1058">
        <f>SUM(F17:G17)</f>
        <v>53916</v>
      </c>
      <c r="F17" s="117">
        <v>52958</v>
      </c>
      <c r="G17" s="117">
        <v>958</v>
      </c>
      <c r="H17" s="115"/>
    </row>
    <row r="18" spans="1:8" ht="15" customHeight="1">
      <c r="A18" s="115"/>
      <c r="B18" s="116"/>
      <c r="C18" s="115"/>
      <c r="D18" s="205">
        <v>2019</v>
      </c>
      <c r="E18" s="1058">
        <f>SUM(F18:G18)</f>
        <v>54887</v>
      </c>
      <c r="F18" s="117">
        <v>53826</v>
      </c>
      <c r="G18" s="117">
        <v>1061</v>
      </c>
      <c r="H18" s="115"/>
    </row>
    <row r="19" spans="1:8" ht="15" customHeight="1">
      <c r="A19" s="115"/>
      <c r="B19" s="116"/>
      <c r="C19" s="115"/>
      <c r="D19" s="205"/>
      <c r="E19" s="118"/>
      <c r="F19" s="117"/>
      <c r="G19" s="117"/>
      <c r="H19" s="115"/>
    </row>
    <row r="20" spans="1:8" ht="8.1" customHeight="1">
      <c r="A20" s="115"/>
      <c r="B20" s="116"/>
      <c r="C20" s="115"/>
      <c r="D20" s="205"/>
      <c r="E20" s="1058"/>
      <c r="F20" s="117"/>
      <c r="G20" s="117"/>
      <c r="H20" s="115"/>
    </row>
    <row r="21" spans="1:8" ht="15" customHeight="1">
      <c r="A21" s="115"/>
      <c r="B21" s="116" t="s">
        <v>14</v>
      </c>
      <c r="C21" s="115"/>
      <c r="D21" s="205">
        <v>2018</v>
      </c>
      <c r="E21" s="1058">
        <f>SUM(F21:G21)</f>
        <v>32308</v>
      </c>
      <c r="F21" s="117">
        <v>31196</v>
      </c>
      <c r="G21" s="117">
        <v>1112</v>
      </c>
      <c r="H21" s="115"/>
    </row>
    <row r="22" spans="1:8" ht="15" customHeight="1">
      <c r="A22" s="115"/>
      <c r="B22" s="116"/>
      <c r="C22" s="115"/>
      <c r="D22" s="205">
        <v>2019</v>
      </c>
      <c r="E22" s="1058">
        <f>SUM(F22:G22)</f>
        <v>32163</v>
      </c>
      <c r="F22" s="117">
        <v>30961</v>
      </c>
      <c r="G22" s="117">
        <v>1202</v>
      </c>
      <c r="H22" s="115"/>
    </row>
    <row r="23" spans="1:8" ht="15" customHeight="1">
      <c r="A23" s="115"/>
      <c r="B23" s="116"/>
      <c r="C23" s="115"/>
      <c r="D23" s="205"/>
      <c r="E23" s="118"/>
      <c r="F23" s="117"/>
      <c r="G23" s="117"/>
      <c r="H23" s="115"/>
    </row>
    <row r="24" spans="1:8" ht="8.1" customHeight="1">
      <c r="A24" s="115"/>
      <c r="B24" s="116"/>
      <c r="C24" s="115"/>
      <c r="D24" s="205"/>
      <c r="E24" s="1058"/>
      <c r="F24" s="117"/>
      <c r="G24" s="117"/>
      <c r="H24" s="115"/>
    </row>
    <row r="25" spans="1:8" ht="15" customHeight="1">
      <c r="A25" s="115"/>
      <c r="B25" s="116" t="s">
        <v>15</v>
      </c>
      <c r="C25" s="115"/>
      <c r="D25" s="205">
        <v>2018</v>
      </c>
      <c r="E25" s="1058">
        <f>SUM(F25:G25)</f>
        <v>28633</v>
      </c>
      <c r="F25" s="117">
        <v>27839</v>
      </c>
      <c r="G25" s="117">
        <v>794</v>
      </c>
      <c r="H25" s="115"/>
    </row>
    <row r="26" spans="1:8" ht="15" customHeight="1">
      <c r="A26" s="115"/>
      <c r="B26" s="116"/>
      <c r="C26" s="115"/>
      <c r="D26" s="205">
        <v>2019</v>
      </c>
      <c r="E26" s="1058">
        <f>SUM(F26:G26)</f>
        <v>28592</v>
      </c>
      <c r="F26" s="117">
        <v>27854</v>
      </c>
      <c r="G26" s="117">
        <v>738</v>
      </c>
      <c r="H26" s="115"/>
    </row>
    <row r="27" spans="1:8" ht="15" customHeight="1">
      <c r="A27" s="115"/>
      <c r="B27" s="116"/>
      <c r="C27" s="115"/>
      <c r="D27" s="205"/>
      <c r="E27" s="118"/>
      <c r="F27" s="117"/>
      <c r="G27" s="117"/>
      <c r="H27" s="115"/>
    </row>
    <row r="28" spans="1:8" ht="8.1" customHeight="1">
      <c r="A28" s="115"/>
      <c r="B28" s="116"/>
      <c r="C28" s="115"/>
      <c r="D28" s="205"/>
      <c r="E28" s="1058"/>
      <c r="F28" s="117"/>
      <c r="G28" s="117"/>
      <c r="H28" s="115"/>
    </row>
    <row r="29" spans="1:8" ht="15" customHeight="1">
      <c r="A29" s="115"/>
      <c r="B29" s="116" t="s">
        <v>16</v>
      </c>
      <c r="C29" s="115"/>
      <c r="D29" s="205">
        <v>2018</v>
      </c>
      <c r="E29" s="1058">
        <f>SUM(F29:G29)</f>
        <v>12881</v>
      </c>
      <c r="F29" s="117">
        <v>12778</v>
      </c>
      <c r="G29" s="117">
        <v>103</v>
      </c>
      <c r="H29" s="115"/>
    </row>
    <row r="30" spans="1:8" ht="15" customHeight="1">
      <c r="A30" s="115"/>
      <c r="B30" s="116"/>
      <c r="C30" s="115"/>
      <c r="D30" s="205">
        <v>2019</v>
      </c>
      <c r="E30" s="1058">
        <f>SUM(F30:G30)</f>
        <v>13219</v>
      </c>
      <c r="F30" s="117">
        <v>13114</v>
      </c>
      <c r="G30" s="117">
        <v>105</v>
      </c>
      <c r="H30" s="115"/>
    </row>
    <row r="31" spans="1:8" ht="15" customHeight="1">
      <c r="A31" s="115"/>
      <c r="B31" s="116"/>
      <c r="C31" s="115"/>
      <c r="D31" s="205"/>
      <c r="E31" s="118"/>
      <c r="F31" s="117"/>
      <c r="G31" s="117"/>
      <c r="H31" s="115"/>
    </row>
    <row r="32" spans="1:8" ht="8.1" customHeight="1">
      <c r="A32" s="115"/>
      <c r="B32" s="116"/>
      <c r="C32" s="115"/>
      <c r="D32" s="205"/>
      <c r="E32" s="1058"/>
      <c r="F32" s="117"/>
      <c r="G32" s="117"/>
      <c r="H32" s="115"/>
    </row>
    <row r="33" spans="1:8" ht="15" customHeight="1">
      <c r="A33" s="115"/>
      <c r="B33" s="116" t="s">
        <v>17</v>
      </c>
      <c r="C33" s="115"/>
      <c r="D33" s="205">
        <v>2018</v>
      </c>
      <c r="E33" s="1058">
        <f>SUM(F33:G33)</f>
        <v>16580</v>
      </c>
      <c r="F33" s="117">
        <v>16279</v>
      </c>
      <c r="G33" s="117">
        <v>301</v>
      </c>
      <c r="H33" s="115"/>
    </row>
    <row r="34" spans="1:8" ht="15" customHeight="1">
      <c r="A34" s="115"/>
      <c r="B34" s="116"/>
      <c r="C34" s="115"/>
      <c r="D34" s="205">
        <v>2019</v>
      </c>
      <c r="E34" s="1058">
        <f>SUM(F34:G34)</f>
        <v>17205</v>
      </c>
      <c r="F34" s="117">
        <v>16885</v>
      </c>
      <c r="G34" s="117">
        <v>320</v>
      </c>
      <c r="H34" s="115"/>
    </row>
    <row r="35" spans="1:8" ht="15" customHeight="1">
      <c r="A35" s="115"/>
      <c r="B35" s="116"/>
      <c r="C35" s="115"/>
      <c r="D35" s="205"/>
      <c r="E35" s="118"/>
      <c r="F35" s="117"/>
      <c r="G35" s="117"/>
      <c r="H35" s="115"/>
    </row>
    <row r="36" spans="1:8" ht="8.1" customHeight="1">
      <c r="A36" s="115"/>
      <c r="B36" s="116"/>
      <c r="C36" s="115"/>
      <c r="D36" s="205"/>
      <c r="E36" s="1058"/>
      <c r="F36" s="117"/>
      <c r="G36" s="117"/>
      <c r="H36" s="115"/>
    </row>
    <row r="37" spans="1:8" ht="15" customHeight="1">
      <c r="A37" s="115"/>
      <c r="B37" s="116" t="s">
        <v>18</v>
      </c>
      <c r="C37" s="115"/>
      <c r="D37" s="205">
        <v>2018</v>
      </c>
      <c r="E37" s="1058">
        <f>SUM(F37:G37)</f>
        <v>23359</v>
      </c>
      <c r="F37" s="117">
        <v>22904</v>
      </c>
      <c r="G37" s="117">
        <v>455</v>
      </c>
      <c r="H37" s="115"/>
    </row>
    <row r="38" spans="1:8" ht="15" customHeight="1">
      <c r="A38" s="115"/>
      <c r="B38" s="116"/>
      <c r="C38" s="115"/>
      <c r="D38" s="205">
        <v>2019</v>
      </c>
      <c r="E38" s="1058">
        <f>SUM(F38:G38)</f>
        <v>23396</v>
      </c>
      <c r="F38" s="117">
        <v>22974</v>
      </c>
      <c r="G38" s="117">
        <v>422</v>
      </c>
      <c r="H38" s="115"/>
    </row>
    <row r="39" spans="1:8" ht="15" customHeight="1">
      <c r="A39" s="115"/>
      <c r="B39" s="116"/>
      <c r="C39" s="115"/>
      <c r="D39" s="205"/>
      <c r="E39" s="118"/>
      <c r="F39" s="117"/>
      <c r="G39" s="117"/>
      <c r="H39" s="115"/>
    </row>
    <row r="40" spans="1:8" ht="8.1" customHeight="1">
      <c r="A40" s="115"/>
      <c r="B40" s="116"/>
      <c r="C40" s="115"/>
      <c r="D40" s="205"/>
      <c r="E40" s="1058"/>
      <c r="F40" s="117"/>
      <c r="G40" s="117"/>
      <c r="H40" s="115"/>
    </row>
    <row r="41" spans="1:8" ht="15" customHeight="1">
      <c r="A41" s="115"/>
      <c r="B41" s="116" t="s">
        <v>20</v>
      </c>
      <c r="C41" s="115"/>
      <c r="D41" s="205">
        <v>2018</v>
      </c>
      <c r="E41" s="1058">
        <f>SUM(F41:G41)</f>
        <v>33554</v>
      </c>
      <c r="F41" s="117">
        <v>32677</v>
      </c>
      <c r="G41" s="117">
        <v>877</v>
      </c>
      <c r="H41" s="115"/>
    </row>
    <row r="42" spans="1:8" ht="15" customHeight="1">
      <c r="A42" s="115"/>
      <c r="B42" s="116"/>
      <c r="C42" s="115"/>
      <c r="D42" s="205">
        <v>2019</v>
      </c>
      <c r="E42" s="1058">
        <f>SUM(F42:G42)</f>
        <v>33743</v>
      </c>
      <c r="F42" s="117">
        <v>32812</v>
      </c>
      <c r="G42" s="117">
        <v>931</v>
      </c>
      <c r="H42" s="115"/>
    </row>
    <row r="43" spans="1:8" ht="15" customHeight="1">
      <c r="A43" s="115"/>
      <c r="B43" s="116"/>
      <c r="C43" s="115"/>
      <c r="D43" s="205"/>
      <c r="E43" s="118"/>
      <c r="F43" s="117"/>
      <c r="G43" s="117"/>
      <c r="H43" s="115"/>
    </row>
    <row r="44" spans="1:8" ht="8.1" customHeight="1">
      <c r="A44" s="115"/>
      <c r="B44" s="116"/>
      <c r="C44" s="115"/>
      <c r="D44" s="205"/>
      <c r="E44" s="1058"/>
      <c r="F44" s="117"/>
      <c r="G44" s="117"/>
      <c r="H44" s="115"/>
    </row>
    <row r="45" spans="1:8" ht="15" customHeight="1">
      <c r="A45" s="115"/>
      <c r="B45" s="116" t="s">
        <v>21</v>
      </c>
      <c r="C45" s="115"/>
      <c r="D45" s="205">
        <v>2018</v>
      </c>
      <c r="E45" s="1058">
        <f>SUM(F45:G45)</f>
        <v>3664</v>
      </c>
      <c r="F45" s="117">
        <v>3562</v>
      </c>
      <c r="G45" s="117">
        <v>102</v>
      </c>
      <c r="H45" s="115"/>
    </row>
    <row r="46" spans="1:8" ht="15" customHeight="1">
      <c r="A46" s="115"/>
      <c r="B46" s="116"/>
      <c r="C46" s="115"/>
      <c r="D46" s="205">
        <v>2019</v>
      </c>
      <c r="E46" s="1058">
        <f>SUM(F46:G46)</f>
        <v>3859</v>
      </c>
      <c r="F46" s="117">
        <v>3740</v>
      </c>
      <c r="G46" s="117">
        <v>119</v>
      </c>
      <c r="H46" s="115"/>
    </row>
    <row r="47" spans="1:8" ht="15" customHeight="1">
      <c r="A47" s="115"/>
      <c r="B47" s="116"/>
      <c r="C47" s="115"/>
      <c r="D47" s="205"/>
      <c r="E47" s="118"/>
      <c r="F47" s="117"/>
      <c r="G47" s="117"/>
      <c r="H47" s="115"/>
    </row>
    <row r="48" spans="1:8" ht="8.1" customHeight="1">
      <c r="A48" s="115"/>
      <c r="B48" s="116"/>
      <c r="C48" s="115"/>
      <c r="D48" s="205"/>
      <c r="E48" s="1058"/>
      <c r="F48" s="117"/>
      <c r="G48" s="117"/>
      <c r="H48" s="115"/>
    </row>
    <row r="49" spans="1:8" ht="15" customHeight="1">
      <c r="A49" s="115"/>
      <c r="B49" s="116" t="s">
        <v>19</v>
      </c>
      <c r="C49" s="115"/>
      <c r="D49" s="205">
        <v>2018</v>
      </c>
      <c r="E49" s="1058">
        <f>SUM(F49:G49)</f>
        <v>21247</v>
      </c>
      <c r="F49" s="117">
        <v>20966</v>
      </c>
      <c r="G49" s="117">
        <v>281</v>
      </c>
      <c r="H49" s="115"/>
    </row>
    <row r="50" spans="1:8" ht="15" customHeight="1">
      <c r="A50" s="115"/>
      <c r="B50" s="116"/>
      <c r="C50" s="115"/>
      <c r="D50" s="205">
        <v>2019</v>
      </c>
      <c r="E50" s="1058">
        <f>SUM(F50:G50)</f>
        <v>21628</v>
      </c>
      <c r="F50" s="117">
        <v>21303</v>
      </c>
      <c r="G50" s="117">
        <v>325</v>
      </c>
      <c r="H50" s="115"/>
    </row>
    <row r="51" spans="1:8" ht="15" customHeight="1">
      <c r="A51" s="115"/>
      <c r="B51" s="116"/>
      <c r="C51" s="115"/>
      <c r="D51" s="205"/>
      <c r="E51" s="118"/>
      <c r="F51" s="117"/>
      <c r="G51" s="117"/>
      <c r="H51" s="115"/>
    </row>
    <row r="52" spans="1:8" ht="8.1" customHeight="1">
      <c r="A52" s="115"/>
      <c r="B52" s="116"/>
      <c r="C52" s="115"/>
      <c r="D52" s="205"/>
      <c r="E52" s="1058"/>
      <c r="F52" s="117"/>
      <c r="G52" s="117"/>
      <c r="H52" s="115"/>
    </row>
    <row r="53" spans="1:8" ht="15" customHeight="1">
      <c r="A53" s="115"/>
      <c r="B53" s="116" t="s">
        <v>45</v>
      </c>
      <c r="C53" s="115"/>
      <c r="D53" s="205">
        <v>2018</v>
      </c>
      <c r="E53" s="1058">
        <f>SUM(F53:G53)</f>
        <v>43599</v>
      </c>
      <c r="F53" s="117">
        <v>43117</v>
      </c>
      <c r="G53" s="117">
        <v>482</v>
      </c>
      <c r="H53" s="115"/>
    </row>
    <row r="54" spans="1:8" ht="15" customHeight="1">
      <c r="A54" s="115"/>
      <c r="B54" s="116"/>
      <c r="C54" s="115"/>
      <c r="D54" s="205">
        <v>2019</v>
      </c>
      <c r="E54" s="1058">
        <f>SUM(F54:G54)</f>
        <v>44200</v>
      </c>
      <c r="F54" s="117">
        <v>43649</v>
      </c>
      <c r="G54" s="117">
        <v>551</v>
      </c>
      <c r="H54" s="115"/>
    </row>
    <row r="55" spans="1:8" ht="15" customHeight="1">
      <c r="A55" s="115"/>
      <c r="B55" s="116"/>
      <c r="C55" s="115"/>
      <c r="D55" s="205"/>
      <c r="E55" s="118"/>
      <c r="F55" s="117"/>
      <c r="G55" s="117"/>
      <c r="H55" s="115"/>
    </row>
    <row r="56" spans="1:8" ht="8.1" customHeight="1">
      <c r="A56" s="115"/>
      <c r="B56" s="116"/>
      <c r="C56" s="115"/>
      <c r="D56" s="205"/>
      <c r="E56" s="1058"/>
      <c r="F56" s="117"/>
      <c r="G56" s="117"/>
      <c r="H56" s="115"/>
    </row>
    <row r="57" spans="1:8" ht="15" customHeight="1">
      <c r="A57" s="115"/>
      <c r="B57" s="116" t="s">
        <v>25</v>
      </c>
      <c r="C57" s="115"/>
      <c r="D57" s="205">
        <v>2018</v>
      </c>
      <c r="E57" s="1058">
        <f>SUM(F57:G57)</f>
        <v>40927</v>
      </c>
      <c r="F57" s="117">
        <v>40610</v>
      </c>
      <c r="G57" s="117">
        <v>317</v>
      </c>
      <c r="H57" s="115"/>
    </row>
    <row r="58" spans="1:8" ht="15" customHeight="1">
      <c r="A58" s="115"/>
      <c r="B58" s="116"/>
      <c r="C58" s="115"/>
      <c r="D58" s="205">
        <v>2019</v>
      </c>
      <c r="E58" s="1058">
        <f>SUM(F58:G58)</f>
        <v>40475</v>
      </c>
      <c r="F58" s="117">
        <v>40085</v>
      </c>
      <c r="G58" s="117">
        <v>390</v>
      </c>
      <c r="H58" s="115"/>
    </row>
    <row r="59" spans="1:8" ht="15" customHeight="1">
      <c r="A59" s="115"/>
      <c r="B59" s="116"/>
      <c r="C59" s="115"/>
      <c r="D59" s="205"/>
      <c r="E59" s="118"/>
      <c r="F59" s="117"/>
      <c r="G59" s="117"/>
      <c r="H59" s="115"/>
    </row>
    <row r="60" spans="1:8" ht="8.1" customHeight="1">
      <c r="A60" s="115"/>
      <c r="B60" s="116"/>
      <c r="C60" s="115"/>
      <c r="D60" s="205"/>
      <c r="E60" s="1058"/>
      <c r="F60" s="117"/>
      <c r="G60" s="117"/>
      <c r="H60" s="115"/>
    </row>
    <row r="61" spans="1:8" ht="15" customHeight="1">
      <c r="A61" s="115"/>
      <c r="B61" s="116" t="s">
        <v>46</v>
      </c>
      <c r="C61" s="115"/>
      <c r="D61" s="205">
        <v>2018</v>
      </c>
      <c r="E61" s="1058">
        <f>SUM(F61:G61)</f>
        <v>86238</v>
      </c>
      <c r="F61" s="117">
        <v>81959</v>
      </c>
      <c r="G61" s="117">
        <v>4279</v>
      </c>
      <c r="H61" s="115"/>
    </row>
    <row r="62" spans="1:8" ht="15" customHeight="1">
      <c r="A62" s="115"/>
      <c r="B62" s="116"/>
      <c r="C62" s="115"/>
      <c r="D62" s="205">
        <v>2019</v>
      </c>
      <c r="E62" s="1058">
        <f>SUM(F62:G62)</f>
        <v>87651</v>
      </c>
      <c r="F62" s="117">
        <v>83172</v>
      </c>
      <c r="G62" s="117">
        <v>4479</v>
      </c>
      <c r="H62" s="115"/>
    </row>
    <row r="63" spans="1:8" ht="15" customHeight="1">
      <c r="A63" s="115"/>
      <c r="B63" s="116"/>
      <c r="C63" s="115"/>
      <c r="D63" s="205"/>
      <c r="E63" s="118"/>
      <c r="F63" s="117"/>
      <c r="G63" s="117"/>
      <c r="H63" s="115"/>
    </row>
    <row r="64" spans="1:8" ht="8.1" customHeight="1">
      <c r="A64" s="115"/>
      <c r="B64" s="116"/>
      <c r="C64" s="115"/>
      <c r="D64" s="205"/>
      <c r="E64" s="1058"/>
      <c r="F64" s="117"/>
      <c r="G64" s="117"/>
      <c r="H64" s="115"/>
    </row>
    <row r="65" spans="1:8" ht="15" customHeight="1">
      <c r="A65" s="115"/>
      <c r="B65" s="116" t="s">
        <v>23</v>
      </c>
      <c r="C65" s="115"/>
      <c r="D65" s="205">
        <v>2018</v>
      </c>
      <c r="E65" s="1058">
        <f>SUM(F65:G65)</f>
        <v>20223</v>
      </c>
      <c r="F65" s="117">
        <v>19735</v>
      </c>
      <c r="G65" s="117">
        <v>488</v>
      </c>
      <c r="H65" s="115"/>
    </row>
    <row r="66" spans="1:8" ht="15" customHeight="1">
      <c r="A66" s="115"/>
      <c r="B66" s="116"/>
      <c r="C66" s="115"/>
      <c r="D66" s="205">
        <v>2019</v>
      </c>
      <c r="E66" s="1058">
        <f>SUM(F66:G66)</f>
        <v>20639</v>
      </c>
      <c r="F66" s="117">
        <v>20134</v>
      </c>
      <c r="G66" s="117">
        <v>505</v>
      </c>
      <c r="H66" s="115"/>
    </row>
    <row r="67" spans="1:8" ht="15" customHeight="1">
      <c r="A67" s="115"/>
      <c r="B67" s="116"/>
      <c r="C67" s="115"/>
      <c r="D67" s="205"/>
      <c r="E67" s="118"/>
      <c r="F67" s="117"/>
      <c r="G67" s="117"/>
      <c r="H67" s="115"/>
    </row>
    <row r="68" spans="1:8" ht="8.1" customHeight="1">
      <c r="A68" s="115"/>
      <c r="B68" s="116"/>
      <c r="C68" s="115"/>
      <c r="D68" s="205"/>
      <c r="E68" s="1058"/>
      <c r="F68" s="117"/>
      <c r="G68" s="117"/>
      <c r="H68" s="115"/>
    </row>
    <row r="69" spans="1:8" ht="15" customHeight="1">
      <c r="A69" s="115"/>
      <c r="B69" s="116" t="s">
        <v>26</v>
      </c>
      <c r="C69" s="115"/>
      <c r="D69" s="205">
        <v>2018</v>
      </c>
      <c r="E69" s="1058">
        <f>SUM(F69:G69)</f>
        <v>20369</v>
      </c>
      <c r="F69" s="117">
        <v>20060</v>
      </c>
      <c r="G69" s="117">
        <v>309</v>
      </c>
      <c r="H69" s="115"/>
    </row>
    <row r="70" spans="1:8" ht="15" customHeight="1">
      <c r="A70" s="115"/>
      <c r="B70" s="116"/>
      <c r="C70" s="115"/>
      <c r="D70" s="205">
        <v>2019</v>
      </c>
      <c r="E70" s="1058">
        <f>SUM(F70:G70)</f>
        <v>20564</v>
      </c>
      <c r="F70" s="117">
        <v>20241</v>
      </c>
      <c r="G70" s="117">
        <v>323</v>
      </c>
      <c r="H70" s="115"/>
    </row>
    <row r="71" spans="1:8" ht="15" customHeight="1">
      <c r="A71" s="115"/>
      <c r="B71" s="116"/>
      <c r="C71" s="115"/>
      <c r="D71" s="205"/>
      <c r="E71" s="118"/>
      <c r="F71" s="117"/>
      <c r="G71" s="117"/>
      <c r="H71" s="115"/>
    </row>
    <row r="72" spans="1:8" ht="8.1" customHeight="1">
      <c r="A72" s="115"/>
      <c r="B72" s="116"/>
      <c r="C72" s="115"/>
      <c r="D72" s="205"/>
      <c r="E72" s="1058"/>
      <c r="F72" s="117"/>
      <c r="G72" s="117"/>
      <c r="H72" s="115"/>
    </row>
    <row r="73" spans="1:8" ht="15" customHeight="1">
      <c r="A73" s="115"/>
      <c r="B73" s="116" t="s">
        <v>27</v>
      </c>
      <c r="C73" s="115"/>
      <c r="D73" s="205">
        <v>2018</v>
      </c>
      <c r="E73" s="1058">
        <f>SUM(F73:G73)</f>
        <v>1354</v>
      </c>
      <c r="F73" s="117">
        <v>1340</v>
      </c>
      <c r="G73" s="117">
        <v>14</v>
      </c>
      <c r="H73" s="115"/>
    </row>
    <row r="74" spans="1:8" ht="15" customHeight="1">
      <c r="A74" s="115"/>
      <c r="B74" s="116"/>
      <c r="C74" s="115"/>
      <c r="D74" s="205">
        <v>2019</v>
      </c>
      <c r="E74" s="1058">
        <f>SUM(F74:G74)</f>
        <v>1322</v>
      </c>
      <c r="F74" s="117">
        <v>1302</v>
      </c>
      <c r="G74" s="117">
        <v>20</v>
      </c>
      <c r="H74" s="115"/>
    </row>
    <row r="75" spans="1:8" ht="15" customHeight="1">
      <c r="A75" s="115"/>
      <c r="B75" s="116"/>
      <c r="C75" s="115"/>
      <c r="D75" s="205"/>
      <c r="E75" s="118"/>
      <c r="F75" s="117"/>
      <c r="G75" s="117"/>
      <c r="H75" s="115"/>
    </row>
    <row r="76" spans="1:8" ht="8.1" customHeight="1">
      <c r="A76" s="115"/>
      <c r="B76" s="116"/>
      <c r="C76" s="115"/>
      <c r="D76" s="205"/>
      <c r="E76" s="1058"/>
      <c r="F76" s="117"/>
      <c r="G76" s="117"/>
      <c r="H76" s="115"/>
    </row>
    <row r="77" spans="1:8" ht="15" customHeight="1">
      <c r="A77" s="115"/>
      <c r="B77" s="116" t="s">
        <v>28</v>
      </c>
      <c r="C77" s="115"/>
      <c r="D77" s="205">
        <v>2018</v>
      </c>
      <c r="E77" s="1058">
        <f>SUM(F77:G77)</f>
        <v>2019</v>
      </c>
      <c r="F77" s="117">
        <v>2019</v>
      </c>
      <c r="G77" s="106" t="s">
        <v>29</v>
      </c>
      <c r="H77" s="115"/>
    </row>
    <row r="78" spans="1:8" ht="15" customHeight="1">
      <c r="A78" s="115"/>
      <c r="B78" s="116"/>
      <c r="C78" s="115"/>
      <c r="D78" s="205">
        <v>2019</v>
      </c>
      <c r="E78" s="1058">
        <f>SUM(F78:G78)</f>
        <v>2237</v>
      </c>
      <c r="F78" s="117">
        <v>2221</v>
      </c>
      <c r="G78" s="106">
        <v>16</v>
      </c>
      <c r="H78" s="115"/>
    </row>
    <row r="79" spans="1:8" ht="15" customHeight="1">
      <c r="A79" s="115"/>
      <c r="B79" s="116"/>
      <c r="C79" s="115"/>
      <c r="D79" s="205"/>
      <c r="E79" s="1058"/>
      <c r="F79" s="117"/>
      <c r="G79" s="106"/>
      <c r="H79" s="115"/>
    </row>
    <row r="80" spans="1:8" ht="8.1" customHeight="1">
      <c r="A80" s="1059"/>
      <c r="B80" s="1059"/>
      <c r="C80" s="1059"/>
      <c r="D80" s="1060"/>
      <c r="E80" s="1059"/>
      <c r="F80" s="1059"/>
      <c r="G80" s="1061"/>
      <c r="H80" s="1059"/>
    </row>
    <row r="81" spans="1:14" s="1062" customFormat="1" ht="15" customHeight="1">
      <c r="D81" s="1063"/>
      <c r="F81" s="1064"/>
      <c r="H81" s="923" t="s">
        <v>30</v>
      </c>
    </row>
    <row r="82" spans="1:14" s="1062" customFormat="1" ht="13.5" customHeight="1">
      <c r="D82" s="1063"/>
      <c r="F82" s="1065"/>
      <c r="H82" s="924" t="s">
        <v>31</v>
      </c>
    </row>
    <row r="83" spans="1:14" ht="8.1" customHeight="1">
      <c r="A83" s="1025"/>
    </row>
    <row r="84" spans="1:14" s="224" customFormat="1" ht="18" customHeight="1">
      <c r="B84" s="296" t="s">
        <v>790</v>
      </c>
      <c r="D84" s="205"/>
      <c r="E84" s="294"/>
      <c r="F84" s="229"/>
      <c r="G84" s="229"/>
      <c r="H84" s="229"/>
      <c r="I84" s="294"/>
      <c r="J84" s="229"/>
      <c r="K84" s="229"/>
      <c r="L84" s="229"/>
      <c r="M84" s="229"/>
      <c r="N84" s="229"/>
    </row>
    <row r="85" spans="1:14">
      <c r="B85" s="1014" t="s">
        <v>828</v>
      </c>
    </row>
    <row r="86" spans="1:14">
      <c r="B86" s="1017" t="s">
        <v>829</v>
      </c>
    </row>
  </sheetData>
  <printOptions horizontalCentered="1"/>
  <pageMargins left="0.39370078740157483" right="0.39370078740157483" top="0.74803149606299213" bottom="0.51181102362204722" header="0.11811023622047245" footer="0.39370078740157483"/>
  <pageSetup paperSize="9" scale="67" orientation="portrait" r:id="rId1"/>
  <headerFooter scaleWithDoc="0"/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7030A0"/>
  </sheetPr>
  <dimension ref="A1:N58"/>
  <sheetViews>
    <sheetView showGridLines="0" view="pageBreakPreview" zoomScaleNormal="100" zoomScaleSheetLayoutView="100" workbookViewId="0">
      <selection activeCell="B73" sqref="B73:B75"/>
    </sheetView>
  </sheetViews>
  <sheetFormatPr defaultColWidth="8.42578125" defaultRowHeight="16.5"/>
  <cols>
    <col min="1" max="1" width="1.42578125" style="85" customWidth="1"/>
    <col min="2" max="2" width="11.5703125" style="85" customWidth="1"/>
    <col min="3" max="4" width="15.42578125" style="85" customWidth="1"/>
    <col min="5" max="5" width="18.28515625" style="87" customWidth="1"/>
    <col min="6" max="6" width="4.5703125" style="85" customWidth="1"/>
    <col min="7" max="7" width="21.7109375" style="87" customWidth="1"/>
    <col min="8" max="8" width="4.5703125" style="85" customWidth="1"/>
    <col min="9" max="9" width="14.42578125" style="85" customWidth="1"/>
    <col min="10" max="10" width="2.7109375" style="85" customWidth="1"/>
    <col min="11" max="16384" width="8.42578125" style="85"/>
  </cols>
  <sheetData>
    <row r="1" spans="1:10" ht="15" customHeight="1"/>
    <row r="2" spans="1:10" ht="17.25" customHeight="1">
      <c r="B2" s="956" t="s">
        <v>77</v>
      </c>
      <c r="C2" s="1019" t="s">
        <v>832</v>
      </c>
      <c r="D2" s="1019"/>
      <c r="E2" s="91"/>
      <c r="F2" s="96"/>
      <c r="G2" s="91"/>
      <c r="H2" s="96"/>
      <c r="I2" s="96"/>
      <c r="J2" s="96"/>
    </row>
    <row r="3" spans="1:10" ht="14.25" customHeight="1">
      <c r="B3" s="957" t="s">
        <v>79</v>
      </c>
      <c r="C3" s="975" t="s">
        <v>833</v>
      </c>
      <c r="D3" s="975"/>
      <c r="E3" s="974"/>
      <c r="F3" s="973"/>
      <c r="G3" s="974"/>
      <c r="H3" s="973"/>
      <c r="I3" s="973"/>
      <c r="J3" s="973"/>
    </row>
    <row r="4" spans="1:10" ht="8.25" customHeight="1">
      <c r="A4" s="975"/>
    </row>
    <row r="5" spans="1:10" ht="8.1" customHeight="1">
      <c r="A5" s="976"/>
      <c r="B5" s="977"/>
      <c r="C5" s="976"/>
      <c r="D5" s="976"/>
      <c r="E5" s="978"/>
      <c r="F5" s="978"/>
      <c r="G5" s="978"/>
      <c r="H5" s="976"/>
      <c r="I5" s="978"/>
      <c r="J5" s="977" t="s">
        <v>49</v>
      </c>
    </row>
    <row r="6" spans="1:10">
      <c r="A6" s="87"/>
      <c r="B6" s="105" t="s">
        <v>50</v>
      </c>
      <c r="C6" s="88"/>
      <c r="D6" s="938" t="s">
        <v>1</v>
      </c>
      <c r="E6" s="938" t="s">
        <v>2</v>
      </c>
      <c r="F6" s="938"/>
      <c r="G6" s="938" t="s">
        <v>51</v>
      </c>
      <c r="H6" s="939"/>
      <c r="I6" s="938" t="s">
        <v>38</v>
      </c>
      <c r="J6" s="88"/>
    </row>
    <row r="7" spans="1:10" ht="16.5" customHeight="1">
      <c r="A7" s="87"/>
      <c r="B7" s="111" t="s">
        <v>52</v>
      </c>
      <c r="C7" s="88"/>
      <c r="D7" s="939" t="s">
        <v>6</v>
      </c>
      <c r="E7" s="939" t="s">
        <v>7</v>
      </c>
      <c r="F7" s="112"/>
      <c r="G7" s="938" t="s">
        <v>53</v>
      </c>
      <c r="H7" s="88"/>
      <c r="I7" s="939" t="s">
        <v>54</v>
      </c>
      <c r="J7" s="88"/>
    </row>
    <row r="8" spans="1:10">
      <c r="A8" s="87"/>
      <c r="B8" s="88"/>
      <c r="C8" s="88"/>
      <c r="D8" s="88"/>
      <c r="E8" s="939"/>
      <c r="F8" s="939"/>
      <c r="G8" s="938" t="s">
        <v>55</v>
      </c>
      <c r="H8" s="939"/>
      <c r="I8" s="939" t="s">
        <v>56</v>
      </c>
      <c r="J8" s="88"/>
    </row>
    <row r="9" spans="1:10">
      <c r="A9" s="87"/>
      <c r="B9" s="88"/>
      <c r="C9" s="88"/>
      <c r="D9" s="88"/>
      <c r="E9" s="939"/>
      <c r="F9" s="979"/>
      <c r="G9" s="939" t="s">
        <v>41</v>
      </c>
      <c r="H9" s="979"/>
      <c r="I9" s="939"/>
      <c r="J9" s="88"/>
    </row>
    <row r="10" spans="1:10">
      <c r="A10" s="87"/>
      <c r="B10" s="88"/>
      <c r="C10" s="88"/>
      <c r="D10" s="88"/>
      <c r="E10" s="939"/>
      <c r="F10" s="979"/>
      <c r="G10" s="939" t="s">
        <v>42</v>
      </c>
      <c r="H10" s="979"/>
      <c r="I10" s="979"/>
      <c r="J10" s="88"/>
    </row>
    <row r="11" spans="1:10" ht="16.5" customHeight="1">
      <c r="A11" s="87"/>
      <c r="B11" s="88"/>
      <c r="C11" s="88"/>
      <c r="D11" s="88"/>
      <c r="E11" s="939"/>
      <c r="F11" s="979"/>
      <c r="G11" s="939" t="s">
        <v>43</v>
      </c>
      <c r="H11" s="979"/>
      <c r="I11" s="979"/>
      <c r="J11" s="88"/>
    </row>
    <row r="12" spans="1:10" ht="8.1" customHeight="1">
      <c r="A12" s="980"/>
      <c r="B12" s="981"/>
      <c r="C12" s="981"/>
      <c r="D12" s="981"/>
      <c r="E12" s="982"/>
      <c r="F12" s="983"/>
      <c r="G12" s="982"/>
      <c r="H12" s="983"/>
      <c r="I12" s="983"/>
      <c r="J12" s="1020" t="s">
        <v>49</v>
      </c>
    </row>
    <row r="13" spans="1:10" ht="8.1" customHeight="1">
      <c r="A13" s="87"/>
      <c r="B13" s="984"/>
      <c r="C13" s="984"/>
      <c r="D13" s="984"/>
      <c r="E13" s="985"/>
      <c r="F13" s="88"/>
      <c r="G13" s="985"/>
      <c r="H13" s="88"/>
      <c r="I13" s="88"/>
      <c r="J13" s="1021"/>
    </row>
    <row r="14" spans="1:10">
      <c r="A14" s="87"/>
      <c r="B14" s="105" t="s">
        <v>57</v>
      </c>
      <c r="C14" s="88"/>
      <c r="D14" s="112">
        <v>2018</v>
      </c>
      <c r="E14" s="987">
        <f>SUM(G14,I14)</f>
        <v>438114</v>
      </c>
      <c r="F14" s="986"/>
      <c r="G14" s="1022">
        <f t="shared" ref="G14:I15" si="0">SUM(G18,G40,G44,G48)</f>
        <v>427301</v>
      </c>
      <c r="H14" s="1022"/>
      <c r="I14" s="1022">
        <f t="shared" si="0"/>
        <v>10813</v>
      </c>
      <c r="J14" s="88"/>
    </row>
    <row r="15" spans="1:10" ht="14.1" customHeight="1">
      <c r="A15" s="87"/>
      <c r="B15" s="101" t="s">
        <v>7</v>
      </c>
      <c r="C15" s="88"/>
      <c r="D15" s="112">
        <v>2019</v>
      </c>
      <c r="E15" s="987">
        <f>SUM(G15,I15)</f>
        <v>443421</v>
      </c>
      <c r="F15" s="88"/>
      <c r="G15" s="1022">
        <f t="shared" si="0"/>
        <v>431963</v>
      </c>
      <c r="H15" s="1022"/>
      <c r="I15" s="1022">
        <f t="shared" si="0"/>
        <v>11458</v>
      </c>
      <c r="J15" s="88"/>
    </row>
    <row r="16" spans="1:10" ht="14.1" customHeight="1">
      <c r="A16" s="87"/>
      <c r="B16" s="101"/>
      <c r="C16" s="88"/>
      <c r="D16" s="112"/>
      <c r="E16" s="985"/>
      <c r="F16" s="88"/>
      <c r="G16" s="985"/>
      <c r="H16" s="88"/>
      <c r="I16" s="88"/>
      <c r="J16" s="88"/>
    </row>
    <row r="17" spans="1:10" ht="8.1" customHeight="1">
      <c r="A17" s="87"/>
      <c r="B17" s="101"/>
      <c r="C17" s="88"/>
      <c r="D17" s="88"/>
      <c r="E17" s="988"/>
      <c r="F17" s="88"/>
      <c r="G17" s="988"/>
      <c r="H17" s="988"/>
      <c r="I17" s="988"/>
      <c r="J17" s="88"/>
    </row>
    <row r="18" spans="1:10" ht="15" customHeight="1">
      <c r="A18" s="87"/>
      <c r="B18" s="2305" t="s">
        <v>58</v>
      </c>
      <c r="C18" s="2305"/>
      <c r="D18" s="88">
        <v>2018</v>
      </c>
      <c r="E18" s="988">
        <f>SUM(G18,I18)</f>
        <v>296841</v>
      </c>
      <c r="F18" s="94"/>
      <c r="G18" s="988">
        <f t="shared" ref="G18:I19" si="1">SUM(G24,G28,G32,G36)</f>
        <v>288005</v>
      </c>
      <c r="H18" s="988"/>
      <c r="I18" s="988">
        <f t="shared" si="1"/>
        <v>8836</v>
      </c>
      <c r="J18" s="88"/>
    </row>
    <row r="19" spans="1:10" ht="15" customHeight="1">
      <c r="A19" s="87"/>
      <c r="B19" s="100" t="s">
        <v>59</v>
      </c>
      <c r="C19" s="152"/>
      <c r="D19" s="88">
        <v>2019</v>
      </c>
      <c r="E19" s="988">
        <f>SUM(G19,I19)</f>
        <v>313669</v>
      </c>
      <c r="F19" s="94"/>
      <c r="G19" s="988">
        <f t="shared" si="1"/>
        <v>303892</v>
      </c>
      <c r="H19" s="988"/>
      <c r="I19" s="988">
        <f t="shared" si="1"/>
        <v>9777</v>
      </c>
      <c r="J19" s="88"/>
    </row>
    <row r="20" spans="1:10" ht="15" customHeight="1">
      <c r="A20" s="87"/>
      <c r="B20" s="100" t="s">
        <v>60</v>
      </c>
      <c r="C20" s="152"/>
      <c r="D20" s="88"/>
      <c r="E20" s="95"/>
      <c r="F20" s="94"/>
      <c r="G20" s="95"/>
      <c r="H20" s="107"/>
      <c r="I20" s="94"/>
      <c r="J20" s="88"/>
    </row>
    <row r="21" spans="1:10" s="86" customFormat="1">
      <c r="A21" s="92"/>
      <c r="B21" s="2306" t="s">
        <v>61</v>
      </c>
      <c r="C21" s="2306"/>
      <c r="D21" s="88"/>
      <c r="E21" s="95"/>
      <c r="F21" s="94"/>
      <c r="G21" s="95"/>
      <c r="H21" s="108"/>
      <c r="I21" s="94"/>
      <c r="J21" s="93"/>
    </row>
    <row r="22" spans="1:10" s="86" customFormat="1">
      <c r="A22" s="92"/>
      <c r="B22" s="154" t="s">
        <v>62</v>
      </c>
      <c r="C22" s="153"/>
      <c r="D22" s="88"/>
      <c r="E22" s="95"/>
      <c r="F22" s="94"/>
      <c r="G22" s="95"/>
      <c r="H22" s="108"/>
      <c r="I22" s="94"/>
      <c r="J22" s="93"/>
    </row>
    <row r="23" spans="1:10" ht="11.25" customHeight="1">
      <c r="A23" s="87"/>
      <c r="B23" s="101"/>
      <c r="C23" s="88"/>
      <c r="D23" s="88"/>
      <c r="E23" s="988"/>
      <c r="F23" s="109"/>
      <c r="G23" s="90"/>
      <c r="H23" s="110"/>
      <c r="I23" s="109"/>
      <c r="J23" s="88"/>
    </row>
    <row r="24" spans="1:10" ht="15" customHeight="1">
      <c r="A24" s="87"/>
      <c r="B24" s="102" t="s">
        <v>63</v>
      </c>
      <c r="C24" s="88"/>
      <c r="D24" s="88">
        <v>2018</v>
      </c>
      <c r="E24" s="988">
        <f>SUM(G24,I24)</f>
        <v>9416</v>
      </c>
      <c r="F24" s="89"/>
      <c r="G24" s="90">
        <v>8993</v>
      </c>
      <c r="H24" s="110"/>
      <c r="I24" s="109">
        <v>423</v>
      </c>
      <c r="J24" s="112"/>
    </row>
    <row r="25" spans="1:10" s="86" customFormat="1" ht="15" customHeight="1">
      <c r="A25" s="92"/>
      <c r="B25" s="104" t="s">
        <v>64</v>
      </c>
      <c r="C25" s="93"/>
      <c r="D25" s="88">
        <v>2019</v>
      </c>
      <c r="E25" s="988">
        <f>SUM(G25,I25)</f>
        <v>9980</v>
      </c>
      <c r="F25" s="94"/>
      <c r="G25" s="95">
        <v>9445</v>
      </c>
      <c r="H25" s="108"/>
      <c r="I25" s="94">
        <v>535</v>
      </c>
      <c r="J25" s="93"/>
    </row>
    <row r="26" spans="1:10" s="86" customFormat="1" ht="15" customHeight="1">
      <c r="A26" s="92"/>
      <c r="B26" s="104"/>
      <c r="C26" s="93"/>
      <c r="D26" s="88"/>
      <c r="E26" s="95"/>
      <c r="F26" s="94"/>
      <c r="G26" s="95"/>
      <c r="H26" s="108"/>
      <c r="I26" s="94"/>
      <c r="J26" s="93"/>
    </row>
    <row r="27" spans="1:10" ht="10.5" customHeight="1">
      <c r="A27" s="87"/>
      <c r="B27" s="103"/>
      <c r="C27" s="88"/>
      <c r="D27" s="88"/>
      <c r="E27" s="988"/>
      <c r="F27" s="89"/>
      <c r="G27" s="90"/>
      <c r="H27" s="110"/>
      <c r="I27" s="89"/>
      <c r="J27" s="88"/>
    </row>
    <row r="28" spans="1:10" ht="15" customHeight="1">
      <c r="A28" s="87"/>
      <c r="B28" s="102" t="s">
        <v>65</v>
      </c>
      <c r="C28" s="88"/>
      <c r="D28" s="88">
        <v>2018</v>
      </c>
      <c r="E28" s="988">
        <f>SUM(G28,I28)</f>
        <v>45300</v>
      </c>
      <c r="F28" s="89"/>
      <c r="G28" s="90">
        <v>43443</v>
      </c>
      <c r="H28" s="110"/>
      <c r="I28" s="89">
        <v>1857</v>
      </c>
      <c r="J28" s="88"/>
    </row>
    <row r="29" spans="1:10" s="86" customFormat="1" ht="15" customHeight="1">
      <c r="A29" s="92"/>
      <c r="B29" s="104" t="s">
        <v>66</v>
      </c>
      <c r="C29" s="93"/>
      <c r="D29" s="88">
        <v>2019</v>
      </c>
      <c r="E29" s="988">
        <f>SUM(G29,I29)</f>
        <v>51060</v>
      </c>
      <c r="F29" s="94"/>
      <c r="G29" s="95">
        <v>48807</v>
      </c>
      <c r="H29" s="108"/>
      <c r="I29" s="94">
        <v>2253</v>
      </c>
      <c r="J29" s="93"/>
    </row>
    <row r="30" spans="1:10" s="86" customFormat="1" ht="15" customHeight="1">
      <c r="A30" s="92"/>
      <c r="B30" s="104"/>
      <c r="C30" s="93"/>
      <c r="D30" s="88"/>
      <c r="E30" s="95"/>
      <c r="F30" s="94"/>
      <c r="G30" s="95"/>
      <c r="H30" s="108"/>
      <c r="I30" s="94"/>
      <c r="J30" s="93"/>
    </row>
    <row r="31" spans="1:10" ht="14.25" customHeight="1">
      <c r="A31" s="87"/>
      <c r="B31" s="103"/>
      <c r="C31" s="88"/>
      <c r="D31" s="88"/>
      <c r="E31" s="988"/>
      <c r="F31" s="89"/>
      <c r="G31" s="90"/>
      <c r="H31" s="110"/>
      <c r="I31" s="109"/>
      <c r="J31" s="88"/>
    </row>
    <row r="32" spans="1:10" ht="15" customHeight="1">
      <c r="A32" s="87"/>
      <c r="B32" s="102" t="s">
        <v>67</v>
      </c>
      <c r="C32" s="88"/>
      <c r="D32" s="88">
        <v>2018</v>
      </c>
      <c r="E32" s="988">
        <f>SUM(G32,I32)</f>
        <v>86958</v>
      </c>
      <c r="F32" s="89"/>
      <c r="G32" s="90">
        <v>83983</v>
      </c>
      <c r="H32" s="110"/>
      <c r="I32" s="109">
        <v>2975</v>
      </c>
      <c r="J32" s="88"/>
    </row>
    <row r="33" spans="1:10" s="86" customFormat="1" ht="15" customHeight="1">
      <c r="A33" s="92"/>
      <c r="B33" s="104" t="s">
        <v>68</v>
      </c>
      <c r="C33" s="93"/>
      <c r="D33" s="88">
        <v>2019</v>
      </c>
      <c r="E33" s="988">
        <f>SUM(G33,I33)</f>
        <v>91946</v>
      </c>
      <c r="F33" s="94"/>
      <c r="G33" s="95">
        <v>88742</v>
      </c>
      <c r="H33" s="108"/>
      <c r="I33" s="94">
        <v>3204</v>
      </c>
      <c r="J33" s="93"/>
    </row>
    <row r="34" spans="1:10" s="86" customFormat="1" ht="15" customHeight="1">
      <c r="A34" s="92"/>
      <c r="B34" s="104"/>
      <c r="C34" s="93"/>
      <c r="D34" s="88"/>
      <c r="E34" s="95"/>
      <c r="F34" s="94"/>
      <c r="G34" s="95"/>
      <c r="H34" s="108"/>
      <c r="I34" s="94"/>
      <c r="J34" s="93"/>
    </row>
    <row r="35" spans="1:10" ht="13.5" customHeight="1">
      <c r="A35" s="87"/>
      <c r="B35" s="101"/>
      <c r="C35" s="88"/>
      <c r="D35" s="88"/>
      <c r="E35" s="988"/>
      <c r="F35" s="89"/>
      <c r="G35" s="90"/>
      <c r="H35" s="109"/>
      <c r="I35" s="89"/>
      <c r="J35" s="88"/>
    </row>
    <row r="36" spans="1:10" ht="15" customHeight="1">
      <c r="A36" s="87"/>
      <c r="B36" s="102" t="s">
        <v>69</v>
      </c>
      <c r="C36" s="88"/>
      <c r="D36" s="88">
        <v>2018</v>
      </c>
      <c r="E36" s="988">
        <f>SUM(G36,I36)</f>
        <v>155167</v>
      </c>
      <c r="F36" s="89"/>
      <c r="G36" s="90">
        <v>151586</v>
      </c>
      <c r="H36" s="109"/>
      <c r="I36" s="89">
        <v>3581</v>
      </c>
      <c r="J36" s="88"/>
    </row>
    <row r="37" spans="1:10" s="86" customFormat="1" ht="15" customHeight="1">
      <c r="A37" s="92"/>
      <c r="B37" s="104" t="s">
        <v>70</v>
      </c>
      <c r="C37" s="93"/>
      <c r="D37" s="88">
        <v>2019</v>
      </c>
      <c r="E37" s="988">
        <f>SUM(G37,I37)</f>
        <v>160683</v>
      </c>
      <c r="F37" s="94"/>
      <c r="G37" s="95">
        <v>156898</v>
      </c>
      <c r="H37" s="108"/>
      <c r="I37" s="94">
        <v>3785</v>
      </c>
      <c r="J37" s="93"/>
    </row>
    <row r="38" spans="1:10" s="86" customFormat="1" ht="15" customHeight="1">
      <c r="A38" s="92"/>
      <c r="B38" s="104"/>
      <c r="C38" s="93"/>
      <c r="D38" s="88"/>
      <c r="E38" s="95"/>
      <c r="F38" s="94"/>
      <c r="G38" s="95"/>
      <c r="H38" s="108"/>
      <c r="I38" s="94"/>
      <c r="J38" s="93"/>
    </row>
    <row r="39" spans="1:10" ht="16.5" customHeight="1">
      <c r="A39" s="87"/>
      <c r="B39" s="101"/>
      <c r="C39" s="88"/>
      <c r="D39" s="88"/>
      <c r="E39" s="988"/>
      <c r="F39" s="89"/>
      <c r="G39" s="90"/>
      <c r="H39" s="109"/>
      <c r="I39" s="89"/>
      <c r="J39" s="88"/>
    </row>
    <row r="40" spans="1:10" ht="15" customHeight="1">
      <c r="A40" s="87"/>
      <c r="B40" s="105" t="s">
        <v>71</v>
      </c>
      <c r="C40" s="88"/>
      <c r="D40" s="88">
        <v>2018</v>
      </c>
      <c r="E40" s="988">
        <f>SUM(G40,I40)</f>
        <v>134797</v>
      </c>
      <c r="F40" s="89"/>
      <c r="G40" s="90">
        <v>132907</v>
      </c>
      <c r="H40" s="109"/>
      <c r="I40" s="89">
        <v>1890</v>
      </c>
      <c r="J40" s="88"/>
    </row>
    <row r="41" spans="1:10" s="86" customFormat="1" ht="15" customHeight="1">
      <c r="A41" s="92"/>
      <c r="B41" s="111" t="s">
        <v>72</v>
      </c>
      <c r="C41" s="93"/>
      <c r="D41" s="88">
        <v>2019</v>
      </c>
      <c r="E41" s="988">
        <f>SUM(G41,I41)</f>
        <v>123784</v>
      </c>
      <c r="F41" s="94"/>
      <c r="G41" s="95">
        <v>122166</v>
      </c>
      <c r="H41" s="108"/>
      <c r="I41" s="94">
        <v>1618</v>
      </c>
      <c r="J41" s="113"/>
    </row>
    <row r="42" spans="1:10" s="86" customFormat="1" ht="15" customHeight="1">
      <c r="A42" s="92"/>
      <c r="B42" s="111"/>
      <c r="C42" s="93"/>
      <c r="D42" s="88"/>
      <c r="E42" s="95"/>
      <c r="F42" s="94"/>
      <c r="G42" s="95"/>
      <c r="H42" s="108"/>
      <c r="I42" s="94"/>
      <c r="J42" s="113"/>
    </row>
    <row r="43" spans="1:10" ht="17.25" customHeight="1">
      <c r="A43" s="87"/>
      <c r="B43" s="101"/>
      <c r="C43" s="88"/>
      <c r="D43" s="88"/>
      <c r="E43" s="988"/>
      <c r="F43" s="89"/>
      <c r="G43" s="90"/>
      <c r="H43" s="109"/>
      <c r="I43" s="89"/>
      <c r="J43" s="88"/>
    </row>
    <row r="44" spans="1:10" ht="15" customHeight="1">
      <c r="A44" s="87"/>
      <c r="B44" s="105" t="s">
        <v>73</v>
      </c>
      <c r="C44" s="88"/>
      <c r="D44" s="88">
        <v>2018</v>
      </c>
      <c r="E44" s="988">
        <f>SUM(G44,I44)</f>
        <v>5917</v>
      </c>
      <c r="F44" s="89"/>
      <c r="G44" s="90">
        <v>5833</v>
      </c>
      <c r="H44" s="109"/>
      <c r="I44" s="89">
        <v>84</v>
      </c>
      <c r="J44" s="88"/>
    </row>
    <row r="45" spans="1:10" s="86" customFormat="1" ht="15" customHeight="1">
      <c r="A45" s="92"/>
      <c r="B45" s="111" t="s">
        <v>74</v>
      </c>
      <c r="C45" s="93"/>
      <c r="D45" s="88">
        <v>2019</v>
      </c>
      <c r="E45" s="988">
        <f>SUM(G45,I45)</f>
        <v>5096</v>
      </c>
      <c r="F45" s="94"/>
      <c r="G45" s="95">
        <v>5039</v>
      </c>
      <c r="H45" s="108"/>
      <c r="I45" s="94">
        <v>57</v>
      </c>
      <c r="J45" s="93"/>
    </row>
    <row r="46" spans="1:10" s="86" customFormat="1" ht="15" customHeight="1">
      <c r="A46" s="92"/>
      <c r="B46" s="111"/>
      <c r="C46" s="93"/>
      <c r="D46" s="88"/>
      <c r="E46" s="95"/>
      <c r="F46" s="94"/>
      <c r="G46" s="95"/>
      <c r="H46" s="108"/>
      <c r="I46" s="94"/>
      <c r="J46" s="93"/>
    </row>
    <row r="47" spans="1:10" ht="15.75" customHeight="1">
      <c r="A47" s="87"/>
      <c r="B47" s="101"/>
      <c r="C47" s="88"/>
      <c r="D47" s="88"/>
      <c r="E47" s="988"/>
      <c r="F47" s="89"/>
      <c r="G47" s="90"/>
      <c r="H47" s="109"/>
      <c r="I47" s="89"/>
      <c r="J47" s="88"/>
    </row>
    <row r="48" spans="1:10" ht="15" customHeight="1">
      <c r="A48" s="87"/>
      <c r="B48" s="105" t="s">
        <v>75</v>
      </c>
      <c r="C48" s="88"/>
      <c r="D48" s="88">
        <v>2018</v>
      </c>
      <c r="E48" s="988">
        <f>SUM(G48,I48)</f>
        <v>559</v>
      </c>
      <c r="F48" s="89"/>
      <c r="G48" s="90">
        <v>556</v>
      </c>
      <c r="H48" s="109"/>
      <c r="I48" s="89">
        <v>3</v>
      </c>
      <c r="J48" s="88"/>
    </row>
    <row r="49" spans="1:14" s="86" customFormat="1" ht="15" customHeight="1">
      <c r="A49" s="92"/>
      <c r="B49" s="111" t="s">
        <v>76</v>
      </c>
      <c r="C49" s="93"/>
      <c r="D49" s="88">
        <v>2019</v>
      </c>
      <c r="E49" s="988">
        <f>SUM(G49,I49)</f>
        <v>872</v>
      </c>
      <c r="F49" s="1023"/>
      <c r="G49" s="90">
        <v>866</v>
      </c>
      <c r="H49" s="90"/>
      <c r="I49" s="90">
        <v>6</v>
      </c>
      <c r="J49" s="93"/>
    </row>
    <row r="50" spans="1:14" s="86" customFormat="1" ht="15" customHeight="1">
      <c r="A50" s="92"/>
      <c r="B50" s="111"/>
      <c r="C50" s="93"/>
      <c r="D50" s="88"/>
      <c r="J50" s="93"/>
    </row>
    <row r="51" spans="1:14" ht="8.1" customHeight="1">
      <c r="A51" s="989"/>
      <c r="B51" s="990"/>
      <c r="C51" s="989"/>
      <c r="D51" s="989"/>
      <c r="E51" s="991"/>
      <c r="F51" s="991"/>
      <c r="G51" s="991"/>
      <c r="H51" s="989"/>
      <c r="I51" s="991"/>
      <c r="J51" s="989"/>
    </row>
    <row r="52" spans="1:14" s="992" customFormat="1" ht="15" customHeight="1">
      <c r="E52" s="993"/>
      <c r="G52" s="1024"/>
      <c r="J52" s="923" t="s">
        <v>30</v>
      </c>
    </row>
    <row r="53" spans="1:14" s="992" customFormat="1" ht="12" customHeight="1">
      <c r="E53" s="993"/>
      <c r="G53" s="1024"/>
      <c r="J53" s="924" t="s">
        <v>31</v>
      </c>
    </row>
    <row r="54" spans="1:14" s="114" customFormat="1" ht="8.1" customHeight="1">
      <c r="A54" s="1025"/>
      <c r="D54" s="1015"/>
      <c r="F54" s="1016"/>
    </row>
    <row r="55" spans="1:14" s="224" customFormat="1" ht="15" customHeight="1">
      <c r="B55" s="296" t="s">
        <v>790</v>
      </c>
      <c r="D55" s="205"/>
      <c r="E55" s="294"/>
      <c r="F55" s="229"/>
      <c r="G55" s="229"/>
      <c r="H55" s="229"/>
      <c r="I55" s="294"/>
      <c r="J55" s="229"/>
      <c r="K55" s="229"/>
      <c r="L55" s="229"/>
      <c r="M55" s="229"/>
      <c r="N55" s="229"/>
    </row>
    <row r="56" spans="1:14" s="114" customFormat="1" ht="15" customHeight="1">
      <c r="B56" s="1014" t="s">
        <v>828</v>
      </c>
      <c r="D56" s="1015"/>
      <c r="F56" s="1016"/>
    </row>
    <row r="57" spans="1:14" s="114" customFormat="1" ht="15" customHeight="1">
      <c r="B57" s="1017" t="s">
        <v>829</v>
      </c>
      <c r="D57" s="1015"/>
      <c r="F57" s="1016"/>
    </row>
    <row r="58" spans="1:14">
      <c r="A58" s="96"/>
    </row>
  </sheetData>
  <mergeCells count="2">
    <mergeCell ref="B18:C18"/>
    <mergeCell ref="B21:C21"/>
  </mergeCells>
  <printOptions horizontalCentered="1"/>
  <pageMargins left="0.39370078740157483" right="0.39370078740157483" top="0.74803149606299213" bottom="0.51181102362204722" header="0.11811023622047245" footer="0.39370078740157483"/>
  <pageSetup paperSize="9" scale="80" orientation="portrait" r:id="rId1"/>
  <headerFooter scaleWithDoc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7030A0"/>
  </sheetPr>
  <dimension ref="A1:N208"/>
  <sheetViews>
    <sheetView showGridLines="0" view="pageBreakPreview" topLeftCell="A42" zoomScaleNormal="100" zoomScaleSheetLayoutView="100" workbookViewId="0">
      <selection activeCell="B73" sqref="B73:B75"/>
    </sheetView>
  </sheetViews>
  <sheetFormatPr defaultColWidth="9.140625" defaultRowHeight="16.5"/>
  <cols>
    <col min="1" max="1" width="1.5703125" style="83" customWidth="1"/>
    <col min="2" max="2" width="11.85546875" style="83" customWidth="1"/>
    <col min="3" max="3" width="26.7109375" style="83" customWidth="1"/>
    <col min="4" max="4" width="9.5703125" style="83" customWidth="1"/>
    <col min="5" max="5" width="11.42578125" style="83" customWidth="1"/>
    <col min="6" max="6" width="1.28515625" style="83" customWidth="1"/>
    <col min="7" max="11" width="8.42578125" style="83" customWidth="1"/>
    <col min="12" max="12" width="1.140625" style="83" customWidth="1"/>
    <col min="13" max="16384" width="9.140625" style="83"/>
  </cols>
  <sheetData>
    <row r="1" spans="1:12" ht="11.45" customHeight="1">
      <c r="G1" s="955"/>
      <c r="H1" s="955"/>
      <c r="I1" s="955"/>
      <c r="J1" s="955"/>
      <c r="K1" s="955"/>
      <c r="L1" s="955"/>
    </row>
    <row r="2" spans="1:12" ht="11.45" customHeight="1">
      <c r="G2" s="955"/>
      <c r="H2" s="955"/>
      <c r="I2" s="955"/>
      <c r="J2" s="955"/>
      <c r="K2" s="955"/>
      <c r="L2" s="955"/>
    </row>
    <row r="3" spans="1:12" ht="15" customHeight="1">
      <c r="B3" s="994" t="s">
        <v>121</v>
      </c>
      <c r="C3" s="995" t="s">
        <v>78</v>
      </c>
      <c r="D3" s="995"/>
      <c r="E3" s="995"/>
      <c r="F3" s="995"/>
      <c r="G3" s="995"/>
      <c r="H3" s="995"/>
    </row>
    <row r="4" spans="1:12" ht="15" customHeight="1">
      <c r="B4" s="998"/>
      <c r="C4" s="995" t="s">
        <v>834</v>
      </c>
      <c r="D4" s="995"/>
      <c r="E4" s="995"/>
      <c r="F4" s="995"/>
      <c r="G4" s="995"/>
      <c r="H4" s="995"/>
    </row>
    <row r="5" spans="1:12" ht="15" customHeight="1">
      <c r="B5" s="996" t="s">
        <v>122</v>
      </c>
      <c r="C5" s="958" t="s">
        <v>80</v>
      </c>
      <c r="D5" s="958"/>
      <c r="E5" s="958"/>
      <c r="F5" s="958"/>
      <c r="G5" s="958"/>
      <c r="H5" s="958"/>
      <c r="I5" s="959"/>
      <c r="J5" s="959"/>
      <c r="K5" s="959"/>
      <c r="L5" s="959"/>
    </row>
    <row r="6" spans="1:12" ht="15" customHeight="1">
      <c r="B6" s="996"/>
      <c r="C6" s="958" t="s">
        <v>834</v>
      </c>
      <c r="D6" s="958"/>
      <c r="E6" s="958"/>
      <c r="F6" s="958"/>
      <c r="G6" s="958"/>
      <c r="H6" s="958"/>
      <c r="I6" s="959"/>
      <c r="J6" s="959"/>
      <c r="K6" s="959"/>
      <c r="L6" s="959"/>
    </row>
    <row r="7" spans="1:12" ht="12" customHeight="1">
      <c r="B7" s="958"/>
      <c r="C7" s="958"/>
      <c r="D7" s="958"/>
      <c r="E7" s="958"/>
      <c r="F7" s="958"/>
      <c r="G7" s="958"/>
      <c r="H7" s="958"/>
      <c r="I7" s="959"/>
      <c r="J7" s="959"/>
      <c r="K7" s="959"/>
      <c r="L7" s="959"/>
    </row>
    <row r="8" spans="1:12" ht="3.75" customHeight="1">
      <c r="A8" s="960"/>
      <c r="B8" s="960"/>
      <c r="C8" s="960"/>
      <c r="D8" s="960"/>
      <c r="E8" s="961"/>
      <c r="F8" s="961"/>
      <c r="G8" s="960"/>
      <c r="H8" s="962"/>
      <c r="I8" s="962"/>
      <c r="J8" s="962"/>
      <c r="K8" s="962"/>
      <c r="L8" s="960"/>
    </row>
    <row r="9" spans="1:12" s="131" customFormat="1" ht="15" customHeight="1">
      <c r="A9" s="132"/>
      <c r="B9" s="999" t="s">
        <v>81</v>
      </c>
      <c r="C9" s="132"/>
      <c r="D9" s="132"/>
      <c r="E9" s="1000" t="s">
        <v>2</v>
      </c>
      <c r="F9" s="1000"/>
      <c r="G9" s="2307" t="s">
        <v>50</v>
      </c>
      <c r="H9" s="2307"/>
      <c r="I9" s="2307"/>
      <c r="J9" s="2307"/>
      <c r="K9" s="2307"/>
      <c r="L9" s="2307"/>
    </row>
    <row r="10" spans="1:12" s="131" customFormat="1" ht="15" customHeight="1">
      <c r="A10" s="132"/>
      <c r="B10" s="1001" t="s">
        <v>82</v>
      </c>
      <c r="C10" s="132"/>
      <c r="D10" s="132"/>
      <c r="E10" s="1002" t="s">
        <v>7</v>
      </c>
      <c r="F10" s="1000"/>
      <c r="G10" s="2308" t="s">
        <v>52</v>
      </c>
      <c r="H10" s="2308"/>
      <c r="I10" s="2308"/>
      <c r="J10" s="2308"/>
      <c r="K10" s="2308"/>
      <c r="L10" s="2309"/>
    </row>
    <row r="11" spans="1:12" s="131" customFormat="1" ht="18" customHeight="1">
      <c r="A11" s="132"/>
      <c r="B11" s="132"/>
      <c r="C11" s="132"/>
      <c r="D11" s="132"/>
      <c r="E11" s="132"/>
      <c r="F11" s="1002"/>
      <c r="G11" s="1003" t="s">
        <v>83</v>
      </c>
      <c r="H11" s="1003" t="s">
        <v>84</v>
      </c>
      <c r="I11" s="1003" t="s">
        <v>85</v>
      </c>
      <c r="J11" s="1003" t="s">
        <v>86</v>
      </c>
      <c r="K11" s="1003" t="s">
        <v>87</v>
      </c>
      <c r="L11" s="132"/>
    </row>
    <row r="12" spans="1:12" s="131" customFormat="1" ht="3.75" customHeight="1">
      <c r="A12" s="1004"/>
      <c r="B12" s="1004"/>
      <c r="C12" s="1004"/>
      <c r="D12" s="1004"/>
      <c r="E12" s="1004"/>
      <c r="F12" s="1005"/>
      <c r="G12" s="1005"/>
      <c r="H12" s="1005"/>
      <c r="I12" s="1005"/>
      <c r="J12" s="1005"/>
      <c r="K12" s="1005"/>
      <c r="L12" s="1004"/>
    </row>
    <row r="13" spans="1:12" s="131" customFormat="1" ht="5.25" customHeight="1">
      <c r="B13" s="1006"/>
      <c r="C13" s="1006"/>
      <c r="D13" s="1006"/>
      <c r="E13" s="1006"/>
      <c r="F13" s="1007"/>
      <c r="G13" s="1007"/>
      <c r="H13" s="1007"/>
      <c r="I13" s="1007"/>
      <c r="J13" s="1007"/>
      <c r="K13" s="1007"/>
      <c r="L13" s="1006"/>
    </row>
    <row r="14" spans="1:12" s="131" customFormat="1" ht="15" customHeight="1">
      <c r="B14" s="1008" t="s">
        <v>88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</row>
    <row r="15" spans="1:12" s="131" customFormat="1" ht="15" customHeight="1">
      <c r="B15" s="999" t="s">
        <v>89</v>
      </c>
      <c r="C15" s="132"/>
      <c r="D15" s="132"/>
      <c r="E15" s="123"/>
      <c r="F15" s="127"/>
      <c r="G15" s="125"/>
      <c r="H15" s="125"/>
      <c r="I15" s="125"/>
      <c r="J15" s="125"/>
      <c r="K15" s="125"/>
      <c r="L15" s="132"/>
    </row>
    <row r="16" spans="1:12" s="124" customFormat="1" ht="13.5">
      <c r="B16" s="1009" t="s">
        <v>90</v>
      </c>
      <c r="C16" s="122"/>
      <c r="D16" s="122"/>
      <c r="E16" s="129"/>
      <c r="F16" s="128"/>
      <c r="G16" s="130"/>
      <c r="H16" s="130"/>
      <c r="I16" s="130"/>
      <c r="J16" s="130"/>
      <c r="K16" s="130"/>
      <c r="L16" s="122"/>
    </row>
    <row r="17" spans="2:12" s="124" customFormat="1" ht="15" customHeight="1">
      <c r="B17" s="1001" t="s">
        <v>91</v>
      </c>
      <c r="C17" s="122"/>
      <c r="D17" s="122"/>
      <c r="E17" s="129"/>
      <c r="F17" s="128"/>
      <c r="G17" s="130"/>
      <c r="H17" s="130"/>
      <c r="I17" s="130"/>
      <c r="J17" s="130"/>
      <c r="K17" s="130"/>
      <c r="L17" s="122"/>
    </row>
    <row r="18" spans="2:12" s="124" customFormat="1" ht="9.9499999999999993" customHeight="1">
      <c r="B18" s="128"/>
      <c r="C18" s="122"/>
      <c r="D18" s="122"/>
      <c r="E18" s="129"/>
      <c r="F18" s="128"/>
      <c r="G18" s="130"/>
      <c r="H18" s="130"/>
      <c r="I18" s="130"/>
      <c r="J18" s="130"/>
      <c r="K18" s="130"/>
      <c r="L18" s="122"/>
    </row>
    <row r="19" spans="2:12" s="124" customFormat="1" ht="15" customHeight="1">
      <c r="B19" s="121" t="s">
        <v>92</v>
      </c>
      <c r="C19" s="122"/>
      <c r="D19" s="122">
        <v>2018</v>
      </c>
      <c r="E19" s="123">
        <f>SUM(G19:K19)</f>
        <v>328939</v>
      </c>
      <c r="F19" s="127"/>
      <c r="G19" s="125">
        <v>88766</v>
      </c>
      <c r="H19" s="125">
        <v>98508</v>
      </c>
      <c r="I19" s="125">
        <v>84481</v>
      </c>
      <c r="J19" s="125">
        <v>43686</v>
      </c>
      <c r="K19" s="125">
        <v>13498</v>
      </c>
      <c r="L19" s="122"/>
    </row>
    <row r="20" spans="2:12" s="124" customFormat="1" ht="15" customHeight="1">
      <c r="B20" s="126" t="s">
        <v>93</v>
      </c>
      <c r="C20" s="122"/>
      <c r="D20" s="122">
        <v>2019</v>
      </c>
      <c r="E20" s="123">
        <f>SUM(G20:K20)</f>
        <v>332610</v>
      </c>
      <c r="F20" s="128"/>
      <c r="G20" s="125">
        <v>89518</v>
      </c>
      <c r="H20" s="125">
        <v>100761</v>
      </c>
      <c r="I20" s="125">
        <v>88663</v>
      </c>
      <c r="J20" s="125">
        <v>42374</v>
      </c>
      <c r="K20" s="125">
        <v>11294</v>
      </c>
      <c r="L20" s="122"/>
    </row>
    <row r="21" spans="2:12" s="124" customFormat="1" ht="15" customHeight="1">
      <c r="B21" s="126"/>
      <c r="C21" s="122"/>
      <c r="D21" s="122"/>
      <c r="E21" s="129"/>
      <c r="F21" s="128"/>
      <c r="G21" s="130"/>
      <c r="H21" s="130"/>
      <c r="I21" s="130"/>
      <c r="J21" s="130"/>
      <c r="K21" s="130"/>
      <c r="L21" s="122"/>
    </row>
    <row r="22" spans="2:12" s="124" customFormat="1" ht="8.1" customHeight="1">
      <c r="B22" s="126"/>
      <c r="C22" s="122"/>
      <c r="D22" s="122"/>
      <c r="E22" s="123"/>
      <c r="F22" s="128"/>
      <c r="G22" s="125"/>
      <c r="H22" s="125"/>
      <c r="I22" s="125"/>
      <c r="J22" s="125"/>
      <c r="K22" s="125"/>
      <c r="L22" s="122"/>
    </row>
    <row r="23" spans="2:12" s="124" customFormat="1" ht="15" customHeight="1">
      <c r="B23" s="121" t="s">
        <v>94</v>
      </c>
      <c r="C23" s="122"/>
      <c r="D23" s="122">
        <v>2018</v>
      </c>
      <c r="E23" s="123">
        <f>SUM(G23:K23)</f>
        <v>98108</v>
      </c>
      <c r="F23" s="127"/>
      <c r="G23" s="125">
        <v>17379</v>
      </c>
      <c r="H23" s="125">
        <v>23892</v>
      </c>
      <c r="I23" s="125">
        <v>22619</v>
      </c>
      <c r="J23" s="125">
        <v>24222</v>
      </c>
      <c r="K23" s="125">
        <v>9996</v>
      </c>
      <c r="L23" s="122"/>
    </row>
    <row r="24" spans="2:12" s="124" customFormat="1" ht="15" customHeight="1">
      <c r="B24" s="126" t="s">
        <v>93</v>
      </c>
      <c r="C24" s="122"/>
      <c r="D24" s="122">
        <v>2019</v>
      </c>
      <c r="E24" s="123">
        <f>SUM(G24:K24)</f>
        <v>99059</v>
      </c>
      <c r="F24" s="122"/>
      <c r="G24" s="125">
        <v>14635</v>
      </c>
      <c r="H24" s="125">
        <v>23793</v>
      </c>
      <c r="I24" s="125">
        <v>23775</v>
      </c>
      <c r="J24" s="125">
        <v>26647</v>
      </c>
      <c r="K24" s="125">
        <v>10209</v>
      </c>
      <c r="L24" s="122"/>
    </row>
    <row r="25" spans="2:12" s="124" customFormat="1" ht="15" customHeight="1">
      <c r="B25" s="126"/>
      <c r="C25" s="122"/>
      <c r="D25" s="122"/>
      <c r="E25" s="122"/>
      <c r="F25" s="122"/>
      <c r="G25" s="122"/>
      <c r="H25" s="122"/>
      <c r="I25" s="122"/>
      <c r="J25" s="122"/>
      <c r="K25" s="122"/>
      <c r="L25" s="122"/>
    </row>
    <row r="26" spans="2:12" s="124" customFormat="1" ht="8.1" customHeight="1">
      <c r="B26" s="126"/>
      <c r="C26" s="122"/>
      <c r="D26" s="122"/>
      <c r="E26" s="123"/>
      <c r="F26" s="122"/>
      <c r="G26" s="125"/>
      <c r="H26" s="125"/>
      <c r="I26" s="125"/>
      <c r="J26" s="125"/>
      <c r="K26" s="125"/>
      <c r="L26" s="122"/>
    </row>
    <row r="27" spans="2:12" s="131" customFormat="1" ht="15" customHeight="1">
      <c r="B27" s="121" t="s">
        <v>95</v>
      </c>
      <c r="C27" s="122"/>
      <c r="D27" s="122">
        <v>2018</v>
      </c>
      <c r="E27" s="123">
        <f>SUM(G27:K27)</f>
        <v>328990</v>
      </c>
      <c r="F27" s="127"/>
      <c r="G27" s="125">
        <v>85417</v>
      </c>
      <c r="H27" s="125">
        <v>103428</v>
      </c>
      <c r="I27" s="125">
        <v>79293</v>
      </c>
      <c r="J27" s="125">
        <v>43224</v>
      </c>
      <c r="K27" s="125">
        <v>17628</v>
      </c>
      <c r="L27" s="122"/>
    </row>
    <row r="28" spans="2:12" s="124" customFormat="1" ht="15" customHeight="1">
      <c r="B28" s="126" t="s">
        <v>96</v>
      </c>
      <c r="C28" s="122"/>
      <c r="D28" s="122">
        <v>2019</v>
      </c>
      <c r="E28" s="123">
        <f>SUM(G28:K28)</f>
        <v>332694</v>
      </c>
      <c r="F28" s="128"/>
      <c r="G28" s="125">
        <v>97794</v>
      </c>
      <c r="H28" s="125">
        <v>107347</v>
      </c>
      <c r="I28" s="125">
        <v>68537</v>
      </c>
      <c r="J28" s="125">
        <v>43469</v>
      </c>
      <c r="K28" s="125">
        <v>15547</v>
      </c>
      <c r="L28" s="122"/>
    </row>
    <row r="29" spans="2:12" s="124" customFormat="1" ht="15" customHeight="1">
      <c r="B29" s="126"/>
      <c r="C29" s="122"/>
      <c r="D29" s="122"/>
      <c r="E29" s="129"/>
      <c r="F29" s="128"/>
      <c r="G29" s="130"/>
      <c r="H29" s="130"/>
      <c r="I29" s="130"/>
      <c r="J29" s="130"/>
      <c r="K29" s="130"/>
      <c r="L29" s="122"/>
    </row>
    <row r="30" spans="2:12" s="124" customFormat="1" ht="8.1" customHeight="1">
      <c r="B30" s="126"/>
      <c r="C30" s="122"/>
      <c r="D30" s="122"/>
      <c r="E30" s="123"/>
      <c r="F30" s="128"/>
      <c r="G30" s="125"/>
      <c r="H30" s="125"/>
      <c r="I30" s="125"/>
      <c r="J30" s="125"/>
      <c r="K30" s="125"/>
      <c r="L30" s="122"/>
    </row>
    <row r="31" spans="2:12" s="131" customFormat="1" ht="15" customHeight="1">
      <c r="B31" s="121" t="s">
        <v>97</v>
      </c>
      <c r="C31" s="132"/>
      <c r="D31" s="122">
        <v>2018</v>
      </c>
      <c r="E31" s="123">
        <f>SUM(G31:K31)</f>
        <v>98113</v>
      </c>
      <c r="F31" s="127"/>
      <c r="G31" s="125">
        <v>22918</v>
      </c>
      <c r="H31" s="125">
        <v>16919</v>
      </c>
      <c r="I31" s="125">
        <v>27873</v>
      </c>
      <c r="J31" s="125">
        <v>16880</v>
      </c>
      <c r="K31" s="125">
        <v>13523</v>
      </c>
      <c r="L31" s="132"/>
    </row>
    <row r="32" spans="2:12" s="124" customFormat="1" ht="15" customHeight="1">
      <c r="B32" s="126" t="s">
        <v>96</v>
      </c>
      <c r="C32" s="122"/>
      <c r="D32" s="122">
        <v>2019</v>
      </c>
      <c r="E32" s="123">
        <f>SUM(G32:K32)</f>
        <v>99058</v>
      </c>
      <c r="F32" s="128"/>
      <c r="G32" s="125">
        <v>25150</v>
      </c>
      <c r="H32" s="125">
        <v>15891</v>
      </c>
      <c r="I32" s="125">
        <v>28564</v>
      </c>
      <c r="J32" s="125">
        <v>17301</v>
      </c>
      <c r="K32" s="125">
        <v>12152</v>
      </c>
      <c r="L32" s="122"/>
    </row>
    <row r="33" spans="2:12" s="124" customFormat="1" ht="15" customHeight="1">
      <c r="B33" s="126"/>
      <c r="C33" s="122"/>
      <c r="D33" s="122"/>
      <c r="E33" s="129"/>
      <c r="F33" s="128"/>
      <c r="G33" s="130"/>
      <c r="H33" s="130"/>
      <c r="I33" s="130"/>
      <c r="J33" s="130"/>
      <c r="K33" s="130"/>
      <c r="L33" s="122"/>
    </row>
    <row r="34" spans="2:12" s="124" customFormat="1" ht="8.1" customHeight="1">
      <c r="B34" s="126"/>
      <c r="C34" s="122"/>
      <c r="D34" s="122"/>
      <c r="E34" s="123"/>
      <c r="F34" s="128"/>
      <c r="G34" s="125"/>
      <c r="H34" s="125"/>
      <c r="I34" s="125"/>
      <c r="J34" s="125"/>
      <c r="K34" s="125"/>
      <c r="L34" s="122"/>
    </row>
    <row r="35" spans="2:12" s="131" customFormat="1" ht="15" customHeight="1">
      <c r="B35" s="121" t="s">
        <v>98</v>
      </c>
      <c r="C35" s="122"/>
      <c r="D35" s="122">
        <v>2018</v>
      </c>
      <c r="E35" s="123">
        <f>SUM(G35:K35)</f>
        <v>329021</v>
      </c>
      <c r="F35" s="127"/>
      <c r="G35" s="125">
        <v>41295</v>
      </c>
      <c r="H35" s="125">
        <v>63559</v>
      </c>
      <c r="I35" s="125">
        <v>73473</v>
      </c>
      <c r="J35" s="125">
        <v>95115</v>
      </c>
      <c r="K35" s="125">
        <v>55579</v>
      </c>
      <c r="L35" s="132"/>
    </row>
    <row r="36" spans="2:12" s="124" customFormat="1" ht="15" customHeight="1">
      <c r="B36" s="126" t="s">
        <v>99</v>
      </c>
      <c r="C36" s="122"/>
      <c r="D36" s="122">
        <v>2019</v>
      </c>
      <c r="E36" s="123">
        <f>SUM(G36:K36)</f>
        <v>332660</v>
      </c>
      <c r="F36" s="128"/>
      <c r="G36" s="125">
        <v>38466</v>
      </c>
      <c r="H36" s="125">
        <v>65451</v>
      </c>
      <c r="I36" s="125">
        <v>77132</v>
      </c>
      <c r="J36" s="125">
        <v>102114</v>
      </c>
      <c r="K36" s="125">
        <v>49497</v>
      </c>
      <c r="L36" s="122"/>
    </row>
    <row r="37" spans="2:12" s="124" customFormat="1" ht="15" customHeight="1">
      <c r="B37" s="126"/>
      <c r="C37" s="122"/>
      <c r="D37" s="122"/>
      <c r="E37" s="129"/>
      <c r="F37" s="128"/>
      <c r="G37" s="130"/>
      <c r="H37" s="130"/>
      <c r="I37" s="130"/>
      <c r="J37" s="130"/>
      <c r="K37" s="130"/>
      <c r="L37" s="122"/>
    </row>
    <row r="38" spans="2:12" s="124" customFormat="1" ht="8.1" customHeight="1">
      <c r="B38" s="126"/>
      <c r="C38" s="122"/>
      <c r="D38" s="122"/>
      <c r="E38" s="123"/>
      <c r="F38" s="128"/>
      <c r="G38" s="125"/>
      <c r="H38" s="125"/>
      <c r="I38" s="125"/>
      <c r="J38" s="125"/>
      <c r="K38" s="125"/>
      <c r="L38" s="122"/>
    </row>
    <row r="39" spans="2:12" s="131" customFormat="1" ht="15" customHeight="1">
      <c r="B39" s="121" t="s">
        <v>100</v>
      </c>
      <c r="C39" s="132"/>
      <c r="D39" s="122">
        <v>2018</v>
      </c>
      <c r="E39" s="123">
        <f>SUM(G39:K39)</f>
        <v>98142</v>
      </c>
      <c r="F39" s="127"/>
      <c r="G39" s="125">
        <v>19729</v>
      </c>
      <c r="H39" s="125">
        <v>23121</v>
      </c>
      <c r="I39" s="125">
        <v>21248</v>
      </c>
      <c r="J39" s="125">
        <v>22622</v>
      </c>
      <c r="K39" s="125">
        <v>11422</v>
      </c>
      <c r="L39" s="132"/>
    </row>
    <row r="40" spans="2:12" s="124" customFormat="1" ht="15" customHeight="1">
      <c r="B40" s="126" t="s">
        <v>99</v>
      </c>
      <c r="C40" s="122"/>
      <c r="D40" s="122">
        <v>2019</v>
      </c>
      <c r="E40" s="123">
        <f>SUM(G40:K40)</f>
        <v>99086</v>
      </c>
      <c r="F40" s="128"/>
      <c r="G40" s="125">
        <v>20501</v>
      </c>
      <c r="H40" s="125">
        <v>21637</v>
      </c>
      <c r="I40" s="125">
        <v>22897</v>
      </c>
      <c r="J40" s="125">
        <v>21223</v>
      </c>
      <c r="K40" s="125">
        <v>12828</v>
      </c>
      <c r="L40" s="122"/>
    </row>
    <row r="41" spans="2:12" s="124" customFormat="1" ht="15" customHeight="1">
      <c r="B41" s="126"/>
      <c r="C41" s="122"/>
      <c r="D41" s="122"/>
      <c r="E41" s="129"/>
      <c r="F41" s="128"/>
      <c r="G41" s="130"/>
      <c r="H41" s="130"/>
      <c r="I41" s="130"/>
      <c r="J41" s="130"/>
      <c r="K41" s="130"/>
      <c r="L41" s="122"/>
    </row>
    <row r="42" spans="2:12" s="124" customFormat="1" ht="8.1" customHeight="1">
      <c r="B42" s="126"/>
      <c r="C42" s="122"/>
      <c r="D42" s="122"/>
      <c r="E42" s="123"/>
      <c r="F42" s="128"/>
      <c r="G42" s="125"/>
      <c r="H42" s="125"/>
      <c r="I42" s="125"/>
      <c r="J42" s="125"/>
      <c r="K42" s="125"/>
      <c r="L42" s="122"/>
    </row>
    <row r="43" spans="2:12" s="131" customFormat="1" ht="15" customHeight="1">
      <c r="B43" s="121" t="s">
        <v>101</v>
      </c>
      <c r="C43" s="122"/>
      <c r="D43" s="122">
        <v>2018</v>
      </c>
      <c r="E43" s="123">
        <f>SUM(G43:K43)</f>
        <v>329024</v>
      </c>
      <c r="F43" s="127"/>
      <c r="G43" s="125">
        <v>36793</v>
      </c>
      <c r="H43" s="125">
        <v>23096</v>
      </c>
      <c r="I43" s="125">
        <v>66354</v>
      </c>
      <c r="J43" s="125">
        <v>119051</v>
      </c>
      <c r="K43" s="125">
        <v>83730</v>
      </c>
      <c r="L43" s="132"/>
    </row>
    <row r="44" spans="2:12" s="124" customFormat="1" ht="15" customHeight="1">
      <c r="B44" s="126" t="s">
        <v>102</v>
      </c>
      <c r="C44" s="122"/>
      <c r="D44" s="122">
        <v>2019</v>
      </c>
      <c r="E44" s="123">
        <f>SUM(G44:K44)</f>
        <v>332648</v>
      </c>
      <c r="F44" s="128"/>
      <c r="G44" s="125">
        <v>38386</v>
      </c>
      <c r="H44" s="125">
        <v>29465</v>
      </c>
      <c r="I44" s="125">
        <v>69979</v>
      </c>
      <c r="J44" s="125">
        <v>117162</v>
      </c>
      <c r="K44" s="125">
        <v>77656</v>
      </c>
      <c r="L44" s="122"/>
    </row>
    <row r="45" spans="2:12" s="124" customFormat="1" ht="15" customHeight="1">
      <c r="B45" s="126"/>
      <c r="C45" s="122"/>
      <c r="D45" s="122"/>
      <c r="E45" s="129"/>
      <c r="F45" s="128"/>
      <c r="G45" s="130"/>
      <c r="H45" s="130"/>
      <c r="I45" s="130"/>
      <c r="J45" s="130"/>
      <c r="K45" s="130"/>
      <c r="L45" s="122"/>
    </row>
    <row r="46" spans="2:12" s="124" customFormat="1" ht="8.1" customHeight="1">
      <c r="B46" s="126"/>
      <c r="C46" s="122"/>
      <c r="D46" s="122"/>
      <c r="E46" s="123"/>
      <c r="F46" s="128"/>
      <c r="G46" s="125"/>
      <c r="H46" s="125"/>
      <c r="I46" s="125"/>
      <c r="J46" s="125"/>
      <c r="K46" s="125"/>
      <c r="L46" s="122"/>
    </row>
    <row r="47" spans="2:12" s="131" customFormat="1" ht="15" customHeight="1">
      <c r="B47" s="121" t="s">
        <v>103</v>
      </c>
      <c r="C47" s="132"/>
      <c r="D47" s="122">
        <v>2018</v>
      </c>
      <c r="E47" s="123">
        <f>SUM(G47:K47)</f>
        <v>98144</v>
      </c>
      <c r="F47" s="127"/>
      <c r="G47" s="125">
        <v>14586</v>
      </c>
      <c r="H47" s="125">
        <v>16141</v>
      </c>
      <c r="I47" s="125">
        <v>23723</v>
      </c>
      <c r="J47" s="125">
        <v>23634</v>
      </c>
      <c r="K47" s="125">
        <v>20060</v>
      </c>
      <c r="L47" s="132"/>
    </row>
    <row r="48" spans="2:12" s="124" customFormat="1" ht="15" customHeight="1">
      <c r="B48" s="126" t="s">
        <v>102</v>
      </c>
      <c r="C48" s="122"/>
      <c r="D48" s="122">
        <v>2019</v>
      </c>
      <c r="E48" s="123">
        <f>SUM(G48:K48)</f>
        <v>99088</v>
      </c>
      <c r="F48" s="128"/>
      <c r="G48" s="125">
        <v>15373</v>
      </c>
      <c r="H48" s="125">
        <v>17366</v>
      </c>
      <c r="I48" s="125">
        <v>23584</v>
      </c>
      <c r="J48" s="125">
        <v>25169</v>
      </c>
      <c r="K48" s="125">
        <v>17596</v>
      </c>
      <c r="L48" s="122"/>
    </row>
    <row r="49" spans="1:12" s="124" customFormat="1" ht="15" customHeight="1">
      <c r="B49" s="126"/>
      <c r="C49" s="122"/>
      <c r="D49" s="122"/>
      <c r="E49" s="129"/>
      <c r="F49" s="128"/>
      <c r="G49" s="130"/>
      <c r="H49" s="130"/>
      <c r="I49" s="130"/>
      <c r="J49" s="130"/>
      <c r="K49" s="130"/>
      <c r="L49" s="122"/>
    </row>
    <row r="50" spans="1:12" s="124" customFormat="1" ht="8.1" customHeight="1">
      <c r="B50" s="126"/>
      <c r="C50" s="122"/>
      <c r="D50" s="122"/>
      <c r="E50" s="123"/>
      <c r="F50" s="128"/>
      <c r="G50" s="125"/>
      <c r="H50" s="125"/>
      <c r="I50" s="125"/>
      <c r="J50" s="125"/>
      <c r="K50" s="125"/>
      <c r="L50" s="122"/>
    </row>
    <row r="51" spans="1:12" s="124" customFormat="1" ht="15" customHeight="1">
      <c r="B51" s="121" t="s">
        <v>104</v>
      </c>
      <c r="C51" s="122"/>
      <c r="D51" s="122">
        <v>2018</v>
      </c>
      <c r="E51" s="123">
        <f>SUM(G51:K51)</f>
        <v>427126</v>
      </c>
      <c r="F51" s="127"/>
      <c r="G51" s="125">
        <v>77818</v>
      </c>
      <c r="H51" s="125">
        <v>66300</v>
      </c>
      <c r="I51" s="125">
        <v>72451</v>
      </c>
      <c r="J51" s="125">
        <v>127288</v>
      </c>
      <c r="K51" s="125">
        <v>83269</v>
      </c>
      <c r="L51" s="122"/>
    </row>
    <row r="52" spans="1:12" s="124" customFormat="1" ht="15" customHeight="1">
      <c r="B52" s="126" t="s">
        <v>105</v>
      </c>
      <c r="C52" s="122"/>
      <c r="D52" s="122">
        <v>2019</v>
      </c>
      <c r="E52" s="123">
        <f>SUM(G52:K52)</f>
        <v>431610</v>
      </c>
      <c r="F52" s="128"/>
      <c r="G52" s="125">
        <v>83858</v>
      </c>
      <c r="H52" s="125">
        <v>72682</v>
      </c>
      <c r="I52" s="125">
        <v>71768</v>
      </c>
      <c r="J52" s="125">
        <v>130477</v>
      </c>
      <c r="K52" s="125">
        <v>72825</v>
      </c>
      <c r="L52" s="122"/>
    </row>
    <row r="53" spans="1:12" s="124" customFormat="1" ht="15" customHeight="1">
      <c r="B53" s="126"/>
      <c r="C53" s="122"/>
      <c r="D53" s="122"/>
      <c r="E53" s="129"/>
      <c r="F53" s="128"/>
      <c r="G53" s="125"/>
      <c r="H53" s="125"/>
      <c r="I53" s="125"/>
      <c r="J53" s="125"/>
      <c r="K53" s="125"/>
      <c r="L53" s="122"/>
    </row>
    <row r="54" spans="1:12" s="124" customFormat="1" ht="8.1" customHeight="1">
      <c r="B54" s="126"/>
      <c r="C54" s="122"/>
      <c r="D54" s="122"/>
      <c r="E54" s="123"/>
      <c r="F54" s="128"/>
      <c r="G54" s="125"/>
      <c r="H54" s="125"/>
      <c r="I54" s="125"/>
      <c r="J54" s="125"/>
      <c r="K54" s="125"/>
      <c r="L54" s="122"/>
    </row>
    <row r="55" spans="1:12" s="131" customFormat="1" ht="15" customHeight="1">
      <c r="B55" s="121" t="s">
        <v>106</v>
      </c>
      <c r="C55" s="132"/>
      <c r="D55" s="122">
        <v>2018</v>
      </c>
      <c r="E55" s="123">
        <f>SUM(G55:K55)</f>
        <v>427151</v>
      </c>
      <c r="F55" s="127"/>
      <c r="G55" s="125">
        <v>44041</v>
      </c>
      <c r="H55" s="125">
        <v>133483</v>
      </c>
      <c r="I55" s="125">
        <v>144239</v>
      </c>
      <c r="J55" s="125">
        <v>88812</v>
      </c>
      <c r="K55" s="125">
        <v>16576</v>
      </c>
      <c r="L55" s="132"/>
    </row>
    <row r="56" spans="1:12" s="124" customFormat="1" ht="15" customHeight="1">
      <c r="B56" s="126" t="s">
        <v>107</v>
      </c>
      <c r="C56" s="122"/>
      <c r="D56" s="122">
        <v>2019</v>
      </c>
      <c r="E56" s="123">
        <f>SUM(G56:K56)</f>
        <v>431635</v>
      </c>
      <c r="F56" s="128"/>
      <c r="G56" s="125">
        <v>42120</v>
      </c>
      <c r="H56" s="125">
        <v>131762</v>
      </c>
      <c r="I56" s="125">
        <v>155182</v>
      </c>
      <c r="J56" s="125">
        <v>87767</v>
      </c>
      <c r="K56" s="125">
        <v>14804</v>
      </c>
      <c r="L56" s="122"/>
    </row>
    <row r="57" spans="1:12" s="124" customFormat="1" ht="15" customHeight="1">
      <c r="B57" s="126"/>
      <c r="C57" s="122"/>
      <c r="D57" s="122"/>
      <c r="E57" s="129"/>
      <c r="F57" s="128"/>
      <c r="G57" s="130"/>
      <c r="H57" s="130"/>
      <c r="I57" s="130"/>
      <c r="J57" s="130"/>
      <c r="K57" s="130"/>
      <c r="L57" s="122"/>
    </row>
    <row r="58" spans="1:12" s="124" customFormat="1" ht="8.1" customHeight="1">
      <c r="B58" s="126"/>
      <c r="C58" s="122"/>
      <c r="D58" s="122"/>
      <c r="E58" s="123"/>
      <c r="F58" s="128"/>
      <c r="G58" s="125"/>
      <c r="H58" s="125"/>
      <c r="I58" s="125"/>
      <c r="J58" s="125"/>
      <c r="K58" s="125"/>
      <c r="L58" s="122"/>
    </row>
    <row r="59" spans="1:12" s="131" customFormat="1" ht="15" customHeight="1">
      <c r="B59" s="121" t="s">
        <v>108</v>
      </c>
      <c r="C59" s="122"/>
      <c r="D59" s="122">
        <v>2018</v>
      </c>
      <c r="E59" s="123">
        <f>SUM(G59:K59)</f>
        <v>84876</v>
      </c>
      <c r="F59" s="127"/>
      <c r="G59" s="125">
        <v>13454</v>
      </c>
      <c r="H59" s="125">
        <v>27566</v>
      </c>
      <c r="I59" s="125">
        <v>17852</v>
      </c>
      <c r="J59" s="125">
        <v>16998</v>
      </c>
      <c r="K59" s="125">
        <v>9006</v>
      </c>
      <c r="L59" s="132"/>
    </row>
    <row r="60" spans="1:12" s="124" customFormat="1" ht="15" customHeight="1">
      <c r="B60" s="126" t="s">
        <v>109</v>
      </c>
      <c r="C60" s="122"/>
      <c r="D60" s="122">
        <v>2019</v>
      </c>
      <c r="E60" s="123">
        <f>SUM(G60:K60)</f>
        <v>85632</v>
      </c>
      <c r="F60" s="128"/>
      <c r="G60" s="125">
        <v>14779</v>
      </c>
      <c r="H60" s="125">
        <v>26605</v>
      </c>
      <c r="I60" s="125">
        <v>19547</v>
      </c>
      <c r="J60" s="125">
        <v>16558</v>
      </c>
      <c r="K60" s="125">
        <v>8143</v>
      </c>
      <c r="L60" s="122"/>
    </row>
    <row r="61" spans="1:12" s="124" customFormat="1" ht="15" customHeight="1">
      <c r="B61" s="126"/>
      <c r="C61" s="122"/>
      <c r="D61" s="122"/>
      <c r="L61" s="122"/>
    </row>
    <row r="62" spans="1:12" s="1013" customFormat="1" ht="8.1" customHeight="1">
      <c r="A62" s="1010"/>
      <c r="B62" s="1010"/>
      <c r="C62" s="1011"/>
      <c r="D62" s="1011"/>
      <c r="E62" s="1010"/>
      <c r="F62" s="1010"/>
      <c r="G62" s="1012"/>
      <c r="H62" s="1012"/>
      <c r="I62" s="1012"/>
      <c r="J62" s="1010"/>
      <c r="K62" s="1012"/>
      <c r="L62" s="1010"/>
    </row>
    <row r="63" spans="1:12" s="972" customFormat="1" ht="15" customHeight="1">
      <c r="L63" s="923" t="s">
        <v>30</v>
      </c>
    </row>
    <row r="64" spans="1:12" s="972" customFormat="1" ht="13.5" customHeight="1">
      <c r="L64" s="924" t="s">
        <v>31</v>
      </c>
    </row>
    <row r="65" spans="1:14" s="224" customFormat="1" ht="18" customHeight="1">
      <c r="B65" s="296" t="s">
        <v>790</v>
      </c>
      <c r="D65" s="205"/>
      <c r="E65" s="294"/>
      <c r="F65" s="229"/>
      <c r="G65" s="229"/>
      <c r="H65" s="229"/>
      <c r="I65" s="294"/>
      <c r="J65" s="229"/>
      <c r="K65" s="229"/>
      <c r="L65" s="229"/>
      <c r="M65" s="229"/>
      <c r="N65" s="229"/>
    </row>
    <row r="66" spans="1:14" s="114" customFormat="1">
      <c r="B66" s="1014" t="s">
        <v>828</v>
      </c>
      <c r="D66" s="1015"/>
      <c r="F66" s="1016"/>
    </row>
    <row r="67" spans="1:14" s="114" customFormat="1">
      <c r="B67" s="1017" t="s">
        <v>829</v>
      </c>
      <c r="D67" s="1015"/>
      <c r="F67" s="1016"/>
    </row>
    <row r="68" spans="1:14" s="85" customFormat="1" ht="8.1" customHeight="1">
      <c r="B68" s="87"/>
      <c r="C68" s="953"/>
      <c r="D68" s="953"/>
      <c r="E68" s="87"/>
      <c r="F68" s="87"/>
      <c r="G68" s="1018"/>
      <c r="H68" s="1018"/>
      <c r="I68" s="1018"/>
      <c r="J68" s="87"/>
      <c r="K68" s="1018"/>
      <c r="L68" s="87"/>
    </row>
    <row r="69" spans="1:14" ht="15" customHeight="1">
      <c r="G69" s="955"/>
      <c r="H69" s="955"/>
      <c r="I69" s="955"/>
      <c r="J69" s="955"/>
      <c r="K69" s="994" t="s">
        <v>110</v>
      </c>
      <c r="L69" s="955"/>
    </row>
    <row r="70" spans="1:14" ht="15" customHeight="1">
      <c r="G70" s="955"/>
      <c r="H70" s="955"/>
      <c r="I70" s="955"/>
      <c r="J70" s="955"/>
      <c r="K70" s="996" t="s">
        <v>111</v>
      </c>
      <c r="L70" s="955"/>
    </row>
    <row r="71" spans="1:14" ht="11.45" customHeight="1">
      <c r="G71" s="955"/>
      <c r="H71" s="955"/>
      <c r="I71" s="955"/>
      <c r="J71" s="955"/>
      <c r="K71" s="955"/>
      <c r="L71" s="955"/>
    </row>
    <row r="72" spans="1:14" ht="11.45" customHeight="1">
      <c r="G72" s="955"/>
      <c r="H72" s="955"/>
      <c r="I72" s="955"/>
      <c r="J72" s="955"/>
      <c r="K72" s="955"/>
      <c r="L72" s="955"/>
    </row>
    <row r="73" spans="1:14" ht="15" customHeight="1">
      <c r="B73" s="994" t="s">
        <v>121</v>
      </c>
      <c r="C73" s="995" t="s">
        <v>78</v>
      </c>
      <c r="D73" s="995"/>
      <c r="E73" s="995"/>
      <c r="F73" s="995"/>
      <c r="G73" s="995"/>
      <c r="H73" s="995"/>
    </row>
    <row r="74" spans="1:14" ht="15" customHeight="1">
      <c r="B74" s="998"/>
      <c r="C74" s="995" t="s">
        <v>835</v>
      </c>
      <c r="D74" s="995"/>
      <c r="E74" s="995"/>
      <c r="F74" s="995"/>
      <c r="G74" s="995"/>
      <c r="H74" s="995"/>
    </row>
    <row r="75" spans="1:14" ht="15" customHeight="1">
      <c r="B75" s="996" t="s">
        <v>122</v>
      </c>
      <c r="C75" s="958" t="s">
        <v>80</v>
      </c>
      <c r="D75" s="958"/>
      <c r="E75" s="958"/>
      <c r="F75" s="958"/>
      <c r="G75" s="958"/>
      <c r="H75" s="958"/>
      <c r="I75" s="959"/>
      <c r="J75" s="959"/>
      <c r="K75" s="959"/>
      <c r="L75" s="959"/>
    </row>
    <row r="76" spans="1:14" ht="15" customHeight="1">
      <c r="B76" s="958" t="s">
        <v>112</v>
      </c>
      <c r="C76" s="958" t="s">
        <v>836</v>
      </c>
      <c r="D76" s="958"/>
      <c r="E76" s="958"/>
      <c r="F76" s="958"/>
      <c r="G76" s="958"/>
      <c r="H76" s="958"/>
      <c r="I76" s="959"/>
      <c r="J76" s="959"/>
      <c r="K76" s="959"/>
      <c r="L76" s="959"/>
    </row>
    <row r="77" spans="1:14" ht="12" customHeight="1">
      <c r="B77" s="958"/>
      <c r="C77" s="958"/>
      <c r="D77" s="958"/>
      <c r="E77" s="958"/>
      <c r="F77" s="958"/>
      <c r="G77" s="958"/>
      <c r="H77" s="958"/>
      <c r="I77" s="959"/>
      <c r="J77" s="959"/>
      <c r="K77" s="959"/>
      <c r="L77" s="959"/>
    </row>
    <row r="78" spans="1:14" ht="3.75" customHeight="1">
      <c r="A78" s="960"/>
      <c r="B78" s="960"/>
      <c r="C78" s="960"/>
      <c r="D78" s="960"/>
      <c r="E78" s="961"/>
      <c r="F78" s="961"/>
      <c r="G78" s="960"/>
      <c r="H78" s="962"/>
      <c r="I78" s="962"/>
      <c r="J78" s="962"/>
      <c r="K78" s="962"/>
      <c r="L78" s="960"/>
    </row>
    <row r="79" spans="1:14" ht="15" customHeight="1">
      <c r="A79" s="97"/>
      <c r="B79" s="99" t="s">
        <v>81</v>
      </c>
      <c r="C79" s="84"/>
      <c r="D79" s="84"/>
      <c r="E79" s="963" t="s">
        <v>2</v>
      </c>
      <c r="F79" s="963"/>
      <c r="G79" s="2310" t="s">
        <v>50</v>
      </c>
      <c r="H79" s="2310"/>
      <c r="I79" s="2310"/>
      <c r="J79" s="2310"/>
      <c r="K79" s="2310"/>
      <c r="L79" s="2310"/>
    </row>
    <row r="80" spans="1:14" ht="15" customHeight="1">
      <c r="A80" s="97"/>
      <c r="B80" s="964" t="s">
        <v>82</v>
      </c>
      <c r="C80" s="84"/>
      <c r="D80" s="84"/>
      <c r="E80" s="965" t="s">
        <v>7</v>
      </c>
      <c r="F80" s="963"/>
      <c r="G80" s="2311" t="s">
        <v>52</v>
      </c>
      <c r="H80" s="2311"/>
      <c r="I80" s="2311"/>
      <c r="J80" s="2311"/>
      <c r="K80" s="2311"/>
      <c r="L80" s="2312"/>
    </row>
    <row r="81" spans="1:12" ht="18" customHeight="1">
      <c r="A81" s="97"/>
      <c r="B81" s="84"/>
      <c r="C81" s="84"/>
      <c r="D81" s="84"/>
      <c r="E81" s="84"/>
      <c r="F81" s="965"/>
      <c r="G81" s="966" t="s">
        <v>83</v>
      </c>
      <c r="H81" s="966" t="s">
        <v>84</v>
      </c>
      <c r="I81" s="966" t="s">
        <v>85</v>
      </c>
      <c r="J81" s="966" t="s">
        <v>86</v>
      </c>
      <c r="K81" s="966" t="s">
        <v>87</v>
      </c>
      <c r="L81" s="84"/>
    </row>
    <row r="82" spans="1:12" ht="3.75" customHeight="1">
      <c r="A82" s="967"/>
      <c r="B82" s="968"/>
      <c r="C82" s="968"/>
      <c r="D82" s="968"/>
      <c r="E82" s="968"/>
      <c r="F82" s="969"/>
      <c r="G82" s="969"/>
      <c r="H82" s="969"/>
      <c r="I82" s="969"/>
      <c r="J82" s="969"/>
      <c r="K82" s="969"/>
      <c r="L82" s="968"/>
    </row>
    <row r="83" spans="1:12" ht="7.5" customHeight="1">
      <c r="B83" s="98"/>
      <c r="C83" s="98"/>
      <c r="D83" s="98"/>
      <c r="E83" s="98"/>
      <c r="F83" s="997"/>
      <c r="G83" s="997"/>
      <c r="H83" s="997"/>
      <c r="I83" s="997"/>
      <c r="J83" s="997"/>
      <c r="K83" s="997"/>
      <c r="L83" s="98"/>
    </row>
    <row r="84" spans="1:12" s="124" customFormat="1" ht="15" customHeight="1">
      <c r="B84" s="121" t="s">
        <v>113</v>
      </c>
      <c r="C84" s="122"/>
      <c r="D84" s="122">
        <v>2018</v>
      </c>
      <c r="E84" s="123">
        <f>SUM(G84:K84)</f>
        <v>84876</v>
      </c>
      <c r="F84" s="127"/>
      <c r="G84" s="125">
        <v>22012</v>
      </c>
      <c r="H84" s="125">
        <v>20659</v>
      </c>
      <c r="I84" s="125">
        <v>23909</v>
      </c>
      <c r="J84" s="125">
        <v>11493</v>
      </c>
      <c r="K84" s="125">
        <v>6803</v>
      </c>
      <c r="L84" s="122"/>
    </row>
    <row r="85" spans="1:12" s="124" customFormat="1" ht="15" customHeight="1">
      <c r="B85" s="126" t="s">
        <v>114</v>
      </c>
      <c r="C85" s="122"/>
      <c r="D85" s="122">
        <v>2019</v>
      </c>
      <c r="E85" s="123">
        <f>SUM(G85:K85)</f>
        <v>85633</v>
      </c>
      <c r="F85" s="128"/>
      <c r="G85" s="125">
        <v>24730</v>
      </c>
      <c r="H85" s="125">
        <v>20210</v>
      </c>
      <c r="I85" s="125">
        <v>22559</v>
      </c>
      <c r="J85" s="125">
        <v>9624</v>
      </c>
      <c r="K85" s="125">
        <v>8510</v>
      </c>
      <c r="L85" s="122"/>
    </row>
    <row r="86" spans="1:12" s="124" customFormat="1" ht="15" customHeight="1">
      <c r="B86" s="126"/>
      <c r="C86" s="122"/>
      <c r="D86" s="122"/>
      <c r="E86" s="123"/>
      <c r="F86" s="128"/>
      <c r="G86" s="130"/>
      <c r="H86" s="130"/>
      <c r="I86" s="130"/>
      <c r="J86" s="130"/>
      <c r="K86" s="130"/>
      <c r="L86" s="122"/>
    </row>
    <row r="87" spans="1:12" s="124" customFormat="1" ht="8.1" customHeight="1">
      <c r="B87" s="126"/>
      <c r="C87" s="122"/>
      <c r="D87" s="122"/>
      <c r="E87" s="123"/>
      <c r="F87" s="128"/>
      <c r="G87" s="125"/>
      <c r="H87" s="125"/>
      <c r="I87" s="125"/>
      <c r="J87" s="125"/>
      <c r="K87" s="125"/>
      <c r="L87" s="122"/>
    </row>
    <row r="88" spans="1:12" s="124" customFormat="1" ht="15" customHeight="1">
      <c r="B88" s="121" t="s">
        <v>115</v>
      </c>
      <c r="C88" s="122"/>
      <c r="D88" s="122">
        <v>2018</v>
      </c>
      <c r="E88" s="123">
        <f>SUM(G88:K88)</f>
        <v>13252</v>
      </c>
      <c r="F88" s="127"/>
      <c r="G88" s="125">
        <v>2612</v>
      </c>
      <c r="H88" s="125">
        <v>4429</v>
      </c>
      <c r="I88" s="125">
        <v>2449</v>
      </c>
      <c r="J88" s="125">
        <v>2128</v>
      </c>
      <c r="K88" s="125">
        <v>1634</v>
      </c>
      <c r="L88" s="122"/>
    </row>
    <row r="89" spans="1:12" s="124" customFormat="1" ht="15" customHeight="1">
      <c r="B89" s="126" t="s">
        <v>116</v>
      </c>
      <c r="C89" s="122"/>
      <c r="D89" s="122">
        <v>2019</v>
      </c>
      <c r="E89" s="123">
        <f>SUM(G89:K89)</f>
        <v>13448</v>
      </c>
      <c r="F89" s="128"/>
      <c r="G89" s="125">
        <v>3068</v>
      </c>
      <c r="H89" s="125">
        <v>4463</v>
      </c>
      <c r="I89" s="125">
        <v>2656</v>
      </c>
      <c r="J89" s="125">
        <v>1915</v>
      </c>
      <c r="K89" s="125">
        <v>1346</v>
      </c>
      <c r="L89" s="122"/>
    </row>
    <row r="90" spans="1:12" s="124" customFormat="1" ht="15" customHeight="1">
      <c r="B90" s="126"/>
      <c r="C90" s="122"/>
      <c r="D90" s="122"/>
      <c r="E90" s="123"/>
      <c r="F90" s="128"/>
      <c r="G90" s="130"/>
      <c r="H90" s="130"/>
      <c r="I90" s="130"/>
      <c r="J90" s="130"/>
      <c r="K90" s="130"/>
      <c r="L90" s="122"/>
    </row>
    <row r="91" spans="1:12" s="124" customFormat="1" ht="8.1" customHeight="1">
      <c r="B91" s="126"/>
      <c r="C91" s="122"/>
      <c r="D91" s="122"/>
      <c r="E91" s="123"/>
      <c r="F91" s="128"/>
      <c r="G91" s="125"/>
      <c r="H91" s="125"/>
      <c r="I91" s="125"/>
      <c r="J91" s="125"/>
      <c r="K91" s="125"/>
      <c r="L91" s="122"/>
    </row>
    <row r="92" spans="1:12" s="124" customFormat="1" ht="15" customHeight="1">
      <c r="B92" s="121" t="s">
        <v>117</v>
      </c>
      <c r="C92" s="122"/>
      <c r="D92" s="122">
        <v>2018</v>
      </c>
      <c r="E92" s="123">
        <f>SUM(G92:K92)</f>
        <v>13255</v>
      </c>
      <c r="F92" s="128"/>
      <c r="G92" s="125">
        <v>4181</v>
      </c>
      <c r="H92" s="125">
        <v>4604</v>
      </c>
      <c r="I92" s="125">
        <v>2441</v>
      </c>
      <c r="J92" s="125">
        <v>1020</v>
      </c>
      <c r="K92" s="125">
        <v>1009</v>
      </c>
      <c r="L92" s="122"/>
    </row>
    <row r="93" spans="1:12" s="124" customFormat="1" ht="15" customHeight="1">
      <c r="B93" s="126" t="s">
        <v>118</v>
      </c>
      <c r="C93" s="122"/>
      <c r="D93" s="122">
        <v>2019</v>
      </c>
      <c r="E93" s="123">
        <f>SUM(G93:K93)</f>
        <v>13448</v>
      </c>
      <c r="F93" s="128"/>
      <c r="G93" s="125">
        <v>4199</v>
      </c>
      <c r="H93" s="125">
        <v>4587</v>
      </c>
      <c r="I93" s="125">
        <v>2513</v>
      </c>
      <c r="J93" s="125">
        <v>1145</v>
      </c>
      <c r="K93" s="125">
        <v>1004</v>
      </c>
      <c r="L93" s="122"/>
    </row>
    <row r="94" spans="1:12" s="124" customFormat="1" ht="15" customHeight="1">
      <c r="B94" s="126"/>
      <c r="C94" s="122"/>
      <c r="D94" s="122"/>
      <c r="E94" s="132"/>
      <c r="F94" s="132"/>
      <c r="G94" s="132"/>
      <c r="H94" s="132"/>
      <c r="I94" s="132"/>
      <c r="J94" s="132"/>
      <c r="K94" s="132"/>
      <c r="L94" s="122"/>
    </row>
    <row r="95" spans="1:12" s="131" customFormat="1" ht="18.75" customHeight="1">
      <c r="B95" s="133" t="s">
        <v>783</v>
      </c>
      <c r="C95" s="132"/>
      <c r="D95" s="122"/>
      <c r="E95" s="122"/>
      <c r="F95" s="122"/>
      <c r="G95" s="122"/>
      <c r="H95" s="122"/>
      <c r="I95" s="122"/>
      <c r="J95" s="122"/>
      <c r="K95" s="122"/>
      <c r="L95" s="132"/>
    </row>
    <row r="96" spans="1:12" s="124" customFormat="1" ht="15" customHeight="1">
      <c r="B96" s="134" t="s">
        <v>40</v>
      </c>
      <c r="C96" s="122"/>
      <c r="D96" s="122"/>
      <c r="E96" s="129"/>
      <c r="F96" s="128"/>
      <c r="G96" s="130"/>
      <c r="H96" s="130"/>
      <c r="I96" s="130"/>
      <c r="J96" s="130"/>
      <c r="K96" s="130"/>
      <c r="L96" s="122"/>
    </row>
    <row r="97" spans="2:12" s="124" customFormat="1" ht="8.1" customHeight="1">
      <c r="B97" s="126"/>
      <c r="C97" s="122"/>
      <c r="D97" s="122"/>
      <c r="E97" s="123"/>
      <c r="F97" s="122"/>
      <c r="G97" s="136"/>
      <c r="H97" s="136"/>
      <c r="I97" s="136"/>
      <c r="J97" s="136"/>
      <c r="K97" s="136"/>
      <c r="L97" s="122"/>
    </row>
    <row r="98" spans="2:12" s="137" customFormat="1" ht="15" customHeight="1">
      <c r="B98" s="121" t="s">
        <v>119</v>
      </c>
      <c r="C98" s="135"/>
      <c r="D98" s="122">
        <v>2018</v>
      </c>
      <c r="E98" s="123">
        <f>SUM(G98:K98)</f>
        <v>10813</v>
      </c>
      <c r="F98" s="127"/>
      <c r="G98" s="136">
        <v>3757</v>
      </c>
      <c r="H98" s="136">
        <v>3537</v>
      </c>
      <c r="I98" s="136">
        <v>2341</v>
      </c>
      <c r="J98" s="136">
        <v>920</v>
      </c>
      <c r="K98" s="136">
        <v>258</v>
      </c>
      <c r="L98" s="135"/>
    </row>
    <row r="99" spans="2:12" s="139" customFormat="1" ht="15" customHeight="1">
      <c r="B99" s="126" t="s">
        <v>93</v>
      </c>
      <c r="C99" s="138"/>
      <c r="D99" s="122">
        <v>2019</v>
      </c>
      <c r="E99" s="123">
        <f>SUM(G99:K99)</f>
        <v>11455</v>
      </c>
      <c r="F99" s="126"/>
      <c r="G99" s="136">
        <v>4056</v>
      </c>
      <c r="H99" s="136">
        <v>3804</v>
      </c>
      <c r="I99" s="136">
        <v>2459</v>
      </c>
      <c r="J99" s="136">
        <v>917</v>
      </c>
      <c r="K99" s="136">
        <v>219</v>
      </c>
      <c r="L99" s="138"/>
    </row>
    <row r="100" spans="2:12" s="139" customFormat="1" ht="15" customHeight="1">
      <c r="B100" s="126"/>
      <c r="C100" s="138"/>
      <c r="D100" s="122"/>
      <c r="E100" s="140"/>
      <c r="F100" s="126"/>
      <c r="G100" s="141"/>
      <c r="H100" s="141"/>
      <c r="I100" s="141"/>
      <c r="J100" s="141"/>
      <c r="K100" s="141"/>
      <c r="L100" s="138"/>
    </row>
    <row r="101" spans="2:12" s="139" customFormat="1" ht="8.1" customHeight="1">
      <c r="B101" s="126"/>
      <c r="C101" s="138"/>
      <c r="D101" s="122"/>
      <c r="E101" s="123"/>
      <c r="F101" s="126"/>
      <c r="G101" s="136"/>
      <c r="H101" s="136"/>
      <c r="I101" s="136"/>
      <c r="J101" s="136"/>
      <c r="K101" s="136"/>
      <c r="L101" s="138"/>
    </row>
    <row r="102" spans="2:12" s="143" customFormat="1" ht="15" customHeight="1">
      <c r="B102" s="121" t="s">
        <v>120</v>
      </c>
      <c r="C102" s="142"/>
      <c r="D102" s="122">
        <v>2018</v>
      </c>
      <c r="E102" s="123">
        <f>SUM(G102:K102)</f>
        <v>10812</v>
      </c>
      <c r="F102" s="121"/>
      <c r="G102" s="136">
        <v>3207</v>
      </c>
      <c r="H102" s="136">
        <v>3921</v>
      </c>
      <c r="I102" s="136">
        <v>2511</v>
      </c>
      <c r="J102" s="136">
        <v>855</v>
      </c>
      <c r="K102" s="136">
        <v>318</v>
      </c>
      <c r="L102" s="142"/>
    </row>
    <row r="103" spans="2:12" s="139" customFormat="1" ht="15" customHeight="1">
      <c r="B103" s="126" t="s">
        <v>96</v>
      </c>
      <c r="C103" s="138"/>
      <c r="D103" s="122">
        <v>2019</v>
      </c>
      <c r="E103" s="123">
        <f>SUM(G103:K103)</f>
        <v>11455</v>
      </c>
      <c r="F103" s="126"/>
      <c r="G103" s="136">
        <v>3990</v>
      </c>
      <c r="H103" s="136">
        <v>4207</v>
      </c>
      <c r="I103" s="136">
        <v>2051</v>
      </c>
      <c r="J103" s="136">
        <v>951</v>
      </c>
      <c r="K103" s="136">
        <v>256</v>
      </c>
      <c r="L103" s="138"/>
    </row>
    <row r="104" spans="2:12" s="139" customFormat="1" ht="15" customHeight="1">
      <c r="B104" s="126"/>
      <c r="C104" s="138"/>
      <c r="D104" s="122"/>
      <c r="E104" s="123"/>
      <c r="F104" s="126"/>
      <c r="G104" s="136"/>
      <c r="H104" s="136"/>
      <c r="I104" s="136"/>
      <c r="J104" s="136"/>
      <c r="K104" s="136"/>
      <c r="L104" s="138"/>
    </row>
    <row r="105" spans="2:12" s="139" customFormat="1" ht="8.1" customHeight="1">
      <c r="B105" s="126"/>
      <c r="C105" s="138"/>
      <c r="D105" s="122"/>
      <c r="E105" s="123"/>
      <c r="F105" s="126"/>
      <c r="G105" s="136"/>
      <c r="H105" s="136"/>
      <c r="I105" s="136"/>
      <c r="J105" s="136"/>
      <c r="K105" s="136"/>
      <c r="L105" s="138"/>
    </row>
    <row r="106" spans="2:12" s="143" customFormat="1" ht="15" customHeight="1">
      <c r="B106" s="121" t="s">
        <v>98</v>
      </c>
      <c r="C106" s="142"/>
      <c r="D106" s="122">
        <v>2018</v>
      </c>
      <c r="E106" s="123">
        <f>SUM(G106:K106)</f>
        <v>10811</v>
      </c>
      <c r="F106" s="121"/>
      <c r="G106" s="136">
        <v>2922</v>
      </c>
      <c r="H106" s="136">
        <v>2781</v>
      </c>
      <c r="I106" s="136">
        <v>2195</v>
      </c>
      <c r="J106" s="136">
        <v>2013</v>
      </c>
      <c r="K106" s="136">
        <v>900</v>
      </c>
      <c r="L106" s="142"/>
    </row>
    <row r="107" spans="2:12" s="139" customFormat="1" ht="15" customHeight="1">
      <c r="B107" s="126" t="s">
        <v>99</v>
      </c>
      <c r="C107" s="138"/>
      <c r="D107" s="122">
        <v>2019</v>
      </c>
      <c r="E107" s="123">
        <f>SUM(G107:K107)</f>
        <v>11458</v>
      </c>
      <c r="F107" s="126"/>
      <c r="G107" s="136">
        <v>3130</v>
      </c>
      <c r="H107" s="136">
        <v>3084</v>
      </c>
      <c r="I107" s="136">
        <v>2379</v>
      </c>
      <c r="J107" s="136">
        <v>2072</v>
      </c>
      <c r="K107" s="136">
        <v>793</v>
      </c>
      <c r="L107" s="138"/>
    </row>
    <row r="108" spans="2:12" s="139" customFormat="1" ht="15" customHeight="1">
      <c r="B108" s="126"/>
      <c r="C108" s="138"/>
      <c r="D108" s="122"/>
      <c r="E108" s="123"/>
      <c r="F108" s="126"/>
      <c r="G108" s="136"/>
      <c r="H108" s="136"/>
      <c r="I108" s="136"/>
      <c r="J108" s="136"/>
      <c r="K108" s="136"/>
      <c r="L108" s="138"/>
    </row>
    <row r="109" spans="2:12" s="139" customFormat="1" ht="8.1" customHeight="1">
      <c r="B109" s="126"/>
      <c r="C109" s="138"/>
      <c r="D109" s="122"/>
      <c r="E109" s="123"/>
      <c r="F109" s="126"/>
      <c r="G109" s="136"/>
      <c r="H109" s="136"/>
      <c r="I109" s="136"/>
      <c r="J109" s="136"/>
      <c r="K109" s="136"/>
      <c r="L109" s="138"/>
    </row>
    <row r="110" spans="2:12" s="143" customFormat="1" ht="15" customHeight="1">
      <c r="B110" s="121" t="s">
        <v>101</v>
      </c>
      <c r="C110" s="142"/>
      <c r="D110" s="122">
        <v>2018</v>
      </c>
      <c r="E110" s="123">
        <f>SUM(G110:K110)</f>
        <v>10810</v>
      </c>
      <c r="F110" s="121"/>
      <c r="G110" s="136">
        <v>2483</v>
      </c>
      <c r="H110" s="136">
        <v>1146</v>
      </c>
      <c r="I110" s="136">
        <v>2706</v>
      </c>
      <c r="J110" s="136">
        <v>3056</v>
      </c>
      <c r="K110" s="136">
        <v>1419</v>
      </c>
      <c r="L110" s="142"/>
    </row>
    <row r="111" spans="2:12" s="139" customFormat="1" ht="15" customHeight="1">
      <c r="B111" s="126" t="s">
        <v>102</v>
      </c>
      <c r="C111" s="138"/>
      <c r="D111" s="122">
        <v>2019</v>
      </c>
      <c r="E111" s="123">
        <f>SUM(G111:K111)</f>
        <v>11456</v>
      </c>
      <c r="F111" s="126"/>
      <c r="G111" s="136">
        <v>2968</v>
      </c>
      <c r="H111" s="136">
        <v>1468</v>
      </c>
      <c r="I111" s="136">
        <v>2767</v>
      </c>
      <c r="J111" s="136">
        <v>3077</v>
      </c>
      <c r="K111" s="136">
        <v>1176</v>
      </c>
      <c r="L111" s="138"/>
    </row>
    <row r="112" spans="2:12" s="139" customFormat="1" ht="15" customHeight="1">
      <c r="B112" s="126"/>
      <c r="C112" s="138"/>
      <c r="D112" s="122"/>
      <c r="E112" s="123"/>
      <c r="F112" s="126"/>
      <c r="G112" s="136"/>
      <c r="H112" s="136"/>
      <c r="I112" s="136"/>
      <c r="J112" s="136"/>
      <c r="K112" s="136"/>
      <c r="L112" s="138"/>
    </row>
    <row r="113" spans="2:12" s="139" customFormat="1" ht="8.1" customHeight="1">
      <c r="B113" s="126"/>
      <c r="C113" s="138"/>
      <c r="D113" s="122"/>
      <c r="E113" s="123"/>
      <c r="F113" s="126"/>
      <c r="G113" s="136"/>
      <c r="H113" s="136"/>
      <c r="I113" s="136"/>
      <c r="J113" s="136"/>
      <c r="K113" s="136"/>
      <c r="L113" s="138"/>
    </row>
    <row r="114" spans="2:12" s="143" customFormat="1" ht="15" customHeight="1">
      <c r="B114" s="121" t="s">
        <v>104</v>
      </c>
      <c r="C114" s="142"/>
      <c r="D114" s="122">
        <v>2018</v>
      </c>
      <c r="E114" s="123">
        <f>SUM(G114:K114)</f>
        <v>10812</v>
      </c>
      <c r="F114" s="121"/>
      <c r="G114" s="136">
        <v>2976</v>
      </c>
      <c r="H114" s="136">
        <v>2347</v>
      </c>
      <c r="I114" s="136">
        <v>1952</v>
      </c>
      <c r="J114" s="136">
        <v>2410</v>
      </c>
      <c r="K114" s="136">
        <v>1127</v>
      </c>
      <c r="L114" s="142"/>
    </row>
    <row r="115" spans="2:12" s="139" customFormat="1" ht="15" customHeight="1">
      <c r="B115" s="126" t="s">
        <v>105</v>
      </c>
      <c r="C115" s="138"/>
      <c r="D115" s="122">
        <v>2019</v>
      </c>
      <c r="E115" s="123">
        <f>SUM(G115:K115)</f>
        <v>11456</v>
      </c>
      <c r="F115" s="126"/>
      <c r="G115" s="136">
        <v>3497</v>
      </c>
      <c r="H115" s="136">
        <v>2694</v>
      </c>
      <c r="I115" s="136">
        <v>1906</v>
      </c>
      <c r="J115" s="136">
        <v>2475</v>
      </c>
      <c r="K115" s="136">
        <v>884</v>
      </c>
      <c r="L115" s="138"/>
    </row>
    <row r="116" spans="2:12" s="139" customFormat="1" ht="15" customHeight="1">
      <c r="B116" s="126"/>
      <c r="C116" s="138"/>
      <c r="D116" s="122"/>
      <c r="E116" s="123"/>
      <c r="F116" s="126"/>
      <c r="G116" s="136"/>
      <c r="H116" s="136"/>
      <c r="I116" s="136"/>
      <c r="J116" s="136"/>
      <c r="K116" s="136"/>
      <c r="L116" s="138"/>
    </row>
    <row r="117" spans="2:12" s="139" customFormat="1" ht="8.1" customHeight="1">
      <c r="B117" s="126"/>
      <c r="C117" s="138"/>
      <c r="D117" s="122"/>
      <c r="E117" s="123"/>
      <c r="F117" s="126"/>
      <c r="G117" s="136"/>
      <c r="H117" s="136"/>
      <c r="I117" s="136"/>
      <c r="J117" s="136"/>
      <c r="K117" s="136"/>
      <c r="L117" s="138"/>
    </row>
    <row r="118" spans="2:12" s="143" customFormat="1" ht="15" customHeight="1">
      <c r="B118" s="121" t="s">
        <v>106</v>
      </c>
      <c r="C118" s="142"/>
      <c r="D118" s="122">
        <v>2018</v>
      </c>
      <c r="E118" s="123">
        <f>SUM(G118:K118)</f>
        <v>10812</v>
      </c>
      <c r="F118" s="121"/>
      <c r="G118" s="136">
        <v>1711</v>
      </c>
      <c r="H118" s="136">
        <v>4500</v>
      </c>
      <c r="I118" s="136">
        <v>3250</v>
      </c>
      <c r="J118" s="136">
        <v>1193</v>
      </c>
      <c r="K118" s="136">
        <v>158</v>
      </c>
      <c r="L118" s="142"/>
    </row>
    <row r="119" spans="2:12" s="139" customFormat="1" ht="15" customHeight="1">
      <c r="B119" s="126" t="s">
        <v>107</v>
      </c>
      <c r="C119" s="138"/>
      <c r="D119" s="122">
        <v>2019</v>
      </c>
      <c r="E119" s="123">
        <f>SUM(G119:K119)</f>
        <v>11458</v>
      </c>
      <c r="F119" s="126"/>
      <c r="G119" s="136">
        <v>1915</v>
      </c>
      <c r="H119" s="136">
        <v>4852</v>
      </c>
      <c r="I119" s="136">
        <v>3433</v>
      </c>
      <c r="J119" s="136">
        <v>1113</v>
      </c>
      <c r="K119" s="136">
        <v>145</v>
      </c>
      <c r="L119" s="138"/>
    </row>
    <row r="120" spans="2:12" s="139" customFormat="1" ht="15" customHeight="1">
      <c r="B120" s="126"/>
      <c r="C120" s="138"/>
      <c r="D120" s="122"/>
      <c r="E120" s="123"/>
      <c r="F120" s="126"/>
      <c r="G120" s="136"/>
      <c r="H120" s="136"/>
      <c r="I120" s="136"/>
      <c r="J120" s="136"/>
      <c r="K120" s="136"/>
      <c r="L120" s="138"/>
    </row>
    <row r="121" spans="2:12" s="139" customFormat="1" ht="8.1" customHeight="1">
      <c r="B121" s="126"/>
      <c r="C121" s="138"/>
      <c r="D121" s="122"/>
      <c r="E121" s="123"/>
      <c r="F121" s="126"/>
      <c r="G121" s="144"/>
      <c r="H121" s="144"/>
      <c r="I121" s="144"/>
      <c r="J121" s="144"/>
      <c r="K121" s="144"/>
      <c r="L121" s="138"/>
    </row>
    <row r="122" spans="2:12" s="137" customFormat="1" ht="15" customHeight="1">
      <c r="B122" s="121" t="s">
        <v>108</v>
      </c>
      <c r="C122" s="135"/>
      <c r="D122" s="122">
        <v>2018</v>
      </c>
      <c r="E122" s="123">
        <f>SUM(G122:K122)</f>
        <v>13</v>
      </c>
      <c r="F122" s="145"/>
      <c r="G122" s="144">
        <v>2</v>
      </c>
      <c r="H122" s="144">
        <v>5</v>
      </c>
      <c r="I122" s="144">
        <v>4</v>
      </c>
      <c r="J122" s="144">
        <v>2</v>
      </c>
      <c r="K122" s="146" t="s">
        <v>29</v>
      </c>
      <c r="L122" s="135"/>
    </row>
    <row r="123" spans="2:12" s="124" customFormat="1" ht="15" customHeight="1">
      <c r="B123" s="126" t="s">
        <v>109</v>
      </c>
      <c r="C123" s="122"/>
      <c r="D123" s="122">
        <v>2019</v>
      </c>
      <c r="E123" s="149" t="s">
        <v>29</v>
      </c>
      <c r="F123" s="128"/>
      <c r="G123" s="147" t="s">
        <v>29</v>
      </c>
      <c r="H123" s="147" t="s">
        <v>29</v>
      </c>
      <c r="I123" s="147" t="s">
        <v>29</v>
      </c>
      <c r="J123" s="147" t="s">
        <v>29</v>
      </c>
      <c r="K123" s="147" t="s">
        <v>29</v>
      </c>
      <c r="L123" s="122"/>
    </row>
    <row r="124" spans="2:12" s="124" customFormat="1" ht="15" customHeight="1">
      <c r="B124" s="126"/>
      <c r="C124" s="122"/>
      <c r="D124" s="122"/>
      <c r="E124" s="129"/>
      <c r="F124" s="128"/>
      <c r="G124" s="147"/>
      <c r="H124" s="147"/>
      <c r="I124" s="147"/>
      <c r="J124" s="147"/>
      <c r="K124" s="147"/>
      <c r="L124" s="122"/>
    </row>
    <row r="125" spans="2:12" s="124" customFormat="1" ht="8.1" customHeight="1">
      <c r="B125" s="126"/>
      <c r="C125" s="122"/>
      <c r="D125" s="122"/>
      <c r="E125" s="123"/>
      <c r="F125" s="128"/>
      <c r="G125" s="144"/>
      <c r="H125" s="148"/>
      <c r="I125" s="144"/>
      <c r="J125" s="144"/>
      <c r="K125" s="144"/>
      <c r="L125" s="122"/>
    </row>
    <row r="126" spans="2:12" s="137" customFormat="1" ht="15" customHeight="1">
      <c r="B126" s="121" t="s">
        <v>113</v>
      </c>
      <c r="C126" s="142"/>
      <c r="D126" s="122">
        <v>2018</v>
      </c>
      <c r="E126" s="123">
        <f>SUM(G126:K126)</f>
        <v>13</v>
      </c>
      <c r="F126" s="121"/>
      <c r="G126" s="146" t="s">
        <v>29</v>
      </c>
      <c r="H126" s="144">
        <v>5</v>
      </c>
      <c r="I126" s="144">
        <v>5</v>
      </c>
      <c r="J126" s="144">
        <v>3</v>
      </c>
      <c r="K126" s="146" t="s">
        <v>29</v>
      </c>
      <c r="L126" s="135"/>
    </row>
    <row r="127" spans="2:12" s="124" customFormat="1" ht="15" customHeight="1">
      <c r="B127" s="126" t="s">
        <v>114</v>
      </c>
      <c r="C127" s="138"/>
      <c r="D127" s="122">
        <v>2019</v>
      </c>
      <c r="E127" s="149" t="s">
        <v>29</v>
      </c>
      <c r="F127" s="126"/>
      <c r="G127" s="144" t="s">
        <v>29</v>
      </c>
      <c r="H127" s="144" t="s">
        <v>29</v>
      </c>
      <c r="I127" s="144" t="s">
        <v>29</v>
      </c>
      <c r="J127" s="144" t="s">
        <v>29</v>
      </c>
      <c r="K127" s="144" t="s">
        <v>29</v>
      </c>
      <c r="L127" s="130"/>
    </row>
    <row r="128" spans="2:12" s="124" customFormat="1" ht="15" customHeight="1">
      <c r="B128" s="126"/>
      <c r="C128" s="138"/>
      <c r="D128" s="122"/>
      <c r="L128" s="130"/>
    </row>
    <row r="129" spans="1:14" ht="2.25" customHeight="1">
      <c r="A129" s="970"/>
      <c r="B129" s="971"/>
      <c r="C129" s="971"/>
      <c r="D129" s="971"/>
      <c r="E129" s="970"/>
      <c r="F129" s="970"/>
      <c r="G129" s="970"/>
      <c r="H129" s="970"/>
      <c r="I129" s="970"/>
      <c r="J129" s="970"/>
      <c r="K129" s="970"/>
      <c r="L129" s="970"/>
    </row>
    <row r="130" spans="1:14" s="972" customFormat="1" ht="15" customHeight="1">
      <c r="L130" s="923" t="s">
        <v>30</v>
      </c>
    </row>
    <row r="131" spans="1:14" s="972" customFormat="1" ht="13.5" customHeight="1">
      <c r="L131" s="924" t="s">
        <v>31</v>
      </c>
    </row>
    <row r="132" spans="1:14" s="224" customFormat="1" ht="18" customHeight="1">
      <c r="B132" s="296" t="s">
        <v>790</v>
      </c>
      <c r="D132" s="205"/>
      <c r="E132" s="294"/>
      <c r="F132" s="229"/>
      <c r="G132" s="229"/>
      <c r="H132" s="229"/>
      <c r="I132" s="294"/>
      <c r="J132" s="229"/>
      <c r="K132" s="229"/>
      <c r="L132" s="229"/>
      <c r="M132" s="229"/>
      <c r="N132" s="229"/>
    </row>
    <row r="133" spans="1:14" s="114" customFormat="1">
      <c r="B133" s="1014" t="s">
        <v>828</v>
      </c>
      <c r="D133" s="1015"/>
      <c r="F133" s="1016"/>
    </row>
    <row r="134" spans="1:14" s="114" customFormat="1">
      <c r="B134" s="1017" t="s">
        <v>829</v>
      </c>
      <c r="D134" s="1015"/>
      <c r="F134" s="1016"/>
    </row>
    <row r="138" spans="1:14">
      <c r="G138" s="97"/>
      <c r="H138" s="97"/>
      <c r="I138" s="97"/>
      <c r="J138" s="97"/>
      <c r="K138" s="97"/>
      <c r="L138" s="97"/>
    </row>
    <row r="139" spans="1:14">
      <c r="G139" s="97"/>
      <c r="H139" s="97"/>
      <c r="I139" s="97"/>
      <c r="J139" s="97"/>
      <c r="K139" s="97"/>
      <c r="L139" s="97"/>
    </row>
    <row r="140" spans="1:14">
      <c r="G140" s="97"/>
      <c r="H140" s="97"/>
      <c r="I140" s="97"/>
      <c r="J140" s="97"/>
      <c r="K140" s="97"/>
      <c r="L140" s="97"/>
    </row>
    <row r="141" spans="1:14">
      <c r="G141" s="97"/>
      <c r="H141" s="97"/>
      <c r="I141" s="97"/>
      <c r="J141" s="97"/>
      <c r="K141" s="97"/>
      <c r="L141" s="97"/>
    </row>
    <row r="142" spans="1:14">
      <c r="G142" s="97"/>
      <c r="H142" s="97"/>
      <c r="I142" s="97"/>
      <c r="J142" s="97"/>
      <c r="K142" s="97"/>
      <c r="L142" s="97"/>
    </row>
    <row r="143" spans="1:14">
      <c r="G143" s="97"/>
      <c r="H143" s="97"/>
      <c r="I143" s="97"/>
      <c r="J143" s="97"/>
      <c r="K143" s="97"/>
      <c r="L143" s="97"/>
    </row>
    <row r="144" spans="1:14">
      <c r="G144" s="97"/>
      <c r="H144" s="97"/>
      <c r="I144" s="97"/>
      <c r="J144" s="97"/>
      <c r="K144" s="97"/>
      <c r="L144" s="97"/>
    </row>
    <row r="145" spans="7:12">
      <c r="G145" s="97"/>
      <c r="H145" s="97"/>
      <c r="I145" s="97"/>
      <c r="J145" s="97"/>
      <c r="K145" s="97"/>
      <c r="L145" s="97"/>
    </row>
    <row r="146" spans="7:12">
      <c r="G146" s="97"/>
      <c r="H146" s="97"/>
      <c r="I146" s="97"/>
      <c r="J146" s="97"/>
      <c r="K146" s="97"/>
      <c r="L146" s="97"/>
    </row>
    <row r="147" spans="7:12">
      <c r="G147" s="97"/>
      <c r="H147" s="97"/>
      <c r="I147" s="97"/>
      <c r="J147" s="97"/>
      <c r="K147" s="97"/>
      <c r="L147" s="97"/>
    </row>
    <row r="148" spans="7:12">
      <c r="G148" s="97"/>
      <c r="H148" s="97"/>
      <c r="I148" s="97"/>
      <c r="J148" s="97"/>
      <c r="K148" s="97"/>
      <c r="L148" s="97"/>
    </row>
    <row r="149" spans="7:12">
      <c r="G149" s="97"/>
      <c r="H149" s="97"/>
      <c r="I149" s="97"/>
      <c r="J149" s="97"/>
      <c r="K149" s="97"/>
      <c r="L149" s="97"/>
    </row>
    <row r="150" spans="7:12">
      <c r="G150" s="97"/>
      <c r="H150" s="97"/>
      <c r="I150" s="97"/>
      <c r="J150" s="97"/>
      <c r="K150" s="97"/>
      <c r="L150" s="97"/>
    </row>
    <row r="151" spans="7:12">
      <c r="G151" s="97"/>
      <c r="H151" s="97"/>
      <c r="I151" s="97"/>
      <c r="J151" s="97"/>
      <c r="K151" s="97"/>
      <c r="L151" s="97"/>
    </row>
    <row r="152" spans="7:12">
      <c r="G152" s="97"/>
      <c r="H152" s="97"/>
      <c r="I152" s="97"/>
      <c r="J152" s="97"/>
      <c r="K152" s="97"/>
      <c r="L152" s="97"/>
    </row>
    <row r="153" spans="7:12">
      <c r="G153" s="97"/>
      <c r="H153" s="97"/>
      <c r="I153" s="97"/>
      <c r="J153" s="97"/>
      <c r="K153" s="97"/>
      <c r="L153" s="97"/>
    </row>
    <row r="154" spans="7:12">
      <c r="G154" s="97"/>
      <c r="H154" s="97"/>
      <c r="I154" s="97"/>
      <c r="J154" s="97"/>
      <c r="K154" s="97"/>
      <c r="L154" s="97"/>
    </row>
    <row r="155" spans="7:12">
      <c r="G155" s="97"/>
      <c r="H155" s="97"/>
      <c r="I155" s="97"/>
      <c r="J155" s="97"/>
      <c r="K155" s="97"/>
      <c r="L155" s="97"/>
    </row>
    <row r="156" spans="7:12">
      <c r="G156" s="97"/>
      <c r="H156" s="97"/>
      <c r="I156" s="97"/>
      <c r="J156" s="97"/>
      <c r="K156" s="97"/>
      <c r="L156" s="97"/>
    </row>
    <row r="157" spans="7:12">
      <c r="G157" s="97"/>
      <c r="H157" s="97"/>
      <c r="I157" s="97"/>
      <c r="J157" s="97"/>
      <c r="K157" s="97"/>
      <c r="L157" s="97"/>
    </row>
    <row r="158" spans="7:12">
      <c r="G158" s="97"/>
      <c r="H158" s="97"/>
      <c r="I158" s="97"/>
      <c r="J158" s="97"/>
      <c r="K158" s="97"/>
      <c r="L158" s="97"/>
    </row>
    <row r="159" spans="7:12">
      <c r="G159" s="97"/>
      <c r="H159" s="97"/>
      <c r="I159" s="97"/>
      <c r="J159" s="97"/>
      <c r="K159" s="97"/>
      <c r="L159" s="97"/>
    </row>
    <row r="160" spans="7:12">
      <c r="G160" s="97"/>
      <c r="H160" s="97"/>
      <c r="I160" s="97"/>
      <c r="J160" s="97"/>
      <c r="K160" s="97"/>
      <c r="L160" s="97"/>
    </row>
    <row r="161" spans="7:12">
      <c r="G161" s="97"/>
      <c r="H161" s="97"/>
      <c r="I161" s="97"/>
      <c r="J161" s="97"/>
      <c r="K161" s="97"/>
      <c r="L161" s="97"/>
    </row>
    <row r="162" spans="7:12">
      <c r="G162" s="97"/>
      <c r="H162" s="97"/>
      <c r="I162" s="97"/>
      <c r="J162" s="97"/>
      <c r="K162" s="97"/>
      <c r="L162" s="97"/>
    </row>
    <row r="163" spans="7:12">
      <c r="G163" s="97"/>
      <c r="H163" s="97"/>
      <c r="I163" s="97"/>
      <c r="J163" s="97"/>
      <c r="K163" s="97"/>
      <c r="L163" s="97"/>
    </row>
    <row r="164" spans="7:12">
      <c r="G164" s="97"/>
      <c r="H164" s="97"/>
      <c r="I164" s="97"/>
      <c r="J164" s="97"/>
      <c r="K164" s="97"/>
      <c r="L164" s="97"/>
    </row>
    <row r="165" spans="7:12">
      <c r="G165" s="97"/>
      <c r="H165" s="97"/>
      <c r="I165" s="97"/>
      <c r="J165" s="97"/>
      <c r="K165" s="97"/>
      <c r="L165" s="97"/>
    </row>
    <row r="166" spans="7:12">
      <c r="G166" s="97"/>
      <c r="H166" s="97"/>
      <c r="I166" s="97"/>
      <c r="J166" s="97"/>
      <c r="K166" s="97"/>
      <c r="L166" s="97"/>
    </row>
    <row r="167" spans="7:12">
      <c r="G167" s="97"/>
      <c r="H167" s="97"/>
      <c r="I167" s="97"/>
      <c r="J167" s="97"/>
      <c r="K167" s="97"/>
      <c r="L167" s="97"/>
    </row>
    <row r="168" spans="7:12">
      <c r="G168" s="97"/>
      <c r="H168" s="97"/>
      <c r="I168" s="97"/>
      <c r="J168" s="97"/>
      <c r="K168" s="97"/>
      <c r="L168" s="97"/>
    </row>
    <row r="169" spans="7:12">
      <c r="G169" s="97"/>
      <c r="H169" s="97"/>
      <c r="I169" s="97"/>
      <c r="J169" s="97"/>
      <c r="K169" s="97"/>
      <c r="L169" s="97"/>
    </row>
    <row r="170" spans="7:12">
      <c r="G170" s="97"/>
      <c r="H170" s="97"/>
      <c r="I170" s="97"/>
      <c r="J170" s="97"/>
      <c r="K170" s="97"/>
      <c r="L170" s="97"/>
    </row>
    <row r="171" spans="7:12">
      <c r="G171" s="97"/>
      <c r="H171" s="97"/>
      <c r="I171" s="97"/>
      <c r="J171" s="97"/>
      <c r="K171" s="97"/>
      <c r="L171" s="97"/>
    </row>
    <row r="172" spans="7:12">
      <c r="G172" s="97"/>
      <c r="H172" s="97"/>
      <c r="I172" s="97"/>
      <c r="J172" s="97"/>
      <c r="K172" s="97"/>
      <c r="L172" s="97"/>
    </row>
    <row r="173" spans="7:12">
      <c r="G173" s="97"/>
      <c r="H173" s="97"/>
      <c r="I173" s="97"/>
      <c r="J173" s="97"/>
      <c r="K173" s="97"/>
      <c r="L173" s="97"/>
    </row>
    <row r="174" spans="7:12">
      <c r="G174" s="97"/>
      <c r="H174" s="97"/>
      <c r="I174" s="97"/>
      <c r="J174" s="97"/>
      <c r="K174" s="97"/>
      <c r="L174" s="97"/>
    </row>
    <row r="175" spans="7:12">
      <c r="G175" s="97"/>
      <c r="H175" s="97"/>
      <c r="I175" s="97"/>
      <c r="J175" s="97"/>
      <c r="K175" s="97"/>
      <c r="L175" s="97"/>
    </row>
    <row r="176" spans="7:12">
      <c r="G176" s="97"/>
      <c r="H176" s="97"/>
      <c r="I176" s="97"/>
      <c r="J176" s="97"/>
      <c r="K176" s="97"/>
      <c r="L176" s="97"/>
    </row>
    <row r="177" spans="7:12">
      <c r="G177" s="97"/>
      <c r="H177" s="97"/>
      <c r="I177" s="97"/>
      <c r="J177" s="97"/>
      <c r="K177" s="97"/>
      <c r="L177" s="97"/>
    </row>
    <row r="178" spans="7:12">
      <c r="G178" s="97"/>
      <c r="H178" s="97"/>
      <c r="I178" s="97"/>
      <c r="J178" s="97"/>
      <c r="K178" s="97"/>
      <c r="L178" s="97"/>
    </row>
    <row r="179" spans="7:12">
      <c r="G179" s="97"/>
      <c r="H179" s="97"/>
      <c r="I179" s="97"/>
      <c r="J179" s="97"/>
      <c r="K179" s="97"/>
      <c r="L179" s="97"/>
    </row>
    <row r="180" spans="7:12">
      <c r="G180" s="97"/>
      <c r="H180" s="97"/>
      <c r="I180" s="97"/>
      <c r="J180" s="97"/>
      <c r="K180" s="97"/>
      <c r="L180" s="97"/>
    </row>
    <row r="181" spans="7:12">
      <c r="G181" s="97"/>
      <c r="H181" s="97"/>
      <c r="I181" s="97"/>
      <c r="J181" s="97"/>
      <c r="K181" s="97"/>
      <c r="L181" s="97"/>
    </row>
    <row r="182" spans="7:12">
      <c r="G182" s="97"/>
      <c r="H182" s="97"/>
      <c r="I182" s="97"/>
      <c r="J182" s="97"/>
      <c r="K182" s="97"/>
      <c r="L182" s="97"/>
    </row>
    <row r="183" spans="7:12">
      <c r="G183" s="97"/>
      <c r="H183" s="97"/>
      <c r="I183" s="97"/>
      <c r="J183" s="97"/>
      <c r="K183" s="97"/>
      <c r="L183" s="97"/>
    </row>
    <row r="184" spans="7:12">
      <c r="G184" s="97"/>
      <c r="H184" s="97"/>
      <c r="I184" s="97"/>
      <c r="J184" s="97"/>
      <c r="K184" s="97"/>
      <c r="L184" s="97"/>
    </row>
    <row r="185" spans="7:12">
      <c r="G185" s="97"/>
      <c r="H185" s="97"/>
      <c r="I185" s="97"/>
      <c r="J185" s="97"/>
      <c r="K185" s="97"/>
      <c r="L185" s="97"/>
    </row>
    <row r="186" spans="7:12">
      <c r="G186" s="97"/>
      <c r="H186" s="97"/>
      <c r="I186" s="97"/>
      <c r="J186" s="97"/>
      <c r="K186" s="97"/>
      <c r="L186" s="97"/>
    </row>
    <row r="187" spans="7:12">
      <c r="G187" s="97"/>
      <c r="H187" s="97"/>
      <c r="I187" s="97"/>
      <c r="J187" s="97"/>
      <c r="K187" s="97"/>
      <c r="L187" s="97"/>
    </row>
    <row r="188" spans="7:12">
      <c r="G188" s="97"/>
      <c r="H188" s="97"/>
      <c r="I188" s="97"/>
      <c r="J188" s="97"/>
      <c r="K188" s="97"/>
      <c r="L188" s="97"/>
    </row>
    <row r="189" spans="7:12">
      <c r="G189" s="97"/>
      <c r="H189" s="97"/>
      <c r="I189" s="97"/>
      <c r="J189" s="97"/>
      <c r="K189" s="97"/>
      <c r="L189" s="97"/>
    </row>
    <row r="190" spans="7:12">
      <c r="G190" s="97"/>
      <c r="H190" s="97"/>
      <c r="I190" s="97"/>
      <c r="J190" s="97"/>
      <c r="K190" s="97"/>
      <c r="L190" s="97"/>
    </row>
    <row r="191" spans="7:12">
      <c r="G191" s="97"/>
      <c r="H191" s="97"/>
      <c r="I191" s="97"/>
      <c r="J191" s="97"/>
      <c r="K191" s="97"/>
      <c r="L191" s="97"/>
    </row>
    <row r="192" spans="7:12">
      <c r="G192" s="97"/>
      <c r="H192" s="97"/>
      <c r="I192" s="97"/>
      <c r="J192" s="97"/>
      <c r="K192" s="97"/>
      <c r="L192" s="97"/>
    </row>
    <row r="193" spans="7:12">
      <c r="G193" s="97"/>
      <c r="H193" s="97"/>
      <c r="I193" s="97"/>
      <c r="J193" s="97"/>
      <c r="K193" s="97"/>
      <c r="L193" s="97"/>
    </row>
    <row r="194" spans="7:12">
      <c r="G194" s="97"/>
      <c r="H194" s="97"/>
      <c r="I194" s="97"/>
      <c r="J194" s="97"/>
      <c r="K194" s="97"/>
      <c r="L194" s="97"/>
    </row>
    <row r="195" spans="7:12">
      <c r="G195" s="97"/>
      <c r="H195" s="97"/>
      <c r="I195" s="97"/>
      <c r="J195" s="97"/>
      <c r="K195" s="97"/>
      <c r="L195" s="97"/>
    </row>
    <row r="196" spans="7:12">
      <c r="G196" s="97"/>
      <c r="H196" s="97"/>
      <c r="I196" s="97"/>
      <c r="J196" s="97"/>
      <c r="K196" s="97"/>
      <c r="L196" s="97"/>
    </row>
    <row r="197" spans="7:12">
      <c r="G197" s="97"/>
      <c r="H197" s="97"/>
      <c r="I197" s="97"/>
      <c r="J197" s="97"/>
      <c r="K197" s="97"/>
      <c r="L197" s="97"/>
    </row>
    <row r="198" spans="7:12">
      <c r="G198" s="97"/>
      <c r="H198" s="97"/>
      <c r="I198" s="97"/>
      <c r="J198" s="97"/>
      <c r="K198" s="97"/>
      <c r="L198" s="97"/>
    </row>
    <row r="199" spans="7:12">
      <c r="G199" s="97"/>
      <c r="H199" s="97"/>
      <c r="I199" s="97"/>
      <c r="J199" s="97"/>
      <c r="K199" s="97"/>
      <c r="L199" s="97"/>
    </row>
    <row r="200" spans="7:12">
      <c r="G200" s="97"/>
      <c r="H200" s="97"/>
      <c r="I200" s="97"/>
      <c r="J200" s="97"/>
      <c r="K200" s="97"/>
      <c r="L200" s="97"/>
    </row>
    <row r="201" spans="7:12">
      <c r="G201" s="97"/>
      <c r="H201" s="97"/>
      <c r="I201" s="97"/>
      <c r="J201" s="97"/>
      <c r="K201" s="97"/>
      <c r="L201" s="97"/>
    </row>
    <row r="202" spans="7:12">
      <c r="G202" s="97"/>
      <c r="H202" s="97"/>
      <c r="I202" s="97"/>
      <c r="J202" s="97"/>
      <c r="K202" s="97"/>
      <c r="L202" s="97"/>
    </row>
    <row r="203" spans="7:12">
      <c r="G203" s="97"/>
      <c r="H203" s="97"/>
      <c r="I203" s="97"/>
      <c r="J203" s="97"/>
      <c r="K203" s="97"/>
      <c r="L203" s="97"/>
    </row>
    <row r="204" spans="7:12">
      <c r="G204" s="97"/>
      <c r="H204" s="97"/>
      <c r="I204" s="97"/>
      <c r="J204" s="97"/>
      <c r="K204" s="97"/>
      <c r="L204" s="97"/>
    </row>
    <row r="205" spans="7:12">
      <c r="G205" s="97"/>
      <c r="H205" s="97"/>
      <c r="I205" s="97"/>
      <c r="J205" s="97"/>
      <c r="K205" s="97"/>
      <c r="L205" s="97"/>
    </row>
    <row r="206" spans="7:12">
      <c r="G206" s="97"/>
      <c r="H206" s="97"/>
      <c r="I206" s="97"/>
      <c r="J206" s="97"/>
      <c r="K206" s="97"/>
      <c r="L206" s="97"/>
    </row>
    <row r="207" spans="7:12">
      <c r="G207" s="97"/>
      <c r="H207" s="97"/>
      <c r="I207" s="97"/>
      <c r="J207" s="97"/>
      <c r="K207" s="97"/>
      <c r="L207" s="97"/>
    </row>
    <row r="208" spans="7:12">
      <c r="G208" s="97"/>
      <c r="H208" s="97"/>
      <c r="I208" s="97"/>
      <c r="J208" s="97"/>
      <c r="K208" s="97"/>
      <c r="L208" s="97"/>
    </row>
  </sheetData>
  <mergeCells count="4">
    <mergeCell ref="G9:L9"/>
    <mergeCell ref="G10:L10"/>
    <mergeCell ref="G79:L79"/>
    <mergeCell ref="G80:L80"/>
  </mergeCells>
  <printOptions horizontalCentered="1"/>
  <pageMargins left="0.39370078740157483" right="0.39370078740157483" top="0.74803149606299213" bottom="0.51181102362204722" header="0.11811023622047245" footer="0.39370078740157483"/>
  <pageSetup paperSize="9" scale="80" orientation="portrait" r:id="rId1"/>
  <headerFooter scaleWithDoc="0"/>
  <rowBreaks count="1" manualBreakCount="1">
    <brk id="68" max="16383" man="1"/>
  </rowBreaks>
  <colBreaks count="1" manualBreakCount="1">
    <brk id="12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S89"/>
  <sheetViews>
    <sheetView showGridLines="0" view="pageBreakPreview" zoomScale="80" zoomScaleNormal="80" zoomScaleSheetLayoutView="80" workbookViewId="0">
      <selection activeCell="L1" sqref="L1:L2"/>
    </sheetView>
  </sheetViews>
  <sheetFormatPr defaultColWidth="8.42578125" defaultRowHeight="16.5"/>
  <cols>
    <col min="1" max="1" width="1.28515625" style="1229" customWidth="1"/>
    <col min="2" max="2" width="12.42578125" style="1229" customWidth="1"/>
    <col min="3" max="3" width="6.42578125" style="1229" customWidth="1"/>
    <col min="4" max="4" width="11.140625" style="1229" customWidth="1"/>
    <col min="5" max="5" width="12" style="1229" customWidth="1"/>
    <col min="6" max="6" width="2.140625" style="1229" customWidth="1"/>
    <col min="7" max="7" width="21.7109375" style="1229" customWidth="1"/>
    <col min="8" max="8" width="1.28515625" style="1229" customWidth="1"/>
    <col min="9" max="9" width="21.7109375" style="1229" customWidth="1"/>
    <col min="10" max="10" width="2.5703125" style="1229" customWidth="1"/>
    <col min="11" max="11" width="21.7109375" style="1229" customWidth="1"/>
    <col min="12" max="12" width="1.42578125" style="1229" customWidth="1"/>
    <col min="13" max="16384" width="8.42578125" style="1229"/>
  </cols>
  <sheetData>
    <row r="1" spans="1:19">
      <c r="L1" s="2380" t="s">
        <v>110</v>
      </c>
    </row>
    <row r="2" spans="1:19">
      <c r="L2" s="2381" t="s">
        <v>111</v>
      </c>
    </row>
    <row r="3" spans="1:19" ht="15" customHeight="1">
      <c r="I3" s="1230"/>
      <c r="J3" s="1230"/>
      <c r="K3" s="1230"/>
    </row>
    <row r="4" spans="1:19">
      <c r="B4" s="1231" t="s">
        <v>1403</v>
      </c>
      <c r="C4" s="1232" t="s">
        <v>1188</v>
      </c>
      <c r="D4" s="1232"/>
      <c r="E4" s="1233"/>
      <c r="F4" s="1233"/>
      <c r="G4" s="1233"/>
      <c r="H4" s="1233"/>
      <c r="I4" s="1233"/>
      <c r="J4" s="1233"/>
      <c r="K4" s="1233"/>
    </row>
    <row r="5" spans="1:19">
      <c r="B5" s="1234" t="s">
        <v>1404</v>
      </c>
      <c r="C5" s="1230" t="s">
        <v>1176</v>
      </c>
      <c r="D5" s="1230"/>
      <c r="E5" s="1235"/>
      <c r="F5" s="1235"/>
      <c r="G5" s="1235"/>
      <c r="H5" s="1235"/>
      <c r="I5" s="1235"/>
      <c r="J5" s="1235"/>
      <c r="K5" s="1235"/>
    </row>
    <row r="6" spans="1:19" s="2012" customFormat="1" ht="20.100000000000001" customHeight="1" thickBot="1">
      <c r="A6" s="2011"/>
    </row>
    <row r="7" spans="1:19" ht="8.1" customHeight="1" thickTop="1">
      <c r="A7" s="1236"/>
      <c r="B7" s="1237"/>
      <c r="C7" s="1238"/>
      <c r="D7" s="1238"/>
      <c r="E7" s="1238"/>
      <c r="F7" s="1238"/>
      <c r="G7" s="1236"/>
      <c r="H7" s="1236"/>
      <c r="I7" s="1236"/>
      <c r="J7" s="1236"/>
      <c r="K7" s="1236"/>
      <c r="L7" s="1236"/>
    </row>
    <row r="8" spans="1:19" ht="15.75" customHeight="1">
      <c r="A8" s="1239"/>
      <c r="B8" s="1240" t="s">
        <v>0</v>
      </c>
      <c r="C8" s="1241"/>
      <c r="D8" s="1241" t="s">
        <v>1</v>
      </c>
      <c r="E8" s="1242" t="s">
        <v>2</v>
      </c>
      <c r="F8" s="1241"/>
      <c r="G8" s="1241" t="s">
        <v>37</v>
      </c>
      <c r="H8" s="1243"/>
      <c r="I8" s="1241" t="s">
        <v>123</v>
      </c>
      <c r="J8" s="1241"/>
      <c r="K8" s="1153" t="s">
        <v>124</v>
      </c>
      <c r="L8" s="1239"/>
    </row>
    <row r="9" spans="1:19" ht="14.25" customHeight="1">
      <c r="A9" s="1239"/>
      <c r="B9" s="1244" t="s">
        <v>5</v>
      </c>
      <c r="C9" s="1244"/>
      <c r="D9" s="1243" t="s">
        <v>6</v>
      </c>
      <c r="E9" s="1245" t="s">
        <v>125</v>
      </c>
      <c r="F9" s="1246"/>
      <c r="G9" s="1241" t="s">
        <v>126</v>
      </c>
      <c r="H9" s="1247"/>
      <c r="I9" s="1241" t="s">
        <v>127</v>
      </c>
      <c r="J9" s="1243"/>
      <c r="K9" s="1153" t="s">
        <v>128</v>
      </c>
      <c r="L9" s="1239"/>
    </row>
    <row r="10" spans="1:19">
      <c r="A10" s="1239"/>
      <c r="B10" s="1248"/>
      <c r="C10" s="1249"/>
      <c r="D10" s="1249"/>
      <c r="E10" s="1243"/>
      <c r="F10" s="1243"/>
      <c r="G10" s="1243" t="s">
        <v>41</v>
      </c>
      <c r="H10" s="1243"/>
      <c r="I10" s="1243" t="s">
        <v>129</v>
      </c>
      <c r="J10" s="1243"/>
      <c r="K10" s="1155" t="s">
        <v>130</v>
      </c>
      <c r="L10" s="1239"/>
    </row>
    <row r="11" spans="1:19">
      <c r="A11" s="1239"/>
      <c r="B11" s="1248"/>
      <c r="C11" s="1243"/>
      <c r="D11" s="1243"/>
      <c r="E11" s="1250"/>
      <c r="F11" s="1251"/>
      <c r="G11" s="1243" t="s">
        <v>42</v>
      </c>
      <c r="H11" s="1243"/>
      <c r="I11" s="1243" t="s">
        <v>131</v>
      </c>
      <c r="J11" s="1243"/>
      <c r="K11" s="1155" t="s">
        <v>132</v>
      </c>
      <c r="L11" s="1239"/>
    </row>
    <row r="12" spans="1:19" ht="16.5" customHeight="1">
      <c r="A12" s="1239"/>
      <c r="B12" s="1248"/>
      <c r="C12" s="1244"/>
      <c r="D12" s="1244"/>
      <c r="E12" s="1243"/>
      <c r="F12" s="1251"/>
      <c r="G12" s="1243" t="s">
        <v>43</v>
      </c>
      <c r="H12" s="1243"/>
      <c r="I12" s="1243" t="s">
        <v>133</v>
      </c>
      <c r="J12" s="1243"/>
      <c r="K12" s="1243"/>
      <c r="L12" s="1239"/>
      <c r="S12" s="1229" t="s">
        <v>134</v>
      </c>
    </row>
    <row r="13" spans="1:19" ht="8.1" customHeight="1">
      <c r="A13" s="1252"/>
      <c r="B13" s="1253"/>
      <c r="C13" s="1254"/>
      <c r="D13" s="1254"/>
      <c r="E13" s="1254"/>
      <c r="F13" s="1254"/>
      <c r="G13" s="1254"/>
      <c r="H13" s="1254"/>
      <c r="I13" s="1254"/>
      <c r="J13" s="1254"/>
      <c r="K13" s="1254"/>
      <c r="L13" s="1252"/>
    </row>
    <row r="14" spans="1:19" ht="8.1" customHeight="1">
      <c r="A14" s="1239"/>
      <c r="B14" s="1249"/>
      <c r="C14" s="1248"/>
      <c r="D14" s="1248"/>
      <c r="E14" s="1248"/>
      <c r="F14" s="1248"/>
      <c r="G14" s="1248"/>
      <c r="H14" s="1248"/>
      <c r="I14" s="1248"/>
      <c r="J14" s="1248"/>
      <c r="K14" s="1248"/>
      <c r="L14" s="1239"/>
    </row>
    <row r="15" spans="1:19" ht="15" customHeight="1">
      <c r="A15" s="1239"/>
      <c r="B15" s="1240" t="s">
        <v>44</v>
      </c>
      <c r="C15" s="1255"/>
      <c r="D15" s="1337">
        <v>2022</v>
      </c>
      <c r="E15" s="2023">
        <f>SUM(E19,E23,E27,E31,E35,E39,E43,E47,E51,E55,E59,,E63,E67,E71,E75,E79)</f>
        <v>388832</v>
      </c>
      <c r="F15" s="1256"/>
      <c r="G15" s="2023">
        <f>SUM(G19,G23,G27,G31,G35,G39,G43,G47,G51,G55,G59,,G63,G67,G71,G75,G79)</f>
        <v>347753</v>
      </c>
      <c r="H15" s="1256"/>
      <c r="I15" s="2023">
        <f>SUM(I19,I23,I27,I31,I35,I39,I43,I47,I51,I55,I59,,I63,I67,I71,I75,I79)</f>
        <v>8181</v>
      </c>
      <c r="J15" s="1256"/>
      <c r="K15" s="2023">
        <f>SUM(K19,K23,K27,K31,K35,K39,K43,K47,K51,K55,K59,,K63,K67,K71,K75,K79)</f>
        <v>7784</v>
      </c>
      <c r="L15" s="1257"/>
    </row>
    <row r="16" spans="1:19" ht="15" customHeight="1">
      <c r="A16" s="1239"/>
      <c r="B16" s="1240"/>
      <c r="C16" s="1255"/>
      <c r="D16" s="1337">
        <v>2023</v>
      </c>
      <c r="E16" s="2023">
        <f>SUM(E20,E24,E28,E32,E36,E40,E44,E48,E52,E56,E60,,E64,E68,E72,E76,E80)</f>
        <v>383685</v>
      </c>
      <c r="F16" s="1256"/>
      <c r="G16" s="2023">
        <f>SUM(G20,G24,G28,G32,G36,G40,G44,G48,G52,G56,G60,,G64,G68,G72,G76,G80)</f>
        <v>342829</v>
      </c>
      <c r="H16" s="1256"/>
      <c r="I16" s="2023">
        <f>SUM(I20,I24,I28,I32,I36,I40,I44,I48,I52,I56,I60,,I64,I68,I72,I76,I80)</f>
        <v>8343</v>
      </c>
      <c r="J16" s="1256"/>
      <c r="K16" s="2023">
        <f>SUM(K20,K24,K28,K32,K36,K40,K44,K48,K52,K56,K60,,K64,K68,K72,K76,K80)</f>
        <v>7438</v>
      </c>
      <c r="L16" s="1257"/>
    </row>
    <row r="17" spans="1:12" ht="15" customHeight="1">
      <c r="A17" s="1239"/>
      <c r="B17" s="1240"/>
      <c r="C17" s="1255"/>
      <c r="D17" s="1337">
        <v>2024</v>
      </c>
      <c r="E17" s="2023">
        <f>SUM(E21,E25,E29,E33,E37,E41,E45,E49,E53,E57,E61,,E65,E69,E73,E77,E81)</f>
        <v>386714</v>
      </c>
      <c r="F17" s="1256"/>
      <c r="G17" s="2023">
        <f>SUM(G21,G25,G29,G33,G37,G41,G45,G49,G53,G57,G61,,G65,G69,G73,G77,G81)</f>
        <v>344919</v>
      </c>
      <c r="H17" s="1256"/>
      <c r="I17" s="2023">
        <f>SUM(I21,I25,I29,I33,I37,I41,I45,I49,I53,I57,I61,,I65,I69,I73,I77,I81)</f>
        <v>8180</v>
      </c>
      <c r="J17" s="1256"/>
      <c r="K17" s="2023">
        <f>SUM(K21,K25,K29,K33,K37,K41,K45,K49,K53,K57,K61,,K65,K69,K73,K77,K81)</f>
        <v>7016</v>
      </c>
      <c r="L17" s="1257"/>
    </row>
    <row r="18" spans="1:12" ht="8.1" customHeight="1">
      <c r="A18" s="1239"/>
      <c r="B18" s="1246"/>
      <c r="C18" s="1258"/>
      <c r="D18" s="1338"/>
      <c r="E18" s="1259"/>
      <c r="F18" s="1339"/>
      <c r="G18" s="1339"/>
      <c r="H18" s="1340"/>
      <c r="I18" s="1339"/>
      <c r="J18" s="1339"/>
      <c r="K18" s="1339"/>
      <c r="L18" s="1239"/>
    </row>
    <row r="19" spans="1:12" ht="15" customHeight="1">
      <c r="A19" s="1239"/>
      <c r="B19" s="1260" t="s">
        <v>13</v>
      </c>
      <c r="C19" s="1258"/>
      <c r="D19" s="1338">
        <v>2022</v>
      </c>
      <c r="E19" s="1341">
        <f>SUM(G19,I19,K19,'[32]6.8(2)'!E16,'[32]6.8(2)'!G16,'[32]6.8(2)'!I16)</f>
        <v>47102</v>
      </c>
      <c r="F19" s="1339"/>
      <c r="G19" s="1342">
        <v>42006</v>
      </c>
      <c r="H19" s="1340"/>
      <c r="I19" s="1341">
        <v>725</v>
      </c>
      <c r="J19" s="1342"/>
      <c r="K19" s="1341">
        <v>117</v>
      </c>
      <c r="L19" s="1239"/>
    </row>
    <row r="20" spans="1:12" ht="15" customHeight="1">
      <c r="A20" s="1239"/>
      <c r="B20" s="1260"/>
      <c r="C20" s="1258"/>
      <c r="D20" s="1338">
        <v>2023</v>
      </c>
      <c r="E20" s="1341">
        <f>SUM(G20,I20,K20,'[32]6.8(2)'!E17,'[32]6.8(2)'!G17,'[32]6.8(2)'!I17)</f>
        <v>47164</v>
      </c>
      <c r="F20" s="1339"/>
      <c r="G20" s="1342">
        <v>41561</v>
      </c>
      <c r="H20" s="1340"/>
      <c r="I20" s="1341">
        <v>729</v>
      </c>
      <c r="J20" s="1342"/>
      <c r="K20" s="1341">
        <v>107</v>
      </c>
      <c r="L20" s="1239"/>
    </row>
    <row r="21" spans="1:12" ht="15" customHeight="1">
      <c r="A21" s="1239"/>
      <c r="B21" s="1260"/>
      <c r="C21" s="1258"/>
      <c r="D21" s="1338">
        <v>2024</v>
      </c>
      <c r="E21" s="1341">
        <f>SUM(G21,I21,K21,'[32]6.8(2)'!E18,'[32]6.8(2)'!G18,'[32]6.8(2)'!I18)</f>
        <v>48348</v>
      </c>
      <c r="F21" s="1339"/>
      <c r="G21" s="1342">
        <v>42350</v>
      </c>
      <c r="H21" s="1340"/>
      <c r="I21" s="1341">
        <v>750</v>
      </c>
      <c r="J21" s="1342"/>
      <c r="K21" s="1341">
        <v>168</v>
      </c>
      <c r="L21" s="1239"/>
    </row>
    <row r="22" spans="1:12" ht="8.1" customHeight="1">
      <c r="A22" s="1239"/>
      <c r="B22" s="1260"/>
      <c r="C22" s="1258"/>
      <c r="D22" s="1338"/>
      <c r="E22" s="1341"/>
      <c r="F22" s="1342"/>
      <c r="G22" s="1342"/>
      <c r="H22" s="1340"/>
      <c r="I22" s="1341"/>
      <c r="J22" s="1342"/>
      <c r="K22" s="1341"/>
      <c r="L22" s="1239"/>
    </row>
    <row r="23" spans="1:12" ht="15" customHeight="1">
      <c r="A23" s="1239"/>
      <c r="B23" s="1260" t="s">
        <v>14</v>
      </c>
      <c r="C23" s="1258"/>
      <c r="D23" s="1338">
        <v>2022</v>
      </c>
      <c r="E23" s="1341">
        <f>SUM(G23,I23,K23,'[32]6.8(2)'!E20,'[32]6.8(2)'!G20,'[32]6.8(2)'!I20)</f>
        <v>28661</v>
      </c>
      <c r="F23" s="1342"/>
      <c r="G23" s="1342">
        <v>25310</v>
      </c>
      <c r="H23" s="1340"/>
      <c r="I23" s="1341">
        <v>855</v>
      </c>
      <c r="J23" s="1342"/>
      <c r="K23" s="1341">
        <v>314</v>
      </c>
      <c r="L23" s="1239"/>
    </row>
    <row r="24" spans="1:12" ht="15" customHeight="1">
      <c r="A24" s="1239"/>
      <c r="B24" s="1260"/>
      <c r="C24" s="1258"/>
      <c r="D24" s="1338">
        <v>2023</v>
      </c>
      <c r="E24" s="1341">
        <f>SUM(G24,I24,K24,'[32]6.8(2)'!E21,'[32]6.8(2)'!G21,'[32]6.8(2)'!I21)</f>
        <v>28163</v>
      </c>
      <c r="F24" s="1342"/>
      <c r="G24" s="1342">
        <v>24876</v>
      </c>
      <c r="H24" s="1340"/>
      <c r="I24" s="1341">
        <v>881</v>
      </c>
      <c r="J24" s="1342"/>
      <c r="K24" s="1341">
        <v>306</v>
      </c>
      <c r="L24" s="1239"/>
    </row>
    <row r="25" spans="1:12" ht="15" customHeight="1">
      <c r="A25" s="1239"/>
      <c r="B25" s="1260"/>
      <c r="C25" s="1258"/>
      <c r="D25" s="1338">
        <v>2024</v>
      </c>
      <c r="E25" s="1341">
        <f>SUM(G25,I25,K25,'[32]6.8(2)'!E22,'[32]6.8(2)'!G22,'[32]6.8(2)'!I22)</f>
        <v>27725</v>
      </c>
      <c r="F25" s="1342"/>
      <c r="G25" s="1342">
        <v>24665</v>
      </c>
      <c r="H25" s="1340"/>
      <c r="I25" s="1341">
        <v>791</v>
      </c>
      <c r="J25" s="1342"/>
      <c r="K25" s="1341">
        <v>327</v>
      </c>
      <c r="L25" s="1239"/>
    </row>
    <row r="26" spans="1:12" ht="8.1" customHeight="1">
      <c r="A26" s="1239"/>
      <c r="B26" s="1260"/>
      <c r="C26" s="1258"/>
      <c r="D26" s="1338"/>
      <c r="E26" s="1341"/>
      <c r="F26" s="1339"/>
      <c r="G26" s="1342"/>
      <c r="H26" s="1340"/>
      <c r="I26" s="1341"/>
      <c r="J26" s="1342"/>
      <c r="K26" s="1341"/>
      <c r="L26" s="1239"/>
    </row>
    <row r="27" spans="1:12" ht="15" customHeight="1">
      <c r="A27" s="1239"/>
      <c r="B27" s="1260" t="s">
        <v>15</v>
      </c>
      <c r="C27" s="1258"/>
      <c r="D27" s="1338">
        <v>2022</v>
      </c>
      <c r="E27" s="1341">
        <f>SUM(G27,I27,K27,'[32]6.8(2)'!E24,'[32]6.8(2)'!G24,'[32]6.8(2)'!I24)</f>
        <v>26033</v>
      </c>
      <c r="F27" s="1339"/>
      <c r="G27" s="1342">
        <v>20050</v>
      </c>
      <c r="H27" s="1340"/>
      <c r="I27" s="1341">
        <v>717</v>
      </c>
      <c r="J27" s="1342"/>
      <c r="K27" s="1341">
        <v>4847</v>
      </c>
      <c r="L27" s="1239"/>
    </row>
    <row r="28" spans="1:12" ht="15" customHeight="1">
      <c r="A28" s="1239"/>
      <c r="B28" s="1260"/>
      <c r="C28" s="1258"/>
      <c r="D28" s="1338">
        <v>2023</v>
      </c>
      <c r="E28" s="1341">
        <f>SUM(G28,I28,K28,'[32]6.8(2)'!E25,'[32]6.8(2)'!G25,'[32]6.8(2)'!I25)</f>
        <v>25649</v>
      </c>
      <c r="F28" s="1339"/>
      <c r="G28" s="1342">
        <v>19545</v>
      </c>
      <c r="H28" s="1340"/>
      <c r="I28" s="1341">
        <v>760</v>
      </c>
      <c r="J28" s="1342"/>
      <c r="K28" s="1341">
        <v>4904</v>
      </c>
      <c r="L28" s="1239"/>
    </row>
    <row r="29" spans="1:12" ht="15" customHeight="1">
      <c r="A29" s="1239"/>
      <c r="B29" s="1260"/>
      <c r="C29" s="1258"/>
      <c r="D29" s="1338">
        <v>2024</v>
      </c>
      <c r="E29" s="1341">
        <f>SUM(G29,I29,K29,'[32]6.8(2)'!E26,'[32]6.8(2)'!G26,'[32]6.8(2)'!I26)</f>
        <v>25514</v>
      </c>
      <c r="F29" s="1339"/>
      <c r="G29" s="1342">
        <v>19854</v>
      </c>
      <c r="H29" s="1340"/>
      <c r="I29" s="1341">
        <v>651</v>
      </c>
      <c r="J29" s="1342"/>
      <c r="K29" s="1341">
        <v>4514</v>
      </c>
      <c r="L29" s="1239"/>
    </row>
    <row r="30" spans="1:12" ht="8.1" customHeight="1">
      <c r="A30" s="1239"/>
      <c r="B30" s="1260"/>
      <c r="C30" s="1258"/>
      <c r="D30" s="1338"/>
      <c r="E30" s="1341"/>
      <c r="F30" s="1342"/>
      <c r="G30" s="1342"/>
      <c r="H30" s="1340"/>
      <c r="I30" s="1341"/>
      <c r="J30" s="1342"/>
      <c r="K30" s="1341"/>
      <c r="L30" s="1239"/>
    </row>
    <row r="31" spans="1:12" ht="15" customHeight="1">
      <c r="A31" s="1239"/>
      <c r="B31" s="1260" t="s">
        <v>16</v>
      </c>
      <c r="C31" s="1258"/>
      <c r="D31" s="1338">
        <v>2022</v>
      </c>
      <c r="E31" s="1341">
        <f>SUM(G31,I31,K31,'[32]6.8(2)'!E28,'[32]6.8(2)'!G28,'[32]6.8(2)'!I28)</f>
        <v>12370</v>
      </c>
      <c r="F31" s="1342"/>
      <c r="G31" s="1342">
        <v>10746</v>
      </c>
      <c r="H31" s="1340"/>
      <c r="I31" s="1341">
        <v>694</v>
      </c>
      <c r="J31" s="1342"/>
      <c r="K31" s="1341">
        <v>23</v>
      </c>
      <c r="L31" s="1239"/>
    </row>
    <row r="32" spans="1:12" ht="15" customHeight="1">
      <c r="A32" s="1239"/>
      <c r="B32" s="1260"/>
      <c r="C32" s="1258"/>
      <c r="D32" s="1338">
        <v>2023</v>
      </c>
      <c r="E32" s="1341">
        <f>SUM(G32,I32,K32,'[32]6.8(2)'!E29,'[32]6.8(2)'!G29,'[32]6.8(2)'!I29)</f>
        <v>12439</v>
      </c>
      <c r="F32" s="1342"/>
      <c r="G32" s="1342">
        <v>10826</v>
      </c>
      <c r="H32" s="1340"/>
      <c r="I32" s="1341">
        <v>657</v>
      </c>
      <c r="J32" s="1342"/>
      <c r="K32" s="1341">
        <v>21</v>
      </c>
      <c r="L32" s="1239"/>
    </row>
    <row r="33" spans="1:12" ht="15" customHeight="1">
      <c r="A33" s="1239"/>
      <c r="B33" s="1260"/>
      <c r="C33" s="1258"/>
      <c r="D33" s="1338">
        <v>2024</v>
      </c>
      <c r="E33" s="1341">
        <f>SUM(G33,I33,K33,'[32]6.8(2)'!E30,'[32]6.8(2)'!G30,'[32]6.8(2)'!I30)</f>
        <v>12647</v>
      </c>
      <c r="F33" s="1342"/>
      <c r="G33" s="1342">
        <v>10826</v>
      </c>
      <c r="H33" s="1340"/>
      <c r="I33" s="1341">
        <v>632</v>
      </c>
      <c r="J33" s="1342"/>
      <c r="K33" s="1341">
        <v>26</v>
      </c>
      <c r="L33" s="1239"/>
    </row>
    <row r="34" spans="1:12" ht="8.1" customHeight="1">
      <c r="A34" s="1239"/>
      <c r="B34" s="1260"/>
      <c r="C34" s="1258"/>
      <c r="D34" s="1338"/>
      <c r="E34" s="1341"/>
      <c r="F34" s="1339"/>
      <c r="G34" s="1342"/>
      <c r="H34" s="1340"/>
      <c r="I34" s="1341"/>
      <c r="J34" s="1342"/>
      <c r="K34" s="1341"/>
      <c r="L34" s="1239"/>
    </row>
    <row r="35" spans="1:12" ht="15" customHeight="1">
      <c r="A35" s="1239"/>
      <c r="B35" s="1260" t="s">
        <v>17</v>
      </c>
      <c r="C35" s="1258"/>
      <c r="D35" s="1338">
        <v>2022</v>
      </c>
      <c r="E35" s="1341">
        <f>SUM(G35,I35,K35,'[32]6.8(2)'!E32,'[32]6.8(2)'!G32,'[32]6.8(2)'!I32)</f>
        <v>16105</v>
      </c>
      <c r="F35" s="1339"/>
      <c r="G35" s="1342">
        <v>14513</v>
      </c>
      <c r="H35" s="1340"/>
      <c r="I35" s="1341">
        <v>398</v>
      </c>
      <c r="J35" s="1342"/>
      <c r="K35" s="1341">
        <v>64</v>
      </c>
      <c r="L35" s="1239"/>
    </row>
    <row r="36" spans="1:12" ht="15" customHeight="1">
      <c r="A36" s="1239"/>
      <c r="B36" s="1260"/>
      <c r="C36" s="1258"/>
      <c r="D36" s="1338">
        <v>2023</v>
      </c>
      <c r="E36" s="1341">
        <f>SUM(G36,I36,K36,'[32]6.8(2)'!E33,'[32]6.8(2)'!G33,'[32]6.8(2)'!I33)</f>
        <v>15387</v>
      </c>
      <c r="F36" s="1339"/>
      <c r="G36" s="1342">
        <v>13821</v>
      </c>
      <c r="H36" s="1340"/>
      <c r="I36" s="1341">
        <v>371</v>
      </c>
      <c r="J36" s="1342"/>
      <c r="K36" s="1341">
        <v>70</v>
      </c>
      <c r="L36" s="1239"/>
    </row>
    <row r="37" spans="1:12" ht="15" customHeight="1">
      <c r="A37" s="1239"/>
      <c r="B37" s="1260"/>
      <c r="C37" s="1258"/>
      <c r="D37" s="1338">
        <v>2024</v>
      </c>
      <c r="E37" s="1341">
        <f>SUM(G37,I37,K37,'[32]6.8(2)'!E34,'[32]6.8(2)'!G34,'[32]6.8(2)'!I34)</f>
        <v>16068</v>
      </c>
      <c r="F37" s="1339"/>
      <c r="G37" s="1342">
        <v>14323</v>
      </c>
      <c r="H37" s="1340"/>
      <c r="I37" s="1341">
        <v>517</v>
      </c>
      <c r="J37" s="1342"/>
      <c r="K37" s="1341">
        <v>53</v>
      </c>
      <c r="L37" s="1239"/>
    </row>
    <row r="38" spans="1:12" ht="8.1" customHeight="1">
      <c r="A38" s="1239"/>
      <c r="B38" s="1260"/>
      <c r="C38" s="1258"/>
      <c r="D38" s="1338"/>
      <c r="E38" s="1341"/>
      <c r="F38" s="1342"/>
      <c r="G38" s="1342"/>
      <c r="H38" s="1340"/>
      <c r="I38" s="1341"/>
      <c r="J38" s="1342"/>
      <c r="K38" s="1341"/>
      <c r="L38" s="1239"/>
    </row>
    <row r="39" spans="1:12" ht="15" customHeight="1">
      <c r="A39" s="1239"/>
      <c r="B39" s="1260" t="s">
        <v>18</v>
      </c>
      <c r="C39" s="1258"/>
      <c r="D39" s="1338">
        <v>2022</v>
      </c>
      <c r="E39" s="1341">
        <f>SUM(G39,I39,K39,'[32]6.8(2)'!E36,'[32]6.8(2)'!G36,'[32]6.8(2)'!I36)</f>
        <v>20250</v>
      </c>
      <c r="F39" s="1342"/>
      <c r="G39" s="1342">
        <v>17253</v>
      </c>
      <c r="H39" s="1340"/>
      <c r="I39" s="1341">
        <v>773</v>
      </c>
      <c r="J39" s="1342"/>
      <c r="K39" s="1341">
        <v>1464</v>
      </c>
      <c r="L39" s="1239"/>
    </row>
    <row r="40" spans="1:12" ht="15" customHeight="1">
      <c r="A40" s="1239"/>
      <c r="B40" s="1260"/>
      <c r="C40" s="1258"/>
      <c r="D40" s="1338">
        <v>2023</v>
      </c>
      <c r="E40" s="1341">
        <f>SUM(G40,I40,K40,'[32]6.8(2)'!E37,'[32]6.8(2)'!G37,'[32]6.8(2)'!I37)</f>
        <v>19794</v>
      </c>
      <c r="F40" s="1342"/>
      <c r="G40" s="1342">
        <v>17001</v>
      </c>
      <c r="H40" s="1340"/>
      <c r="I40" s="1341">
        <v>832</v>
      </c>
      <c r="J40" s="1342"/>
      <c r="K40" s="1341">
        <v>1231</v>
      </c>
      <c r="L40" s="1239"/>
    </row>
    <row r="41" spans="1:12" ht="15" customHeight="1">
      <c r="A41" s="1239"/>
      <c r="B41" s="1260"/>
      <c r="C41" s="1258"/>
      <c r="D41" s="1338">
        <v>2024</v>
      </c>
      <c r="E41" s="1341">
        <f>SUM(G41,I41,K41,'[32]6.8(2)'!E38,'[32]6.8(2)'!G38,'[32]6.8(2)'!I38)</f>
        <v>19827</v>
      </c>
      <c r="F41" s="1342"/>
      <c r="G41" s="1342">
        <v>17015</v>
      </c>
      <c r="H41" s="1340"/>
      <c r="I41" s="1341">
        <v>822</v>
      </c>
      <c r="J41" s="1342"/>
      <c r="K41" s="1341">
        <v>1198</v>
      </c>
      <c r="L41" s="1239"/>
    </row>
    <row r="42" spans="1:12" ht="8.1" customHeight="1">
      <c r="A42" s="1239"/>
      <c r="B42" s="1260"/>
      <c r="C42" s="1258"/>
      <c r="D42" s="1338"/>
      <c r="E42" s="1341"/>
      <c r="F42" s="1339"/>
      <c r="G42" s="1342"/>
      <c r="H42" s="1340"/>
      <c r="I42" s="1341"/>
      <c r="J42" s="1342"/>
      <c r="K42" s="1341"/>
      <c r="L42" s="1239"/>
    </row>
    <row r="43" spans="1:12" ht="15" customHeight="1">
      <c r="A43" s="1239"/>
      <c r="B43" s="1260" t="s">
        <v>20</v>
      </c>
      <c r="C43" s="1258"/>
      <c r="D43" s="1338">
        <v>2022</v>
      </c>
      <c r="E43" s="1341">
        <f>SUM(G43,I43,K43,'[32]6.8(2)'!E40,'[32]6.8(2)'!G40,'[32]6.8(2)'!I40)</f>
        <v>31500</v>
      </c>
      <c r="F43" s="1339"/>
      <c r="G43" s="1342">
        <v>28268</v>
      </c>
      <c r="H43" s="1340"/>
      <c r="I43" s="1341">
        <v>1428</v>
      </c>
      <c r="J43" s="1342"/>
      <c r="K43" s="1341">
        <v>93</v>
      </c>
      <c r="L43" s="1239"/>
    </row>
    <row r="44" spans="1:12" ht="15" customHeight="1">
      <c r="A44" s="1239"/>
      <c r="B44" s="1260"/>
      <c r="C44" s="1258"/>
      <c r="D44" s="1338">
        <v>2023</v>
      </c>
      <c r="E44" s="1341">
        <f>SUM(G44,I44,K44,'[32]6.8(2)'!E41,'[32]6.8(2)'!G41,'[32]6.8(2)'!I41)</f>
        <v>30488</v>
      </c>
      <c r="F44" s="1339"/>
      <c r="G44" s="1342">
        <v>27513</v>
      </c>
      <c r="H44" s="1340"/>
      <c r="I44" s="1341">
        <v>1332</v>
      </c>
      <c r="J44" s="1342"/>
      <c r="K44" s="1341">
        <v>83</v>
      </c>
      <c r="L44" s="1239"/>
    </row>
    <row r="45" spans="1:12" ht="15" customHeight="1">
      <c r="A45" s="1239"/>
      <c r="B45" s="1260"/>
      <c r="C45" s="1258"/>
      <c r="D45" s="1338">
        <v>2024</v>
      </c>
      <c r="E45" s="1341">
        <f>SUM(G45,I45,K45,'[32]6.8(2)'!E42,'[32]6.8(2)'!G42,'[32]6.8(2)'!I42)</f>
        <v>30506</v>
      </c>
      <c r="F45" s="1339"/>
      <c r="G45" s="1342">
        <v>27458</v>
      </c>
      <c r="H45" s="1340"/>
      <c r="I45" s="1341">
        <v>1358</v>
      </c>
      <c r="J45" s="1342"/>
      <c r="K45" s="1341">
        <v>65</v>
      </c>
      <c r="L45" s="1239"/>
    </row>
    <row r="46" spans="1:12" ht="8.1" customHeight="1">
      <c r="A46" s="1239"/>
      <c r="B46" s="1260"/>
      <c r="C46" s="1258"/>
      <c r="D46" s="1338"/>
      <c r="E46" s="1341"/>
      <c r="F46" s="1342"/>
      <c r="G46" s="1342"/>
      <c r="H46" s="1340"/>
      <c r="I46" s="1341"/>
      <c r="J46" s="1342"/>
      <c r="K46" s="1341"/>
      <c r="L46" s="1239"/>
    </row>
    <row r="47" spans="1:12" ht="15" customHeight="1">
      <c r="A47" s="1239"/>
      <c r="B47" s="1260" t="s">
        <v>21</v>
      </c>
      <c r="C47" s="1258"/>
      <c r="D47" s="1338">
        <v>2022</v>
      </c>
      <c r="E47" s="1341">
        <f>SUM(G47,I47,K47,'[32]6.8(2)'!E44,'[32]6.8(2)'!G44,'[32]6.8(2)'!I44)</f>
        <v>3383</v>
      </c>
      <c r="F47" s="1342"/>
      <c r="G47" s="1342">
        <v>2953</v>
      </c>
      <c r="H47" s="1340"/>
      <c r="I47" s="1341">
        <v>290</v>
      </c>
      <c r="J47" s="1342"/>
      <c r="K47" s="1341" t="s">
        <v>29</v>
      </c>
      <c r="L47" s="1239"/>
    </row>
    <row r="48" spans="1:12" ht="15" customHeight="1">
      <c r="A48" s="1239"/>
      <c r="B48" s="1260"/>
      <c r="C48" s="1258"/>
      <c r="D48" s="1338">
        <v>2023</v>
      </c>
      <c r="E48" s="1341">
        <f>SUM(G48,I48,K48,'[32]6.8(2)'!E45,'[32]6.8(2)'!G45,'[32]6.8(2)'!I45)</f>
        <v>3298</v>
      </c>
      <c r="F48" s="1342"/>
      <c r="G48" s="1342">
        <v>2873</v>
      </c>
      <c r="H48" s="1340"/>
      <c r="I48" s="1341">
        <v>287</v>
      </c>
      <c r="J48" s="1342"/>
      <c r="K48" s="1341" t="s">
        <v>29</v>
      </c>
      <c r="L48" s="1239"/>
    </row>
    <row r="49" spans="1:12" ht="15" customHeight="1">
      <c r="A49" s="1239"/>
      <c r="B49" s="1260"/>
      <c r="C49" s="1258"/>
      <c r="D49" s="1338">
        <v>2024</v>
      </c>
      <c r="E49" s="1341">
        <f>SUM(G49,I49,K49,'[32]6.8(2)'!E46,'[32]6.8(2)'!G46,'[32]6.8(2)'!I46)</f>
        <v>3334</v>
      </c>
      <c r="F49" s="1342"/>
      <c r="G49" s="1342">
        <v>2928</v>
      </c>
      <c r="H49" s="1340"/>
      <c r="I49" s="1341">
        <v>262</v>
      </c>
      <c r="J49" s="1342"/>
      <c r="K49" s="1341" t="s">
        <v>29</v>
      </c>
      <c r="L49" s="1239"/>
    </row>
    <row r="50" spans="1:12" ht="8.1" customHeight="1">
      <c r="A50" s="1239"/>
      <c r="B50" s="1260"/>
      <c r="C50" s="1258"/>
      <c r="D50" s="1338"/>
      <c r="E50" s="1341"/>
      <c r="F50" s="1339"/>
      <c r="G50" s="1342"/>
      <c r="H50" s="1340"/>
      <c r="I50" s="1341"/>
      <c r="J50" s="1342"/>
      <c r="K50" s="1341"/>
      <c r="L50" s="1239"/>
    </row>
    <row r="51" spans="1:12" ht="15" customHeight="1">
      <c r="A51" s="1239"/>
      <c r="B51" s="1260" t="s">
        <v>19</v>
      </c>
      <c r="C51" s="1258"/>
      <c r="D51" s="1338">
        <v>2022</v>
      </c>
      <c r="E51" s="1341">
        <f>SUM(G51,I51,K51,'[32]6.8(2)'!E48,'[32]6.8(2)'!G48,'[32]6.8(2)'!I48)</f>
        <v>18746</v>
      </c>
      <c r="F51" s="1339"/>
      <c r="G51" s="1342">
        <v>17536</v>
      </c>
      <c r="H51" s="1340"/>
      <c r="I51" s="1341">
        <v>389</v>
      </c>
      <c r="J51" s="1342"/>
      <c r="K51" s="1341">
        <v>175</v>
      </c>
      <c r="L51" s="1239"/>
    </row>
    <row r="52" spans="1:12" ht="15" customHeight="1">
      <c r="A52" s="1239"/>
      <c r="B52" s="1260"/>
      <c r="C52" s="1258"/>
      <c r="D52" s="1338">
        <v>2023</v>
      </c>
      <c r="E52" s="1341">
        <f>SUM(G52,I52,K52,'[32]6.8(2)'!E49,'[32]6.8(2)'!G49,'[32]6.8(2)'!I49)</f>
        <v>18295</v>
      </c>
      <c r="F52" s="1339"/>
      <c r="G52" s="1342">
        <v>17085</v>
      </c>
      <c r="H52" s="1340"/>
      <c r="I52" s="1341">
        <v>435</v>
      </c>
      <c r="J52" s="1342"/>
      <c r="K52" s="1341">
        <v>159</v>
      </c>
      <c r="L52" s="1239"/>
    </row>
    <row r="53" spans="1:12" ht="15" customHeight="1">
      <c r="A53" s="1239"/>
      <c r="B53" s="1260"/>
      <c r="C53" s="1258"/>
      <c r="D53" s="1338">
        <v>2024</v>
      </c>
      <c r="E53" s="1341">
        <f>SUM(G53,I53,K53,'[32]6.8(2)'!E50,'[32]6.8(2)'!G50,'[32]6.8(2)'!I50)</f>
        <v>18519</v>
      </c>
      <c r="F53" s="1339"/>
      <c r="G53" s="1342">
        <v>17245</v>
      </c>
      <c r="H53" s="1340"/>
      <c r="I53" s="1341">
        <v>372</v>
      </c>
      <c r="J53" s="1342"/>
      <c r="K53" s="1341" t="s">
        <v>29</v>
      </c>
      <c r="L53" s="1239"/>
    </row>
    <row r="54" spans="1:12" ht="8.1" customHeight="1">
      <c r="A54" s="1239"/>
      <c r="B54" s="1260"/>
      <c r="C54" s="1258"/>
      <c r="D54" s="1338"/>
      <c r="E54" s="1259"/>
      <c r="F54" s="1342"/>
      <c r="G54" s="1342"/>
      <c r="H54" s="1340"/>
      <c r="I54" s="1341"/>
      <c r="J54" s="1342"/>
      <c r="K54" s="1341"/>
      <c r="L54" s="1239"/>
    </row>
    <row r="55" spans="1:12" ht="15" customHeight="1">
      <c r="A55" s="1239"/>
      <c r="B55" s="1260" t="s">
        <v>45</v>
      </c>
      <c r="C55" s="1258"/>
      <c r="D55" s="1338">
        <v>2022</v>
      </c>
      <c r="E55" s="1259">
        <f>SUM(G55,I55,K55,'[32]6.8(2)'!E52,'[32]6.8(2)'!G52,'[32]6.8(2)'!I52)</f>
        <v>38336</v>
      </c>
      <c r="F55" s="1342"/>
      <c r="G55" s="1342">
        <v>35615</v>
      </c>
      <c r="H55" s="1340"/>
      <c r="I55" s="1341">
        <v>455</v>
      </c>
      <c r="J55" s="1342"/>
      <c r="K55" s="1341">
        <v>257</v>
      </c>
      <c r="L55" s="1239"/>
    </row>
    <row r="56" spans="1:12" ht="15" customHeight="1">
      <c r="A56" s="1239"/>
      <c r="B56" s="1260"/>
      <c r="C56" s="1258"/>
      <c r="D56" s="1338">
        <v>2023</v>
      </c>
      <c r="E56" s="1259">
        <f>SUM(G56,I56,K56,'[32]6.8(2)'!E53,'[32]6.8(2)'!G53,'[32]6.8(2)'!I53)</f>
        <v>37373</v>
      </c>
      <c r="F56" s="1342"/>
      <c r="G56" s="1342">
        <v>34760</v>
      </c>
      <c r="H56" s="1340"/>
      <c r="I56" s="1341">
        <v>513</v>
      </c>
      <c r="J56" s="1342"/>
      <c r="K56" s="1341">
        <v>249</v>
      </c>
      <c r="L56" s="1239"/>
    </row>
    <row r="57" spans="1:12" ht="15" customHeight="1">
      <c r="A57" s="1239"/>
      <c r="B57" s="1260"/>
      <c r="C57" s="1258"/>
      <c r="D57" s="1338">
        <v>2024</v>
      </c>
      <c r="E57" s="1259">
        <f>SUM(G57,I57,K57,'[32]6.8(2)'!E54,'[32]6.8(2)'!G54,'[32]6.8(2)'!I54)</f>
        <v>37703</v>
      </c>
      <c r="F57" s="1342"/>
      <c r="G57" s="1342">
        <v>34888</v>
      </c>
      <c r="H57" s="1340"/>
      <c r="I57" s="1341">
        <v>467</v>
      </c>
      <c r="J57" s="1342"/>
      <c r="K57" s="1341">
        <v>234</v>
      </c>
      <c r="L57" s="1239"/>
    </row>
    <row r="58" spans="1:12" ht="8.1" customHeight="1">
      <c r="A58" s="1239"/>
      <c r="B58" s="1260"/>
      <c r="C58" s="1258"/>
      <c r="D58" s="1338"/>
      <c r="E58" s="1259"/>
      <c r="F58" s="1339"/>
      <c r="G58" s="1342"/>
      <c r="H58" s="1340"/>
      <c r="I58" s="1341"/>
      <c r="J58" s="1342"/>
      <c r="K58" s="1341"/>
      <c r="L58" s="1239"/>
    </row>
    <row r="59" spans="1:12" ht="15" customHeight="1">
      <c r="A59" s="1239"/>
      <c r="B59" s="1260" t="s">
        <v>25</v>
      </c>
      <c r="C59" s="1258"/>
      <c r="D59" s="1338">
        <v>2022</v>
      </c>
      <c r="E59" s="1259">
        <f>SUM(G59,I59,K59,'[32]6.8(2)'!E56,'[32]6.8(2)'!G56,'[32]6.8(2)'!I56)</f>
        <v>35600</v>
      </c>
      <c r="F59" s="1339"/>
      <c r="G59" s="1342">
        <v>34074</v>
      </c>
      <c r="H59" s="1340"/>
      <c r="I59" s="1341">
        <v>358</v>
      </c>
      <c r="J59" s="1342"/>
      <c r="K59" s="1341" t="s">
        <v>29</v>
      </c>
      <c r="L59" s="1239"/>
    </row>
    <row r="60" spans="1:12" ht="15" customHeight="1">
      <c r="A60" s="1239"/>
      <c r="B60" s="1260"/>
      <c r="C60" s="1258"/>
      <c r="D60" s="1338">
        <v>2023</v>
      </c>
      <c r="E60" s="1259">
        <f>SUM(G60,I60,K60,'[32]6.8(2)'!E57,'[32]6.8(2)'!G57,'[32]6.8(2)'!I57)</f>
        <v>35121</v>
      </c>
      <c r="F60" s="1339"/>
      <c r="G60" s="1342">
        <v>33428</v>
      </c>
      <c r="H60" s="1340"/>
      <c r="I60" s="1341">
        <v>390</v>
      </c>
      <c r="J60" s="1342"/>
      <c r="K60" s="1341" t="s">
        <v>29</v>
      </c>
      <c r="L60" s="1239"/>
    </row>
    <row r="61" spans="1:12" ht="15" customHeight="1">
      <c r="A61" s="1239"/>
      <c r="B61" s="1260"/>
      <c r="C61" s="1258"/>
      <c r="D61" s="1338">
        <v>2024</v>
      </c>
      <c r="E61" s="1259">
        <f>SUM(G61,I61,K61,'[32]6.8(2)'!E58,'[32]6.8(2)'!G58,'[32]6.8(2)'!I58)</f>
        <v>34492</v>
      </c>
      <c r="F61" s="1339"/>
      <c r="G61" s="1342">
        <v>32767</v>
      </c>
      <c r="H61" s="1340"/>
      <c r="I61" s="1341">
        <v>366</v>
      </c>
      <c r="J61" s="1342"/>
      <c r="K61" s="1341" t="s">
        <v>29</v>
      </c>
      <c r="L61" s="1239"/>
    </row>
    <row r="62" spans="1:12" ht="8.1" customHeight="1">
      <c r="A62" s="1239"/>
      <c r="B62" s="1260"/>
      <c r="C62" s="1258"/>
      <c r="D62" s="1338"/>
      <c r="E62" s="1259"/>
      <c r="F62" s="1342"/>
      <c r="G62" s="1342"/>
      <c r="H62" s="1340"/>
      <c r="I62" s="1341"/>
      <c r="J62" s="1342"/>
      <c r="K62" s="1341"/>
      <c r="L62" s="1239"/>
    </row>
    <row r="63" spans="1:12" ht="15" customHeight="1">
      <c r="A63" s="1239"/>
      <c r="B63" s="1260" t="s">
        <v>46</v>
      </c>
      <c r="C63" s="1258"/>
      <c r="D63" s="1338">
        <v>2022</v>
      </c>
      <c r="E63" s="1259">
        <f>SUM(G63,I63,K63,'[32]6.8(2)'!E60,'[32]6.8(2)'!G60,'[32]6.8(2)'!I60)</f>
        <v>71286</v>
      </c>
      <c r="F63" s="1342"/>
      <c r="G63" s="1342">
        <v>65055</v>
      </c>
      <c r="H63" s="1340"/>
      <c r="I63" s="1341">
        <v>285</v>
      </c>
      <c r="J63" s="1342"/>
      <c r="K63" s="1341">
        <v>197</v>
      </c>
      <c r="L63" s="1239"/>
    </row>
    <row r="64" spans="1:12" ht="15" customHeight="1">
      <c r="A64" s="1239"/>
      <c r="B64" s="1260"/>
      <c r="C64" s="1258"/>
      <c r="D64" s="1338">
        <v>2023</v>
      </c>
      <c r="E64" s="1259">
        <f>SUM(G64,I64,K64,'[32]6.8(2)'!E61,'[32]6.8(2)'!G61,'[32]6.8(2)'!I61)</f>
        <v>70842</v>
      </c>
      <c r="F64" s="1342"/>
      <c r="G64" s="1342">
        <v>64705</v>
      </c>
      <c r="H64" s="1340"/>
      <c r="I64" s="1341">
        <v>310</v>
      </c>
      <c r="J64" s="1342"/>
      <c r="K64" s="1341">
        <v>198</v>
      </c>
      <c r="L64" s="1239"/>
    </row>
    <row r="65" spans="1:12" ht="15" customHeight="1">
      <c r="A65" s="1239"/>
      <c r="B65" s="1260"/>
      <c r="C65" s="1258"/>
      <c r="D65" s="1338">
        <v>2024</v>
      </c>
      <c r="E65" s="1259">
        <f>SUM(G65,I65,K65,'[32]6.8(2)'!E62,'[32]6.8(2)'!G62,'[32]6.8(2)'!I62)</f>
        <v>71452</v>
      </c>
      <c r="F65" s="1342"/>
      <c r="G65" s="1342">
        <v>65298</v>
      </c>
      <c r="H65" s="1340"/>
      <c r="I65" s="1341">
        <v>395</v>
      </c>
      <c r="J65" s="1342"/>
      <c r="K65" s="1341">
        <v>187</v>
      </c>
      <c r="L65" s="1239"/>
    </row>
    <row r="66" spans="1:12" ht="8.1" customHeight="1">
      <c r="A66" s="1239"/>
      <c r="B66" s="1260"/>
      <c r="C66" s="1258"/>
      <c r="D66" s="1338"/>
      <c r="E66" s="1259"/>
      <c r="F66" s="1339"/>
      <c r="G66" s="1342"/>
      <c r="H66" s="1340"/>
      <c r="I66" s="1341"/>
      <c r="J66" s="1342"/>
      <c r="K66" s="1341"/>
      <c r="L66" s="1239"/>
    </row>
    <row r="67" spans="1:12" ht="15" customHeight="1">
      <c r="A67" s="1239"/>
      <c r="B67" s="1260" t="s">
        <v>23</v>
      </c>
      <c r="C67" s="1258"/>
      <c r="D67" s="1338">
        <v>2022</v>
      </c>
      <c r="E67" s="1259">
        <f>SUM(G67,I67,K67,'[32]6.8(2)'!E64,'[32]6.8(2)'!G64,'[32]6.8(2)'!I64)</f>
        <v>17973</v>
      </c>
      <c r="F67" s="1339"/>
      <c r="G67" s="1342">
        <v>16404</v>
      </c>
      <c r="H67" s="1340"/>
      <c r="I67" s="1341">
        <v>564</v>
      </c>
      <c r="J67" s="1342"/>
      <c r="K67" s="1341">
        <v>233</v>
      </c>
      <c r="L67" s="1239"/>
    </row>
    <row r="68" spans="1:12" ht="15" customHeight="1">
      <c r="A68" s="1239"/>
      <c r="B68" s="1260"/>
      <c r="C68" s="1258"/>
      <c r="D68" s="1338">
        <v>2023</v>
      </c>
      <c r="E68" s="1259">
        <f>SUM(G68,I68,K68,'[32]6.8(2)'!E65,'[32]6.8(2)'!G65,'[32]6.8(2)'!I65)</f>
        <v>17813</v>
      </c>
      <c r="F68" s="1339"/>
      <c r="G68" s="1342">
        <v>16360</v>
      </c>
      <c r="H68" s="1340"/>
      <c r="I68" s="1341">
        <v>606</v>
      </c>
      <c r="J68" s="1342"/>
      <c r="K68" s="1341">
        <v>110</v>
      </c>
      <c r="L68" s="1239"/>
    </row>
    <row r="69" spans="1:12" ht="15" customHeight="1">
      <c r="A69" s="1239"/>
      <c r="B69" s="1260"/>
      <c r="C69" s="1258"/>
      <c r="D69" s="1338">
        <v>2024</v>
      </c>
      <c r="E69" s="1259">
        <f>SUM(G69,I69,K69,'[32]6.8(2)'!E66,'[32]6.8(2)'!G66,'[32]6.8(2)'!I66)</f>
        <v>18151</v>
      </c>
      <c r="F69" s="1339"/>
      <c r="G69" s="1342">
        <v>16578</v>
      </c>
      <c r="H69" s="1340"/>
      <c r="I69" s="1341">
        <v>559</v>
      </c>
      <c r="J69" s="1342"/>
      <c r="K69" s="1341">
        <v>244</v>
      </c>
      <c r="L69" s="1239"/>
    </row>
    <row r="70" spans="1:12" ht="8.1" customHeight="1">
      <c r="A70" s="1239"/>
      <c r="B70" s="1260"/>
      <c r="C70" s="1258"/>
      <c r="D70" s="1338"/>
      <c r="E70" s="1259"/>
      <c r="F70" s="1342"/>
      <c r="G70" s="1342"/>
      <c r="H70" s="1340"/>
      <c r="I70" s="1341"/>
      <c r="J70" s="1342"/>
      <c r="K70" s="1341"/>
      <c r="L70" s="1239"/>
    </row>
    <row r="71" spans="1:12" ht="15" customHeight="1">
      <c r="A71" s="1239"/>
      <c r="B71" s="1260" t="s">
        <v>26</v>
      </c>
      <c r="C71" s="1258"/>
      <c r="D71" s="1338">
        <v>2022</v>
      </c>
      <c r="E71" s="1259">
        <f>SUM(G71,I71,K71,'[32]6.8(2)'!E68,'[32]6.8(2)'!G68,'[32]6.8(2)'!I68)</f>
        <v>18749</v>
      </c>
      <c r="F71" s="1342"/>
      <c r="G71" s="1342">
        <v>15304</v>
      </c>
      <c r="H71" s="1340"/>
      <c r="I71" s="1341">
        <v>250</v>
      </c>
      <c r="J71" s="1342"/>
      <c r="K71" s="1341" t="s">
        <v>29</v>
      </c>
      <c r="L71" s="1239"/>
    </row>
    <row r="72" spans="1:12" ht="15" customHeight="1">
      <c r="A72" s="1239"/>
      <c r="B72" s="1260"/>
      <c r="C72" s="1258"/>
      <c r="D72" s="1338">
        <v>2023</v>
      </c>
      <c r="E72" s="1259">
        <f>SUM(G72,I72,K72,'[32]6.8(2)'!E69,'[32]6.8(2)'!G69,'[32]6.8(2)'!I69)</f>
        <v>18911</v>
      </c>
      <c r="F72" s="1342"/>
      <c r="G72" s="1342">
        <v>15598</v>
      </c>
      <c r="H72" s="1340"/>
      <c r="I72" s="1341">
        <v>240</v>
      </c>
      <c r="J72" s="1342"/>
      <c r="K72" s="1341" t="s">
        <v>29</v>
      </c>
      <c r="L72" s="1239"/>
    </row>
    <row r="73" spans="1:12" ht="15" customHeight="1">
      <c r="A73" s="1239"/>
      <c r="B73" s="1260"/>
      <c r="C73" s="1258"/>
      <c r="D73" s="1338">
        <v>2024</v>
      </c>
      <c r="E73" s="1259">
        <f>SUM(G73,I73,K73,'[32]6.8(2)'!E70,'[32]6.8(2)'!G70,'[32]6.8(2)'!I70)</f>
        <v>19254</v>
      </c>
      <c r="F73" s="1342"/>
      <c r="G73" s="1342">
        <v>15605</v>
      </c>
      <c r="H73" s="1340"/>
      <c r="I73" s="1341">
        <v>238</v>
      </c>
      <c r="J73" s="1342"/>
      <c r="K73" s="1341" t="s">
        <v>29</v>
      </c>
      <c r="L73" s="1239"/>
    </row>
    <row r="74" spans="1:12" ht="8.1" customHeight="1">
      <c r="A74" s="1239"/>
      <c r="B74" s="1260"/>
      <c r="C74" s="1258"/>
      <c r="D74" s="1338"/>
      <c r="E74" s="1259"/>
      <c r="F74" s="1339"/>
      <c r="G74" s="1342"/>
      <c r="H74" s="1340"/>
      <c r="I74" s="1341"/>
      <c r="J74" s="1342"/>
      <c r="K74" s="1341"/>
      <c r="L74" s="1239"/>
    </row>
    <row r="75" spans="1:12" ht="15" customHeight="1">
      <c r="A75" s="1239"/>
      <c r="B75" s="1260" t="s">
        <v>27</v>
      </c>
      <c r="C75" s="1258"/>
      <c r="D75" s="1338">
        <v>2022</v>
      </c>
      <c r="E75" s="1259">
        <f>SUM(G75,I75,K75,'[32]6.8(2)'!E72,'[32]6.8(2)'!G72,'[32]6.8(2)'!I72)</f>
        <v>1010</v>
      </c>
      <c r="F75" s="1339"/>
      <c r="G75" s="1342">
        <v>980</v>
      </c>
      <c r="H75" s="1340"/>
      <c r="I75" s="1341" t="s">
        <v>29</v>
      </c>
      <c r="J75" s="1342"/>
      <c r="K75" s="1341" t="s">
        <v>29</v>
      </c>
      <c r="L75" s="1239"/>
    </row>
    <row r="76" spans="1:12" ht="15" customHeight="1">
      <c r="A76" s="1239"/>
      <c r="B76" s="1260"/>
      <c r="C76" s="1258"/>
      <c r="D76" s="1338">
        <v>2023</v>
      </c>
      <c r="E76" s="1259">
        <f>SUM(G76,I76,K76,'[32]6.8(2)'!E73,'[32]6.8(2)'!G73,'[32]6.8(2)'!I73)</f>
        <v>1083</v>
      </c>
      <c r="F76" s="1339"/>
      <c r="G76" s="1342">
        <v>1048</v>
      </c>
      <c r="H76" s="1340"/>
      <c r="I76" s="1341" t="s">
        <v>29</v>
      </c>
      <c r="J76" s="1342"/>
      <c r="K76" s="1341" t="s">
        <v>29</v>
      </c>
      <c r="L76" s="1239"/>
    </row>
    <row r="77" spans="1:12" ht="15" customHeight="1">
      <c r="A77" s="1239"/>
      <c r="B77" s="1260"/>
      <c r="C77" s="1258"/>
      <c r="D77" s="1338">
        <v>2024</v>
      </c>
      <c r="E77" s="1259">
        <f>SUM(G77,I77,K77,'[32]6.8(2)'!E74,'[32]6.8(2)'!G74,'[32]6.8(2)'!I74)</f>
        <v>1118</v>
      </c>
      <c r="F77" s="1339"/>
      <c r="G77" s="1342">
        <v>1089</v>
      </c>
      <c r="H77" s="1340"/>
      <c r="I77" s="1341" t="s">
        <v>29</v>
      </c>
      <c r="J77" s="1342"/>
      <c r="K77" s="1341" t="s">
        <v>29</v>
      </c>
      <c r="L77" s="1239"/>
    </row>
    <row r="78" spans="1:12" ht="8.1" customHeight="1">
      <c r="A78" s="1239"/>
      <c r="B78" s="1260"/>
      <c r="C78" s="1258"/>
      <c r="D78" s="1338"/>
      <c r="E78" s="1259"/>
      <c r="F78" s="1259"/>
      <c r="G78" s="1342"/>
      <c r="H78" s="1340"/>
      <c r="I78" s="1341"/>
      <c r="J78" s="1342"/>
      <c r="K78" s="1341"/>
      <c r="L78" s="1239"/>
    </row>
    <row r="79" spans="1:12" ht="15" customHeight="1">
      <c r="A79" s="1239"/>
      <c r="B79" s="1260" t="s">
        <v>28</v>
      </c>
      <c r="C79" s="1258"/>
      <c r="D79" s="1338">
        <v>2022</v>
      </c>
      <c r="E79" s="1259">
        <f>SUM(G79,I79,K79,'[32]6.8(2)'!E76,'[32]6.8(2)'!G76,'[32]6.8(2)'!I76)</f>
        <v>1728</v>
      </c>
      <c r="F79" s="1343"/>
      <c r="G79" s="1342">
        <v>1686</v>
      </c>
      <c r="H79" s="1340"/>
      <c r="I79" s="1341" t="s">
        <v>29</v>
      </c>
      <c r="J79" s="1342"/>
      <c r="K79" s="1341" t="s">
        <v>29</v>
      </c>
      <c r="L79" s="1239"/>
    </row>
    <row r="80" spans="1:12" ht="15" customHeight="1">
      <c r="A80" s="1239"/>
      <c r="B80" s="1260"/>
      <c r="C80" s="1258"/>
      <c r="D80" s="1338">
        <v>2023</v>
      </c>
      <c r="E80" s="1259">
        <f>SUM(G80,I80,K80,'[32]6.8(2)'!E77,'[32]6.8(2)'!G77,'[32]6.8(2)'!I77)</f>
        <v>1865</v>
      </c>
      <c r="F80" s="1343"/>
      <c r="G80" s="1342">
        <v>1829</v>
      </c>
      <c r="H80" s="1340"/>
      <c r="I80" s="1341" t="s">
        <v>29</v>
      </c>
      <c r="J80" s="1342"/>
      <c r="K80" s="1341" t="s">
        <v>29</v>
      </c>
      <c r="L80" s="1239"/>
    </row>
    <row r="81" spans="1:12" ht="15" customHeight="1">
      <c r="A81" s="1239"/>
      <c r="B81" s="1260"/>
      <c r="C81" s="1258"/>
      <c r="D81" s="1338">
        <v>2024</v>
      </c>
      <c r="E81" s="1259">
        <f>SUM(G81,I81,K81,'[32]6.8(2)'!E78,'[32]6.8(2)'!G78,'[32]6.8(2)'!I78)</f>
        <v>2056</v>
      </c>
      <c r="F81" s="1343"/>
      <c r="G81" s="1342">
        <v>2030</v>
      </c>
      <c r="H81" s="1340"/>
      <c r="I81" s="1341" t="s">
        <v>29</v>
      </c>
      <c r="J81" s="1342"/>
      <c r="K81" s="1341" t="s">
        <v>29</v>
      </c>
      <c r="L81" s="1239"/>
    </row>
    <row r="82" spans="1:12" ht="8.1" customHeight="1" thickBot="1">
      <c r="A82" s="1261"/>
      <c r="B82" s="1261"/>
      <c r="C82" s="1262"/>
      <c r="D82" s="1262"/>
      <c r="E82" s="1261"/>
      <c r="F82" s="1262"/>
      <c r="G82" s="1261"/>
      <c r="H82" s="1261"/>
      <c r="I82" s="1262"/>
      <c r="J82" s="1262"/>
      <c r="K82" s="1262"/>
      <c r="L82" s="1261"/>
    </row>
    <row r="83" spans="1:12" s="1263" customFormat="1" ht="15" customHeight="1">
      <c r="L83" s="1264" t="s">
        <v>30</v>
      </c>
    </row>
    <row r="84" spans="1:12" s="1263" customFormat="1" ht="13.5" customHeight="1">
      <c r="L84" s="1265" t="s">
        <v>31</v>
      </c>
    </row>
    <row r="85" spans="1:12" s="1277" customFormat="1" ht="12" customHeight="1">
      <c r="A85" s="1280"/>
      <c r="B85" s="1282" t="s">
        <v>1073</v>
      </c>
      <c r="D85" s="1278"/>
      <c r="E85" s="1281"/>
      <c r="G85" s="1280"/>
      <c r="H85" s="1280"/>
      <c r="I85" s="1280"/>
      <c r="J85" s="1283"/>
    </row>
    <row r="86" spans="1:12" ht="14.25" customHeight="1">
      <c r="B86" s="1276" t="s">
        <v>144</v>
      </c>
      <c r="D86" s="1266"/>
    </row>
    <row r="87" spans="1:12" ht="14.25" customHeight="1">
      <c r="B87" s="1284" t="s">
        <v>1077</v>
      </c>
      <c r="D87" s="1266"/>
    </row>
    <row r="88" spans="1:12" ht="6.75" customHeight="1">
      <c r="A88" s="1233"/>
    </row>
    <row r="89" spans="1:12" ht="10.5" customHeight="1">
      <c r="A89" s="1235"/>
    </row>
  </sheetData>
  <hyperlinks>
    <hyperlink ref="L1" r:id="rId1"/>
  </hyperlinks>
  <printOptions horizontalCentered="1"/>
  <pageMargins left="0.19685039370078741" right="0.19685039370078741" top="0.35433070866141736" bottom="0.31496062992125984" header="0.11811023622047245" footer="0.19685039370078741"/>
  <pageSetup paperSize="9" scale="69" fitToWidth="0" orientation="portrait" r:id="rId2"/>
  <headerFooter scaleWithDoc="0"/>
  <colBreaks count="1" manualBreakCount="1">
    <brk id="12" max="1048575" man="1"/>
  </col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J86"/>
  <sheetViews>
    <sheetView showGridLines="0" view="pageBreakPreview" zoomScale="80" zoomScaleNormal="100" zoomScaleSheetLayoutView="80" workbookViewId="0">
      <selection activeCell="J1" sqref="J1:J2"/>
    </sheetView>
  </sheetViews>
  <sheetFormatPr defaultColWidth="8.42578125" defaultRowHeight="16.5"/>
  <cols>
    <col min="1" max="1" width="1.28515625" style="1229" customWidth="1"/>
    <col min="2" max="2" width="13" style="1229" customWidth="1"/>
    <col min="3" max="3" width="8.85546875" style="1229" customWidth="1"/>
    <col min="4" max="4" width="12.140625" style="1266" customWidth="1"/>
    <col min="5" max="5" width="26.140625" style="1229" customWidth="1"/>
    <col min="6" max="6" width="2.42578125" style="1229" customWidth="1"/>
    <col min="7" max="7" width="26.140625" style="1229" customWidth="1"/>
    <col min="8" max="8" width="3.28515625" style="1229" customWidth="1"/>
    <col min="9" max="9" width="26.140625" style="1229" customWidth="1"/>
    <col min="10" max="10" width="2.140625" style="1229" customWidth="1"/>
    <col min="11" max="16384" width="8.42578125" style="1229"/>
  </cols>
  <sheetData>
    <row r="1" spans="1:10">
      <c r="G1" s="1230"/>
      <c r="J1" s="2380" t="s">
        <v>110</v>
      </c>
    </row>
    <row r="2" spans="1:10">
      <c r="J2" s="2381" t="s">
        <v>111</v>
      </c>
    </row>
    <row r="3" spans="1:10" ht="15" customHeight="1">
      <c r="H3" s="1230"/>
      <c r="I3" s="1230"/>
    </row>
    <row r="4" spans="1:10">
      <c r="B4" s="1231" t="s">
        <v>1403</v>
      </c>
      <c r="C4" s="1232" t="s">
        <v>1189</v>
      </c>
      <c r="D4" s="1267"/>
      <c r="E4" s="1233"/>
      <c r="F4" s="1233"/>
      <c r="G4" s="1233"/>
      <c r="H4" s="1233"/>
      <c r="I4" s="1233"/>
      <c r="J4" s="1233"/>
    </row>
    <row r="5" spans="1:10">
      <c r="B5" s="1234" t="s">
        <v>1404</v>
      </c>
      <c r="C5" s="1230" t="s">
        <v>1175</v>
      </c>
      <c r="D5" s="1268"/>
      <c r="E5" s="1235"/>
      <c r="F5" s="1235"/>
      <c r="G5" s="1235"/>
      <c r="H5" s="1235"/>
      <c r="I5" s="1235"/>
      <c r="J5" s="1235"/>
    </row>
    <row r="6" spans="1:10" s="2012" customFormat="1" ht="20.100000000000001" customHeight="1" thickBot="1">
      <c r="A6" s="2011"/>
      <c r="D6" s="2013"/>
    </row>
    <row r="7" spans="1:10" ht="8.1" customHeight="1" thickTop="1">
      <c r="A7" s="1236"/>
      <c r="B7" s="1237"/>
      <c r="C7" s="1238"/>
      <c r="D7" s="1269"/>
      <c r="E7" s="1236"/>
      <c r="F7" s="1236"/>
      <c r="G7" s="1236"/>
      <c r="H7" s="1236"/>
      <c r="I7" s="1236"/>
      <c r="J7" s="1236"/>
    </row>
    <row r="8" spans="1:10" ht="15.75" customHeight="1">
      <c r="A8" s="1239"/>
      <c r="B8" s="1240" t="s">
        <v>0</v>
      </c>
      <c r="C8" s="1241"/>
      <c r="D8" s="1270" t="s">
        <v>1</v>
      </c>
      <c r="E8" s="1271" t="s">
        <v>124</v>
      </c>
      <c r="F8" s="1243"/>
      <c r="G8" s="1271" t="s">
        <v>124</v>
      </c>
      <c r="H8" s="1241"/>
      <c r="I8" s="1153" t="s">
        <v>81</v>
      </c>
      <c r="J8" s="1239"/>
    </row>
    <row r="9" spans="1:10" ht="14.25" customHeight="1">
      <c r="A9" s="1239"/>
      <c r="B9" s="1244" t="s">
        <v>5</v>
      </c>
      <c r="C9" s="1244"/>
      <c r="D9" s="1251" t="s">
        <v>6</v>
      </c>
      <c r="E9" s="1153" t="s">
        <v>135</v>
      </c>
      <c r="F9" s="1247"/>
      <c r="G9" s="1271" t="s">
        <v>136</v>
      </c>
      <c r="H9" s="1243"/>
      <c r="I9" s="1153" t="s">
        <v>137</v>
      </c>
      <c r="J9" s="1239"/>
    </row>
    <row r="10" spans="1:10">
      <c r="A10" s="1239"/>
      <c r="B10" s="1248"/>
      <c r="C10" s="1249"/>
      <c r="D10" s="1251"/>
      <c r="E10" s="1155" t="s">
        <v>138</v>
      </c>
      <c r="F10" s="1243"/>
      <c r="G10" s="1155" t="s">
        <v>139</v>
      </c>
      <c r="H10" s="1243"/>
      <c r="I10" s="1155" t="s">
        <v>140</v>
      </c>
      <c r="J10" s="1239"/>
    </row>
    <row r="11" spans="1:10">
      <c r="A11" s="1239"/>
      <c r="B11" s="1248"/>
      <c r="C11" s="1243"/>
      <c r="D11" s="1251"/>
      <c r="E11" s="1155" t="s">
        <v>141</v>
      </c>
      <c r="F11" s="1243"/>
      <c r="G11" s="1155" t="s">
        <v>142</v>
      </c>
      <c r="H11" s="1243"/>
      <c r="I11" s="1155" t="s">
        <v>143</v>
      </c>
      <c r="J11" s="1239"/>
    </row>
    <row r="12" spans="1:10" ht="8.1" customHeight="1">
      <c r="A12" s="1252"/>
      <c r="B12" s="1253"/>
      <c r="C12" s="1254"/>
      <c r="D12" s="1272"/>
      <c r="E12" s="1254"/>
      <c r="F12" s="1254"/>
      <c r="G12" s="1254"/>
      <c r="H12" s="1254"/>
      <c r="I12" s="1254"/>
      <c r="J12" s="1252"/>
    </row>
    <row r="13" spans="1:10" ht="8.1" customHeight="1">
      <c r="A13" s="1239"/>
      <c r="B13" s="1249"/>
      <c r="C13" s="1248"/>
      <c r="D13" s="1273"/>
      <c r="E13" s="1248"/>
      <c r="F13" s="1248"/>
      <c r="G13" s="1248"/>
      <c r="H13" s="1248"/>
      <c r="I13" s="1248"/>
      <c r="J13" s="1239"/>
    </row>
    <row r="14" spans="1:10" ht="15" customHeight="1">
      <c r="A14" s="1239"/>
      <c r="B14" s="1240" t="s">
        <v>44</v>
      </c>
      <c r="C14" s="1255"/>
      <c r="D14" s="1337">
        <v>2022</v>
      </c>
      <c r="E14" s="2023">
        <f>SUM(E18,E22,E26,E30,E34,E38,E42,E46,E50,E54,E58,,E62,E66,E70,E74,E78)</f>
        <v>2661</v>
      </c>
      <c r="F14" s="2024"/>
      <c r="G14" s="2023">
        <f>SUM(G18,G22,G26,G30,G34,G38,G42,G46,G50,G54,G58,,G62,G66,G70,G74,G78)</f>
        <v>12754</v>
      </c>
      <c r="H14" s="1339"/>
      <c r="I14" s="2023">
        <f>SUM(I18,I22,I26,I30,I34,I38,I42,I46,I50,I54,I58,,I62,I66,I70,I74,I78)</f>
        <v>9699</v>
      </c>
      <c r="J14" s="1257"/>
    </row>
    <row r="15" spans="1:10" ht="15" customHeight="1">
      <c r="A15" s="1239"/>
      <c r="B15" s="1240"/>
      <c r="C15" s="1255"/>
      <c r="D15" s="1337">
        <v>2023</v>
      </c>
      <c r="E15" s="2023">
        <f>SUM(E19,E23,E27,E31,E35,E39,E43,E47,E51,E55,E59,,E63,E67,E71,E75,E79)</f>
        <v>2560</v>
      </c>
      <c r="F15" s="2024"/>
      <c r="G15" s="2023">
        <f>SUM(G19,G23,G27,G31,G35,G39,G43,G47,G51,G55,G59,,G63,G67,G71,G75,G79)</f>
        <v>13103</v>
      </c>
      <c r="H15" s="1339"/>
      <c r="I15" s="2023">
        <f>SUM(I19,I23,I27,I31,I35,I39,I43,I47,I51,I55,I59,,I63,I67,I71,I75,I79)</f>
        <v>9412</v>
      </c>
      <c r="J15" s="1257"/>
    </row>
    <row r="16" spans="1:10" ht="15" customHeight="1">
      <c r="A16" s="1239"/>
      <c r="B16" s="1246"/>
      <c r="C16" s="1258"/>
      <c r="D16" s="1337">
        <v>2024</v>
      </c>
      <c r="E16" s="2023">
        <f>SUM(E20,E24,E28,E32,E36,E40,E44,E48,E52,E56,E60,,E64,E68,E72,E76,E80)</f>
        <v>2570</v>
      </c>
      <c r="F16" s="2024"/>
      <c r="G16" s="2023">
        <f>SUM(G20,G24,G28,G32,G36,G40,G44,G48,G52,G56,G60,,G64,G68,G72,G76,G80)</f>
        <v>13479</v>
      </c>
      <c r="H16" s="1339"/>
      <c r="I16" s="2023">
        <f>SUM(I20,I24,I28,I32,I36,I40,I44,I48,I52,I56,I60,,I64,I68,I72,I76,I80)</f>
        <v>10550</v>
      </c>
      <c r="J16" s="1239"/>
    </row>
    <row r="17" spans="1:10" ht="8.1" customHeight="1">
      <c r="A17" s="1239"/>
      <c r="B17" s="1246"/>
      <c r="C17" s="1258"/>
      <c r="D17" s="1338"/>
      <c r="E17" s="1341"/>
      <c r="F17" s="2024"/>
      <c r="G17" s="1341"/>
      <c r="H17" s="1339"/>
      <c r="I17" s="1339"/>
      <c r="J17" s="1239"/>
    </row>
    <row r="18" spans="1:10" ht="15" customHeight="1">
      <c r="A18" s="1239"/>
      <c r="B18" s="1260" t="s">
        <v>13</v>
      </c>
      <c r="C18" s="1258"/>
      <c r="D18" s="1338">
        <v>2022</v>
      </c>
      <c r="E18" s="1341" t="s">
        <v>29</v>
      </c>
      <c r="F18" s="2025"/>
      <c r="G18" s="1341">
        <v>3361</v>
      </c>
      <c r="H18" s="106"/>
      <c r="I18" s="106">
        <v>893</v>
      </c>
      <c r="J18" s="1239"/>
    </row>
    <row r="19" spans="1:10" ht="15" customHeight="1">
      <c r="A19" s="1239"/>
      <c r="B19" s="1260"/>
      <c r="C19" s="1258"/>
      <c r="D19" s="1338">
        <v>2023</v>
      </c>
      <c r="E19" s="1341" t="s">
        <v>29</v>
      </c>
      <c r="F19" s="2025"/>
      <c r="G19" s="1341">
        <v>3736</v>
      </c>
      <c r="H19" s="106"/>
      <c r="I19" s="106">
        <v>1031</v>
      </c>
      <c r="J19" s="1239"/>
    </row>
    <row r="20" spans="1:10" ht="15" customHeight="1">
      <c r="A20" s="1239"/>
      <c r="B20" s="1260"/>
      <c r="C20" s="1258"/>
      <c r="D20" s="1338">
        <v>2024</v>
      </c>
      <c r="E20" s="1341" t="s">
        <v>29</v>
      </c>
      <c r="F20" s="2025"/>
      <c r="G20" s="1341">
        <v>3974</v>
      </c>
      <c r="H20" s="106"/>
      <c r="I20" s="106">
        <v>1106</v>
      </c>
      <c r="J20" s="1239"/>
    </row>
    <row r="21" spans="1:10" ht="8.1" customHeight="1">
      <c r="A21" s="1239"/>
      <c r="B21" s="1260"/>
      <c r="C21" s="1258"/>
      <c r="D21" s="1338"/>
      <c r="E21" s="1341"/>
      <c r="F21" s="2025"/>
      <c r="G21" s="1341"/>
      <c r="H21" s="106"/>
      <c r="I21" s="106"/>
      <c r="J21" s="1239"/>
    </row>
    <row r="22" spans="1:10" ht="15" customHeight="1">
      <c r="A22" s="1239"/>
      <c r="B22" s="1260" t="s">
        <v>14</v>
      </c>
      <c r="C22" s="1258"/>
      <c r="D22" s="1338">
        <v>2022</v>
      </c>
      <c r="E22" s="1341">
        <v>1695</v>
      </c>
      <c r="F22" s="2025"/>
      <c r="G22" s="1341">
        <v>124</v>
      </c>
      <c r="H22" s="106"/>
      <c r="I22" s="106">
        <v>363</v>
      </c>
      <c r="J22" s="1239"/>
    </row>
    <row r="23" spans="1:10" ht="15" customHeight="1">
      <c r="A23" s="1239"/>
      <c r="B23" s="1260"/>
      <c r="C23" s="1258"/>
      <c r="D23" s="1338">
        <v>2023</v>
      </c>
      <c r="E23" s="1341">
        <v>1588</v>
      </c>
      <c r="F23" s="2025"/>
      <c r="G23" s="1341">
        <v>164</v>
      </c>
      <c r="H23" s="106"/>
      <c r="I23" s="106">
        <v>348</v>
      </c>
      <c r="J23" s="1239"/>
    </row>
    <row r="24" spans="1:10" ht="15" customHeight="1">
      <c r="A24" s="1239"/>
      <c r="B24" s="1260"/>
      <c r="C24" s="1258"/>
      <c r="D24" s="1338">
        <v>2024</v>
      </c>
      <c r="E24" s="1341">
        <v>1405</v>
      </c>
      <c r="F24" s="2025"/>
      <c r="G24" s="1341">
        <v>153</v>
      </c>
      <c r="H24" s="106"/>
      <c r="I24" s="106">
        <v>384</v>
      </c>
      <c r="J24" s="1239"/>
    </row>
    <row r="25" spans="1:10" ht="8.1" customHeight="1">
      <c r="A25" s="1239"/>
      <c r="B25" s="1260"/>
      <c r="C25" s="1258"/>
      <c r="D25" s="1338"/>
      <c r="E25" s="1341"/>
      <c r="F25" s="2025"/>
      <c r="G25" s="1341"/>
      <c r="H25" s="106"/>
      <c r="I25" s="106"/>
      <c r="J25" s="1239"/>
    </row>
    <row r="26" spans="1:10" ht="15" customHeight="1">
      <c r="A26" s="1239"/>
      <c r="B26" s="1260" t="s">
        <v>15</v>
      </c>
      <c r="C26" s="1258"/>
      <c r="D26" s="1338">
        <v>2022</v>
      </c>
      <c r="E26" s="1341" t="s">
        <v>29</v>
      </c>
      <c r="F26" s="2025"/>
      <c r="G26" s="1341">
        <v>158</v>
      </c>
      <c r="H26" s="106"/>
      <c r="I26" s="106">
        <v>261</v>
      </c>
      <c r="J26" s="1239"/>
    </row>
    <row r="27" spans="1:10" ht="15" customHeight="1">
      <c r="A27" s="1239"/>
      <c r="B27" s="1260"/>
      <c r="C27" s="1258"/>
      <c r="D27" s="1338">
        <v>2023</v>
      </c>
      <c r="E27" s="1341" t="s">
        <v>29</v>
      </c>
      <c r="F27" s="2025"/>
      <c r="G27" s="1341">
        <v>137</v>
      </c>
      <c r="H27" s="106"/>
      <c r="I27" s="106">
        <v>303</v>
      </c>
      <c r="J27" s="1239"/>
    </row>
    <row r="28" spans="1:10" ht="15" customHeight="1">
      <c r="A28" s="1239"/>
      <c r="B28" s="1260"/>
      <c r="C28" s="1258"/>
      <c r="D28" s="1338">
        <v>2024</v>
      </c>
      <c r="E28" s="1341" t="s">
        <v>29</v>
      </c>
      <c r="F28" s="2025"/>
      <c r="G28" s="1341">
        <v>123</v>
      </c>
      <c r="H28" s="106"/>
      <c r="I28" s="106">
        <v>372</v>
      </c>
      <c r="J28" s="1239"/>
    </row>
    <row r="29" spans="1:10" ht="8.1" customHeight="1">
      <c r="A29" s="1239"/>
      <c r="B29" s="1260"/>
      <c r="C29" s="1258"/>
      <c r="D29" s="1338"/>
      <c r="E29" s="1341"/>
      <c r="F29" s="2025"/>
      <c r="G29" s="1341"/>
      <c r="H29" s="106"/>
      <c r="I29" s="106"/>
      <c r="J29" s="1239"/>
    </row>
    <row r="30" spans="1:10" ht="15" customHeight="1">
      <c r="A30" s="1239"/>
      <c r="B30" s="1260" t="s">
        <v>16</v>
      </c>
      <c r="C30" s="1258"/>
      <c r="D30" s="1338">
        <v>2022</v>
      </c>
      <c r="E30" s="1341" t="s">
        <v>29</v>
      </c>
      <c r="F30" s="2025"/>
      <c r="G30" s="1341">
        <v>211</v>
      </c>
      <c r="H30" s="106"/>
      <c r="I30" s="106">
        <v>696</v>
      </c>
      <c r="J30" s="1239"/>
    </row>
    <row r="31" spans="1:10" ht="15" customHeight="1">
      <c r="A31" s="1239"/>
      <c r="B31" s="1260"/>
      <c r="C31" s="1258"/>
      <c r="D31" s="1338">
        <v>2023</v>
      </c>
      <c r="E31" s="1341" t="s">
        <v>29</v>
      </c>
      <c r="F31" s="2025"/>
      <c r="G31" s="1341">
        <v>242</v>
      </c>
      <c r="H31" s="106"/>
      <c r="I31" s="106">
        <v>693</v>
      </c>
      <c r="J31" s="1239"/>
    </row>
    <row r="32" spans="1:10" ht="15" customHeight="1">
      <c r="A32" s="1239"/>
      <c r="B32" s="1260"/>
      <c r="C32" s="1258"/>
      <c r="D32" s="1338">
        <v>2024</v>
      </c>
      <c r="E32" s="1341" t="s">
        <v>29</v>
      </c>
      <c r="F32" s="2025"/>
      <c r="G32" s="1341">
        <v>238</v>
      </c>
      <c r="H32" s="106"/>
      <c r="I32" s="106">
        <v>925</v>
      </c>
      <c r="J32" s="1239"/>
    </row>
    <row r="33" spans="1:10" ht="8.1" customHeight="1">
      <c r="A33" s="1239"/>
      <c r="B33" s="1260"/>
      <c r="C33" s="1258"/>
      <c r="D33" s="1338"/>
      <c r="E33" s="1341"/>
      <c r="F33" s="2025"/>
      <c r="G33" s="1341"/>
      <c r="H33" s="106"/>
      <c r="I33" s="106"/>
      <c r="J33" s="1239"/>
    </row>
    <row r="34" spans="1:10" ht="15" customHeight="1">
      <c r="A34" s="1239"/>
      <c r="B34" s="1260" t="s">
        <v>17</v>
      </c>
      <c r="C34" s="1258"/>
      <c r="D34" s="1338">
        <v>2022</v>
      </c>
      <c r="E34" s="1341">
        <v>81</v>
      </c>
      <c r="F34" s="2025"/>
      <c r="G34" s="1341">
        <v>771</v>
      </c>
      <c r="H34" s="106"/>
      <c r="I34" s="106">
        <v>278</v>
      </c>
      <c r="J34" s="1239"/>
    </row>
    <row r="35" spans="1:10" ht="15" customHeight="1">
      <c r="A35" s="1239"/>
      <c r="B35" s="1260"/>
      <c r="C35" s="1258"/>
      <c r="D35" s="1338">
        <v>2023</v>
      </c>
      <c r="E35" s="1341">
        <v>89</v>
      </c>
      <c r="F35" s="2025"/>
      <c r="G35" s="1341">
        <v>714</v>
      </c>
      <c r="H35" s="106"/>
      <c r="I35" s="106">
        <v>322</v>
      </c>
      <c r="J35" s="1239"/>
    </row>
    <row r="36" spans="1:10" ht="15" customHeight="1">
      <c r="A36" s="1239"/>
      <c r="B36" s="1260"/>
      <c r="C36" s="1258"/>
      <c r="D36" s="1338">
        <v>2024</v>
      </c>
      <c r="E36" s="1341">
        <v>81</v>
      </c>
      <c r="F36" s="2025"/>
      <c r="G36" s="1341">
        <v>755</v>
      </c>
      <c r="H36" s="106"/>
      <c r="I36" s="106">
        <v>339</v>
      </c>
      <c r="J36" s="1239"/>
    </row>
    <row r="37" spans="1:10" ht="8.1" customHeight="1">
      <c r="A37" s="1239"/>
      <c r="B37" s="1260"/>
      <c r="C37" s="1258"/>
      <c r="D37" s="1338"/>
      <c r="E37" s="1341"/>
      <c r="F37" s="2025"/>
      <c r="G37" s="1341"/>
      <c r="H37" s="106"/>
      <c r="I37" s="106"/>
      <c r="J37" s="1239"/>
    </row>
    <row r="38" spans="1:10" ht="15" customHeight="1">
      <c r="A38" s="1239"/>
      <c r="B38" s="1260" t="s">
        <v>18</v>
      </c>
      <c r="C38" s="1258"/>
      <c r="D38" s="1338">
        <v>2022</v>
      </c>
      <c r="E38" s="1341">
        <v>90</v>
      </c>
      <c r="F38" s="2025"/>
      <c r="G38" s="1341">
        <v>224</v>
      </c>
      <c r="H38" s="106"/>
      <c r="I38" s="106">
        <v>446</v>
      </c>
      <c r="J38" s="1239"/>
    </row>
    <row r="39" spans="1:10" ht="15" customHeight="1">
      <c r="A39" s="1239"/>
      <c r="B39" s="1260"/>
      <c r="C39" s="1258"/>
      <c r="D39" s="1338">
        <v>2023</v>
      </c>
      <c r="E39" s="1341">
        <v>88</v>
      </c>
      <c r="F39" s="2025"/>
      <c r="G39" s="1341">
        <v>247</v>
      </c>
      <c r="H39" s="106"/>
      <c r="I39" s="106">
        <v>395</v>
      </c>
      <c r="J39" s="1239"/>
    </row>
    <row r="40" spans="1:10" ht="15" customHeight="1">
      <c r="A40" s="1239"/>
      <c r="B40" s="1260"/>
      <c r="C40" s="1258"/>
      <c r="D40" s="1338">
        <v>2024</v>
      </c>
      <c r="E40" s="1341">
        <v>123</v>
      </c>
      <c r="F40" s="2025"/>
      <c r="G40" s="1341">
        <v>225</v>
      </c>
      <c r="H40" s="106"/>
      <c r="I40" s="106">
        <v>444</v>
      </c>
      <c r="J40" s="1239"/>
    </row>
    <row r="41" spans="1:10" ht="8.1" customHeight="1">
      <c r="A41" s="1239"/>
      <c r="B41" s="1260"/>
      <c r="C41" s="1258"/>
      <c r="D41" s="1338"/>
      <c r="E41" s="1341"/>
      <c r="F41" s="2025"/>
      <c r="G41" s="1341"/>
      <c r="H41" s="106"/>
      <c r="I41" s="106"/>
      <c r="J41" s="1239"/>
    </row>
    <row r="42" spans="1:10" ht="15" customHeight="1">
      <c r="A42" s="1239"/>
      <c r="B42" s="1260" t="s">
        <v>20</v>
      </c>
      <c r="C42" s="1258"/>
      <c r="D42" s="1338">
        <v>2022</v>
      </c>
      <c r="E42" s="1341">
        <v>581</v>
      </c>
      <c r="F42" s="2025"/>
      <c r="G42" s="1341">
        <v>262</v>
      </c>
      <c r="H42" s="106"/>
      <c r="I42" s="106">
        <v>868</v>
      </c>
      <c r="J42" s="1239"/>
    </row>
    <row r="43" spans="1:10" ht="15" customHeight="1">
      <c r="A43" s="1239"/>
      <c r="B43" s="1260"/>
      <c r="C43" s="1258"/>
      <c r="D43" s="1338">
        <v>2023</v>
      </c>
      <c r="E43" s="1341">
        <v>546</v>
      </c>
      <c r="F43" s="2025"/>
      <c r="G43" s="1341">
        <v>263</v>
      </c>
      <c r="H43" s="106"/>
      <c r="I43" s="106">
        <v>751</v>
      </c>
      <c r="J43" s="1239"/>
    </row>
    <row r="44" spans="1:10" ht="15" customHeight="1">
      <c r="A44" s="1239"/>
      <c r="B44" s="1260"/>
      <c r="C44" s="1258"/>
      <c r="D44" s="1338">
        <v>2024</v>
      </c>
      <c r="E44" s="1341">
        <v>491</v>
      </c>
      <c r="F44" s="2025"/>
      <c r="G44" s="1341">
        <v>287</v>
      </c>
      <c r="H44" s="106"/>
      <c r="I44" s="106">
        <v>847</v>
      </c>
      <c r="J44" s="1239"/>
    </row>
    <row r="45" spans="1:10" ht="8.1" customHeight="1">
      <c r="A45" s="1239"/>
      <c r="B45" s="1260"/>
      <c r="C45" s="1258"/>
      <c r="D45" s="1338"/>
      <c r="E45" s="1341"/>
      <c r="F45" s="2025"/>
      <c r="G45" s="1341"/>
      <c r="H45" s="106"/>
      <c r="I45" s="106"/>
      <c r="J45" s="1239"/>
    </row>
    <row r="46" spans="1:10" ht="15" customHeight="1">
      <c r="A46" s="1239"/>
      <c r="B46" s="1260" t="s">
        <v>21</v>
      </c>
      <c r="C46" s="1258"/>
      <c r="D46" s="1338">
        <v>2022</v>
      </c>
      <c r="E46" s="1341">
        <v>37</v>
      </c>
      <c r="F46" s="2025"/>
      <c r="G46" s="1341">
        <v>45</v>
      </c>
      <c r="H46" s="106"/>
      <c r="I46" s="106">
        <v>58</v>
      </c>
      <c r="J46" s="1239"/>
    </row>
    <row r="47" spans="1:10" ht="15" customHeight="1">
      <c r="A47" s="1239"/>
      <c r="B47" s="1260"/>
      <c r="C47" s="1258"/>
      <c r="D47" s="1338">
        <v>2023</v>
      </c>
      <c r="E47" s="1341">
        <v>20</v>
      </c>
      <c r="F47" s="2025"/>
      <c r="G47" s="1341">
        <v>73</v>
      </c>
      <c r="H47" s="106"/>
      <c r="I47" s="106">
        <v>45</v>
      </c>
      <c r="J47" s="1239"/>
    </row>
    <row r="48" spans="1:10" ht="15" customHeight="1">
      <c r="A48" s="1239"/>
      <c r="B48" s="1260"/>
      <c r="C48" s="1258"/>
      <c r="D48" s="1338">
        <v>2024</v>
      </c>
      <c r="E48" s="1341">
        <v>44</v>
      </c>
      <c r="F48" s="2025"/>
      <c r="G48" s="1341">
        <v>51</v>
      </c>
      <c r="H48" s="106"/>
      <c r="I48" s="106">
        <v>49</v>
      </c>
      <c r="J48" s="1239"/>
    </row>
    <row r="49" spans="1:10" ht="8.1" customHeight="1">
      <c r="A49" s="1239"/>
      <c r="B49" s="1260"/>
      <c r="C49" s="1258"/>
      <c r="D49" s="1338"/>
      <c r="E49" s="1341"/>
      <c r="F49" s="2025"/>
      <c r="G49" s="1341"/>
      <c r="H49" s="106"/>
      <c r="I49" s="106"/>
      <c r="J49" s="1239"/>
    </row>
    <row r="50" spans="1:10" ht="15" customHeight="1">
      <c r="A50" s="1239"/>
      <c r="B50" s="1260" t="s">
        <v>19</v>
      </c>
      <c r="C50" s="1258"/>
      <c r="D50" s="1338">
        <v>2022</v>
      </c>
      <c r="E50" s="1341">
        <v>64</v>
      </c>
      <c r="F50" s="2025"/>
      <c r="G50" s="1341">
        <v>165</v>
      </c>
      <c r="H50" s="106"/>
      <c r="I50" s="106">
        <v>417</v>
      </c>
      <c r="J50" s="1239"/>
    </row>
    <row r="51" spans="1:10" ht="15" customHeight="1">
      <c r="A51" s="1239"/>
      <c r="B51" s="1260"/>
      <c r="C51" s="1258"/>
      <c r="D51" s="1338">
        <v>2023</v>
      </c>
      <c r="E51" s="1341">
        <v>80</v>
      </c>
      <c r="F51" s="2025"/>
      <c r="G51" s="1341">
        <v>158</v>
      </c>
      <c r="H51" s="106"/>
      <c r="I51" s="106">
        <v>378</v>
      </c>
      <c r="J51" s="1239"/>
    </row>
    <row r="52" spans="1:10" ht="15" customHeight="1">
      <c r="A52" s="1239"/>
      <c r="B52" s="1260"/>
      <c r="C52" s="1258"/>
      <c r="D52" s="1338">
        <v>2024</v>
      </c>
      <c r="E52" s="1341">
        <v>249</v>
      </c>
      <c r="F52" s="2025"/>
      <c r="G52" s="1341">
        <v>237</v>
      </c>
      <c r="H52" s="106"/>
      <c r="I52" s="106">
        <v>416</v>
      </c>
      <c r="J52" s="1239"/>
    </row>
    <row r="53" spans="1:10" ht="8.1" customHeight="1">
      <c r="A53" s="1239"/>
      <c r="B53" s="1260"/>
      <c r="C53" s="1258"/>
      <c r="D53" s="1338"/>
      <c r="E53" s="1341"/>
      <c r="F53" s="2025"/>
      <c r="G53" s="1341"/>
      <c r="H53" s="106"/>
      <c r="I53" s="106"/>
      <c r="J53" s="1239"/>
    </row>
    <row r="54" spans="1:10" ht="15" customHeight="1">
      <c r="A54" s="1239"/>
      <c r="B54" s="1260" t="s">
        <v>45</v>
      </c>
      <c r="C54" s="1258"/>
      <c r="D54" s="1338">
        <v>2022</v>
      </c>
      <c r="E54" s="1341" t="s">
        <v>29</v>
      </c>
      <c r="F54" s="2025"/>
      <c r="G54" s="1341">
        <v>1240</v>
      </c>
      <c r="H54" s="106"/>
      <c r="I54" s="106">
        <v>769</v>
      </c>
      <c r="J54" s="1239"/>
    </row>
    <row r="55" spans="1:10" ht="15" customHeight="1">
      <c r="A55" s="1239"/>
      <c r="B55" s="1260"/>
      <c r="C55" s="1258"/>
      <c r="D55" s="1338">
        <v>2023</v>
      </c>
      <c r="E55" s="1341" t="s">
        <v>29</v>
      </c>
      <c r="F55" s="2025"/>
      <c r="G55" s="1341">
        <v>1153</v>
      </c>
      <c r="H55" s="106"/>
      <c r="I55" s="106">
        <v>698</v>
      </c>
      <c r="J55" s="1239"/>
    </row>
    <row r="56" spans="1:10" ht="15" customHeight="1">
      <c r="A56" s="1239"/>
      <c r="B56" s="1260"/>
      <c r="C56" s="1258"/>
      <c r="D56" s="1338">
        <v>2024</v>
      </c>
      <c r="E56" s="1341" t="s">
        <v>29</v>
      </c>
      <c r="F56" s="2025"/>
      <c r="G56" s="1341">
        <v>1184</v>
      </c>
      <c r="H56" s="106"/>
      <c r="I56" s="106">
        <v>930</v>
      </c>
      <c r="J56" s="1239"/>
    </row>
    <row r="57" spans="1:10" ht="8.1" customHeight="1">
      <c r="A57" s="1239"/>
      <c r="B57" s="1260"/>
      <c r="C57" s="1258"/>
      <c r="D57" s="1338"/>
      <c r="E57" s="1341"/>
      <c r="F57" s="2025"/>
      <c r="G57" s="1341"/>
      <c r="H57" s="106"/>
      <c r="I57" s="106"/>
      <c r="J57" s="1239"/>
    </row>
    <row r="58" spans="1:10" ht="15" customHeight="1">
      <c r="A58" s="1239"/>
      <c r="B58" s="1260" t="s">
        <v>25</v>
      </c>
      <c r="C58" s="1258"/>
      <c r="D58" s="1338">
        <v>2022</v>
      </c>
      <c r="E58" s="1341">
        <v>24</v>
      </c>
      <c r="F58" s="2025"/>
      <c r="G58" s="1341">
        <v>766</v>
      </c>
      <c r="H58" s="106"/>
      <c r="I58" s="106">
        <v>378</v>
      </c>
      <c r="J58" s="1239"/>
    </row>
    <row r="59" spans="1:10" ht="15" customHeight="1">
      <c r="A59" s="1239"/>
      <c r="B59" s="1260"/>
      <c r="C59" s="1258"/>
      <c r="D59" s="1338">
        <v>2023</v>
      </c>
      <c r="E59" s="1341">
        <v>52</v>
      </c>
      <c r="F59" s="2025"/>
      <c r="G59" s="1341">
        <v>878</v>
      </c>
      <c r="H59" s="106"/>
      <c r="I59" s="106">
        <v>373</v>
      </c>
      <c r="J59" s="1239"/>
    </row>
    <row r="60" spans="1:10" ht="15" customHeight="1">
      <c r="A60" s="1239"/>
      <c r="B60" s="1260"/>
      <c r="C60" s="1258"/>
      <c r="D60" s="1338">
        <v>2024</v>
      </c>
      <c r="E60" s="1341">
        <v>78</v>
      </c>
      <c r="F60" s="2025"/>
      <c r="G60" s="1341">
        <v>918</v>
      </c>
      <c r="H60" s="106"/>
      <c r="I60" s="106">
        <v>363</v>
      </c>
      <c r="J60" s="1239"/>
    </row>
    <row r="61" spans="1:10" ht="8.1" customHeight="1">
      <c r="A61" s="1239"/>
      <c r="B61" s="1260"/>
      <c r="C61" s="1258"/>
      <c r="D61" s="1338"/>
      <c r="E61" s="1341"/>
      <c r="F61" s="2025"/>
      <c r="G61" s="1341"/>
      <c r="H61" s="106"/>
      <c r="I61" s="106"/>
      <c r="J61" s="1239"/>
    </row>
    <row r="62" spans="1:10" ht="15" customHeight="1">
      <c r="A62" s="1239"/>
      <c r="B62" s="1260" t="s">
        <v>46</v>
      </c>
      <c r="C62" s="1258"/>
      <c r="D62" s="1338">
        <v>2022</v>
      </c>
      <c r="E62" s="1341" t="s">
        <v>29</v>
      </c>
      <c r="F62" s="2025"/>
      <c r="G62" s="1341">
        <v>2838</v>
      </c>
      <c r="H62" s="106"/>
      <c r="I62" s="106">
        <v>2911</v>
      </c>
      <c r="J62" s="1239"/>
    </row>
    <row r="63" spans="1:10" ht="15" customHeight="1">
      <c r="A63" s="1239"/>
      <c r="B63" s="1260"/>
      <c r="C63" s="1258"/>
      <c r="D63" s="1338">
        <v>2023</v>
      </c>
      <c r="E63" s="1341" t="s">
        <v>29</v>
      </c>
      <c r="F63" s="2025"/>
      <c r="G63" s="1341">
        <v>2753</v>
      </c>
      <c r="H63" s="106"/>
      <c r="I63" s="106">
        <v>2876</v>
      </c>
      <c r="J63" s="1239"/>
    </row>
    <row r="64" spans="1:10" ht="15" customHeight="1">
      <c r="A64" s="1239"/>
      <c r="B64" s="1260"/>
      <c r="C64" s="1258"/>
      <c r="D64" s="1338">
        <v>2024</v>
      </c>
      <c r="E64" s="1341" t="s">
        <v>29</v>
      </c>
      <c r="F64" s="2025"/>
      <c r="G64" s="1341">
        <v>2635</v>
      </c>
      <c r="H64" s="106"/>
      <c r="I64" s="106">
        <v>2937</v>
      </c>
      <c r="J64" s="1239"/>
    </row>
    <row r="65" spans="1:10" ht="8.1" customHeight="1">
      <c r="A65" s="1239"/>
      <c r="B65" s="1260"/>
      <c r="C65" s="1258"/>
      <c r="D65" s="1338"/>
      <c r="E65" s="1341"/>
      <c r="F65" s="2025"/>
      <c r="G65" s="1341"/>
      <c r="H65" s="106"/>
      <c r="I65" s="106"/>
      <c r="J65" s="1239"/>
    </row>
    <row r="66" spans="1:10" ht="15" customHeight="1">
      <c r="A66" s="1239"/>
      <c r="B66" s="1248" t="s">
        <v>23</v>
      </c>
      <c r="C66" s="1260"/>
      <c r="D66" s="1338">
        <v>2022</v>
      </c>
      <c r="E66" s="1341">
        <v>89</v>
      </c>
      <c r="F66" s="2025"/>
      <c r="G66" s="1341">
        <v>69</v>
      </c>
      <c r="H66" s="106"/>
      <c r="I66" s="106">
        <v>614</v>
      </c>
      <c r="J66" s="1274"/>
    </row>
    <row r="67" spans="1:10" ht="15" customHeight="1">
      <c r="A67" s="1239"/>
      <c r="B67" s="1248"/>
      <c r="C67" s="1260"/>
      <c r="D67" s="1338">
        <v>2023</v>
      </c>
      <c r="E67" s="1341">
        <v>97</v>
      </c>
      <c r="F67" s="2025"/>
      <c r="G67" s="1341">
        <v>67</v>
      </c>
      <c r="H67" s="106"/>
      <c r="I67" s="106">
        <v>573</v>
      </c>
      <c r="J67" s="1274"/>
    </row>
    <row r="68" spans="1:10" ht="15" customHeight="1">
      <c r="A68" s="1239"/>
      <c r="B68" s="1248"/>
      <c r="C68" s="1260"/>
      <c r="D68" s="1338">
        <v>2024</v>
      </c>
      <c r="E68" s="1341">
        <v>99</v>
      </c>
      <c r="F68" s="2025"/>
      <c r="G68" s="1341">
        <v>59</v>
      </c>
      <c r="H68" s="106"/>
      <c r="I68" s="106">
        <v>612</v>
      </c>
      <c r="J68" s="1274"/>
    </row>
    <row r="69" spans="1:10" ht="8.1" customHeight="1">
      <c r="A69" s="1239"/>
      <c r="B69" s="1248"/>
      <c r="C69" s="1260"/>
      <c r="D69" s="1338"/>
      <c r="E69" s="1341"/>
      <c r="F69" s="2025"/>
      <c r="G69" s="1341"/>
      <c r="H69" s="106"/>
      <c r="I69" s="106"/>
      <c r="J69" s="1274"/>
    </row>
    <row r="70" spans="1:10" ht="15" customHeight="1">
      <c r="A70" s="1239"/>
      <c r="B70" s="1260" t="s">
        <v>26</v>
      </c>
      <c r="C70" s="1258"/>
      <c r="D70" s="1338">
        <v>2022</v>
      </c>
      <c r="E70" s="1341" t="s">
        <v>29</v>
      </c>
      <c r="F70" s="2025"/>
      <c r="G70" s="1341">
        <v>2512</v>
      </c>
      <c r="H70" s="106"/>
      <c r="I70" s="106">
        <v>683</v>
      </c>
      <c r="J70" s="1239"/>
    </row>
    <row r="71" spans="1:10" ht="15" customHeight="1">
      <c r="A71" s="1239"/>
      <c r="B71" s="1260"/>
      <c r="C71" s="1258"/>
      <c r="D71" s="1338">
        <v>2023</v>
      </c>
      <c r="E71" s="1341" t="s">
        <v>29</v>
      </c>
      <c r="F71" s="2025"/>
      <c r="G71" s="1341">
        <v>2500</v>
      </c>
      <c r="H71" s="106"/>
      <c r="I71" s="106">
        <v>573</v>
      </c>
      <c r="J71" s="1239"/>
    </row>
    <row r="72" spans="1:10" ht="15" customHeight="1">
      <c r="A72" s="1239"/>
      <c r="B72" s="1260"/>
      <c r="C72" s="1258"/>
      <c r="D72" s="1338">
        <v>2024</v>
      </c>
      <c r="E72" s="1341" t="s">
        <v>29</v>
      </c>
      <c r="F72" s="2025"/>
      <c r="G72" s="1341">
        <v>2625</v>
      </c>
      <c r="H72" s="106"/>
      <c r="I72" s="106">
        <v>786</v>
      </c>
      <c r="J72" s="1239"/>
    </row>
    <row r="73" spans="1:10" ht="8.1" customHeight="1">
      <c r="A73" s="1239"/>
      <c r="B73" s="1260"/>
      <c r="C73" s="1258"/>
      <c r="D73" s="1338"/>
      <c r="E73" s="1341"/>
      <c r="F73" s="2025"/>
      <c r="G73" s="1341"/>
      <c r="H73" s="106"/>
      <c r="I73" s="106"/>
      <c r="J73" s="1239"/>
    </row>
    <row r="74" spans="1:10" ht="15" customHeight="1">
      <c r="A74" s="1239"/>
      <c r="B74" s="1248" t="s">
        <v>27</v>
      </c>
      <c r="C74" s="1260"/>
      <c r="D74" s="1338">
        <v>2022</v>
      </c>
      <c r="E74" s="1341" t="s">
        <v>29</v>
      </c>
      <c r="F74" s="2025"/>
      <c r="G74" s="1341">
        <v>8</v>
      </c>
      <c r="H74" s="106"/>
      <c r="I74" s="106">
        <v>22</v>
      </c>
      <c r="J74" s="1274"/>
    </row>
    <row r="75" spans="1:10" ht="15" customHeight="1">
      <c r="A75" s="1239"/>
      <c r="B75" s="1248"/>
      <c r="C75" s="1260"/>
      <c r="D75" s="1338">
        <v>2023</v>
      </c>
      <c r="E75" s="1341" t="s">
        <v>29</v>
      </c>
      <c r="F75" s="2025"/>
      <c r="G75" s="1341">
        <v>18</v>
      </c>
      <c r="H75" s="106"/>
      <c r="I75" s="106">
        <v>17</v>
      </c>
      <c r="J75" s="1274"/>
    </row>
    <row r="76" spans="1:10" ht="15" customHeight="1">
      <c r="A76" s="1239"/>
      <c r="B76" s="1248"/>
      <c r="C76" s="1260"/>
      <c r="D76" s="1338">
        <v>2024</v>
      </c>
      <c r="E76" s="1341" t="s">
        <v>29</v>
      </c>
      <c r="F76" s="2025"/>
      <c r="G76" s="1341">
        <v>15</v>
      </c>
      <c r="H76" s="106"/>
      <c r="I76" s="106">
        <v>14</v>
      </c>
      <c r="J76" s="1274"/>
    </row>
    <row r="77" spans="1:10" ht="8.1" customHeight="1">
      <c r="A77" s="1239"/>
      <c r="B77" s="1248"/>
      <c r="C77" s="1260"/>
      <c r="D77" s="1338"/>
      <c r="E77" s="1341"/>
      <c r="F77" s="2025"/>
      <c r="G77" s="1341"/>
      <c r="H77" s="106"/>
      <c r="I77" s="106"/>
      <c r="J77" s="1274"/>
    </row>
    <row r="78" spans="1:10" ht="15" customHeight="1">
      <c r="A78" s="1239"/>
      <c r="B78" s="1260" t="s">
        <v>28</v>
      </c>
      <c r="C78" s="1258"/>
      <c r="D78" s="1338">
        <v>2022</v>
      </c>
      <c r="E78" s="1341" t="s">
        <v>29</v>
      </c>
      <c r="F78" s="2025"/>
      <c r="G78" s="1341" t="s">
        <v>29</v>
      </c>
      <c r="H78" s="106"/>
      <c r="I78" s="106">
        <v>42</v>
      </c>
      <c r="J78" s="1239"/>
    </row>
    <row r="79" spans="1:10" ht="15" customHeight="1">
      <c r="A79" s="1239"/>
      <c r="B79" s="1260"/>
      <c r="C79" s="1258"/>
      <c r="D79" s="1338">
        <v>2023</v>
      </c>
      <c r="E79" s="1341" t="s">
        <v>29</v>
      </c>
      <c r="F79" s="2025"/>
      <c r="G79" s="1341" t="s">
        <v>29</v>
      </c>
      <c r="H79" s="106"/>
      <c r="I79" s="106">
        <v>36</v>
      </c>
      <c r="J79" s="1239"/>
    </row>
    <row r="80" spans="1:10" ht="15" customHeight="1">
      <c r="A80" s="1239"/>
      <c r="B80" s="1260"/>
      <c r="C80" s="1258"/>
      <c r="D80" s="1338">
        <v>2024</v>
      </c>
      <c r="E80" s="1341" t="s">
        <v>29</v>
      </c>
      <c r="F80" s="2025"/>
      <c r="G80" s="1341" t="s">
        <v>29</v>
      </c>
      <c r="H80" s="106"/>
      <c r="I80" s="106">
        <v>26</v>
      </c>
      <c r="J80" s="1239"/>
    </row>
    <row r="81" spans="1:10" ht="8.1" customHeight="1" thickBot="1">
      <c r="A81" s="1261"/>
      <c r="B81" s="1261"/>
      <c r="C81" s="1262"/>
      <c r="D81" s="1275"/>
      <c r="E81" s="1275"/>
      <c r="F81" s="1261"/>
      <c r="G81" s="1262"/>
      <c r="H81" s="1262"/>
      <c r="I81" s="1262"/>
      <c r="J81" s="1261"/>
    </row>
    <row r="82" spans="1:10" s="1277" customFormat="1" ht="15" customHeight="1">
      <c r="A82" s="1276"/>
      <c r="D82" s="1278"/>
      <c r="E82" s="1279"/>
      <c r="J82" s="1264" t="s">
        <v>30</v>
      </c>
    </row>
    <row r="83" spans="1:10" s="1277" customFormat="1" ht="12" customHeight="1">
      <c r="A83" s="1280"/>
      <c r="D83" s="1278"/>
      <c r="E83" s="1281"/>
      <c r="G83" s="1280"/>
      <c r="H83" s="1280"/>
      <c r="I83" s="1280"/>
      <c r="J83" s="1265" t="s">
        <v>31</v>
      </c>
    </row>
    <row r="84" spans="1:10" s="1277" customFormat="1" ht="12" customHeight="1">
      <c r="A84" s="1280"/>
      <c r="B84" s="1282" t="s">
        <v>1073</v>
      </c>
      <c r="D84" s="1278"/>
      <c r="E84" s="1281"/>
      <c r="G84" s="1280"/>
      <c r="H84" s="1280"/>
      <c r="I84" s="1280"/>
      <c r="J84" s="1283"/>
    </row>
    <row r="85" spans="1:10" ht="14.25" customHeight="1">
      <c r="B85" s="1276" t="s">
        <v>144</v>
      </c>
    </row>
    <row r="86" spans="1:10" ht="14.25" customHeight="1">
      <c r="B86" s="1284" t="s">
        <v>1077</v>
      </c>
    </row>
  </sheetData>
  <hyperlinks>
    <hyperlink ref="J1" r:id="rId1"/>
  </hyperlinks>
  <printOptions horizontalCentered="1"/>
  <pageMargins left="0.19685039370078741" right="0.19685039370078741" top="0.3543307086614173" bottom="0.31496062992125984" header="0.11811023622047244" footer="0.19685039370078741"/>
  <pageSetup paperSize="9" scale="67" orientation="portrait" r:id="rId2"/>
  <headerFooter scaleWithDoc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J82"/>
  <sheetViews>
    <sheetView showGridLines="0" view="pageBreakPreview" zoomScale="80" zoomScaleNormal="100" zoomScaleSheetLayoutView="80" workbookViewId="0">
      <selection activeCell="J1" sqref="J1:J2"/>
    </sheetView>
  </sheetViews>
  <sheetFormatPr defaultColWidth="8.42578125" defaultRowHeight="16.5"/>
  <cols>
    <col min="1" max="1" width="0.85546875" style="1285" customWidth="1"/>
    <col min="2" max="2" width="12.42578125" style="1285" customWidth="1"/>
    <col min="3" max="3" width="17.140625" style="1285" customWidth="1"/>
    <col min="4" max="4" width="11.5703125" style="1285" customWidth="1"/>
    <col min="5" max="5" width="0.5703125" style="1285" customWidth="1"/>
    <col min="6" max="6" width="10.7109375" style="1285" customWidth="1"/>
    <col min="7" max="7" width="20.5703125" style="1285" customWidth="1"/>
    <col min="8" max="8" width="19.140625" style="1286" customWidth="1"/>
    <col min="9" max="9" width="20.140625" style="1286" customWidth="1"/>
    <col min="10" max="10" width="0.85546875" style="1285" customWidth="1"/>
    <col min="11" max="16384" width="8.42578125" style="1285"/>
  </cols>
  <sheetData>
    <row r="1" spans="1:10">
      <c r="J1" s="2380" t="s">
        <v>110</v>
      </c>
    </row>
    <row r="2" spans="1:10">
      <c r="J2" s="2381" t="s">
        <v>111</v>
      </c>
    </row>
    <row r="3" spans="1:10" ht="15" customHeight="1">
      <c r="J3" s="1287"/>
    </row>
    <row r="4" spans="1:10">
      <c r="B4" s="1288" t="s">
        <v>1405</v>
      </c>
      <c r="C4" s="1289" t="s">
        <v>1074</v>
      </c>
      <c r="D4" s="1290"/>
      <c r="E4" s="1290"/>
      <c r="F4" s="1290"/>
      <c r="G4" s="1290"/>
      <c r="H4" s="1288"/>
      <c r="I4" s="1288"/>
      <c r="J4" s="1290"/>
    </row>
    <row r="5" spans="1:10">
      <c r="B5" s="1288"/>
      <c r="C5" s="1289" t="s">
        <v>1146</v>
      </c>
      <c r="D5" s="1290"/>
      <c r="E5" s="1290"/>
      <c r="F5" s="1290"/>
      <c r="G5" s="1290"/>
      <c r="H5" s="1288"/>
      <c r="I5" s="1288"/>
      <c r="J5" s="1290"/>
    </row>
    <row r="6" spans="1:10" s="1316" customFormat="1">
      <c r="B6" s="2007" t="s">
        <v>1406</v>
      </c>
      <c r="C6" s="2008" t="s">
        <v>145</v>
      </c>
      <c r="D6" s="2009"/>
      <c r="E6" s="2009"/>
      <c r="F6" s="2009"/>
      <c r="G6" s="2009"/>
      <c r="H6" s="2010"/>
      <c r="I6" s="2010"/>
      <c r="J6" s="2009"/>
    </row>
    <row r="7" spans="1:10">
      <c r="A7" s="1291"/>
      <c r="C7" s="1292" t="s">
        <v>1190</v>
      </c>
      <c r="D7" s="1290"/>
      <c r="E7" s="1290"/>
      <c r="F7" s="1290"/>
      <c r="G7" s="1290"/>
      <c r="H7" s="1288"/>
      <c r="I7" s="1288"/>
      <c r="J7" s="1290"/>
    </row>
    <row r="8" spans="1:10" ht="9.9499999999999993" customHeight="1" thickBot="1">
      <c r="A8" s="1293"/>
    </row>
    <row r="9" spans="1:10" ht="8.1" customHeight="1" thickTop="1">
      <c r="A9" s="1294"/>
      <c r="B9" s="1295"/>
      <c r="C9" s="1294"/>
      <c r="D9" s="1294"/>
      <c r="E9" s="1294"/>
      <c r="F9" s="1296"/>
      <c r="G9" s="1296"/>
      <c r="H9" s="1297"/>
      <c r="I9" s="1297"/>
      <c r="J9" s="1295" t="s">
        <v>49</v>
      </c>
    </row>
    <row r="10" spans="1:10" ht="15.95" customHeight="1">
      <c r="A10" s="1298"/>
      <c r="B10" s="1299" t="s">
        <v>50</v>
      </c>
      <c r="C10" s="1298"/>
      <c r="D10" s="1300" t="s">
        <v>1</v>
      </c>
      <c r="E10" s="1298"/>
      <c r="F10" s="1301" t="s">
        <v>2</v>
      </c>
      <c r="G10" s="1302" t="s">
        <v>146</v>
      </c>
      <c r="H10" s="1303" t="s">
        <v>123</v>
      </c>
      <c r="I10" s="1302" t="s">
        <v>124</v>
      </c>
      <c r="J10" s="1304"/>
    </row>
    <row r="11" spans="1:10" ht="15.95" customHeight="1">
      <c r="A11" s="1298"/>
      <c r="B11" s="1305" t="s">
        <v>52</v>
      </c>
      <c r="C11" s="1298"/>
      <c r="D11" s="1306" t="s">
        <v>6</v>
      </c>
      <c r="E11" s="1298"/>
      <c r="F11" s="1307" t="s">
        <v>7</v>
      </c>
      <c r="G11" s="1301" t="s">
        <v>39</v>
      </c>
      <c r="H11" s="1300" t="s">
        <v>127</v>
      </c>
      <c r="I11" s="1301" t="s">
        <v>128</v>
      </c>
      <c r="J11" s="1304"/>
    </row>
    <row r="12" spans="1:10" ht="15.95" customHeight="1">
      <c r="A12" s="1298"/>
      <c r="B12" s="1298"/>
      <c r="C12" s="1298"/>
      <c r="D12" s="1298"/>
      <c r="E12" s="1298"/>
      <c r="F12" s="1298"/>
      <c r="G12" s="1307" t="s">
        <v>147</v>
      </c>
      <c r="H12" s="1306" t="s">
        <v>129</v>
      </c>
      <c r="I12" s="1307" t="s">
        <v>130</v>
      </c>
    </row>
    <row r="13" spans="1:10" ht="15.95" customHeight="1">
      <c r="A13" s="1298"/>
      <c r="B13" s="1298"/>
      <c r="C13" s="1298"/>
      <c r="D13" s="1298"/>
      <c r="E13" s="1298"/>
      <c r="F13" s="1298"/>
      <c r="G13" s="1307" t="s">
        <v>42</v>
      </c>
      <c r="H13" s="1306" t="s">
        <v>131</v>
      </c>
      <c r="I13" s="1307" t="s">
        <v>132</v>
      </c>
    </row>
    <row r="14" spans="1:10" ht="15.95" customHeight="1">
      <c r="A14" s="1298"/>
      <c r="B14" s="1298"/>
      <c r="C14" s="1298"/>
      <c r="D14" s="1298"/>
      <c r="E14" s="1298"/>
      <c r="F14" s="1298"/>
      <c r="G14" s="1307" t="s">
        <v>43</v>
      </c>
      <c r="H14" s="1306" t="s">
        <v>133</v>
      </c>
      <c r="I14" s="1307"/>
    </row>
    <row r="15" spans="1:10" ht="8.1" customHeight="1">
      <c r="A15" s="1308"/>
      <c r="B15" s="1309"/>
      <c r="C15" s="1309"/>
      <c r="D15" s="1309"/>
      <c r="E15" s="1309"/>
      <c r="F15" s="1310"/>
      <c r="G15" s="1308"/>
      <c r="H15" s="1310"/>
      <c r="I15" s="1310"/>
      <c r="J15" s="1311" t="s">
        <v>49</v>
      </c>
    </row>
    <row r="16" spans="1:10" ht="8.1" customHeight="1">
      <c r="A16" s="1298"/>
      <c r="B16" s="1312"/>
      <c r="C16" s="1312"/>
      <c r="D16" s="1312"/>
      <c r="E16" s="1312"/>
      <c r="F16" s="1313"/>
      <c r="G16" s="1298"/>
      <c r="H16" s="1313"/>
      <c r="I16" s="1313"/>
      <c r="J16" s="1314"/>
    </row>
    <row r="17" spans="1:10" ht="15" customHeight="1">
      <c r="A17" s="1298"/>
      <c r="B17" s="1299" t="s">
        <v>57</v>
      </c>
      <c r="C17" s="1298"/>
      <c r="D17" s="1475">
        <v>2022</v>
      </c>
      <c r="E17" s="1315"/>
      <c r="F17" s="2026">
        <v>373974</v>
      </c>
      <c r="G17" s="2026">
        <v>334526</v>
      </c>
      <c r="H17" s="2026">
        <v>8175</v>
      </c>
      <c r="I17" s="2026">
        <v>7715</v>
      </c>
    </row>
    <row r="18" spans="1:10" ht="14.1" customHeight="1">
      <c r="A18" s="1298"/>
      <c r="B18" s="1305" t="s">
        <v>7</v>
      </c>
      <c r="C18" s="1298"/>
      <c r="D18" s="1475">
        <v>2023</v>
      </c>
      <c r="E18" s="1315"/>
      <c r="F18" s="2026">
        <v>373525</v>
      </c>
      <c r="G18" s="2026">
        <v>334153</v>
      </c>
      <c r="H18" s="2026">
        <v>8316</v>
      </c>
      <c r="I18" s="2026">
        <v>7392</v>
      </c>
    </row>
    <row r="19" spans="1:10" ht="14.1" customHeight="1">
      <c r="A19" s="1298"/>
      <c r="B19" s="1305"/>
      <c r="C19" s="1298"/>
      <c r="D19" s="1475">
        <v>2024</v>
      </c>
      <c r="F19" s="2026">
        <v>378606</v>
      </c>
      <c r="G19" s="2026">
        <v>338673</v>
      </c>
      <c r="H19" s="2026">
        <v>8167</v>
      </c>
      <c r="I19" s="2026">
        <v>6987</v>
      </c>
    </row>
    <row r="20" spans="1:10" ht="9.75" customHeight="1">
      <c r="A20" s="1298"/>
      <c r="B20" s="1305"/>
      <c r="C20" s="1298"/>
      <c r="D20" s="1476"/>
      <c r="E20" s="1315"/>
      <c r="F20" s="2027"/>
      <c r="G20" s="2027"/>
      <c r="H20" s="2027"/>
      <c r="I20" s="2027"/>
    </row>
    <row r="21" spans="1:10" ht="15.95" customHeight="1">
      <c r="A21" s="1298"/>
      <c r="B21" s="2313" t="s">
        <v>148</v>
      </c>
      <c r="C21" s="2313"/>
      <c r="D21" s="1477">
        <v>2022</v>
      </c>
      <c r="E21" s="1315"/>
      <c r="F21" s="2028">
        <v>213624</v>
      </c>
      <c r="G21" s="2028">
        <v>187557</v>
      </c>
      <c r="H21" s="2028">
        <v>7499</v>
      </c>
      <c r="I21" s="2028">
        <v>5058</v>
      </c>
    </row>
    <row r="22" spans="1:10" s="1316" customFormat="1" ht="15.95" customHeight="1">
      <c r="A22" s="1315"/>
      <c r="B22" s="2314" t="s">
        <v>149</v>
      </c>
      <c r="C22" s="2314"/>
      <c r="D22" s="1477">
        <v>2023</v>
      </c>
      <c r="E22" s="1315"/>
      <c r="F22" s="2028">
        <v>226314</v>
      </c>
      <c r="G22" s="2028">
        <v>199833</v>
      </c>
      <c r="H22" s="2028">
        <v>7734</v>
      </c>
      <c r="I22" s="2028">
        <v>5043</v>
      </c>
    </row>
    <row r="23" spans="1:10" s="1316" customFormat="1" ht="15.95" customHeight="1">
      <c r="A23" s="1315"/>
      <c r="B23" s="1317"/>
      <c r="C23" s="1317"/>
      <c r="D23" s="1477">
        <v>2024</v>
      </c>
      <c r="F23" s="2028">
        <v>237010</v>
      </c>
      <c r="G23" s="2028">
        <v>210065</v>
      </c>
      <c r="H23" s="2028">
        <v>7764</v>
      </c>
      <c r="I23" s="2028">
        <v>5051</v>
      </c>
    </row>
    <row r="24" spans="1:10" ht="9.75" customHeight="1">
      <c r="A24" s="1298"/>
      <c r="B24" s="1305"/>
      <c r="C24" s="1298"/>
      <c r="D24" s="1476"/>
      <c r="E24" s="1315"/>
      <c r="F24" s="2028"/>
      <c r="G24" s="90"/>
      <c r="H24" s="90"/>
      <c r="I24" s="90"/>
    </row>
    <row r="25" spans="1:10" ht="15.95" customHeight="1">
      <c r="A25" s="1298"/>
      <c r="B25" s="1318" t="s">
        <v>63</v>
      </c>
      <c r="C25" s="1298"/>
      <c r="D25" s="1477">
        <v>2022</v>
      </c>
      <c r="E25" s="1298"/>
      <c r="F25" s="2028">
        <v>10109</v>
      </c>
      <c r="G25" s="90">
        <v>8310</v>
      </c>
      <c r="H25" s="90">
        <v>983</v>
      </c>
      <c r="I25" s="90">
        <v>145</v>
      </c>
      <c r="J25" s="1290"/>
    </row>
    <row r="26" spans="1:10" s="1316" customFormat="1" ht="15.95" customHeight="1">
      <c r="A26" s="1315"/>
      <c r="B26" s="1318" t="s">
        <v>150</v>
      </c>
      <c r="C26" s="1315"/>
      <c r="D26" s="1477">
        <v>2023</v>
      </c>
      <c r="E26" s="1298"/>
      <c r="F26" s="2028">
        <v>11713</v>
      </c>
      <c r="G26" s="90">
        <v>9628</v>
      </c>
      <c r="H26" s="90">
        <v>1144</v>
      </c>
      <c r="I26" s="90">
        <v>184</v>
      </c>
    </row>
    <row r="27" spans="1:10" s="1316" customFormat="1" ht="15.95" customHeight="1">
      <c r="A27" s="1315"/>
      <c r="B27" s="1319" t="s">
        <v>64</v>
      </c>
      <c r="C27" s="1315"/>
      <c r="D27" s="1477">
        <v>2024</v>
      </c>
      <c r="F27" s="2028">
        <v>14179</v>
      </c>
      <c r="G27" s="90">
        <v>11316</v>
      </c>
      <c r="H27" s="90">
        <v>1763</v>
      </c>
      <c r="I27" s="90">
        <v>230</v>
      </c>
    </row>
    <row r="28" spans="1:10" s="1316" customFormat="1" ht="15.95" customHeight="1">
      <c r="A28" s="1315"/>
      <c r="B28" s="1319"/>
      <c r="C28" s="1315"/>
      <c r="D28" s="1476"/>
      <c r="E28" s="1315"/>
      <c r="F28" s="2028"/>
      <c r="G28" s="90"/>
      <c r="H28" s="90"/>
      <c r="I28" s="90"/>
    </row>
    <row r="29" spans="1:10" ht="15.95" customHeight="1">
      <c r="A29" s="1298"/>
      <c r="B29" s="1318" t="s">
        <v>65</v>
      </c>
      <c r="C29" s="1298"/>
      <c r="D29" s="1477">
        <v>2022</v>
      </c>
      <c r="E29" s="1298"/>
      <c r="F29" s="2028">
        <v>26800</v>
      </c>
      <c r="G29" s="90">
        <v>22527</v>
      </c>
      <c r="H29" s="90">
        <v>1684</v>
      </c>
      <c r="I29" s="90">
        <v>567</v>
      </c>
    </row>
    <row r="30" spans="1:10" ht="15.95" customHeight="1">
      <c r="A30" s="1298"/>
      <c r="B30" s="1318" t="s">
        <v>151</v>
      </c>
      <c r="C30" s="1298"/>
      <c r="D30" s="1477">
        <v>2023</v>
      </c>
      <c r="E30" s="1298"/>
      <c r="F30" s="2028">
        <v>32460</v>
      </c>
      <c r="G30" s="90">
        <v>27711</v>
      </c>
      <c r="H30" s="90">
        <v>1952</v>
      </c>
      <c r="I30" s="90">
        <v>676</v>
      </c>
    </row>
    <row r="31" spans="1:10" ht="15.95" customHeight="1">
      <c r="A31" s="1298"/>
      <c r="B31" s="1319" t="s">
        <v>66</v>
      </c>
      <c r="C31" s="1298"/>
      <c r="D31" s="1477">
        <v>2024</v>
      </c>
      <c r="F31" s="2028">
        <v>33225</v>
      </c>
      <c r="G31" s="90">
        <v>27942</v>
      </c>
      <c r="H31" s="90">
        <v>2282</v>
      </c>
      <c r="I31" s="90">
        <v>698</v>
      </c>
    </row>
    <row r="32" spans="1:10" s="1316" customFormat="1" ht="15.95" customHeight="1">
      <c r="A32" s="1315"/>
      <c r="B32" s="1319"/>
      <c r="C32" s="1315"/>
      <c r="E32" s="1315"/>
      <c r="F32" s="2028"/>
      <c r="G32" s="90"/>
      <c r="H32" s="90"/>
      <c r="I32" s="90"/>
    </row>
    <row r="33" spans="1:10" ht="15.95" customHeight="1">
      <c r="A33" s="1298"/>
      <c r="B33" s="1318" t="s">
        <v>67</v>
      </c>
      <c r="C33" s="1298"/>
      <c r="D33" s="1477">
        <v>2022</v>
      </c>
      <c r="E33" s="1298"/>
      <c r="F33" s="2028">
        <v>48522</v>
      </c>
      <c r="G33" s="90">
        <v>41480</v>
      </c>
      <c r="H33" s="90">
        <v>2550</v>
      </c>
      <c r="I33" s="90">
        <v>1141</v>
      </c>
    </row>
    <row r="34" spans="1:10" ht="15.95" customHeight="1">
      <c r="A34" s="1298"/>
      <c r="B34" s="1318" t="s">
        <v>152</v>
      </c>
      <c r="C34" s="1298"/>
      <c r="D34" s="1477">
        <v>2023</v>
      </c>
      <c r="E34" s="1298"/>
      <c r="F34" s="2028">
        <v>50652</v>
      </c>
      <c r="G34" s="90">
        <v>43521</v>
      </c>
      <c r="H34" s="90">
        <v>2461</v>
      </c>
      <c r="I34" s="90">
        <v>1273</v>
      </c>
    </row>
    <row r="35" spans="1:10" ht="15.95" customHeight="1">
      <c r="A35" s="1298"/>
      <c r="B35" s="1319" t="s">
        <v>68</v>
      </c>
      <c r="C35" s="1298"/>
      <c r="D35" s="1477">
        <v>2024</v>
      </c>
      <c r="F35" s="2028">
        <v>52815</v>
      </c>
      <c r="G35" s="90">
        <v>46037</v>
      </c>
      <c r="H35" s="90">
        <v>2321</v>
      </c>
      <c r="I35" s="90">
        <v>1182</v>
      </c>
    </row>
    <row r="36" spans="1:10" s="1316" customFormat="1" ht="15.95" customHeight="1">
      <c r="A36" s="1315"/>
      <c r="B36" s="1319"/>
      <c r="C36" s="1315"/>
      <c r="E36" s="1315"/>
      <c r="F36" s="2028"/>
      <c r="G36" s="90"/>
      <c r="H36" s="90"/>
      <c r="I36" s="90"/>
    </row>
    <row r="37" spans="1:10" ht="15.95" customHeight="1">
      <c r="A37" s="1298"/>
      <c r="B37" s="1318" t="s">
        <v>69</v>
      </c>
      <c r="C37" s="1298"/>
      <c r="D37" s="1477">
        <v>2022</v>
      </c>
      <c r="E37" s="1298"/>
      <c r="F37" s="2028">
        <v>52140</v>
      </c>
      <c r="G37" s="90">
        <v>46162</v>
      </c>
      <c r="H37" s="90">
        <v>1212</v>
      </c>
      <c r="I37" s="90">
        <v>1422</v>
      </c>
    </row>
    <row r="38" spans="1:10" ht="15.95" customHeight="1">
      <c r="A38" s="1298"/>
      <c r="B38" s="1319" t="s">
        <v>70</v>
      </c>
      <c r="C38" s="1298"/>
      <c r="D38" s="1477">
        <v>2023</v>
      </c>
      <c r="E38" s="1298"/>
      <c r="F38" s="2028">
        <v>57451</v>
      </c>
      <c r="G38" s="90">
        <v>51206</v>
      </c>
      <c r="H38" s="90">
        <v>1320</v>
      </c>
      <c r="I38" s="90">
        <v>1389</v>
      </c>
    </row>
    <row r="39" spans="1:10" ht="15.95" customHeight="1">
      <c r="A39" s="1298"/>
      <c r="B39" s="1319"/>
      <c r="C39" s="1298"/>
      <c r="D39" s="1477">
        <v>2024</v>
      </c>
      <c r="F39" s="2028">
        <v>60270</v>
      </c>
      <c r="G39" s="90">
        <v>54547</v>
      </c>
      <c r="H39" s="90">
        <v>822</v>
      </c>
      <c r="I39" s="90">
        <v>1470</v>
      </c>
    </row>
    <row r="40" spans="1:10" ht="9.75" customHeight="1">
      <c r="A40" s="1298"/>
      <c r="B40" s="1320"/>
      <c r="C40" s="1298"/>
      <c r="E40" s="1315"/>
      <c r="F40" s="2028"/>
      <c r="G40" s="90"/>
      <c r="H40" s="90"/>
      <c r="I40" s="90"/>
    </row>
    <row r="41" spans="1:10" ht="15.95" customHeight="1">
      <c r="A41" s="1298"/>
      <c r="B41" s="1318" t="s">
        <v>71</v>
      </c>
      <c r="C41" s="1298"/>
      <c r="D41" s="1477">
        <v>2022</v>
      </c>
      <c r="E41" s="1315"/>
      <c r="F41" s="2028">
        <v>76053</v>
      </c>
      <c r="G41" s="90">
        <v>69078</v>
      </c>
      <c r="H41" s="90">
        <v>1070</v>
      </c>
      <c r="I41" s="90">
        <v>1783</v>
      </c>
    </row>
    <row r="42" spans="1:10" ht="15.95" customHeight="1">
      <c r="A42" s="1298"/>
      <c r="B42" s="1319" t="s">
        <v>72</v>
      </c>
      <c r="C42" s="1298"/>
      <c r="D42" s="1477">
        <v>2023</v>
      </c>
      <c r="E42" s="1315"/>
      <c r="F42" s="2028">
        <v>74038</v>
      </c>
      <c r="G42" s="90">
        <v>67767</v>
      </c>
      <c r="H42" s="90">
        <v>857</v>
      </c>
      <c r="I42" s="90">
        <v>1521</v>
      </c>
    </row>
    <row r="43" spans="1:10" ht="15.95" customHeight="1">
      <c r="A43" s="1298"/>
      <c r="B43" s="1319"/>
      <c r="C43" s="1298"/>
      <c r="D43" s="1477">
        <v>2024</v>
      </c>
      <c r="F43" s="2028">
        <v>76521</v>
      </c>
      <c r="G43" s="90">
        <v>70223</v>
      </c>
      <c r="H43" s="90">
        <v>576</v>
      </c>
      <c r="I43" s="90">
        <v>1471</v>
      </c>
    </row>
    <row r="44" spans="1:10" ht="9.75" customHeight="1">
      <c r="A44" s="1298"/>
      <c r="B44" s="1320"/>
      <c r="C44" s="1298"/>
      <c r="D44" s="1476"/>
      <c r="E44" s="1315"/>
      <c r="F44" s="2028"/>
      <c r="G44" s="90"/>
      <c r="H44" s="90"/>
      <c r="I44" s="90"/>
    </row>
    <row r="45" spans="1:10" ht="15.95" customHeight="1">
      <c r="A45" s="1298"/>
      <c r="B45" s="1299" t="s">
        <v>153</v>
      </c>
      <c r="C45" s="1298"/>
      <c r="D45" s="1477">
        <v>2022</v>
      </c>
      <c r="E45" s="1298"/>
      <c r="F45" s="2028">
        <v>126793</v>
      </c>
      <c r="G45" s="90">
        <v>115930</v>
      </c>
      <c r="H45" s="90">
        <v>670</v>
      </c>
      <c r="I45" s="90">
        <v>2544</v>
      </c>
    </row>
    <row r="46" spans="1:10" s="1316" customFormat="1" ht="15.95" customHeight="1">
      <c r="A46" s="1315"/>
      <c r="B46" s="1305" t="s">
        <v>154</v>
      </c>
      <c r="C46" s="1315"/>
      <c r="D46" s="1477">
        <v>2023</v>
      </c>
      <c r="E46" s="1298"/>
      <c r="F46" s="2028">
        <v>119393</v>
      </c>
      <c r="G46" s="90">
        <v>109058</v>
      </c>
      <c r="H46" s="90">
        <v>566</v>
      </c>
      <c r="I46" s="90">
        <v>2229</v>
      </c>
      <c r="J46" s="1321"/>
    </row>
    <row r="47" spans="1:10" s="1316" customFormat="1" ht="15.95" customHeight="1">
      <c r="A47" s="1315"/>
      <c r="B47" s="1305"/>
      <c r="C47" s="1315"/>
      <c r="D47" s="1477">
        <v>2024</v>
      </c>
      <c r="F47" s="2028">
        <v>116108</v>
      </c>
      <c r="G47" s="90">
        <v>105959</v>
      </c>
      <c r="H47" s="90">
        <v>391</v>
      </c>
      <c r="I47" s="90">
        <v>1797</v>
      </c>
      <c r="J47" s="1321"/>
    </row>
    <row r="48" spans="1:10" ht="9.75" customHeight="1">
      <c r="A48" s="1298"/>
      <c r="B48" s="1305"/>
      <c r="C48" s="1298"/>
      <c r="D48" s="1476"/>
      <c r="E48" s="1315"/>
      <c r="F48" s="2028"/>
      <c r="G48" s="90"/>
      <c r="H48" s="90"/>
      <c r="I48" s="90"/>
    </row>
    <row r="49" spans="1:10" ht="15" customHeight="1">
      <c r="A49" s="1298"/>
      <c r="B49" s="1299" t="s">
        <v>155</v>
      </c>
      <c r="C49" s="1298"/>
      <c r="D49" s="1477">
        <v>2022</v>
      </c>
      <c r="E49" s="1315"/>
      <c r="F49" s="2028">
        <v>1439</v>
      </c>
      <c r="G49" s="90">
        <v>1390</v>
      </c>
      <c r="H49" s="90" t="s">
        <v>29</v>
      </c>
      <c r="I49" s="90">
        <v>6</v>
      </c>
    </row>
    <row r="50" spans="1:10" ht="15" customHeight="1">
      <c r="A50" s="1298"/>
      <c r="B50" s="1305" t="s">
        <v>156</v>
      </c>
      <c r="C50" s="1298"/>
      <c r="D50" s="1477">
        <v>2023</v>
      </c>
      <c r="E50" s="1315"/>
      <c r="F50" s="2028">
        <v>1467</v>
      </c>
      <c r="G50" s="90">
        <v>1397</v>
      </c>
      <c r="H50" s="90">
        <v>1</v>
      </c>
      <c r="I50" s="90">
        <v>14</v>
      </c>
    </row>
    <row r="51" spans="1:10" ht="15" customHeight="1">
      <c r="A51" s="1298"/>
      <c r="B51" s="1305"/>
      <c r="C51" s="1298"/>
      <c r="D51" s="1477">
        <v>2024</v>
      </c>
      <c r="F51" s="2028">
        <v>1789</v>
      </c>
      <c r="G51" s="90">
        <v>1669</v>
      </c>
      <c r="H51" s="90">
        <v>1</v>
      </c>
      <c r="I51" s="90">
        <v>9</v>
      </c>
    </row>
    <row r="52" spans="1:10" ht="9.75" customHeight="1">
      <c r="A52" s="1298"/>
      <c r="B52" s="1305"/>
      <c r="C52" s="1298"/>
      <c r="D52" s="1476"/>
      <c r="E52" s="1315"/>
      <c r="F52" s="2028"/>
      <c r="G52" s="90"/>
      <c r="H52" s="90"/>
      <c r="I52" s="90"/>
    </row>
    <row r="53" spans="1:10" ht="15.95" customHeight="1">
      <c r="A53" s="1298"/>
      <c r="B53" s="1299" t="s">
        <v>157</v>
      </c>
      <c r="C53" s="1298"/>
      <c r="D53" s="1477">
        <v>2022</v>
      </c>
      <c r="E53" s="1316"/>
      <c r="F53" s="2028">
        <v>32118</v>
      </c>
      <c r="G53" s="90">
        <v>29649</v>
      </c>
      <c r="H53" s="90">
        <v>6</v>
      </c>
      <c r="I53" s="90">
        <v>107</v>
      </c>
    </row>
    <row r="54" spans="1:10" s="1316" customFormat="1" ht="15.95" customHeight="1">
      <c r="A54" s="1315"/>
      <c r="B54" s="1305" t="s">
        <v>158</v>
      </c>
      <c r="C54" s="1315"/>
      <c r="D54" s="1477">
        <v>2023</v>
      </c>
      <c r="F54" s="2028">
        <v>26351</v>
      </c>
      <c r="G54" s="90">
        <v>23865</v>
      </c>
      <c r="H54" s="90">
        <v>15</v>
      </c>
      <c r="I54" s="90">
        <v>106</v>
      </c>
    </row>
    <row r="55" spans="1:10" s="1316" customFormat="1" ht="15.95" customHeight="1">
      <c r="A55" s="1315"/>
      <c r="B55" s="1305"/>
      <c r="C55" s="1315"/>
      <c r="D55" s="1477">
        <v>2024</v>
      </c>
      <c r="F55" s="2028">
        <v>23699</v>
      </c>
      <c r="G55" s="90">
        <v>20980</v>
      </c>
      <c r="H55" s="90">
        <v>11</v>
      </c>
      <c r="I55" s="90">
        <v>130</v>
      </c>
    </row>
    <row r="56" spans="1:10" ht="8.1" customHeight="1" thickBot="1">
      <c r="A56" s="1322"/>
      <c r="B56" s="1323"/>
      <c r="C56" s="1322"/>
      <c r="D56" s="1322"/>
      <c r="E56" s="1322"/>
      <c r="F56" s="1324"/>
      <c r="G56" s="1324"/>
      <c r="H56" s="1325"/>
      <c r="I56" s="1325"/>
      <c r="J56" s="1322"/>
    </row>
    <row r="57" spans="1:10" s="1277" customFormat="1" ht="15" customHeight="1">
      <c r="A57" s="1276"/>
      <c r="D57" s="1279"/>
      <c r="E57" s="1279"/>
      <c r="J57" s="1264" t="s">
        <v>30</v>
      </c>
    </row>
    <row r="58" spans="1:10" s="1277" customFormat="1" ht="12" customHeight="1">
      <c r="A58" s="1280"/>
      <c r="B58" s="1282" t="s">
        <v>1073</v>
      </c>
      <c r="D58" s="1281"/>
      <c r="E58" s="1315"/>
      <c r="G58" s="1280"/>
      <c r="H58" s="1280"/>
      <c r="I58" s="1280"/>
      <c r="J58" s="1265" t="s">
        <v>31</v>
      </c>
    </row>
    <row r="59" spans="1:10" s="1326" customFormat="1" ht="15" customHeight="1">
      <c r="B59" s="1276" t="s">
        <v>144</v>
      </c>
      <c r="H59" s="1327"/>
      <c r="I59" s="1327"/>
      <c r="J59" s="1264"/>
    </row>
    <row r="60" spans="1:10" s="1326" customFormat="1" ht="12" customHeight="1">
      <c r="B60" s="1284" t="s">
        <v>1077</v>
      </c>
      <c r="H60" s="1328"/>
      <c r="I60" s="1328"/>
      <c r="J60" s="1329"/>
    </row>
    <row r="62" spans="1:10">
      <c r="E62" s="1315"/>
    </row>
    <row r="66" spans="5:5">
      <c r="E66" s="1315"/>
    </row>
    <row r="70" spans="5:5">
      <c r="E70" s="1315"/>
    </row>
    <row r="74" spans="5:5">
      <c r="E74" s="1315"/>
    </row>
    <row r="78" spans="5:5">
      <c r="E78" s="1315"/>
    </row>
    <row r="82" spans="5:5">
      <c r="E82" s="1315"/>
    </row>
  </sheetData>
  <mergeCells count="2">
    <mergeCell ref="B21:C21"/>
    <mergeCell ref="B22:C22"/>
  </mergeCells>
  <hyperlinks>
    <hyperlink ref="J1" r:id="rId1"/>
  </hyperlinks>
  <printOptions horizontalCentered="1"/>
  <pageMargins left="0.19685039370078741" right="0.19685039370078741" top="0.3543307086614173" bottom="0.31496062992125984" header="0.11811023622047244" footer="0.19685039370078741"/>
  <pageSetup paperSize="9" scale="80" orientation="portrait" r:id="rId2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I82"/>
  <sheetViews>
    <sheetView showGridLines="0" view="pageBreakPreview" zoomScale="80" zoomScaleNormal="100" zoomScaleSheetLayoutView="80" workbookViewId="0">
      <selection activeCell="I1" sqref="I1:I2"/>
    </sheetView>
  </sheetViews>
  <sheetFormatPr defaultColWidth="8.42578125" defaultRowHeight="16.5"/>
  <cols>
    <col min="1" max="1" width="2.28515625" style="1285" customWidth="1"/>
    <col min="2" max="2" width="11.5703125" style="1285" customWidth="1"/>
    <col min="3" max="3" width="18.5703125" style="1285" customWidth="1"/>
    <col min="4" max="4" width="14" style="1285" customWidth="1"/>
    <col min="5" max="5" width="1.140625" style="1285" customWidth="1"/>
    <col min="6" max="6" width="22.42578125" style="1285" customWidth="1"/>
    <col min="7" max="7" width="22.7109375" style="1286" customWidth="1"/>
    <col min="8" max="8" width="19.140625" style="1286" customWidth="1"/>
    <col min="9" max="9" width="1.28515625" style="1285" customWidth="1"/>
    <col min="10" max="16384" width="8.42578125" style="1285"/>
  </cols>
  <sheetData>
    <row r="1" spans="1:9">
      <c r="I1" s="2380" t="s">
        <v>110</v>
      </c>
    </row>
    <row r="2" spans="1:9">
      <c r="I2" s="2381" t="s">
        <v>111</v>
      </c>
    </row>
    <row r="3" spans="1:9" ht="9.9499999999999993" customHeight="1">
      <c r="G3" s="1285"/>
    </row>
    <row r="4" spans="1:9">
      <c r="B4" s="1288" t="s">
        <v>1405</v>
      </c>
      <c r="C4" s="1289" t="s">
        <v>1074</v>
      </c>
      <c r="D4" s="1290"/>
      <c r="E4" s="1290"/>
      <c r="F4" s="1290"/>
      <c r="G4" s="1290"/>
      <c r="H4" s="1288"/>
      <c r="I4" s="1288"/>
    </row>
    <row r="5" spans="1:9">
      <c r="B5" s="1288"/>
      <c r="C5" s="1289" t="s">
        <v>1174</v>
      </c>
      <c r="D5" s="1290"/>
      <c r="E5" s="1290"/>
      <c r="F5" s="1290"/>
      <c r="G5" s="1290"/>
      <c r="H5" s="1288"/>
      <c r="I5" s="1288"/>
    </row>
    <row r="6" spans="1:9" s="1316" customFormat="1">
      <c r="B6" s="2007" t="s">
        <v>1406</v>
      </c>
      <c r="C6" s="2008" t="s">
        <v>145</v>
      </c>
      <c r="D6" s="2009"/>
      <c r="E6" s="2009"/>
      <c r="F6" s="2009"/>
      <c r="G6" s="2009"/>
      <c r="H6" s="2010"/>
      <c r="I6" s="2010"/>
    </row>
    <row r="7" spans="1:9">
      <c r="A7" s="1291"/>
      <c r="C7" s="1292" t="s">
        <v>1341</v>
      </c>
      <c r="D7" s="1290"/>
      <c r="E7" s="1290"/>
      <c r="F7" s="1290"/>
      <c r="G7" s="1290"/>
      <c r="H7" s="1288"/>
      <c r="I7" s="1288"/>
    </row>
    <row r="8" spans="1:9" ht="9.9499999999999993" customHeight="1" thickBot="1">
      <c r="A8" s="1293"/>
    </row>
    <row r="9" spans="1:9" ht="8.1" customHeight="1" thickTop="1">
      <c r="A9" s="1294"/>
      <c r="B9" s="1295"/>
      <c r="C9" s="1294"/>
      <c r="D9" s="1294"/>
      <c r="E9" s="1294"/>
      <c r="F9" s="1296"/>
      <c r="G9" s="1297"/>
      <c r="H9" s="1297"/>
      <c r="I9" s="1295" t="s">
        <v>49</v>
      </c>
    </row>
    <row r="10" spans="1:9" ht="15.95" customHeight="1">
      <c r="B10" s="1299" t="s">
        <v>50</v>
      </c>
      <c r="C10" s="1298"/>
      <c r="D10" s="1300" t="s">
        <v>1</v>
      </c>
      <c r="E10" s="1298"/>
      <c r="F10" s="1302" t="s">
        <v>124</v>
      </c>
      <c r="G10" s="1302" t="s">
        <v>124</v>
      </c>
      <c r="H10" s="1301" t="s">
        <v>81</v>
      </c>
      <c r="I10" s="1304"/>
    </row>
    <row r="11" spans="1:9" ht="15.95" customHeight="1">
      <c r="B11" s="1305" t="s">
        <v>52</v>
      </c>
      <c r="C11" s="1298"/>
      <c r="D11" s="1306" t="s">
        <v>6</v>
      </c>
      <c r="E11" s="1298"/>
      <c r="F11" s="1301" t="s">
        <v>135</v>
      </c>
      <c r="G11" s="1302" t="s">
        <v>136</v>
      </c>
      <c r="H11" s="1301" t="s">
        <v>137</v>
      </c>
      <c r="I11" s="1304"/>
    </row>
    <row r="12" spans="1:9" ht="15.95" customHeight="1">
      <c r="B12" s="1298"/>
      <c r="C12" s="1298"/>
      <c r="D12" s="1298"/>
      <c r="E12" s="1298"/>
      <c r="F12" s="1307" t="s">
        <v>138</v>
      </c>
      <c r="G12" s="1307" t="s">
        <v>139</v>
      </c>
      <c r="H12" s="1307" t="s">
        <v>140</v>
      </c>
    </row>
    <row r="13" spans="1:9" ht="15.95" customHeight="1">
      <c r="B13" s="1298"/>
      <c r="C13" s="1298"/>
      <c r="D13" s="1298"/>
      <c r="E13" s="1298"/>
      <c r="F13" s="1307" t="s">
        <v>141</v>
      </c>
      <c r="G13" s="1307" t="s">
        <v>142</v>
      </c>
      <c r="H13" s="1307" t="s">
        <v>143</v>
      </c>
    </row>
    <row r="14" spans="1:9" ht="15.95" customHeight="1">
      <c r="B14" s="1298"/>
      <c r="C14" s="1298"/>
      <c r="D14" s="1298"/>
      <c r="E14" s="1298"/>
      <c r="F14" s="1307"/>
      <c r="G14" s="1307"/>
      <c r="H14" s="1307"/>
    </row>
    <row r="15" spans="1:9" ht="8.1" customHeight="1">
      <c r="A15" s="1330"/>
      <c r="B15" s="1309"/>
      <c r="C15" s="1309"/>
      <c r="D15" s="1309"/>
      <c r="E15" s="1309"/>
      <c r="F15" s="1308"/>
      <c r="G15" s="1310"/>
      <c r="H15" s="1310"/>
      <c r="I15" s="1311" t="s">
        <v>49</v>
      </c>
    </row>
    <row r="16" spans="1:9" ht="8.1" customHeight="1">
      <c r="B16" s="1312"/>
      <c r="C16" s="1312"/>
      <c r="D16" s="1312"/>
      <c r="E16" s="1312"/>
      <c r="F16" s="1298"/>
      <c r="G16" s="1313"/>
      <c r="H16" s="1313"/>
      <c r="I16" s="1314"/>
    </row>
    <row r="17" spans="2:9" ht="15.95" customHeight="1">
      <c r="B17" s="1299" t="s">
        <v>57</v>
      </c>
      <c r="C17" s="1298"/>
      <c r="D17" s="2029">
        <v>2022</v>
      </c>
      <c r="E17" s="110"/>
      <c r="F17" s="2026">
        <v>2623</v>
      </c>
      <c r="G17" s="2026">
        <v>12575</v>
      </c>
      <c r="H17" s="2026">
        <v>8360</v>
      </c>
    </row>
    <row r="18" spans="2:9" ht="14.1" customHeight="1">
      <c r="B18" s="1305" t="s">
        <v>7</v>
      </c>
      <c r="C18" s="1298"/>
      <c r="D18" s="2029">
        <v>2023</v>
      </c>
      <c r="E18" s="110"/>
      <c r="F18" s="2026">
        <v>2548</v>
      </c>
      <c r="G18" s="2026">
        <v>12967</v>
      </c>
      <c r="H18" s="2026">
        <v>8149</v>
      </c>
    </row>
    <row r="19" spans="2:9" ht="14.1" customHeight="1">
      <c r="B19" s="1305"/>
      <c r="C19" s="1298"/>
      <c r="D19" s="2029">
        <v>2024</v>
      </c>
      <c r="E19" s="110"/>
      <c r="F19" s="2026">
        <v>2549</v>
      </c>
      <c r="G19" s="2026">
        <v>13342</v>
      </c>
      <c r="H19" s="2026">
        <v>8888</v>
      </c>
    </row>
    <row r="20" spans="2:9" ht="9.75" customHeight="1">
      <c r="B20" s="1305"/>
      <c r="C20" s="1298"/>
      <c r="D20" s="110"/>
      <c r="E20" s="107"/>
      <c r="F20" s="2027"/>
      <c r="G20" s="2027"/>
      <c r="H20" s="2027"/>
    </row>
    <row r="21" spans="2:9" ht="15.95" customHeight="1">
      <c r="B21" s="1331" t="s">
        <v>148</v>
      </c>
      <c r="C21" s="1298"/>
      <c r="D21" s="2030">
        <v>2022</v>
      </c>
      <c r="E21" s="110"/>
      <c r="F21" s="2028">
        <v>1180</v>
      </c>
      <c r="G21" s="2028">
        <v>8770</v>
      </c>
      <c r="H21" s="2028">
        <v>3560</v>
      </c>
    </row>
    <row r="22" spans="2:9" s="1316" customFormat="1" ht="15.95" customHeight="1">
      <c r="B22" s="1317" t="s">
        <v>149</v>
      </c>
      <c r="C22" s="1315"/>
      <c r="D22" s="2030">
        <v>2023</v>
      </c>
      <c r="E22" s="110"/>
      <c r="F22" s="2028">
        <v>1170</v>
      </c>
      <c r="G22" s="2028">
        <v>8904</v>
      </c>
      <c r="H22" s="2028">
        <v>3630</v>
      </c>
    </row>
    <row r="23" spans="2:9" s="1316" customFormat="1" ht="15.95" customHeight="1">
      <c r="B23" s="1317"/>
      <c r="C23" s="1315"/>
      <c r="D23" s="2030">
        <v>2024</v>
      </c>
      <c r="E23" s="110"/>
      <c r="F23" s="2028">
        <v>1362</v>
      </c>
      <c r="G23" s="2028">
        <v>8882</v>
      </c>
      <c r="H23" s="2028">
        <v>3886</v>
      </c>
    </row>
    <row r="24" spans="2:9" ht="5.25" customHeight="1">
      <c r="B24" s="1305"/>
      <c r="C24" s="1298"/>
      <c r="D24" s="110"/>
      <c r="E24" s="107"/>
      <c r="F24" s="90"/>
      <c r="G24" s="90"/>
      <c r="H24" s="90"/>
    </row>
    <row r="25" spans="2:9" ht="15.95" customHeight="1">
      <c r="B25" s="1318" t="s">
        <v>63</v>
      </c>
      <c r="C25" s="1298"/>
      <c r="D25" s="2030">
        <v>2022</v>
      </c>
      <c r="E25" s="110"/>
      <c r="F25" s="90">
        <v>17</v>
      </c>
      <c r="G25" s="90">
        <v>574</v>
      </c>
      <c r="H25" s="90">
        <v>80</v>
      </c>
      <c r="I25" s="1290"/>
    </row>
    <row r="26" spans="2:9" s="1316" customFormat="1" ht="15" customHeight="1">
      <c r="B26" s="1318" t="s">
        <v>150</v>
      </c>
      <c r="C26" s="1315"/>
      <c r="D26" s="2030">
        <v>2023</v>
      </c>
      <c r="E26" s="110"/>
      <c r="F26" s="90">
        <v>23</v>
      </c>
      <c r="G26" s="90">
        <v>642</v>
      </c>
      <c r="H26" s="90">
        <v>92</v>
      </c>
    </row>
    <row r="27" spans="2:9" s="1316" customFormat="1" ht="15" customHeight="1">
      <c r="B27" s="1319" t="s">
        <v>64</v>
      </c>
      <c r="C27" s="1315"/>
      <c r="D27" s="2030">
        <v>2024</v>
      </c>
      <c r="E27" s="110"/>
      <c r="F27" s="90">
        <v>37</v>
      </c>
      <c r="G27" s="90">
        <v>724</v>
      </c>
      <c r="H27" s="90">
        <v>109</v>
      </c>
    </row>
    <row r="28" spans="2:9" ht="8.25" customHeight="1">
      <c r="B28" s="1319"/>
      <c r="C28" s="1298"/>
      <c r="D28" s="110"/>
      <c r="E28" s="107"/>
      <c r="F28" s="90"/>
      <c r="G28" s="90"/>
      <c r="H28" s="90"/>
    </row>
    <row r="29" spans="2:9" ht="15.95" customHeight="1">
      <c r="B29" s="1318" t="s">
        <v>65</v>
      </c>
      <c r="C29" s="1298"/>
      <c r="D29" s="2030">
        <v>2022</v>
      </c>
      <c r="E29" s="110"/>
      <c r="F29" s="90">
        <v>97</v>
      </c>
      <c r="G29" s="90">
        <v>1617</v>
      </c>
      <c r="H29" s="90">
        <v>308</v>
      </c>
    </row>
    <row r="30" spans="2:9" ht="15" customHeight="1">
      <c r="B30" s="1318" t="s">
        <v>151</v>
      </c>
      <c r="C30" s="1298"/>
      <c r="D30" s="2030">
        <v>2023</v>
      </c>
      <c r="E30" s="110"/>
      <c r="F30" s="90">
        <v>110</v>
      </c>
      <c r="G30" s="90">
        <v>1668</v>
      </c>
      <c r="H30" s="90">
        <v>343</v>
      </c>
    </row>
    <row r="31" spans="2:9" ht="15" customHeight="1">
      <c r="B31" s="1319" t="s">
        <v>66</v>
      </c>
      <c r="C31" s="1298"/>
      <c r="D31" s="2030">
        <v>2024</v>
      </c>
      <c r="E31" s="110"/>
      <c r="F31" s="90">
        <v>102</v>
      </c>
      <c r="G31" s="90">
        <v>1787</v>
      </c>
      <c r="H31" s="90">
        <v>414</v>
      </c>
    </row>
    <row r="32" spans="2:9" ht="6" customHeight="1">
      <c r="B32" s="1319"/>
      <c r="C32" s="1298"/>
      <c r="D32" s="110"/>
      <c r="E32" s="107"/>
      <c r="F32" s="90"/>
      <c r="G32" s="90"/>
      <c r="H32" s="90"/>
    </row>
    <row r="33" spans="2:9" ht="15.95" customHeight="1">
      <c r="B33" s="1318" t="s">
        <v>67</v>
      </c>
      <c r="C33" s="1298"/>
      <c r="D33" s="2030">
        <v>2022</v>
      </c>
      <c r="E33" s="110"/>
      <c r="F33" s="90">
        <v>209</v>
      </c>
      <c r="G33" s="90">
        <v>2413</v>
      </c>
      <c r="H33" s="90">
        <v>729</v>
      </c>
    </row>
    <row r="34" spans="2:9" ht="15" customHeight="1">
      <c r="B34" s="1318" t="s">
        <v>152</v>
      </c>
      <c r="C34" s="1298"/>
      <c r="D34" s="2030">
        <v>2023</v>
      </c>
      <c r="E34" s="110"/>
      <c r="F34" s="90">
        <v>242</v>
      </c>
      <c r="G34" s="90">
        <v>2503</v>
      </c>
      <c r="H34" s="90">
        <v>652</v>
      </c>
    </row>
    <row r="35" spans="2:9" ht="15" customHeight="1">
      <c r="B35" s="1319" t="s">
        <v>68</v>
      </c>
      <c r="C35" s="1298"/>
      <c r="D35" s="2030">
        <v>2024</v>
      </c>
      <c r="E35" s="110"/>
      <c r="F35" s="90">
        <v>235</v>
      </c>
      <c r="G35" s="90">
        <v>2344</v>
      </c>
      <c r="H35" s="90">
        <v>696</v>
      </c>
    </row>
    <row r="36" spans="2:9" ht="9.75" customHeight="1">
      <c r="B36" s="1305"/>
      <c r="C36" s="1298"/>
      <c r="D36" s="110"/>
      <c r="E36" s="107"/>
      <c r="F36" s="90"/>
      <c r="G36" s="90"/>
      <c r="H36" s="90"/>
    </row>
    <row r="37" spans="2:9" ht="15.95" customHeight="1">
      <c r="B37" s="1318" t="s">
        <v>69</v>
      </c>
      <c r="C37" s="1298"/>
      <c r="D37" s="2030">
        <v>2022</v>
      </c>
      <c r="E37" s="110"/>
      <c r="F37" s="90">
        <v>325</v>
      </c>
      <c r="G37" s="90">
        <v>2069</v>
      </c>
      <c r="H37" s="90">
        <v>950</v>
      </c>
    </row>
    <row r="38" spans="2:9" ht="15.95" customHeight="1">
      <c r="B38" s="1319" t="s">
        <v>70</v>
      </c>
      <c r="C38" s="1298"/>
      <c r="D38" s="2030">
        <v>2023</v>
      </c>
      <c r="E38" s="110"/>
      <c r="F38" s="90">
        <v>308</v>
      </c>
      <c r="G38" s="90">
        <v>2188</v>
      </c>
      <c r="H38" s="90">
        <v>1040</v>
      </c>
    </row>
    <row r="39" spans="2:9" ht="15.95" customHeight="1">
      <c r="B39" s="1319"/>
      <c r="C39" s="1298"/>
      <c r="D39" s="2030">
        <v>2024</v>
      </c>
      <c r="E39" s="110"/>
      <c r="F39" s="90">
        <v>423</v>
      </c>
      <c r="G39" s="90">
        <v>2031</v>
      </c>
      <c r="H39" s="90">
        <v>977</v>
      </c>
    </row>
    <row r="40" spans="2:9" ht="9.75" customHeight="1">
      <c r="B40" s="1320"/>
      <c r="C40" s="1298"/>
      <c r="D40" s="110"/>
      <c r="E40" s="107"/>
      <c r="F40" s="90"/>
      <c r="G40" s="90"/>
      <c r="H40" s="90"/>
    </row>
    <row r="41" spans="2:9" ht="15.95" customHeight="1">
      <c r="B41" s="1318" t="s">
        <v>71</v>
      </c>
      <c r="C41" s="1298"/>
      <c r="D41" s="2030">
        <v>2022</v>
      </c>
      <c r="E41" s="110"/>
      <c r="F41" s="90">
        <v>532</v>
      </c>
      <c r="G41" s="90">
        <v>2097</v>
      </c>
      <c r="H41" s="90">
        <v>1493</v>
      </c>
    </row>
    <row r="42" spans="2:9" ht="15.95" customHeight="1">
      <c r="B42" s="1319" t="s">
        <v>72</v>
      </c>
      <c r="C42" s="1298"/>
      <c r="D42" s="2030">
        <v>2023</v>
      </c>
      <c r="E42" s="110"/>
      <c r="F42" s="90">
        <v>487</v>
      </c>
      <c r="G42" s="90">
        <v>1903</v>
      </c>
      <c r="H42" s="90">
        <v>1503</v>
      </c>
    </row>
    <row r="43" spans="2:9" ht="15.95" customHeight="1">
      <c r="B43" s="1319"/>
      <c r="C43" s="1298"/>
      <c r="D43" s="2030">
        <v>2024</v>
      </c>
      <c r="E43" s="110"/>
      <c r="F43" s="90">
        <v>565</v>
      </c>
      <c r="G43" s="90">
        <v>1996</v>
      </c>
      <c r="H43" s="90">
        <v>1690</v>
      </c>
    </row>
    <row r="44" spans="2:9" ht="9.75" customHeight="1">
      <c r="B44" s="1320"/>
      <c r="C44" s="1298"/>
      <c r="D44" s="110"/>
      <c r="E44" s="107"/>
      <c r="F44" s="90"/>
      <c r="G44" s="90"/>
      <c r="H44" s="90"/>
    </row>
    <row r="45" spans="2:9" ht="15.95" customHeight="1">
      <c r="B45" s="1299" t="s">
        <v>153</v>
      </c>
      <c r="C45" s="1298"/>
      <c r="D45" s="2030">
        <v>2022</v>
      </c>
      <c r="E45" s="110"/>
      <c r="F45" s="90">
        <v>1400</v>
      </c>
      <c r="G45" s="90">
        <v>3158</v>
      </c>
      <c r="H45" s="90">
        <v>3091</v>
      </c>
    </row>
    <row r="46" spans="2:9" s="1316" customFormat="1" ht="15.95" customHeight="1">
      <c r="B46" s="1305" t="s">
        <v>154</v>
      </c>
      <c r="C46" s="1315"/>
      <c r="D46" s="2030">
        <v>2023</v>
      </c>
      <c r="E46" s="110"/>
      <c r="F46" s="90">
        <v>1357</v>
      </c>
      <c r="G46" s="90">
        <v>3347</v>
      </c>
      <c r="H46" s="90">
        <v>2836</v>
      </c>
      <c r="I46" s="1321"/>
    </row>
    <row r="47" spans="2:9" s="1316" customFormat="1" ht="15.95" customHeight="1">
      <c r="B47" s="1305"/>
      <c r="C47" s="1315"/>
      <c r="D47" s="2030">
        <v>2024</v>
      </c>
      <c r="E47" s="110"/>
      <c r="F47" s="90">
        <v>1140</v>
      </c>
      <c r="G47" s="90">
        <v>3856</v>
      </c>
      <c r="H47" s="90">
        <v>2965</v>
      </c>
      <c r="I47" s="1321"/>
    </row>
    <row r="48" spans="2:9" s="1316" customFormat="1" ht="15.95" customHeight="1">
      <c r="B48" s="1305"/>
      <c r="C48" s="1315"/>
      <c r="D48" s="110"/>
      <c r="E48" s="107"/>
      <c r="F48" s="90"/>
      <c r="G48" s="90"/>
      <c r="H48" s="90"/>
      <c r="I48" s="1321"/>
    </row>
    <row r="49" spans="1:9" ht="15.95" customHeight="1">
      <c r="B49" s="1299" t="s">
        <v>155</v>
      </c>
      <c r="C49" s="1298"/>
      <c r="D49" s="2030">
        <v>2022</v>
      </c>
      <c r="E49" s="110"/>
      <c r="F49" s="90">
        <v>8</v>
      </c>
      <c r="G49" s="90">
        <v>10</v>
      </c>
      <c r="H49" s="90">
        <v>25</v>
      </c>
    </row>
    <row r="50" spans="1:9" ht="15" customHeight="1">
      <c r="B50" s="1305" t="s">
        <v>156</v>
      </c>
      <c r="C50" s="1298"/>
      <c r="D50" s="2030">
        <v>2023</v>
      </c>
      <c r="E50" s="110"/>
      <c r="F50" s="90">
        <v>8</v>
      </c>
      <c r="G50" s="90">
        <v>13</v>
      </c>
      <c r="H50" s="90">
        <v>34</v>
      </c>
    </row>
    <row r="51" spans="1:9" ht="15" customHeight="1">
      <c r="B51" s="1305"/>
      <c r="C51" s="1298"/>
      <c r="D51" s="2030">
        <v>2024</v>
      </c>
      <c r="E51" s="110"/>
      <c r="F51" s="90">
        <v>18</v>
      </c>
      <c r="G51" s="90">
        <v>15</v>
      </c>
      <c r="H51" s="90">
        <v>77</v>
      </c>
    </row>
    <row r="52" spans="1:9" ht="9.75" customHeight="1">
      <c r="B52" s="1305"/>
      <c r="C52" s="1298"/>
      <c r="D52" s="110"/>
      <c r="E52" s="107"/>
      <c r="F52" s="90"/>
      <c r="G52" s="90"/>
      <c r="H52" s="90"/>
    </row>
    <row r="53" spans="1:9" ht="15.95" customHeight="1">
      <c r="B53" s="1299" t="s">
        <v>157</v>
      </c>
      <c r="C53" s="1298"/>
      <c r="D53" s="2030">
        <v>2022</v>
      </c>
      <c r="E53" s="86"/>
      <c r="F53" s="90">
        <v>35</v>
      </c>
      <c r="G53" s="90">
        <v>637</v>
      </c>
      <c r="H53" s="90">
        <v>1684</v>
      </c>
    </row>
    <row r="54" spans="1:9" s="1316" customFormat="1" ht="15.95" customHeight="1">
      <c r="B54" s="1305" t="s">
        <v>158</v>
      </c>
      <c r="C54" s="1315"/>
      <c r="D54" s="2030">
        <v>2023</v>
      </c>
      <c r="E54" s="86"/>
      <c r="F54" s="90">
        <v>13</v>
      </c>
      <c r="G54" s="90">
        <v>703</v>
      </c>
      <c r="H54" s="90">
        <v>1649</v>
      </c>
    </row>
    <row r="55" spans="1:9" s="1316" customFormat="1" ht="15.95" customHeight="1">
      <c r="B55" s="1305"/>
      <c r="C55" s="1315"/>
      <c r="D55" s="2030">
        <v>2024</v>
      </c>
      <c r="E55" s="86"/>
      <c r="F55" s="90">
        <v>29</v>
      </c>
      <c r="G55" s="90">
        <v>589</v>
      </c>
      <c r="H55" s="90">
        <v>1960</v>
      </c>
    </row>
    <row r="56" spans="1:9" ht="6" customHeight="1" thickBot="1">
      <c r="A56" s="1322"/>
      <c r="B56" s="1323"/>
      <c r="C56" s="1322"/>
      <c r="D56" s="1322"/>
      <c r="E56" s="1322"/>
      <c r="F56" s="1324"/>
      <c r="G56" s="1325"/>
      <c r="H56" s="1325"/>
      <c r="I56" s="1322"/>
    </row>
    <row r="57" spans="1:9" s="1326" customFormat="1" ht="15" customHeight="1">
      <c r="G57" s="1327"/>
      <c r="H57" s="1327"/>
      <c r="I57" s="1264" t="s">
        <v>30</v>
      </c>
    </row>
    <row r="58" spans="1:9" s="1326" customFormat="1" ht="12" customHeight="1">
      <c r="E58" s="1315"/>
      <c r="G58" s="1328"/>
      <c r="H58" s="1328"/>
      <c r="I58" s="1265" t="s">
        <v>31</v>
      </c>
    </row>
    <row r="59" spans="1:9" ht="15" customHeight="1">
      <c r="B59" s="1282" t="s">
        <v>1073</v>
      </c>
      <c r="C59" s="1332"/>
      <c r="D59" s="1332"/>
      <c r="E59" s="1332"/>
    </row>
    <row r="60" spans="1:9" s="1316" customFormat="1" ht="13.5" customHeight="1">
      <c r="B60" s="1276" t="s">
        <v>144</v>
      </c>
      <c r="C60" s="1333"/>
      <c r="D60" s="1333"/>
      <c r="E60" s="1333"/>
      <c r="G60" s="1334"/>
      <c r="H60" s="1334"/>
    </row>
    <row r="61" spans="1:9">
      <c r="B61" s="1284" t="s">
        <v>1077</v>
      </c>
    </row>
    <row r="62" spans="1:9">
      <c r="E62" s="1315"/>
    </row>
    <row r="66" spans="5:5">
      <c r="E66" s="1315"/>
    </row>
    <row r="70" spans="5:5">
      <c r="E70" s="1315"/>
    </row>
    <row r="74" spans="5:5">
      <c r="E74" s="1315"/>
    </row>
    <row r="78" spans="5:5">
      <c r="E78" s="1315"/>
    </row>
    <row r="82" spans="5:5">
      <c r="E82" s="1315"/>
    </row>
  </sheetData>
  <hyperlinks>
    <hyperlink ref="I1" r:id="rId1"/>
  </hyperlinks>
  <printOptions horizontalCentered="1"/>
  <pageMargins left="0.19685039370078741" right="0.19685039370078741" top="0.3543307086614173" bottom="0.31496062992125984" header="0.11811023622047244" footer="0.19685039370078741"/>
  <pageSetup paperSize="9" scale="80" orientation="portrait" r:id="rId2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7"/>
  <sheetViews>
    <sheetView showGridLines="0" view="pageBreakPreview" zoomScale="80" zoomScaleNormal="100" zoomScaleSheetLayoutView="80" workbookViewId="0">
      <selection activeCell="M1" sqref="M1:M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M1" s="2380" t="s">
        <v>110</v>
      </c>
    </row>
    <row r="2" spans="1:14">
      <c r="M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508" t="s">
        <v>173</v>
      </c>
      <c r="C15" s="1509"/>
      <c r="D15" s="2031">
        <v>2022</v>
      </c>
      <c r="E15" s="2032">
        <f>SUM(G15:L15)</f>
        <v>370837</v>
      </c>
      <c r="F15" s="2032"/>
      <c r="G15" s="2033">
        <v>118300</v>
      </c>
      <c r="H15" s="2033">
        <v>109294</v>
      </c>
      <c r="I15" s="2033">
        <v>72313</v>
      </c>
      <c r="J15" s="2033">
        <v>40293</v>
      </c>
      <c r="K15" s="2033">
        <v>20891</v>
      </c>
      <c r="L15" s="2033">
        <v>9746</v>
      </c>
      <c r="M15" s="1511"/>
      <c r="N15" s="1512"/>
    </row>
    <row r="16" spans="1:14" s="1513" customFormat="1" ht="14.25" customHeight="1">
      <c r="B16" s="1514" t="s">
        <v>174</v>
      </c>
      <c r="C16" s="1515"/>
      <c r="D16" s="2031">
        <v>2023</v>
      </c>
      <c r="E16" s="2032">
        <f>SUM(G16:L16)</f>
        <v>372257</v>
      </c>
      <c r="F16" s="2032"/>
      <c r="G16" s="2033">
        <v>121727</v>
      </c>
      <c r="H16" s="2033">
        <v>115141</v>
      </c>
      <c r="I16" s="2033">
        <v>70273</v>
      </c>
      <c r="J16" s="2033">
        <v>37856</v>
      </c>
      <c r="K16" s="2033">
        <v>17953</v>
      </c>
      <c r="L16" s="2033">
        <v>9307</v>
      </c>
      <c r="M16" s="1511"/>
      <c r="N16" s="1516"/>
    </row>
    <row r="17" spans="2:14" s="1513" customFormat="1" ht="14.25" customHeight="1">
      <c r="B17" s="1515"/>
      <c r="C17" s="1515"/>
      <c r="D17" s="2031">
        <v>2024</v>
      </c>
      <c r="E17" s="2032">
        <f>SUM(G17:L17)</f>
        <v>377540</v>
      </c>
      <c r="F17" s="2032"/>
      <c r="G17" s="2033">
        <v>139413</v>
      </c>
      <c r="H17" s="2033">
        <v>107703</v>
      </c>
      <c r="I17" s="2033">
        <v>64171</v>
      </c>
      <c r="J17" s="2033">
        <v>38252</v>
      </c>
      <c r="K17" s="2033">
        <v>18505</v>
      </c>
      <c r="L17" s="2033">
        <v>9496</v>
      </c>
      <c r="M17" s="1511"/>
      <c r="N17" s="1516"/>
    </row>
    <row r="18" spans="2:14" s="1513" customFormat="1" ht="14.25" customHeight="1">
      <c r="B18" s="1515"/>
      <c r="C18" s="1515"/>
      <c r="D18" s="2031"/>
      <c r="E18" s="2032"/>
      <c r="F18" s="2032"/>
      <c r="G18" s="2033"/>
      <c r="H18" s="2033"/>
      <c r="I18" s="2033"/>
      <c r="J18" s="2033"/>
      <c r="K18" s="2033"/>
      <c r="L18" s="2033"/>
      <c r="M18" s="1511"/>
      <c r="N18" s="1516"/>
    </row>
    <row r="19" spans="2:14" s="1513" customFormat="1" ht="14.25" customHeight="1">
      <c r="B19" s="1508" t="s">
        <v>904</v>
      </c>
      <c r="C19" s="1509"/>
      <c r="D19" s="2031">
        <v>2022</v>
      </c>
      <c r="E19" s="2032">
        <f>SUM(G19:L19)</f>
        <v>368351</v>
      </c>
      <c r="F19" s="2032"/>
      <c r="G19" s="2033">
        <v>91345</v>
      </c>
      <c r="H19" s="2033">
        <v>62583</v>
      </c>
      <c r="I19" s="2033">
        <v>58794</v>
      </c>
      <c r="J19" s="2033">
        <v>55821</v>
      </c>
      <c r="K19" s="2033">
        <v>46998</v>
      </c>
      <c r="L19" s="2033">
        <v>52810</v>
      </c>
      <c r="M19" s="1511"/>
      <c r="N19" s="1516"/>
    </row>
    <row r="20" spans="2:14" s="1492" customFormat="1" ht="14.25" customHeight="1">
      <c r="B20" s="1514" t="s">
        <v>175</v>
      </c>
      <c r="C20" s="1515"/>
      <c r="D20" s="2031">
        <v>2023</v>
      </c>
      <c r="E20" s="2032">
        <f>SUM(G20:L20)</f>
        <v>369674</v>
      </c>
      <c r="F20" s="2032"/>
      <c r="G20" s="2033">
        <v>100651</v>
      </c>
      <c r="H20" s="2033">
        <v>62119</v>
      </c>
      <c r="I20" s="2033">
        <v>56413</v>
      </c>
      <c r="J20" s="2033">
        <v>59657</v>
      </c>
      <c r="K20" s="2033">
        <v>49313</v>
      </c>
      <c r="L20" s="2033">
        <v>41521</v>
      </c>
      <c r="M20" s="1517">
        <v>368351</v>
      </c>
      <c r="N20" s="1512"/>
    </row>
    <row r="21" spans="2:14" s="1513" customFormat="1" ht="14.25" customHeight="1">
      <c r="B21" s="1515"/>
      <c r="C21" s="1515"/>
      <c r="D21" s="2031">
        <v>2024</v>
      </c>
      <c r="E21" s="2032">
        <f>SUM(G21:L21)</f>
        <v>375218</v>
      </c>
      <c r="F21" s="2032"/>
      <c r="G21" s="2033">
        <v>113357</v>
      </c>
      <c r="H21" s="2033">
        <v>60678</v>
      </c>
      <c r="I21" s="2033">
        <v>54111</v>
      </c>
      <c r="J21" s="2033">
        <v>62956</v>
      </c>
      <c r="K21" s="2033">
        <v>47200</v>
      </c>
      <c r="L21" s="2033">
        <v>36916</v>
      </c>
      <c r="M21" s="1511"/>
      <c r="N21" s="1516"/>
    </row>
    <row r="22" spans="2:14" s="1513" customFormat="1" ht="14.25" customHeight="1">
      <c r="B22" s="1515"/>
      <c r="C22" s="1515"/>
      <c r="D22" s="2031"/>
      <c r="E22" s="2032"/>
      <c r="F22" s="2032"/>
      <c r="G22" s="2033"/>
      <c r="H22" s="2033"/>
      <c r="I22" s="2033"/>
      <c r="J22" s="2033"/>
      <c r="K22" s="2033"/>
      <c r="L22" s="2033"/>
      <c r="M22" s="1511"/>
      <c r="N22" s="1516"/>
    </row>
    <row r="23" spans="2:14" s="1513" customFormat="1" ht="14.25" customHeight="1">
      <c r="B23" s="1508" t="s">
        <v>905</v>
      </c>
      <c r="C23" s="1509"/>
      <c r="D23" s="2031">
        <v>2022</v>
      </c>
      <c r="E23" s="2032">
        <f>SUM(G23:L23)</f>
        <v>216998</v>
      </c>
      <c r="F23" s="2032"/>
      <c r="G23" s="2033">
        <v>68954</v>
      </c>
      <c r="H23" s="2033">
        <v>62776</v>
      </c>
      <c r="I23" s="2033">
        <v>44252</v>
      </c>
      <c r="J23" s="2033">
        <v>7563</v>
      </c>
      <c r="K23" s="2033">
        <v>9068</v>
      </c>
      <c r="L23" s="2033">
        <v>24385</v>
      </c>
      <c r="M23" s="1511"/>
      <c r="N23" s="1516"/>
    </row>
    <row r="24" spans="2:14" s="1513" customFormat="1" ht="14.25" customHeight="1">
      <c r="B24" s="1514" t="s">
        <v>176</v>
      </c>
      <c r="C24" s="1515"/>
      <c r="D24" s="2031">
        <v>2023</v>
      </c>
      <c r="E24" s="2032">
        <f>SUM(G24:L24)</f>
        <v>220163</v>
      </c>
      <c r="F24" s="2032"/>
      <c r="G24" s="2033">
        <v>66575</v>
      </c>
      <c r="H24" s="2033">
        <v>67422</v>
      </c>
      <c r="I24" s="2033">
        <v>47326</v>
      </c>
      <c r="J24" s="2033">
        <v>7812</v>
      </c>
      <c r="K24" s="2033">
        <v>7095</v>
      </c>
      <c r="L24" s="2033">
        <v>23933</v>
      </c>
      <c r="M24" s="1511"/>
      <c r="N24" s="1516"/>
    </row>
    <row r="25" spans="2:14" s="1492" customFormat="1" ht="14.25" customHeight="1">
      <c r="B25" s="1515"/>
      <c r="C25" s="1515"/>
      <c r="D25" s="2031">
        <v>2024</v>
      </c>
      <c r="E25" s="2032">
        <f>SUM(G25:L25)</f>
        <v>225491</v>
      </c>
      <c r="F25" s="2032"/>
      <c r="G25" s="2033">
        <v>69996</v>
      </c>
      <c r="H25" s="2033">
        <v>69104</v>
      </c>
      <c r="I25" s="2033">
        <v>50585</v>
      </c>
      <c r="J25" s="2033">
        <v>7974</v>
      </c>
      <c r="K25" s="2033">
        <v>7289</v>
      </c>
      <c r="L25" s="2033">
        <v>20543</v>
      </c>
      <c r="M25" s="1511"/>
      <c r="N25" s="1518"/>
    </row>
    <row r="26" spans="2:14" s="1492" customFormat="1" ht="14.25" customHeight="1">
      <c r="B26" s="1515"/>
      <c r="C26" s="1515"/>
      <c r="D26" s="2031"/>
      <c r="E26" s="2032"/>
      <c r="F26" s="2032"/>
      <c r="G26" s="2033"/>
      <c r="H26" s="2033"/>
      <c r="I26" s="2033"/>
      <c r="J26" s="2033"/>
      <c r="K26" s="2033"/>
      <c r="L26" s="2033"/>
      <c r="M26" s="1511"/>
      <c r="N26" s="1518"/>
    </row>
    <row r="27" spans="2:14" s="1513" customFormat="1" ht="14.25" customHeight="1">
      <c r="B27" s="1508" t="s">
        <v>177</v>
      </c>
      <c r="C27" s="1509"/>
      <c r="D27" s="2031">
        <v>2022</v>
      </c>
      <c r="E27" s="2032">
        <f>SUM(G27:L27)</f>
        <v>114270</v>
      </c>
      <c r="F27" s="2032"/>
      <c r="G27" s="2033">
        <v>29520</v>
      </c>
      <c r="H27" s="2033">
        <v>26624</v>
      </c>
      <c r="I27" s="2033">
        <v>23616</v>
      </c>
      <c r="J27" s="2033">
        <v>6016</v>
      </c>
      <c r="K27" s="2033">
        <v>5796</v>
      </c>
      <c r="L27" s="2033">
        <v>22698</v>
      </c>
      <c r="M27" s="1511"/>
      <c r="N27" s="1516"/>
    </row>
    <row r="28" spans="2:14" s="1513" customFormat="1" ht="14.25" customHeight="1">
      <c r="B28" s="1514" t="s">
        <v>178</v>
      </c>
      <c r="C28" s="1515"/>
      <c r="D28" s="2031">
        <v>2023</v>
      </c>
      <c r="E28" s="2032">
        <f>SUM(G28:L28)</f>
        <v>111570</v>
      </c>
      <c r="F28" s="2032"/>
      <c r="G28" s="2033">
        <v>31332</v>
      </c>
      <c r="H28" s="2033">
        <v>29058</v>
      </c>
      <c r="I28" s="2033">
        <v>19846</v>
      </c>
      <c r="J28" s="2033">
        <v>5472</v>
      </c>
      <c r="K28" s="2033">
        <v>4244</v>
      </c>
      <c r="L28" s="2033">
        <v>21618</v>
      </c>
      <c r="M28" s="1511"/>
      <c r="N28" s="1516"/>
    </row>
    <row r="29" spans="2:14" s="1513" customFormat="1" ht="14.25" customHeight="1">
      <c r="B29" s="1515"/>
      <c r="C29" s="1515"/>
      <c r="D29" s="2031">
        <v>2024</v>
      </c>
      <c r="E29" s="2032">
        <f>SUM(G29:L29)</f>
        <v>112706</v>
      </c>
      <c r="F29" s="2032"/>
      <c r="G29" s="2033">
        <v>30627</v>
      </c>
      <c r="H29" s="2033">
        <v>28655</v>
      </c>
      <c r="I29" s="2033">
        <v>21255</v>
      </c>
      <c r="J29" s="2033">
        <v>4912</v>
      </c>
      <c r="K29" s="2033">
        <v>4667</v>
      </c>
      <c r="L29" s="2033">
        <v>22590</v>
      </c>
      <c r="M29" s="1511"/>
      <c r="N29" s="1516"/>
    </row>
    <row r="30" spans="2:14" s="1513" customFormat="1" ht="14.25" customHeight="1">
      <c r="B30" s="1515"/>
      <c r="C30" s="1515"/>
      <c r="D30" s="2031"/>
      <c r="E30" s="2032"/>
      <c r="F30" s="2032"/>
      <c r="G30" s="2033"/>
      <c r="H30" s="2033"/>
      <c r="I30" s="2033"/>
      <c r="J30" s="2033"/>
      <c r="K30" s="2033"/>
      <c r="L30" s="2033"/>
      <c r="M30" s="1511"/>
      <c r="N30" s="1516"/>
    </row>
    <row r="31" spans="2:14" s="1492" customFormat="1" ht="14.25" customHeight="1">
      <c r="B31" s="1508" t="s">
        <v>179</v>
      </c>
      <c r="C31" s="1509"/>
      <c r="D31" s="2031">
        <v>2022</v>
      </c>
      <c r="E31" s="2032">
        <f>SUM(G31:L31)</f>
        <v>373129</v>
      </c>
      <c r="F31" s="2032"/>
      <c r="G31" s="2033">
        <v>94224</v>
      </c>
      <c r="H31" s="2033">
        <v>85718</v>
      </c>
      <c r="I31" s="2033">
        <v>78551</v>
      </c>
      <c r="J31" s="2033">
        <v>50969</v>
      </c>
      <c r="K31" s="2033">
        <v>35380</v>
      </c>
      <c r="L31" s="2033">
        <v>28287</v>
      </c>
      <c r="M31" s="1511"/>
      <c r="N31" s="1519"/>
    </row>
    <row r="32" spans="2:14" s="1513" customFormat="1" ht="14.25" customHeight="1">
      <c r="B32" s="1520" t="s">
        <v>180</v>
      </c>
      <c r="C32" s="1515"/>
      <c r="D32" s="2031">
        <v>2023</v>
      </c>
      <c r="E32" s="2032">
        <f>SUM(G32:L32)</f>
        <v>372656</v>
      </c>
      <c r="F32" s="2032"/>
      <c r="G32" s="2033">
        <v>87946</v>
      </c>
      <c r="H32" s="2033">
        <v>88359</v>
      </c>
      <c r="I32" s="2033">
        <v>90361</v>
      </c>
      <c r="J32" s="2033">
        <v>54061</v>
      </c>
      <c r="K32" s="2033">
        <v>30742</v>
      </c>
      <c r="L32" s="2033">
        <v>21187</v>
      </c>
      <c r="M32" s="1511"/>
      <c r="N32" s="1521"/>
    </row>
    <row r="33" spans="2:14" s="1513" customFormat="1" ht="14.25" customHeight="1">
      <c r="B33" s="1515"/>
      <c r="C33" s="1515"/>
      <c r="D33" s="2031">
        <v>2024</v>
      </c>
      <c r="E33" s="2032">
        <f>SUM(G33:L33)</f>
        <v>377904</v>
      </c>
      <c r="F33" s="2032"/>
      <c r="G33" s="2033">
        <v>95063</v>
      </c>
      <c r="H33" s="2033">
        <v>82402</v>
      </c>
      <c r="I33" s="2033">
        <v>87973</v>
      </c>
      <c r="J33" s="2033">
        <v>58839</v>
      </c>
      <c r="K33" s="2033">
        <v>34180</v>
      </c>
      <c r="L33" s="2033">
        <v>19447</v>
      </c>
      <c r="M33" s="1511"/>
      <c r="N33" s="1521"/>
    </row>
    <row r="34" spans="2:14" s="1513" customFormat="1" ht="14.25" customHeight="1">
      <c r="B34" s="1515"/>
      <c r="C34" s="1515"/>
      <c r="D34" s="2031"/>
      <c r="E34" s="2032"/>
      <c r="F34" s="2032"/>
      <c r="G34" s="2033"/>
      <c r="H34" s="2033"/>
      <c r="I34" s="2033"/>
      <c r="J34" s="2033"/>
      <c r="K34" s="2033"/>
      <c r="L34" s="2033"/>
      <c r="M34" s="1511"/>
      <c r="N34" s="1521"/>
    </row>
    <row r="35" spans="2:14" s="1513" customFormat="1" ht="14.25" customHeight="1">
      <c r="B35" s="1508" t="s">
        <v>104</v>
      </c>
      <c r="C35" s="1509"/>
      <c r="D35" s="2031">
        <v>2022</v>
      </c>
      <c r="E35" s="2032">
        <f>SUM(G35:L35)</f>
        <v>369348</v>
      </c>
      <c r="F35" s="2032"/>
      <c r="G35" s="2033">
        <v>113861</v>
      </c>
      <c r="H35" s="2033">
        <v>23052</v>
      </c>
      <c r="I35" s="2033">
        <v>35625</v>
      </c>
      <c r="J35" s="2033">
        <v>41123</v>
      </c>
      <c r="K35" s="2033">
        <v>65939</v>
      </c>
      <c r="L35" s="2033">
        <v>89748</v>
      </c>
      <c r="M35" s="1511"/>
      <c r="N35" s="1521"/>
    </row>
    <row r="36" spans="2:14" s="1492" customFormat="1" ht="14.25" customHeight="1">
      <c r="B36" s="1522" t="s">
        <v>105</v>
      </c>
      <c r="C36" s="1515"/>
      <c r="D36" s="2031">
        <v>2023</v>
      </c>
      <c r="E36" s="2032">
        <f>SUM(G36:L36)</f>
        <v>369425</v>
      </c>
      <c r="F36" s="2032"/>
      <c r="G36" s="2033">
        <v>120870</v>
      </c>
      <c r="H36" s="2033">
        <v>26790</v>
      </c>
      <c r="I36" s="2033">
        <v>29182</v>
      </c>
      <c r="J36" s="2033">
        <v>42542</v>
      </c>
      <c r="K36" s="2033">
        <v>64192</v>
      </c>
      <c r="L36" s="2033">
        <v>85849</v>
      </c>
      <c r="M36" s="1511"/>
      <c r="N36" s="1518"/>
    </row>
    <row r="37" spans="2:14" s="1513" customFormat="1" ht="14.25" customHeight="1">
      <c r="B37" s="1515"/>
      <c r="C37" s="1515"/>
      <c r="D37" s="2031">
        <v>2024</v>
      </c>
      <c r="E37" s="2032">
        <f>SUM(G37:L37)</f>
        <v>375115</v>
      </c>
      <c r="F37" s="2032"/>
      <c r="G37" s="2033">
        <v>124777</v>
      </c>
      <c r="H37" s="2033">
        <v>26796</v>
      </c>
      <c r="I37" s="2033">
        <v>34114</v>
      </c>
      <c r="J37" s="2033">
        <v>42756</v>
      </c>
      <c r="K37" s="2033">
        <v>62590</v>
      </c>
      <c r="L37" s="2033">
        <v>84082</v>
      </c>
      <c r="M37" s="1511"/>
      <c r="N37" s="1523"/>
    </row>
    <row r="38" spans="2:14" s="1513" customFormat="1" ht="14.25" customHeight="1">
      <c r="B38" s="1515"/>
      <c r="C38" s="1515"/>
      <c r="D38" s="2031"/>
      <c r="E38" s="2032"/>
      <c r="F38" s="2032"/>
      <c r="G38" s="2033"/>
      <c r="H38" s="2033"/>
      <c r="I38" s="2033"/>
      <c r="J38" s="2033"/>
      <c r="K38" s="2033"/>
      <c r="L38" s="2033"/>
      <c r="M38" s="1511"/>
      <c r="N38" s="1523"/>
    </row>
    <row r="39" spans="2:14" s="1513" customFormat="1" ht="14.25" customHeight="1">
      <c r="B39" s="1508" t="s">
        <v>106</v>
      </c>
      <c r="C39" s="1509"/>
      <c r="D39" s="2031">
        <v>2022</v>
      </c>
      <c r="E39" s="2032">
        <f>SUM(G39:L39)</f>
        <v>276213</v>
      </c>
      <c r="F39" s="2032"/>
      <c r="G39" s="2033">
        <v>56555</v>
      </c>
      <c r="H39" s="2033">
        <v>52336</v>
      </c>
      <c r="I39" s="2033">
        <v>68964</v>
      </c>
      <c r="J39" s="2033">
        <v>37161</v>
      </c>
      <c r="K39" s="2033">
        <v>33512</v>
      </c>
      <c r="L39" s="2033">
        <v>27685</v>
      </c>
      <c r="M39" s="1511"/>
      <c r="N39" s="1523"/>
    </row>
    <row r="40" spans="2:14" s="1513" customFormat="1" ht="14.25" customHeight="1">
      <c r="B40" s="1520" t="s">
        <v>107</v>
      </c>
      <c r="C40" s="1515"/>
      <c r="D40" s="2031">
        <v>2023</v>
      </c>
      <c r="E40" s="2032">
        <f>SUM(G40:L40)</f>
        <v>276647</v>
      </c>
      <c r="F40" s="2032"/>
      <c r="G40" s="2033">
        <v>65013</v>
      </c>
      <c r="H40" s="2033">
        <v>51893</v>
      </c>
      <c r="I40" s="2033">
        <v>65818</v>
      </c>
      <c r="J40" s="2033">
        <v>40313</v>
      </c>
      <c r="K40" s="2033">
        <v>28453</v>
      </c>
      <c r="L40" s="2033">
        <v>25157</v>
      </c>
      <c r="M40" s="1511"/>
      <c r="N40" s="1523"/>
    </row>
    <row r="41" spans="2:14" s="1492" customFormat="1" ht="14.25" customHeight="1">
      <c r="B41" s="1515"/>
      <c r="C41" s="1515"/>
      <c r="D41" s="2031">
        <v>2024</v>
      </c>
      <c r="E41" s="2032">
        <f>SUM(G41:L41)</f>
        <v>282724</v>
      </c>
      <c r="F41" s="2032"/>
      <c r="G41" s="2033">
        <v>72545</v>
      </c>
      <c r="H41" s="2033">
        <v>59846</v>
      </c>
      <c r="I41" s="2033">
        <v>59601</v>
      </c>
      <c r="J41" s="2033">
        <v>37631</v>
      </c>
      <c r="K41" s="2033">
        <v>28920</v>
      </c>
      <c r="L41" s="2033">
        <v>24181</v>
      </c>
      <c r="M41" s="1511"/>
      <c r="N41" s="1524"/>
    </row>
    <row r="42" spans="2:14" s="1492" customFormat="1" ht="14.25" customHeight="1">
      <c r="B42" s="1515"/>
      <c r="C42" s="1515"/>
      <c r="D42" s="2031"/>
      <c r="E42" s="2032"/>
      <c r="F42" s="2032"/>
      <c r="G42" s="2033"/>
      <c r="H42" s="2033"/>
      <c r="I42" s="2033"/>
      <c r="J42" s="2033"/>
      <c r="K42" s="2033"/>
      <c r="L42" s="2033"/>
      <c r="M42" s="1511"/>
      <c r="N42" s="1524"/>
    </row>
    <row r="43" spans="2:14" s="1513" customFormat="1" ht="14.25" customHeight="1">
      <c r="B43" s="1508" t="s">
        <v>906</v>
      </c>
      <c r="C43" s="1515"/>
      <c r="D43" s="2031">
        <v>2022</v>
      </c>
      <c r="E43" s="2032">
        <f>SUM(G43:L43)</f>
        <v>415</v>
      </c>
      <c r="F43" s="2032"/>
      <c r="G43" s="2033">
        <v>170</v>
      </c>
      <c r="H43" s="2033">
        <v>94</v>
      </c>
      <c r="I43" s="2033">
        <v>55</v>
      </c>
      <c r="J43" s="2033">
        <v>55</v>
      </c>
      <c r="K43" s="2033">
        <v>27</v>
      </c>
      <c r="L43" s="2033">
        <v>14</v>
      </c>
      <c r="M43" s="1511"/>
      <c r="N43" s="1525"/>
    </row>
    <row r="44" spans="2:14" s="1513" customFormat="1" ht="14.25" customHeight="1">
      <c r="B44" s="1514" t="s">
        <v>181</v>
      </c>
      <c r="C44" s="1515"/>
      <c r="D44" s="2031">
        <v>2023</v>
      </c>
      <c r="E44" s="2032">
        <f>SUM(G44:L44)</f>
        <v>463</v>
      </c>
      <c r="F44" s="2032"/>
      <c r="G44" s="2033">
        <v>218</v>
      </c>
      <c r="H44" s="2033">
        <v>95</v>
      </c>
      <c r="I44" s="2033">
        <v>76</v>
      </c>
      <c r="J44" s="2033">
        <v>51</v>
      </c>
      <c r="K44" s="2033">
        <v>12</v>
      </c>
      <c r="L44" s="2033">
        <v>11</v>
      </c>
      <c r="M44" s="1511"/>
      <c r="N44" s="1525"/>
    </row>
    <row r="45" spans="2:14" s="1513" customFormat="1" ht="14.25" customHeight="1">
      <c r="B45" s="1515"/>
      <c r="C45" s="1515"/>
      <c r="D45" s="2031">
        <v>2024</v>
      </c>
      <c r="E45" s="2032">
        <f>SUM(G45:L45)</f>
        <v>467</v>
      </c>
      <c r="F45" s="2032"/>
      <c r="G45" s="2033">
        <v>207</v>
      </c>
      <c r="H45" s="2033">
        <v>87</v>
      </c>
      <c r="I45" s="2033">
        <v>79</v>
      </c>
      <c r="J45" s="2033">
        <v>54</v>
      </c>
      <c r="K45" s="2033">
        <v>25</v>
      </c>
      <c r="L45" s="2033">
        <v>15</v>
      </c>
      <c r="M45" s="1511"/>
      <c r="N45" s="1525"/>
    </row>
    <row r="46" spans="2:14" s="1513" customFormat="1" ht="14.25" customHeight="1">
      <c r="B46" s="1515"/>
      <c r="C46" s="1515"/>
      <c r="D46" s="2031"/>
      <c r="E46" s="2032"/>
      <c r="F46" s="2032"/>
      <c r="G46" s="2033"/>
      <c r="H46" s="2033"/>
      <c r="I46" s="2033"/>
      <c r="J46" s="2033"/>
      <c r="K46" s="2033"/>
      <c r="L46" s="2033"/>
      <c r="M46" s="1511"/>
      <c r="N46" s="1525"/>
    </row>
    <row r="47" spans="2:14" s="1492" customFormat="1" ht="14.25" customHeight="1">
      <c r="B47" s="1508" t="s">
        <v>907</v>
      </c>
      <c r="C47" s="1509"/>
      <c r="D47" s="2031">
        <v>2022</v>
      </c>
      <c r="E47" s="2032">
        <f>SUM(G47:L47)</f>
        <v>11925</v>
      </c>
      <c r="F47" s="2032"/>
      <c r="G47" s="2033">
        <v>3043</v>
      </c>
      <c r="H47" s="2033">
        <v>2656</v>
      </c>
      <c r="I47" s="2033">
        <v>2475</v>
      </c>
      <c r="J47" s="2033">
        <v>1643</v>
      </c>
      <c r="K47" s="2033">
        <v>1119</v>
      </c>
      <c r="L47" s="2033">
        <v>989</v>
      </c>
      <c r="M47" s="1511"/>
      <c r="N47" s="1524"/>
    </row>
    <row r="48" spans="2:14" s="1513" customFormat="1" ht="14.25" customHeight="1">
      <c r="B48" s="1514" t="s">
        <v>908</v>
      </c>
      <c r="C48" s="1515"/>
      <c r="D48" s="2031">
        <v>2023</v>
      </c>
      <c r="E48" s="2032">
        <f>SUM(G48:L48)</f>
        <v>10766</v>
      </c>
      <c r="F48" s="2032"/>
      <c r="G48" s="2033">
        <v>3361</v>
      </c>
      <c r="H48" s="2033">
        <v>2238</v>
      </c>
      <c r="I48" s="2033">
        <v>2299</v>
      </c>
      <c r="J48" s="2033">
        <v>1366</v>
      </c>
      <c r="K48" s="2033">
        <v>802</v>
      </c>
      <c r="L48" s="2033">
        <v>700</v>
      </c>
      <c r="M48" s="1511"/>
      <c r="N48" s="1525"/>
    </row>
    <row r="49" spans="2:14" s="1513" customFormat="1" ht="14.25" customHeight="1">
      <c r="B49" s="1515"/>
      <c r="C49" s="1515"/>
      <c r="D49" s="2031">
        <v>2024</v>
      </c>
      <c r="E49" s="2032">
        <f>SUM(G49:L49)</f>
        <v>10360</v>
      </c>
      <c r="F49" s="2032"/>
      <c r="G49" s="2033">
        <v>3210</v>
      </c>
      <c r="H49" s="2033">
        <v>2160</v>
      </c>
      <c r="I49" s="2033">
        <v>2217</v>
      </c>
      <c r="J49" s="2033">
        <v>1462</v>
      </c>
      <c r="K49" s="2033">
        <v>765</v>
      </c>
      <c r="L49" s="2033">
        <v>546</v>
      </c>
      <c r="M49" s="1511"/>
      <c r="N49" s="1525"/>
    </row>
    <row r="50" spans="2:14" s="1513" customFormat="1" ht="14.25" customHeight="1">
      <c r="B50" s="1515"/>
      <c r="C50" s="1515"/>
      <c r="D50" s="2031"/>
      <c r="E50" s="2032"/>
      <c r="F50" s="2032"/>
      <c r="G50" s="2033"/>
      <c r="H50" s="2033"/>
      <c r="I50" s="2033"/>
      <c r="J50" s="2033"/>
      <c r="K50" s="2033"/>
      <c r="L50" s="2033"/>
      <c r="M50" s="1511"/>
      <c r="N50" s="1525"/>
    </row>
    <row r="51" spans="2:14" s="1513" customFormat="1" ht="14.25" customHeight="1">
      <c r="B51" s="1508" t="s">
        <v>182</v>
      </c>
      <c r="C51" s="1509"/>
      <c r="D51" s="2031">
        <v>2022</v>
      </c>
      <c r="E51" s="2032">
        <f>SUM(G51:L51)</f>
        <v>34282</v>
      </c>
      <c r="F51" s="2032"/>
      <c r="G51" s="2033">
        <v>7830</v>
      </c>
      <c r="H51" s="2033">
        <v>8696</v>
      </c>
      <c r="I51" s="2033">
        <v>8218</v>
      </c>
      <c r="J51" s="2033">
        <v>3866</v>
      </c>
      <c r="K51" s="2033">
        <v>2872</v>
      </c>
      <c r="L51" s="2033">
        <v>2800</v>
      </c>
      <c r="M51" s="1511"/>
      <c r="N51" s="1525"/>
    </row>
    <row r="52" spans="2:14" s="1492" customFormat="1" ht="14.25" customHeight="1">
      <c r="B52" s="1514" t="s">
        <v>183</v>
      </c>
      <c r="C52" s="1515"/>
      <c r="D52" s="2031">
        <v>2023</v>
      </c>
      <c r="E52" s="2032">
        <f>SUM(G52:L52)</f>
        <v>33098</v>
      </c>
      <c r="F52" s="2032"/>
      <c r="G52" s="2033">
        <v>8934</v>
      </c>
      <c r="H52" s="2033">
        <v>8763</v>
      </c>
      <c r="I52" s="2033">
        <v>7068</v>
      </c>
      <c r="J52" s="2033">
        <v>3433</v>
      </c>
      <c r="K52" s="2033">
        <v>2466</v>
      </c>
      <c r="L52" s="2033">
        <v>2434</v>
      </c>
      <c r="M52" s="1511"/>
      <c r="N52" s="1524"/>
    </row>
    <row r="53" spans="2:14" s="1513" customFormat="1" ht="14.25" customHeight="1">
      <c r="B53" s="1515"/>
      <c r="C53" s="1515"/>
      <c r="D53" s="2031">
        <v>2024</v>
      </c>
      <c r="E53" s="2032">
        <f>SUM(G53:L53)</f>
        <v>33006</v>
      </c>
      <c r="F53" s="2032"/>
      <c r="G53" s="2033">
        <v>7641</v>
      </c>
      <c r="H53" s="2033">
        <v>8354</v>
      </c>
      <c r="I53" s="2033">
        <v>7957</v>
      </c>
      <c r="J53" s="2033">
        <v>4015</v>
      </c>
      <c r="K53" s="2033">
        <v>2664</v>
      </c>
      <c r="L53" s="2033">
        <v>2375</v>
      </c>
      <c r="M53" s="1511"/>
      <c r="N53" s="1525"/>
    </row>
    <row r="54" spans="2:14" s="1513" customFormat="1" ht="14.25" customHeight="1">
      <c r="B54" s="1515"/>
      <c r="C54" s="1515"/>
      <c r="D54" s="2031"/>
      <c r="E54" s="2032"/>
      <c r="F54" s="2032"/>
      <c r="G54" s="2033"/>
      <c r="H54" s="2033"/>
      <c r="I54" s="2033"/>
      <c r="J54" s="2033"/>
      <c r="K54" s="2033"/>
      <c r="L54" s="2033"/>
      <c r="M54" s="1511"/>
      <c r="N54" s="1525"/>
    </row>
    <row r="55" spans="2:14" s="1513" customFormat="1" ht="14.25" customHeight="1">
      <c r="B55" s="1508" t="s">
        <v>184</v>
      </c>
      <c r="C55" s="1509"/>
      <c r="D55" s="2031">
        <v>2022</v>
      </c>
      <c r="E55" s="2032">
        <f>SUM(G55:L55)</f>
        <v>28151</v>
      </c>
      <c r="F55" s="2032"/>
      <c r="G55" s="2033">
        <v>9300</v>
      </c>
      <c r="H55" s="2033">
        <v>6213</v>
      </c>
      <c r="I55" s="2033">
        <v>4899</v>
      </c>
      <c r="J55" s="2033">
        <v>2941</v>
      </c>
      <c r="K55" s="2033">
        <v>2232</v>
      </c>
      <c r="L55" s="2033">
        <v>2566</v>
      </c>
      <c r="M55" s="1511"/>
      <c r="N55" s="1525"/>
    </row>
    <row r="56" spans="2:14" s="1513" customFormat="1" ht="14.25" customHeight="1">
      <c r="B56" s="1514" t="s">
        <v>185</v>
      </c>
      <c r="C56" s="1515"/>
      <c r="D56" s="2031">
        <v>2023</v>
      </c>
      <c r="E56" s="2032">
        <f>SUM(G56:L56)</f>
        <v>27950</v>
      </c>
      <c r="F56" s="2032"/>
      <c r="G56" s="2033">
        <v>9299</v>
      </c>
      <c r="H56" s="2033">
        <v>5794</v>
      </c>
      <c r="I56" s="2033">
        <v>5140</v>
      </c>
      <c r="J56" s="2033">
        <v>2904</v>
      </c>
      <c r="K56" s="2033">
        <v>2404</v>
      </c>
      <c r="L56" s="2033">
        <v>2409</v>
      </c>
      <c r="M56" s="1511"/>
      <c r="N56" s="1525"/>
    </row>
    <row r="57" spans="2:14" s="1492" customFormat="1" ht="14.25" customHeight="1">
      <c r="B57" s="1515"/>
      <c r="C57" s="1515"/>
      <c r="D57" s="2031">
        <v>2024</v>
      </c>
      <c r="E57" s="2032">
        <f>SUM(G57:L57)</f>
        <v>27606</v>
      </c>
      <c r="F57" s="2032"/>
      <c r="G57" s="2033">
        <v>10248</v>
      </c>
      <c r="H57" s="2033">
        <v>6043</v>
      </c>
      <c r="I57" s="2033">
        <v>4400</v>
      </c>
      <c r="J57" s="2033">
        <v>2820</v>
      </c>
      <c r="K57" s="2033">
        <v>2137</v>
      </c>
      <c r="L57" s="2033">
        <v>1958</v>
      </c>
      <c r="M57" s="1511"/>
      <c r="N57" s="1524"/>
    </row>
    <row r="58" spans="2:14" s="1492" customFormat="1" ht="14.25" customHeight="1">
      <c r="B58" s="1515"/>
      <c r="C58" s="1515"/>
      <c r="D58" s="2031"/>
      <c r="E58" s="2032"/>
      <c r="F58" s="2032"/>
      <c r="G58" s="2033"/>
      <c r="H58" s="2033"/>
      <c r="I58" s="2033"/>
      <c r="J58" s="2033"/>
      <c r="K58" s="2033"/>
      <c r="L58" s="2033"/>
      <c r="M58" s="1511"/>
      <c r="N58" s="1524"/>
    </row>
    <row r="59" spans="2:14" s="1513" customFormat="1" ht="14.25" customHeight="1">
      <c r="B59" s="1508" t="s">
        <v>186</v>
      </c>
      <c r="C59" s="1509"/>
      <c r="D59" s="2031">
        <v>2022</v>
      </c>
      <c r="E59" s="2032">
        <f>SUM(G59:L59)</f>
        <v>109672</v>
      </c>
      <c r="F59" s="2032"/>
      <c r="G59" s="2033">
        <v>16348</v>
      </c>
      <c r="H59" s="2033">
        <v>47533</v>
      </c>
      <c r="I59" s="2033">
        <v>37109</v>
      </c>
      <c r="J59" s="2033">
        <v>6653</v>
      </c>
      <c r="K59" s="2033">
        <v>1614</v>
      </c>
      <c r="L59" s="2033">
        <v>415</v>
      </c>
      <c r="M59" s="1511"/>
      <c r="N59" s="1525"/>
    </row>
    <row r="60" spans="2:14" s="1513" customFormat="1" ht="14.25" customHeight="1">
      <c r="B60" s="1514" t="s">
        <v>187</v>
      </c>
      <c r="C60" s="1515"/>
      <c r="D60" s="2031">
        <v>2023</v>
      </c>
      <c r="E60" s="2032">
        <f>SUM(G60:L60)</f>
        <v>111775</v>
      </c>
      <c r="F60" s="2032"/>
      <c r="G60" s="2033">
        <v>19633</v>
      </c>
      <c r="H60" s="2033">
        <v>42657</v>
      </c>
      <c r="I60" s="2033">
        <v>41826</v>
      </c>
      <c r="J60" s="2033">
        <v>5901</v>
      </c>
      <c r="K60" s="2033">
        <v>1422</v>
      </c>
      <c r="L60" s="2033">
        <v>336</v>
      </c>
      <c r="M60" s="1511"/>
      <c r="N60" s="1525"/>
    </row>
    <row r="61" spans="2:14" s="1513" customFormat="1" ht="14.25" customHeight="1">
      <c r="B61" s="1515"/>
      <c r="C61" s="1515"/>
      <c r="D61" s="2031">
        <v>2024</v>
      </c>
      <c r="E61" s="2032">
        <f>SUM(G61:L61)</f>
        <v>109372</v>
      </c>
      <c r="F61" s="2032"/>
      <c r="G61" s="2033">
        <v>18037</v>
      </c>
      <c r="H61" s="2033">
        <v>43152</v>
      </c>
      <c r="I61" s="2033">
        <v>38613</v>
      </c>
      <c r="J61" s="2033">
        <v>7068</v>
      </c>
      <c r="K61" s="2033">
        <v>2065</v>
      </c>
      <c r="L61" s="2033">
        <v>437</v>
      </c>
      <c r="M61" s="1511"/>
      <c r="N61" s="1525"/>
    </row>
    <row r="62" spans="2:14" s="1513" customFormat="1" ht="14.25" customHeight="1">
      <c r="B62" s="1515"/>
      <c r="C62" s="1515"/>
      <c r="D62" s="2031"/>
      <c r="E62" s="2032"/>
      <c r="F62" s="2032"/>
      <c r="G62" s="2033"/>
      <c r="H62" s="2033"/>
      <c r="I62" s="2033"/>
      <c r="J62" s="2033"/>
      <c r="K62" s="2033"/>
      <c r="L62" s="2033"/>
      <c r="M62" s="1511"/>
      <c r="N62" s="1525"/>
    </row>
    <row r="63" spans="2:14" s="1492" customFormat="1" ht="14.25" customHeight="1">
      <c r="B63" s="1508" t="s">
        <v>188</v>
      </c>
      <c r="C63" s="1515"/>
      <c r="D63" s="2031">
        <v>2022</v>
      </c>
      <c r="E63" s="2032">
        <f>SUM(G63:L63)</f>
        <v>416</v>
      </c>
      <c r="F63" s="2032"/>
      <c r="G63" s="2033">
        <v>215</v>
      </c>
      <c r="H63" s="2033">
        <v>98</v>
      </c>
      <c r="I63" s="2033">
        <v>62</v>
      </c>
      <c r="J63" s="2033">
        <v>32</v>
      </c>
      <c r="K63" s="2033">
        <v>8</v>
      </c>
      <c r="L63" s="2033">
        <v>1</v>
      </c>
      <c r="M63" s="1511"/>
      <c r="N63" s="1524"/>
    </row>
    <row r="64" spans="2:14" s="1513" customFormat="1" ht="14.25" customHeight="1">
      <c r="B64" s="1514" t="s">
        <v>189</v>
      </c>
      <c r="C64" s="1515"/>
      <c r="D64" s="2031">
        <v>2023</v>
      </c>
      <c r="E64" s="2032">
        <f>SUM(G64:L64)</f>
        <v>533</v>
      </c>
      <c r="F64" s="2032"/>
      <c r="G64" s="2033">
        <v>299</v>
      </c>
      <c r="H64" s="2033">
        <v>109</v>
      </c>
      <c r="I64" s="2033">
        <v>66</v>
      </c>
      <c r="J64" s="2033">
        <v>42</v>
      </c>
      <c r="K64" s="2033">
        <v>15</v>
      </c>
      <c r="L64" s="2033">
        <v>2</v>
      </c>
      <c r="M64" s="1511"/>
      <c r="N64" s="1525"/>
    </row>
    <row r="65" spans="2:14" s="1513" customFormat="1" ht="14.25" customHeight="1">
      <c r="B65" s="1515"/>
      <c r="C65" s="1515"/>
      <c r="D65" s="2031">
        <v>2024</v>
      </c>
      <c r="E65" s="2032">
        <f>SUM(G65:L65)</f>
        <v>530</v>
      </c>
      <c r="F65" s="2032"/>
      <c r="G65" s="2033">
        <v>287</v>
      </c>
      <c r="H65" s="2033">
        <v>129</v>
      </c>
      <c r="I65" s="2033">
        <v>66</v>
      </c>
      <c r="J65" s="2033">
        <v>41</v>
      </c>
      <c r="K65" s="2033">
        <v>6</v>
      </c>
      <c r="L65" s="2033">
        <v>1</v>
      </c>
      <c r="N65" s="1525"/>
    </row>
    <row r="66" spans="2:14" s="1513" customFormat="1" ht="14.25" customHeight="1">
      <c r="B66" s="1515"/>
      <c r="C66" s="1515"/>
      <c r="D66" s="2031"/>
      <c r="E66" s="2032"/>
      <c r="F66" s="2032"/>
      <c r="G66" s="2033"/>
      <c r="H66" s="2033"/>
      <c r="I66" s="2033"/>
      <c r="J66" s="2033"/>
      <c r="K66" s="2033"/>
      <c r="L66" s="2033"/>
      <c r="N66" s="1525"/>
    </row>
    <row r="67" spans="2:14" s="1513" customFormat="1" ht="14.25" customHeight="1">
      <c r="B67" s="1508" t="s">
        <v>909</v>
      </c>
      <c r="C67" s="1515"/>
      <c r="D67" s="2031">
        <v>2022</v>
      </c>
      <c r="E67" s="2032">
        <f>SUM(G67:L67)</f>
        <v>75</v>
      </c>
      <c r="F67" s="2032"/>
      <c r="G67" s="2033">
        <v>74</v>
      </c>
      <c r="H67" s="2033">
        <v>1</v>
      </c>
      <c r="I67" s="2033" t="s">
        <v>29</v>
      </c>
      <c r="J67" s="2033" t="s">
        <v>29</v>
      </c>
      <c r="K67" s="2033" t="s">
        <v>29</v>
      </c>
      <c r="L67" s="2033" t="s">
        <v>29</v>
      </c>
      <c r="M67" s="1492"/>
      <c r="N67" s="1525"/>
    </row>
    <row r="68" spans="2:14" s="1492" customFormat="1" ht="14.25" customHeight="1">
      <c r="B68" s="1514" t="s">
        <v>910</v>
      </c>
      <c r="C68" s="1515"/>
      <c r="D68" s="2031">
        <v>2023</v>
      </c>
      <c r="E68" s="2032">
        <f>SUM(G68:L68)</f>
        <v>67</v>
      </c>
      <c r="F68" s="2032"/>
      <c r="G68" s="2033">
        <v>65</v>
      </c>
      <c r="H68" s="2033">
        <v>2</v>
      </c>
      <c r="I68" s="2033" t="s">
        <v>29</v>
      </c>
      <c r="J68" s="2033" t="s">
        <v>29</v>
      </c>
      <c r="K68" s="2033" t="s">
        <v>29</v>
      </c>
      <c r="L68" s="2033" t="s">
        <v>29</v>
      </c>
      <c r="M68" s="1513"/>
      <c r="N68" s="1524"/>
    </row>
    <row r="69" spans="2:14" s="1513" customFormat="1" ht="14.25" customHeight="1">
      <c r="B69" s="1515"/>
      <c r="C69" s="1515"/>
      <c r="D69" s="2031">
        <v>2024</v>
      </c>
      <c r="E69" s="2032">
        <f>SUM(G69:L69)</f>
        <v>61</v>
      </c>
      <c r="F69" s="2032"/>
      <c r="G69" s="2033">
        <v>61</v>
      </c>
      <c r="H69" s="2033" t="s">
        <v>29</v>
      </c>
      <c r="I69" s="2033" t="s">
        <v>29</v>
      </c>
      <c r="J69" s="2033" t="s">
        <v>29</v>
      </c>
      <c r="K69" s="2033" t="s">
        <v>29</v>
      </c>
      <c r="L69" s="2033" t="s">
        <v>29</v>
      </c>
      <c r="N69" s="1525"/>
    </row>
    <row r="70" spans="2:14" s="1513" customFormat="1" ht="14.25" customHeight="1">
      <c r="B70" s="1515"/>
      <c r="C70" s="1515"/>
      <c r="D70" s="2031"/>
      <c r="E70" s="2032"/>
      <c r="F70" s="2032"/>
      <c r="G70" s="2033"/>
      <c r="H70" s="2033"/>
      <c r="I70" s="2033"/>
      <c r="J70" s="2033"/>
      <c r="K70" s="2033"/>
      <c r="L70" s="2033"/>
      <c r="N70" s="1525"/>
    </row>
    <row r="71" spans="2:14" s="1513" customFormat="1" ht="14.25" customHeight="1">
      <c r="B71" s="1508" t="s">
        <v>911</v>
      </c>
      <c r="C71" s="1515"/>
      <c r="D71" s="2031">
        <v>2022</v>
      </c>
      <c r="E71" s="2032">
        <f>SUM(G71:L71)</f>
        <v>75</v>
      </c>
      <c r="F71" s="2032"/>
      <c r="G71" s="2033">
        <v>74</v>
      </c>
      <c r="H71" s="2033">
        <v>1</v>
      </c>
      <c r="I71" s="2033" t="s">
        <v>29</v>
      </c>
      <c r="J71" s="2033" t="s">
        <v>29</v>
      </c>
      <c r="K71" s="2033" t="s">
        <v>29</v>
      </c>
      <c r="L71" s="2033" t="s">
        <v>29</v>
      </c>
      <c r="N71" s="1525"/>
    </row>
    <row r="72" spans="2:14" s="1513" customFormat="1" ht="14.25" customHeight="1">
      <c r="B72" s="1514" t="s">
        <v>912</v>
      </c>
      <c r="C72" s="1515"/>
      <c r="D72" s="2031">
        <v>2023</v>
      </c>
      <c r="E72" s="2032">
        <f>SUM(G72:L72)</f>
        <v>67</v>
      </c>
      <c r="F72" s="2032"/>
      <c r="G72" s="2033">
        <v>67</v>
      </c>
      <c r="H72" s="2033" t="s">
        <v>29</v>
      </c>
      <c r="I72" s="2033" t="s">
        <v>29</v>
      </c>
      <c r="J72" s="2033" t="s">
        <v>29</v>
      </c>
      <c r="K72" s="2033" t="s">
        <v>29</v>
      </c>
      <c r="L72" s="2033" t="s">
        <v>29</v>
      </c>
      <c r="M72" s="1492"/>
      <c r="N72" s="1525"/>
    </row>
    <row r="73" spans="2:14" s="1492" customFormat="1" ht="14.25" customHeight="1">
      <c r="B73" s="1515"/>
      <c r="C73" s="1515"/>
      <c r="D73" s="2031">
        <v>2024</v>
      </c>
      <c r="E73" s="2032">
        <f>SUM(G73:L73)</f>
        <v>61</v>
      </c>
      <c r="F73" s="2032"/>
      <c r="G73" s="2033">
        <v>61</v>
      </c>
      <c r="H73" s="2033" t="s">
        <v>29</v>
      </c>
      <c r="I73" s="2033" t="s">
        <v>29</v>
      </c>
      <c r="J73" s="2033" t="s">
        <v>29</v>
      </c>
      <c r="K73" s="2033" t="s">
        <v>29</v>
      </c>
      <c r="L73" s="2033" t="s">
        <v>29</v>
      </c>
      <c r="M73" s="1513"/>
      <c r="N73" s="1524"/>
    </row>
    <row r="74" spans="2:14" s="1492" customFormat="1" ht="14.25" customHeight="1">
      <c r="B74" s="1515"/>
      <c r="C74" s="1515"/>
      <c r="D74" s="2031"/>
      <c r="E74" s="2032"/>
      <c r="F74" s="2032"/>
      <c r="G74" s="2033"/>
      <c r="H74" s="2033"/>
      <c r="I74" s="2033"/>
      <c r="J74" s="2033"/>
      <c r="K74" s="2033"/>
      <c r="L74" s="2033"/>
      <c r="M74" s="1513"/>
      <c r="N74" s="1524"/>
    </row>
    <row r="75" spans="2:14" s="1513" customFormat="1" ht="14.25" customHeight="1">
      <c r="B75" s="1508" t="s">
        <v>913</v>
      </c>
      <c r="C75" s="1515"/>
      <c r="D75" s="2031">
        <v>2022</v>
      </c>
      <c r="E75" s="2032">
        <f>SUM(G75:L75)</f>
        <v>28</v>
      </c>
      <c r="F75" s="2032"/>
      <c r="G75" s="2033">
        <v>24</v>
      </c>
      <c r="H75" s="2033">
        <v>4</v>
      </c>
      <c r="I75" s="2033" t="s">
        <v>29</v>
      </c>
      <c r="J75" s="2033" t="s">
        <v>29</v>
      </c>
      <c r="K75" s="2033" t="s">
        <v>29</v>
      </c>
      <c r="L75" s="2033" t="s">
        <v>29</v>
      </c>
      <c r="N75" s="1525"/>
    </row>
    <row r="76" spans="2:14" s="1513" customFormat="1" ht="14.25" customHeight="1">
      <c r="B76" s="1514" t="s">
        <v>914</v>
      </c>
      <c r="C76" s="1515"/>
      <c r="D76" s="2031">
        <v>2023</v>
      </c>
      <c r="E76" s="2032">
        <f>SUM(G76:L76)</f>
        <v>27</v>
      </c>
      <c r="F76" s="2032"/>
      <c r="G76" s="2033">
        <v>25</v>
      </c>
      <c r="H76" s="2033">
        <v>2</v>
      </c>
      <c r="I76" s="2033" t="s">
        <v>29</v>
      </c>
      <c r="J76" s="2033" t="s">
        <v>29</v>
      </c>
      <c r="K76" s="2033" t="s">
        <v>29</v>
      </c>
      <c r="L76" s="2033" t="s">
        <v>29</v>
      </c>
      <c r="N76" s="1525"/>
    </row>
    <row r="77" spans="2:14" s="1513" customFormat="1" ht="14.25" customHeight="1">
      <c r="B77" s="1515"/>
      <c r="C77" s="1515"/>
      <c r="D77" s="2031">
        <v>2024</v>
      </c>
      <c r="E77" s="2032">
        <f>SUM(G77:L77)</f>
        <v>22</v>
      </c>
      <c r="F77" s="2032"/>
      <c r="G77" s="2033">
        <v>22</v>
      </c>
      <c r="H77" s="2033" t="s">
        <v>29</v>
      </c>
      <c r="I77" s="2033" t="s">
        <v>29</v>
      </c>
      <c r="J77" s="2033" t="s">
        <v>29</v>
      </c>
      <c r="K77" s="2033" t="s">
        <v>29</v>
      </c>
      <c r="L77" s="2033" t="s">
        <v>29</v>
      </c>
      <c r="N77" s="1525"/>
    </row>
    <row r="78" spans="2:14" s="1513" customFormat="1" ht="14.25" customHeight="1">
      <c r="B78" s="1515"/>
      <c r="C78" s="1515"/>
      <c r="D78" s="2031"/>
      <c r="E78" s="2032"/>
      <c r="F78" s="2032"/>
      <c r="G78" s="2033"/>
      <c r="H78" s="2033"/>
      <c r="I78" s="2033"/>
      <c r="J78" s="2033"/>
      <c r="K78" s="2033"/>
      <c r="L78" s="2033"/>
      <c r="N78" s="1525"/>
    </row>
    <row r="79" spans="2:14" s="1492" customFormat="1" ht="14.25" customHeight="1">
      <c r="B79" s="1508" t="s">
        <v>915</v>
      </c>
      <c r="C79" s="1515"/>
      <c r="D79" s="2031">
        <v>2022</v>
      </c>
      <c r="E79" s="2032">
        <f>SUM(G79:L79)</f>
        <v>28</v>
      </c>
      <c r="F79" s="2032"/>
      <c r="G79" s="2033">
        <v>26</v>
      </c>
      <c r="H79" s="2033">
        <v>2</v>
      </c>
      <c r="I79" s="2033" t="s">
        <v>29</v>
      </c>
      <c r="J79" s="2033" t="s">
        <v>29</v>
      </c>
      <c r="K79" s="2033" t="s">
        <v>29</v>
      </c>
      <c r="L79" s="2033" t="s">
        <v>29</v>
      </c>
      <c r="M79" s="1513"/>
      <c r="N79" s="1518"/>
    </row>
    <row r="80" spans="2:14" s="1513" customFormat="1" ht="14.25" customHeight="1">
      <c r="B80" s="1514" t="s">
        <v>916</v>
      </c>
      <c r="C80" s="1515"/>
      <c r="D80" s="2031">
        <v>2023</v>
      </c>
      <c r="E80" s="2032">
        <f>SUM(G80:L80)</f>
        <v>27</v>
      </c>
      <c r="F80" s="2032"/>
      <c r="G80" s="2033">
        <v>23</v>
      </c>
      <c r="H80" s="2033">
        <v>4</v>
      </c>
      <c r="I80" s="2033" t="s">
        <v>29</v>
      </c>
      <c r="J80" s="2033" t="s">
        <v>29</v>
      </c>
      <c r="K80" s="2033" t="s">
        <v>29</v>
      </c>
      <c r="L80" s="2033" t="s">
        <v>29</v>
      </c>
      <c r="N80" s="1521"/>
    </row>
    <row r="81" spans="1:14" s="1513" customFormat="1" ht="14.25" customHeight="1">
      <c r="B81" s="1515"/>
      <c r="C81" s="1515"/>
      <c r="D81" s="2031">
        <v>2024</v>
      </c>
      <c r="E81" s="2032">
        <f>SUM(G81:L81)</f>
        <v>22</v>
      </c>
      <c r="F81" s="2032"/>
      <c r="G81" s="2033">
        <v>22</v>
      </c>
      <c r="H81" s="2033" t="s">
        <v>29</v>
      </c>
      <c r="I81" s="2033" t="s">
        <v>29</v>
      </c>
      <c r="J81" s="2033" t="s">
        <v>29</v>
      </c>
      <c r="K81" s="2033" t="s">
        <v>29</v>
      </c>
      <c r="L81" s="2033" t="s">
        <v>29</v>
      </c>
      <c r="N81" s="1521"/>
    </row>
    <row r="82" spans="1:14" s="1513" customFormat="1" ht="14.25" customHeight="1">
      <c r="B82" s="1515"/>
      <c r="C82" s="1515"/>
      <c r="D82" s="1511"/>
      <c r="E82" s="1510"/>
      <c r="F82" s="1510"/>
      <c r="G82" s="1526"/>
      <c r="H82" s="1526"/>
      <c r="I82" s="1526"/>
      <c r="J82" s="1526"/>
      <c r="K82" s="1526"/>
      <c r="L82" s="1526"/>
      <c r="N82" s="1521"/>
    </row>
    <row r="83" spans="1:14" ht="2.25" customHeight="1" thickBot="1">
      <c r="B83" s="1527"/>
      <c r="C83" s="1527"/>
      <c r="D83" s="1528"/>
      <c r="E83" s="1529"/>
      <c r="F83" s="1529"/>
      <c r="G83" s="1529"/>
      <c r="H83" s="1529"/>
      <c r="I83" s="1529"/>
      <c r="J83" s="1529"/>
      <c r="K83" s="1529"/>
      <c r="L83" s="1529"/>
      <c r="M83" s="1529"/>
    </row>
    <row r="84" spans="1:14" s="1531" customFormat="1" ht="15" customHeight="1">
      <c r="A84" s="1530"/>
      <c r="D84" s="1532"/>
      <c r="G84" s="1533"/>
      <c r="H84" s="1533"/>
      <c r="M84" s="1534" t="s">
        <v>30</v>
      </c>
    </row>
    <row r="85" spans="1:14" s="1531" customFormat="1" ht="12" customHeight="1">
      <c r="B85" s="1571" t="s">
        <v>1364</v>
      </c>
      <c r="D85" s="1532"/>
      <c r="G85" s="1535"/>
      <c r="H85" s="1535"/>
      <c r="M85" s="1536" t="s">
        <v>31</v>
      </c>
    </row>
    <row r="86" spans="1:14" s="1570" customFormat="1" ht="12" customHeight="1">
      <c r="B86" s="1574" t="s">
        <v>1102</v>
      </c>
      <c r="D86" s="1572"/>
      <c r="M86" s="1569"/>
    </row>
    <row r="87" spans="1:14" s="2230" customFormat="1" ht="12" customHeight="1">
      <c r="B87" s="2229" t="s">
        <v>1103</v>
      </c>
      <c r="D87" s="2231"/>
      <c r="M87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M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7"/>
  <sheetViews>
    <sheetView showGridLines="0" view="pageBreakPreview" zoomScale="80" zoomScaleNormal="100" zoomScaleSheetLayoutView="80" workbookViewId="0">
      <selection activeCell="M1" sqref="M1:M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M1" s="2380" t="s">
        <v>110</v>
      </c>
    </row>
    <row r="2" spans="1:14">
      <c r="M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508" t="s">
        <v>917</v>
      </c>
      <c r="C15" s="1515"/>
      <c r="D15" s="2031">
        <v>2022</v>
      </c>
      <c r="E15" s="2032">
        <f>SUM(G15:L15)</f>
        <v>30</v>
      </c>
      <c r="F15" s="2032"/>
      <c r="G15" s="2034">
        <v>30</v>
      </c>
      <c r="H15" s="2034" t="s">
        <v>29</v>
      </c>
      <c r="I15" s="2034" t="s">
        <v>29</v>
      </c>
      <c r="J15" s="2034" t="s">
        <v>29</v>
      </c>
      <c r="K15" s="2034" t="s">
        <v>29</v>
      </c>
      <c r="L15" s="2034" t="s">
        <v>29</v>
      </c>
      <c r="M15" s="1511"/>
      <c r="N15" s="1512"/>
    </row>
    <row r="16" spans="1:14" s="1513" customFormat="1" ht="14.25" customHeight="1">
      <c r="B16" s="1514" t="s">
        <v>918</v>
      </c>
      <c r="C16" s="1515"/>
      <c r="D16" s="2031">
        <v>2023</v>
      </c>
      <c r="E16" s="2032">
        <f>SUM(G16:L16)</f>
        <v>23</v>
      </c>
      <c r="F16" s="2032"/>
      <c r="G16" s="2034">
        <v>21</v>
      </c>
      <c r="H16" s="2034">
        <v>2</v>
      </c>
      <c r="I16" s="2034" t="s">
        <v>29</v>
      </c>
      <c r="J16" s="2034" t="s">
        <v>29</v>
      </c>
      <c r="K16" s="2034" t="s">
        <v>29</v>
      </c>
      <c r="L16" s="2034" t="s">
        <v>29</v>
      </c>
      <c r="M16" s="1511"/>
      <c r="N16" s="1516"/>
    </row>
    <row r="17" spans="2:14" s="1513" customFormat="1" ht="14.25" customHeight="1">
      <c r="B17" s="1515"/>
      <c r="C17" s="1515"/>
      <c r="D17" s="2031">
        <v>2024</v>
      </c>
      <c r="E17" s="2032">
        <f>SUM(G17:L17)</f>
        <v>22</v>
      </c>
      <c r="F17" s="2032"/>
      <c r="G17" s="2031">
        <v>22</v>
      </c>
      <c r="H17" s="2034" t="s">
        <v>29</v>
      </c>
      <c r="I17" s="2034" t="s">
        <v>29</v>
      </c>
      <c r="J17" s="2034" t="s">
        <v>29</v>
      </c>
      <c r="K17" s="2034" t="s">
        <v>29</v>
      </c>
      <c r="L17" s="2034" t="s">
        <v>29</v>
      </c>
      <c r="M17" s="1511"/>
      <c r="N17" s="1516"/>
    </row>
    <row r="18" spans="2:14" s="1513" customFormat="1" ht="14.25" customHeight="1">
      <c r="B18" s="1515"/>
      <c r="C18" s="1515"/>
      <c r="D18" s="2031"/>
      <c r="E18" s="2032"/>
      <c r="F18" s="2032"/>
      <c r="G18" s="2034"/>
      <c r="H18" s="2034"/>
      <c r="I18" s="2034"/>
      <c r="J18" s="2034"/>
      <c r="K18" s="2034"/>
      <c r="L18" s="2034"/>
      <c r="M18" s="1511"/>
      <c r="N18" s="1516"/>
    </row>
    <row r="19" spans="2:14" s="1513" customFormat="1" ht="14.25" customHeight="1">
      <c r="B19" s="1508" t="s">
        <v>919</v>
      </c>
      <c r="C19" s="1515"/>
      <c r="D19" s="2031">
        <v>2022</v>
      </c>
      <c r="E19" s="2032">
        <f>SUM(G19:L19)</f>
        <v>30</v>
      </c>
      <c r="F19" s="2032"/>
      <c r="G19" s="2034">
        <v>30</v>
      </c>
      <c r="H19" s="2034" t="s">
        <v>29</v>
      </c>
      <c r="I19" s="2034" t="s">
        <v>29</v>
      </c>
      <c r="J19" s="2034" t="s">
        <v>29</v>
      </c>
      <c r="K19" s="2034" t="s">
        <v>29</v>
      </c>
      <c r="L19" s="2034" t="s">
        <v>29</v>
      </c>
      <c r="M19" s="1511"/>
      <c r="N19" s="1516"/>
    </row>
    <row r="20" spans="2:14" s="1492" customFormat="1" ht="14.25" customHeight="1">
      <c r="B20" s="1514" t="s">
        <v>920</v>
      </c>
      <c r="C20" s="1515"/>
      <c r="D20" s="2031">
        <v>2023</v>
      </c>
      <c r="E20" s="2032">
        <f>SUM(G20:L20)</f>
        <v>23</v>
      </c>
      <c r="F20" s="2032"/>
      <c r="G20" s="2034">
        <v>23</v>
      </c>
      <c r="H20" s="2034" t="s">
        <v>29</v>
      </c>
      <c r="I20" s="2034" t="s">
        <v>29</v>
      </c>
      <c r="J20" s="2034" t="s">
        <v>29</v>
      </c>
      <c r="K20" s="2034" t="s">
        <v>29</v>
      </c>
      <c r="L20" s="2034" t="s">
        <v>29</v>
      </c>
      <c r="M20" s="1511"/>
      <c r="N20" s="1512"/>
    </row>
    <row r="21" spans="2:14" s="1513" customFormat="1" ht="14.25" customHeight="1">
      <c r="B21" s="1515"/>
      <c r="C21" s="1515"/>
      <c r="D21" s="2031">
        <v>2024</v>
      </c>
      <c r="E21" s="2032">
        <f>SUM(G21:L21)</f>
        <v>22</v>
      </c>
      <c r="F21" s="2032"/>
      <c r="G21" s="2034">
        <v>22</v>
      </c>
      <c r="H21" s="2034" t="s">
        <v>29</v>
      </c>
      <c r="I21" s="2034" t="s">
        <v>29</v>
      </c>
      <c r="J21" s="2034" t="s">
        <v>29</v>
      </c>
      <c r="K21" s="2034" t="s">
        <v>29</v>
      </c>
      <c r="L21" s="2034" t="s">
        <v>29</v>
      </c>
      <c r="M21" s="1511"/>
      <c r="N21" s="1516"/>
    </row>
    <row r="22" spans="2:14" s="1513" customFormat="1" ht="14.25" customHeight="1">
      <c r="B22" s="1515"/>
      <c r="C22" s="1515"/>
      <c r="D22" s="2031"/>
      <c r="E22" s="2032"/>
      <c r="F22" s="2032"/>
      <c r="G22" s="2034"/>
      <c r="H22" s="2034"/>
      <c r="I22" s="2034"/>
      <c r="J22" s="2034"/>
      <c r="K22" s="2034"/>
      <c r="L22" s="2034"/>
      <c r="M22" s="1511"/>
      <c r="N22" s="1516"/>
    </row>
    <row r="23" spans="2:14" s="1513" customFormat="1" ht="14.25" customHeight="1">
      <c r="B23" s="1508" t="s">
        <v>921</v>
      </c>
      <c r="C23" s="1515"/>
      <c r="D23" s="2031">
        <v>2022</v>
      </c>
      <c r="E23" s="2032">
        <f>SUM(G23:L23)</f>
        <v>17</v>
      </c>
      <c r="F23" s="2032"/>
      <c r="G23" s="2034">
        <v>17</v>
      </c>
      <c r="H23" s="2034" t="s">
        <v>29</v>
      </c>
      <c r="I23" s="2034" t="s">
        <v>29</v>
      </c>
      <c r="J23" s="2034" t="s">
        <v>29</v>
      </c>
      <c r="K23" s="2034" t="s">
        <v>29</v>
      </c>
      <c r="L23" s="2034" t="s">
        <v>29</v>
      </c>
      <c r="M23" s="1511"/>
      <c r="N23" s="1516"/>
    </row>
    <row r="24" spans="2:14" s="1513" customFormat="1" ht="14.25" customHeight="1">
      <c r="B24" s="1514" t="s">
        <v>922</v>
      </c>
      <c r="C24" s="1515"/>
      <c r="D24" s="2031">
        <v>2023</v>
      </c>
      <c r="E24" s="2032">
        <f>SUM(G24:L24)</f>
        <v>17</v>
      </c>
      <c r="F24" s="2032"/>
      <c r="G24" s="2034">
        <v>12</v>
      </c>
      <c r="H24" s="2034">
        <v>5</v>
      </c>
      <c r="I24" s="2034" t="s">
        <v>29</v>
      </c>
      <c r="J24" s="2034" t="s">
        <v>29</v>
      </c>
      <c r="K24" s="2034" t="s">
        <v>29</v>
      </c>
      <c r="L24" s="2034" t="s">
        <v>29</v>
      </c>
      <c r="M24" s="1511"/>
      <c r="N24" s="1516"/>
    </row>
    <row r="25" spans="2:14" s="1492" customFormat="1" ht="14.25" customHeight="1">
      <c r="B25" s="1515"/>
      <c r="C25" s="1515"/>
      <c r="D25" s="2031">
        <v>2024</v>
      </c>
      <c r="E25" s="2032">
        <f>SUM(G25:L25)</f>
        <v>17</v>
      </c>
      <c r="F25" s="2032"/>
      <c r="G25" s="2034">
        <v>13</v>
      </c>
      <c r="H25" s="2034">
        <v>4</v>
      </c>
      <c r="I25" s="2034" t="s">
        <v>29</v>
      </c>
      <c r="J25" s="2034" t="s">
        <v>29</v>
      </c>
      <c r="K25" s="2034" t="s">
        <v>29</v>
      </c>
      <c r="L25" s="2034" t="s">
        <v>29</v>
      </c>
      <c r="M25" s="1511"/>
      <c r="N25" s="1518"/>
    </row>
    <row r="26" spans="2:14" s="1492" customFormat="1" ht="14.25" customHeight="1">
      <c r="B26" s="1515"/>
      <c r="C26" s="1515"/>
      <c r="D26" s="2031"/>
      <c r="E26" s="2032"/>
      <c r="F26" s="2032"/>
      <c r="G26" s="2034"/>
      <c r="H26" s="2034"/>
      <c r="I26" s="2034"/>
      <c r="J26" s="2034"/>
      <c r="K26" s="2034"/>
      <c r="L26" s="2034"/>
      <c r="M26" s="1511"/>
      <c r="N26" s="1518"/>
    </row>
    <row r="27" spans="2:14" s="1513" customFormat="1" ht="14.25" customHeight="1">
      <c r="B27" s="1508" t="s">
        <v>923</v>
      </c>
      <c r="C27" s="1515"/>
      <c r="D27" s="2031">
        <v>2022</v>
      </c>
      <c r="E27" s="2032">
        <f>SUM(G27:L27)</f>
        <v>17</v>
      </c>
      <c r="F27" s="2032"/>
      <c r="G27" s="2034">
        <v>17</v>
      </c>
      <c r="H27" s="2034" t="s">
        <v>29</v>
      </c>
      <c r="I27" s="2034" t="s">
        <v>29</v>
      </c>
      <c r="J27" s="2034" t="s">
        <v>29</v>
      </c>
      <c r="K27" s="2034" t="s">
        <v>29</v>
      </c>
      <c r="L27" s="2034" t="s">
        <v>29</v>
      </c>
      <c r="M27" s="1511"/>
      <c r="N27" s="1516"/>
    </row>
    <row r="28" spans="2:14" s="1513" customFormat="1" ht="14.25" customHeight="1">
      <c r="B28" s="1514" t="s">
        <v>924</v>
      </c>
      <c r="C28" s="1515"/>
      <c r="D28" s="2031">
        <v>2023</v>
      </c>
      <c r="E28" s="2032">
        <f>SUM(G28:L28)</f>
        <v>17</v>
      </c>
      <c r="F28" s="2032"/>
      <c r="G28" s="2034">
        <v>17</v>
      </c>
      <c r="H28" s="2034" t="s">
        <v>29</v>
      </c>
      <c r="I28" s="2034" t="s">
        <v>29</v>
      </c>
      <c r="J28" s="2034" t="s">
        <v>29</v>
      </c>
      <c r="K28" s="2034" t="s">
        <v>29</v>
      </c>
      <c r="L28" s="2034" t="s">
        <v>29</v>
      </c>
      <c r="M28" s="1511"/>
      <c r="N28" s="1516"/>
    </row>
    <row r="29" spans="2:14" s="1513" customFormat="1" ht="14.25" customHeight="1">
      <c r="B29" s="1515"/>
      <c r="C29" s="1515"/>
      <c r="D29" s="2031">
        <v>2024</v>
      </c>
      <c r="E29" s="2032">
        <f>SUM(G29:L29)</f>
        <v>17</v>
      </c>
      <c r="F29" s="2032"/>
      <c r="G29" s="2034">
        <v>14</v>
      </c>
      <c r="H29" s="2034">
        <v>3</v>
      </c>
      <c r="I29" s="2034" t="s">
        <v>29</v>
      </c>
      <c r="J29" s="2034" t="s">
        <v>29</v>
      </c>
      <c r="K29" s="2034" t="s">
        <v>29</v>
      </c>
      <c r="L29" s="2034" t="s">
        <v>29</v>
      </c>
      <c r="M29" s="1511"/>
      <c r="N29" s="1516"/>
    </row>
    <row r="30" spans="2:14" s="1513" customFormat="1" ht="14.25" customHeight="1">
      <c r="B30" s="1515"/>
      <c r="C30" s="1515"/>
      <c r="D30" s="2031"/>
      <c r="E30" s="2032"/>
      <c r="F30" s="2032"/>
      <c r="G30" s="2034"/>
      <c r="H30" s="2034"/>
      <c r="I30" s="2034"/>
      <c r="J30" s="2034"/>
      <c r="K30" s="2034"/>
      <c r="L30" s="2034"/>
      <c r="M30" s="1511"/>
      <c r="N30" s="1516"/>
    </row>
    <row r="31" spans="2:14" s="1492" customFormat="1" ht="14.25" customHeight="1">
      <c r="B31" s="1508" t="s">
        <v>925</v>
      </c>
      <c r="C31" s="1515"/>
      <c r="D31" s="2031">
        <v>2022</v>
      </c>
      <c r="E31" s="2032">
        <f>SUM(G31:L31)</f>
        <v>150</v>
      </c>
      <c r="F31" s="2032"/>
      <c r="G31" s="2034">
        <v>150</v>
      </c>
      <c r="H31" s="2034" t="s">
        <v>29</v>
      </c>
      <c r="I31" s="2034" t="s">
        <v>29</v>
      </c>
      <c r="J31" s="2034" t="s">
        <v>29</v>
      </c>
      <c r="K31" s="2034" t="s">
        <v>29</v>
      </c>
      <c r="L31" s="2034" t="s">
        <v>29</v>
      </c>
      <c r="M31" s="1511"/>
      <c r="N31" s="1519"/>
    </row>
    <row r="32" spans="2:14" s="1513" customFormat="1" ht="14.25" customHeight="1">
      <c r="B32" s="1514" t="s">
        <v>926</v>
      </c>
      <c r="C32" s="1515"/>
      <c r="D32" s="2031">
        <v>2023</v>
      </c>
      <c r="E32" s="2032">
        <f>SUM(G32:L32)</f>
        <v>171</v>
      </c>
      <c r="F32" s="2032"/>
      <c r="G32" s="2034">
        <v>171</v>
      </c>
      <c r="H32" s="2034" t="s">
        <v>29</v>
      </c>
      <c r="I32" s="2034" t="s">
        <v>29</v>
      </c>
      <c r="J32" s="2034" t="s">
        <v>29</v>
      </c>
      <c r="K32" s="2034" t="s">
        <v>29</v>
      </c>
      <c r="L32" s="2034" t="s">
        <v>29</v>
      </c>
      <c r="M32" s="1511"/>
      <c r="N32" s="1521"/>
    </row>
    <row r="33" spans="2:14" s="1513" customFormat="1" ht="14.25" customHeight="1">
      <c r="B33" s="1514"/>
      <c r="C33" s="1515"/>
      <c r="D33" s="2031">
        <v>2024</v>
      </c>
      <c r="E33" s="2032">
        <f>SUM(G33:L33)</f>
        <v>180</v>
      </c>
      <c r="F33" s="2032"/>
      <c r="G33" s="2034">
        <v>178</v>
      </c>
      <c r="H33" s="2034">
        <v>2</v>
      </c>
      <c r="I33" s="2034" t="s">
        <v>29</v>
      </c>
      <c r="J33" s="2034" t="s">
        <v>29</v>
      </c>
      <c r="K33" s="2034" t="s">
        <v>29</v>
      </c>
      <c r="L33" s="2034" t="s">
        <v>29</v>
      </c>
      <c r="M33" s="1511"/>
      <c r="N33" s="1521"/>
    </row>
    <row r="34" spans="2:14" s="1513" customFormat="1" ht="14.25" customHeight="1">
      <c r="D34" s="2035"/>
      <c r="E34" s="2035"/>
      <c r="F34" s="2035"/>
      <c r="G34" s="2034"/>
      <c r="H34" s="2034"/>
      <c r="I34" s="2034"/>
      <c r="J34" s="2034"/>
      <c r="K34" s="2034"/>
      <c r="L34" s="2034"/>
      <c r="M34" s="1511"/>
      <c r="N34" s="1521"/>
    </row>
    <row r="35" spans="2:14" s="1513" customFormat="1" ht="14.25" customHeight="1">
      <c r="B35" s="1631" t="s">
        <v>927</v>
      </c>
      <c r="D35" s="2031">
        <v>2022</v>
      </c>
      <c r="E35" s="2032">
        <f>SUM(G35:L35)</f>
        <v>66</v>
      </c>
      <c r="F35" s="2034"/>
      <c r="G35" s="2034">
        <v>55</v>
      </c>
      <c r="H35" s="2034">
        <v>11</v>
      </c>
      <c r="I35" s="2034" t="s">
        <v>29</v>
      </c>
      <c r="J35" s="2034" t="s">
        <v>29</v>
      </c>
      <c r="K35" s="2034" t="s">
        <v>29</v>
      </c>
      <c r="L35" s="2034" t="s">
        <v>29</v>
      </c>
      <c r="M35" s="1511"/>
      <c r="N35" s="1521"/>
    </row>
    <row r="36" spans="2:14" s="1492" customFormat="1" ht="14.25" customHeight="1">
      <c r="B36" s="1633" t="s">
        <v>928</v>
      </c>
      <c r="D36" s="2031">
        <v>2023</v>
      </c>
      <c r="E36" s="2032">
        <f>SUM(G36:L36)</f>
        <v>71</v>
      </c>
      <c r="F36" s="2034"/>
      <c r="G36" s="2034">
        <v>61</v>
      </c>
      <c r="H36" s="2034">
        <v>10</v>
      </c>
      <c r="I36" s="2034" t="s">
        <v>29</v>
      </c>
      <c r="J36" s="2034" t="s">
        <v>29</v>
      </c>
      <c r="K36" s="2034" t="s">
        <v>29</v>
      </c>
      <c r="L36" s="2034" t="s">
        <v>29</v>
      </c>
      <c r="M36" s="1511"/>
      <c r="N36" s="1518"/>
    </row>
    <row r="37" spans="2:14" s="1513" customFormat="1" ht="14.25" customHeight="1">
      <c r="D37" s="2031">
        <v>2024</v>
      </c>
      <c r="E37" s="2032">
        <f>SUM(G37:L37)</f>
        <v>54</v>
      </c>
      <c r="F37" s="2034"/>
      <c r="G37" s="2034">
        <v>44</v>
      </c>
      <c r="H37" s="2034">
        <v>10</v>
      </c>
      <c r="I37" s="2034" t="s">
        <v>29</v>
      </c>
      <c r="J37" s="2034" t="s">
        <v>29</v>
      </c>
      <c r="K37" s="2034" t="s">
        <v>29</v>
      </c>
      <c r="L37" s="2034" t="s">
        <v>29</v>
      </c>
      <c r="M37" s="1511"/>
      <c r="N37" s="1523"/>
    </row>
    <row r="38" spans="2:14" s="1513" customFormat="1" ht="14.25" customHeight="1">
      <c r="D38" s="2034"/>
      <c r="E38" s="2033"/>
      <c r="F38" s="2034"/>
      <c r="G38" s="2034"/>
      <c r="H38" s="2034"/>
      <c r="I38" s="2034"/>
      <c r="J38" s="2034"/>
      <c r="K38" s="2034"/>
      <c r="L38" s="2034"/>
      <c r="M38" s="1511"/>
      <c r="N38" s="1523"/>
    </row>
    <row r="39" spans="2:14" s="1513" customFormat="1" ht="14.25" customHeight="1">
      <c r="B39" s="1631" t="s">
        <v>929</v>
      </c>
      <c r="D39" s="2031">
        <v>2022</v>
      </c>
      <c r="E39" s="2032">
        <f>SUM(G39:L39)</f>
        <v>66</v>
      </c>
      <c r="F39" s="2034"/>
      <c r="G39" s="2034">
        <v>51</v>
      </c>
      <c r="H39" s="2034">
        <v>15</v>
      </c>
      <c r="I39" s="2034" t="s">
        <v>29</v>
      </c>
      <c r="J39" s="2034" t="s">
        <v>29</v>
      </c>
      <c r="K39" s="2034" t="s">
        <v>29</v>
      </c>
      <c r="L39" s="2034" t="s">
        <v>29</v>
      </c>
      <c r="M39" s="1511"/>
      <c r="N39" s="1523"/>
    </row>
    <row r="40" spans="2:14" s="1513" customFormat="1" ht="14.25" customHeight="1">
      <c r="B40" s="1520" t="s">
        <v>930</v>
      </c>
      <c r="D40" s="2031">
        <v>2023</v>
      </c>
      <c r="E40" s="2032">
        <f>SUM(G40:L40)</f>
        <v>71</v>
      </c>
      <c r="F40" s="2034"/>
      <c r="G40" s="2034">
        <v>67</v>
      </c>
      <c r="H40" s="2034">
        <v>4</v>
      </c>
      <c r="I40" s="2034" t="s">
        <v>29</v>
      </c>
      <c r="J40" s="2034" t="s">
        <v>29</v>
      </c>
      <c r="K40" s="2034" t="s">
        <v>29</v>
      </c>
      <c r="L40" s="2034" t="s">
        <v>29</v>
      </c>
      <c r="M40" s="1511"/>
      <c r="N40" s="1523"/>
    </row>
    <row r="41" spans="2:14" s="1492" customFormat="1" ht="14.25" customHeight="1">
      <c r="D41" s="2031">
        <v>2024</v>
      </c>
      <c r="E41" s="2032">
        <f>SUM(G41:L41)</f>
        <v>54</v>
      </c>
      <c r="F41" s="2034"/>
      <c r="G41" s="2034">
        <v>46</v>
      </c>
      <c r="H41" s="2034">
        <v>8</v>
      </c>
      <c r="I41" s="2034" t="s">
        <v>29</v>
      </c>
      <c r="J41" s="2034" t="s">
        <v>29</v>
      </c>
      <c r="K41" s="2034" t="s">
        <v>29</v>
      </c>
      <c r="L41" s="2034" t="s">
        <v>29</v>
      </c>
      <c r="M41" s="1511"/>
      <c r="N41" s="1524"/>
    </row>
    <row r="42" spans="2:14" s="1492" customFormat="1" ht="14.25" customHeight="1">
      <c r="D42" s="2034"/>
      <c r="E42" s="2033"/>
      <c r="F42" s="2034"/>
      <c r="G42" s="2034"/>
      <c r="H42" s="2034"/>
      <c r="I42" s="2034"/>
      <c r="J42" s="2034"/>
      <c r="K42" s="2034"/>
      <c r="L42" s="2034"/>
      <c r="M42" s="1511"/>
      <c r="N42" s="1524"/>
    </row>
    <row r="43" spans="2:14" s="1513" customFormat="1" ht="14.25" customHeight="1">
      <c r="B43" s="1631" t="s">
        <v>931</v>
      </c>
      <c r="D43" s="2031">
        <v>2022</v>
      </c>
      <c r="E43" s="2032">
        <f>SUM(G43:L43)</f>
        <v>66</v>
      </c>
      <c r="F43" s="2034"/>
      <c r="G43" s="2034">
        <v>66</v>
      </c>
      <c r="H43" s="2034" t="s">
        <v>29</v>
      </c>
      <c r="I43" s="2034" t="s">
        <v>29</v>
      </c>
      <c r="J43" s="2034" t="s">
        <v>29</v>
      </c>
      <c r="K43" s="2034" t="s">
        <v>29</v>
      </c>
      <c r="L43" s="2034" t="s">
        <v>29</v>
      </c>
      <c r="M43" s="1511"/>
      <c r="N43" s="1525"/>
    </row>
    <row r="44" spans="2:14" s="1513" customFormat="1" ht="14.25" customHeight="1">
      <c r="B44" s="1520" t="s">
        <v>932</v>
      </c>
      <c r="D44" s="2031">
        <v>2023</v>
      </c>
      <c r="E44" s="2032">
        <f>SUM(G44:L44)</f>
        <v>71</v>
      </c>
      <c r="F44" s="2034"/>
      <c r="G44" s="2034">
        <v>71</v>
      </c>
      <c r="H44" s="2034" t="s">
        <v>29</v>
      </c>
      <c r="I44" s="2034" t="s">
        <v>29</v>
      </c>
      <c r="J44" s="2034" t="s">
        <v>29</v>
      </c>
      <c r="K44" s="2034" t="s">
        <v>29</v>
      </c>
      <c r="L44" s="2034" t="s">
        <v>29</v>
      </c>
      <c r="M44" s="1511"/>
      <c r="N44" s="1525"/>
    </row>
    <row r="45" spans="2:14" s="1513" customFormat="1" ht="14.25" customHeight="1">
      <c r="D45" s="2031">
        <v>2024</v>
      </c>
      <c r="E45" s="2032">
        <f>SUM(G45:L45)</f>
        <v>54</v>
      </c>
      <c r="F45" s="2034"/>
      <c r="G45" s="2034">
        <v>51</v>
      </c>
      <c r="H45" s="2034">
        <v>3</v>
      </c>
      <c r="I45" s="2034" t="s">
        <v>29</v>
      </c>
      <c r="J45" s="2034" t="s">
        <v>29</v>
      </c>
      <c r="K45" s="2034" t="s">
        <v>29</v>
      </c>
      <c r="L45" s="2034" t="s">
        <v>29</v>
      </c>
      <c r="M45" s="1511"/>
      <c r="N45" s="1525"/>
    </row>
    <row r="46" spans="2:14" s="1513" customFormat="1" ht="14.25" customHeight="1">
      <c r="D46" s="2034"/>
      <c r="E46" s="2033"/>
      <c r="F46" s="2034"/>
      <c r="G46" s="2034"/>
      <c r="H46" s="2034"/>
      <c r="I46" s="2034"/>
      <c r="J46" s="2034"/>
      <c r="K46" s="2034"/>
      <c r="L46" s="2034"/>
      <c r="M46" s="1511"/>
      <c r="N46" s="1525"/>
    </row>
    <row r="47" spans="2:14" s="1492" customFormat="1" ht="14.25" customHeight="1">
      <c r="B47" s="1631" t="s">
        <v>933</v>
      </c>
      <c r="D47" s="2031">
        <v>2022</v>
      </c>
      <c r="E47" s="2032">
        <f>SUM(G47:L47)</f>
        <v>44</v>
      </c>
      <c r="F47" s="2034"/>
      <c r="G47" s="2034">
        <v>44</v>
      </c>
      <c r="H47" s="2034" t="s">
        <v>29</v>
      </c>
      <c r="I47" s="2034" t="s">
        <v>29</v>
      </c>
      <c r="J47" s="2034" t="s">
        <v>29</v>
      </c>
      <c r="K47" s="2034" t="s">
        <v>29</v>
      </c>
      <c r="L47" s="2034" t="s">
        <v>29</v>
      </c>
      <c r="M47" s="1511"/>
      <c r="N47" s="1524"/>
    </row>
    <row r="48" spans="2:14" s="1513" customFormat="1" ht="14.25" customHeight="1">
      <c r="B48" s="1520" t="s">
        <v>190</v>
      </c>
      <c r="D48" s="2031">
        <v>2023</v>
      </c>
      <c r="E48" s="2032">
        <f>SUM(G48:L48)</f>
        <v>56</v>
      </c>
      <c r="F48" s="2034"/>
      <c r="G48" s="2034">
        <v>56</v>
      </c>
      <c r="H48" s="2034" t="s">
        <v>29</v>
      </c>
      <c r="I48" s="2034" t="s">
        <v>29</v>
      </c>
      <c r="J48" s="2034" t="s">
        <v>29</v>
      </c>
      <c r="K48" s="2034" t="s">
        <v>29</v>
      </c>
      <c r="L48" s="2034" t="s">
        <v>29</v>
      </c>
      <c r="M48" s="1511"/>
      <c r="N48" s="1525"/>
    </row>
    <row r="49" spans="2:14" s="1513" customFormat="1" ht="14.25" customHeight="1">
      <c r="D49" s="2031">
        <v>2024</v>
      </c>
      <c r="E49" s="2032">
        <f>SUM(G49:L49)</f>
        <v>72</v>
      </c>
      <c r="F49" s="2034"/>
      <c r="G49" s="2034">
        <v>72</v>
      </c>
      <c r="H49" s="2034" t="s">
        <v>29</v>
      </c>
      <c r="I49" s="2034" t="s">
        <v>29</v>
      </c>
      <c r="J49" s="2034" t="s">
        <v>29</v>
      </c>
      <c r="K49" s="2034" t="s">
        <v>29</v>
      </c>
      <c r="L49" s="2034" t="s">
        <v>29</v>
      </c>
      <c r="M49" s="1511"/>
      <c r="N49" s="1525"/>
    </row>
    <row r="50" spans="2:14" s="1513" customFormat="1" ht="14.25" customHeight="1">
      <c r="D50" s="2034"/>
      <c r="E50" s="2033"/>
      <c r="F50" s="2034"/>
      <c r="G50" s="2034"/>
      <c r="H50" s="2034"/>
      <c r="I50" s="2034"/>
      <c r="J50" s="2034"/>
      <c r="K50" s="2034"/>
      <c r="L50" s="2034"/>
      <c r="M50" s="1511"/>
      <c r="N50" s="1525"/>
    </row>
    <row r="51" spans="2:14" s="1513" customFormat="1" ht="14.25" customHeight="1">
      <c r="B51" s="1631" t="s">
        <v>934</v>
      </c>
      <c r="D51" s="2031">
        <v>2022</v>
      </c>
      <c r="E51" s="2032">
        <f>SUM(G51:L51)</f>
        <v>44</v>
      </c>
      <c r="F51" s="2034"/>
      <c r="G51" s="2034">
        <v>44</v>
      </c>
      <c r="H51" s="2034" t="s">
        <v>29</v>
      </c>
      <c r="I51" s="2034" t="s">
        <v>29</v>
      </c>
      <c r="J51" s="2034" t="s">
        <v>29</v>
      </c>
      <c r="K51" s="2034" t="s">
        <v>29</v>
      </c>
      <c r="L51" s="2034" t="s">
        <v>29</v>
      </c>
      <c r="M51" s="1511"/>
      <c r="N51" s="1525"/>
    </row>
    <row r="52" spans="2:14" s="1492" customFormat="1" ht="14.25" customHeight="1">
      <c r="B52" s="1520" t="s">
        <v>935</v>
      </c>
      <c r="D52" s="2031">
        <v>2023</v>
      </c>
      <c r="E52" s="2032">
        <f>SUM(G52:L52)</f>
        <v>56</v>
      </c>
      <c r="F52" s="2034"/>
      <c r="G52" s="2034">
        <v>56</v>
      </c>
      <c r="H52" s="2034" t="s">
        <v>29</v>
      </c>
      <c r="I52" s="2034" t="s">
        <v>29</v>
      </c>
      <c r="J52" s="2034" t="s">
        <v>29</v>
      </c>
      <c r="K52" s="2034" t="s">
        <v>29</v>
      </c>
      <c r="L52" s="2034" t="s">
        <v>29</v>
      </c>
      <c r="M52" s="1511"/>
      <c r="N52" s="1524"/>
    </row>
    <row r="53" spans="2:14" s="1513" customFormat="1" ht="14.25" customHeight="1">
      <c r="D53" s="2031">
        <v>2024</v>
      </c>
      <c r="E53" s="2032">
        <f>SUM(G53:L53)</f>
        <v>72</v>
      </c>
      <c r="F53" s="2034"/>
      <c r="G53" s="2034">
        <v>72</v>
      </c>
      <c r="H53" s="2034" t="s">
        <v>29</v>
      </c>
      <c r="I53" s="2034" t="s">
        <v>29</v>
      </c>
      <c r="J53" s="2034" t="s">
        <v>29</v>
      </c>
      <c r="K53" s="2034" t="s">
        <v>29</v>
      </c>
      <c r="L53" s="2034" t="s">
        <v>29</v>
      </c>
      <c r="M53" s="1511"/>
      <c r="N53" s="1525"/>
    </row>
    <row r="54" spans="2:14" s="1513" customFormat="1" ht="14.25" customHeight="1">
      <c r="D54" s="2034"/>
      <c r="E54" s="2033"/>
      <c r="F54" s="2034"/>
      <c r="G54" s="2034"/>
      <c r="H54" s="2034"/>
      <c r="I54" s="2034"/>
      <c r="J54" s="2034"/>
      <c r="K54" s="2034"/>
      <c r="L54" s="2034"/>
      <c r="M54" s="1511"/>
      <c r="N54" s="1525"/>
    </row>
    <row r="55" spans="2:14" s="1513" customFormat="1" ht="14.25" customHeight="1">
      <c r="B55" s="1631" t="s">
        <v>936</v>
      </c>
      <c r="D55" s="2031">
        <v>2022</v>
      </c>
      <c r="E55" s="2032">
        <f>SUM(G55:L55)</f>
        <v>44</v>
      </c>
      <c r="F55" s="2034"/>
      <c r="G55" s="2034">
        <v>44</v>
      </c>
      <c r="H55" s="2034" t="s">
        <v>29</v>
      </c>
      <c r="I55" s="2034" t="s">
        <v>29</v>
      </c>
      <c r="J55" s="2034" t="s">
        <v>29</v>
      </c>
      <c r="K55" s="2034" t="s">
        <v>29</v>
      </c>
      <c r="L55" s="2034" t="s">
        <v>29</v>
      </c>
      <c r="M55" s="1511"/>
      <c r="N55" s="1525"/>
    </row>
    <row r="56" spans="2:14" s="1513" customFormat="1" ht="14.25" customHeight="1">
      <c r="B56" s="1520" t="s">
        <v>937</v>
      </c>
      <c r="D56" s="2031">
        <v>2023</v>
      </c>
      <c r="E56" s="2032">
        <f>SUM(G56:L56)</f>
        <v>56</v>
      </c>
      <c r="F56" s="2034"/>
      <c r="G56" s="2034">
        <v>56</v>
      </c>
      <c r="H56" s="2034" t="s">
        <v>29</v>
      </c>
      <c r="I56" s="2034" t="s">
        <v>29</v>
      </c>
      <c r="J56" s="2034" t="s">
        <v>29</v>
      </c>
      <c r="K56" s="2034" t="s">
        <v>29</v>
      </c>
      <c r="L56" s="2034" t="s">
        <v>29</v>
      </c>
      <c r="M56" s="1511"/>
      <c r="N56" s="1525"/>
    </row>
    <row r="57" spans="2:14" s="1492" customFormat="1" ht="14.25" customHeight="1">
      <c r="D57" s="2031">
        <v>2024</v>
      </c>
      <c r="E57" s="2032">
        <f>SUM(G57:L57)</f>
        <v>72</v>
      </c>
      <c r="F57" s="2034"/>
      <c r="G57" s="2034">
        <v>72</v>
      </c>
      <c r="H57" s="2034" t="s">
        <v>29</v>
      </c>
      <c r="I57" s="2034" t="s">
        <v>29</v>
      </c>
      <c r="J57" s="2034" t="s">
        <v>29</v>
      </c>
      <c r="K57" s="2034" t="s">
        <v>29</v>
      </c>
      <c r="L57" s="2034" t="s">
        <v>29</v>
      </c>
      <c r="M57" s="1511"/>
      <c r="N57" s="1524"/>
    </row>
    <row r="58" spans="2:14" s="1492" customFormat="1" ht="14.25" customHeight="1">
      <c r="D58" s="2034"/>
      <c r="E58" s="2033"/>
      <c r="F58" s="2034"/>
      <c r="G58" s="2034"/>
      <c r="H58" s="2034"/>
      <c r="I58" s="2034"/>
      <c r="J58" s="2034"/>
      <c r="K58" s="2034"/>
      <c r="L58" s="2034"/>
      <c r="M58" s="1511"/>
      <c r="N58" s="1524"/>
    </row>
    <row r="59" spans="2:14" s="1513" customFormat="1" ht="14.25" customHeight="1">
      <c r="B59" s="1631" t="s">
        <v>938</v>
      </c>
      <c r="D59" s="2031">
        <v>2022</v>
      </c>
      <c r="E59" s="2032">
        <f>SUM(G59:L59)</f>
        <v>40</v>
      </c>
      <c r="F59" s="2034"/>
      <c r="G59" s="2034">
        <v>40</v>
      </c>
      <c r="H59" s="2034" t="s">
        <v>29</v>
      </c>
      <c r="I59" s="2034" t="s">
        <v>29</v>
      </c>
      <c r="J59" s="2034" t="s">
        <v>29</v>
      </c>
      <c r="K59" s="2034" t="s">
        <v>29</v>
      </c>
      <c r="L59" s="2034" t="s">
        <v>29</v>
      </c>
      <c r="M59" s="1511"/>
      <c r="N59" s="1525"/>
    </row>
    <row r="60" spans="2:14" s="1513" customFormat="1" ht="14.25" customHeight="1">
      <c r="B60" s="1520" t="s">
        <v>939</v>
      </c>
      <c r="D60" s="2031">
        <v>2023</v>
      </c>
      <c r="E60" s="2032">
        <f>SUM(G60:L60)</f>
        <v>44</v>
      </c>
      <c r="F60" s="2034"/>
      <c r="G60" s="2034">
        <v>44</v>
      </c>
      <c r="H60" s="2034" t="s">
        <v>29</v>
      </c>
      <c r="I60" s="2034" t="s">
        <v>29</v>
      </c>
      <c r="J60" s="2034" t="s">
        <v>29</v>
      </c>
      <c r="K60" s="2034" t="s">
        <v>29</v>
      </c>
      <c r="L60" s="2034" t="s">
        <v>29</v>
      </c>
      <c r="M60" s="1511"/>
      <c r="N60" s="1525"/>
    </row>
    <row r="61" spans="2:14" s="1513" customFormat="1" ht="14.25" customHeight="1">
      <c r="D61" s="2031">
        <v>2024</v>
      </c>
      <c r="E61" s="2032">
        <f>SUM(G61:L61)</f>
        <v>54</v>
      </c>
      <c r="F61" s="2034"/>
      <c r="G61" s="2034">
        <v>54</v>
      </c>
      <c r="H61" s="2034" t="s">
        <v>29</v>
      </c>
      <c r="I61" s="2034" t="s">
        <v>29</v>
      </c>
      <c r="J61" s="2034" t="s">
        <v>29</v>
      </c>
      <c r="K61" s="2034" t="s">
        <v>29</v>
      </c>
      <c r="L61" s="2034" t="s">
        <v>29</v>
      </c>
      <c r="M61" s="1511"/>
      <c r="N61" s="1525"/>
    </row>
    <row r="62" spans="2:14" s="1513" customFormat="1" ht="14.25" customHeight="1">
      <c r="D62" s="2034"/>
      <c r="E62" s="2033"/>
      <c r="F62" s="2034"/>
      <c r="G62" s="2034"/>
      <c r="H62" s="2034"/>
      <c r="I62" s="2034"/>
      <c r="J62" s="2034"/>
      <c r="K62" s="2034"/>
      <c r="L62" s="2034"/>
      <c r="M62" s="1511"/>
      <c r="N62" s="1525"/>
    </row>
    <row r="63" spans="2:14" s="1492" customFormat="1" ht="14.25" customHeight="1">
      <c r="B63" s="1631" t="s">
        <v>940</v>
      </c>
      <c r="D63" s="2031">
        <v>2022</v>
      </c>
      <c r="E63" s="2032">
        <f>SUM(G63:L63)</f>
        <v>40</v>
      </c>
      <c r="F63" s="2034"/>
      <c r="G63" s="2034">
        <v>40</v>
      </c>
      <c r="H63" s="2034" t="s">
        <v>29</v>
      </c>
      <c r="I63" s="2034" t="s">
        <v>29</v>
      </c>
      <c r="J63" s="2034" t="s">
        <v>29</v>
      </c>
      <c r="K63" s="2034" t="s">
        <v>29</v>
      </c>
      <c r="L63" s="2034" t="s">
        <v>29</v>
      </c>
      <c r="M63" s="1511"/>
      <c r="N63" s="1524"/>
    </row>
    <row r="64" spans="2:14" s="1513" customFormat="1" ht="14.25" customHeight="1">
      <c r="B64" s="1520" t="s">
        <v>941</v>
      </c>
      <c r="D64" s="2031">
        <v>2023</v>
      </c>
      <c r="E64" s="2032">
        <f>SUM(G64:L64)</f>
        <v>44</v>
      </c>
      <c r="F64" s="2034"/>
      <c r="G64" s="2034">
        <v>44</v>
      </c>
      <c r="H64" s="2034" t="s">
        <v>29</v>
      </c>
      <c r="I64" s="2034" t="s">
        <v>29</v>
      </c>
      <c r="J64" s="2034" t="s">
        <v>29</v>
      </c>
      <c r="K64" s="2034" t="s">
        <v>29</v>
      </c>
      <c r="L64" s="2034" t="s">
        <v>29</v>
      </c>
      <c r="M64" s="1511"/>
      <c r="N64" s="1525"/>
    </row>
    <row r="65" spans="2:14" s="1513" customFormat="1" ht="14.25" customHeight="1">
      <c r="D65" s="2031">
        <v>2024</v>
      </c>
      <c r="E65" s="2032">
        <f>SUM(G65:L65)</f>
        <v>54</v>
      </c>
      <c r="F65" s="2034"/>
      <c r="G65" s="2034">
        <v>54</v>
      </c>
      <c r="H65" s="2034" t="s">
        <v>29</v>
      </c>
      <c r="I65" s="2034" t="s">
        <v>29</v>
      </c>
      <c r="J65" s="2034" t="s">
        <v>29</v>
      </c>
      <c r="K65" s="2034" t="s">
        <v>29</v>
      </c>
      <c r="L65" s="2034" t="s">
        <v>29</v>
      </c>
      <c r="N65" s="1525"/>
    </row>
    <row r="66" spans="2:14" s="1513" customFormat="1" ht="14.25" customHeight="1">
      <c r="D66" s="2034"/>
      <c r="E66" s="2033"/>
      <c r="F66" s="2034"/>
      <c r="G66" s="2034"/>
      <c r="H66" s="2034"/>
      <c r="I66" s="2034"/>
      <c r="J66" s="2034"/>
      <c r="K66" s="2034"/>
      <c r="L66" s="2034"/>
      <c r="N66" s="1525"/>
    </row>
    <row r="67" spans="2:14" s="1513" customFormat="1" ht="14.25" customHeight="1">
      <c r="B67" s="1631" t="s">
        <v>942</v>
      </c>
      <c r="D67" s="2031">
        <v>2022</v>
      </c>
      <c r="E67" s="2032">
        <f>SUM(G67:L67)</f>
        <v>40</v>
      </c>
      <c r="F67" s="2034"/>
      <c r="G67" s="2034">
        <v>40</v>
      </c>
      <c r="H67" s="2034" t="s">
        <v>29</v>
      </c>
      <c r="I67" s="2034" t="s">
        <v>29</v>
      </c>
      <c r="J67" s="2034" t="s">
        <v>29</v>
      </c>
      <c r="K67" s="2034" t="s">
        <v>29</v>
      </c>
      <c r="L67" s="2034" t="s">
        <v>29</v>
      </c>
      <c r="M67" s="1492"/>
      <c r="N67" s="1525"/>
    </row>
    <row r="68" spans="2:14" s="1492" customFormat="1" ht="14.25" customHeight="1">
      <c r="B68" s="1520" t="s">
        <v>943</v>
      </c>
      <c r="D68" s="2031">
        <v>2023</v>
      </c>
      <c r="E68" s="2032">
        <f>SUM(G68:L68)</f>
        <v>44</v>
      </c>
      <c r="F68" s="2034"/>
      <c r="G68" s="2034">
        <v>44</v>
      </c>
      <c r="H68" s="2034" t="s">
        <v>29</v>
      </c>
      <c r="I68" s="2034" t="s">
        <v>29</v>
      </c>
      <c r="J68" s="2034" t="s">
        <v>29</v>
      </c>
      <c r="K68" s="2034" t="s">
        <v>29</v>
      </c>
      <c r="L68" s="2034" t="s">
        <v>29</v>
      </c>
      <c r="M68" s="1513"/>
      <c r="N68" s="1524"/>
    </row>
    <row r="69" spans="2:14" s="1513" customFormat="1" ht="14.25" customHeight="1">
      <c r="D69" s="2031">
        <v>2024</v>
      </c>
      <c r="E69" s="2032">
        <f>SUM(G69:L69)</f>
        <v>54</v>
      </c>
      <c r="F69" s="2034"/>
      <c r="G69" s="2034">
        <v>54</v>
      </c>
      <c r="H69" s="2034" t="s">
        <v>29</v>
      </c>
      <c r="I69" s="2034" t="s">
        <v>29</v>
      </c>
      <c r="J69" s="2034" t="s">
        <v>29</v>
      </c>
      <c r="K69" s="2034" t="s">
        <v>29</v>
      </c>
      <c r="L69" s="2034" t="s">
        <v>29</v>
      </c>
      <c r="N69" s="1525"/>
    </row>
    <row r="70" spans="2:14" s="1513" customFormat="1" ht="14.25" customHeight="1">
      <c r="D70" s="2034"/>
      <c r="E70" s="2033"/>
      <c r="F70" s="2034"/>
      <c r="G70" s="2034"/>
      <c r="H70" s="2034"/>
      <c r="I70" s="2034"/>
      <c r="J70" s="2034"/>
      <c r="K70" s="2034"/>
      <c r="L70" s="2034"/>
      <c r="N70" s="1525"/>
    </row>
    <row r="71" spans="2:14" s="1513" customFormat="1" ht="14.25" customHeight="1">
      <c r="B71" s="1631" t="s">
        <v>191</v>
      </c>
      <c r="C71" s="1517"/>
      <c r="D71" s="2031">
        <v>2022</v>
      </c>
      <c r="E71" s="2032">
        <f>SUM(G71:L71)</f>
        <v>113709</v>
      </c>
      <c r="F71" s="2033"/>
      <c r="G71" s="2033">
        <v>17311</v>
      </c>
      <c r="H71" s="2033">
        <v>15895</v>
      </c>
      <c r="I71" s="2033">
        <v>23653</v>
      </c>
      <c r="J71" s="2033">
        <v>10667</v>
      </c>
      <c r="K71" s="2033">
        <v>16424</v>
      </c>
      <c r="L71" s="2033">
        <v>29759</v>
      </c>
      <c r="N71" s="1525"/>
    </row>
    <row r="72" spans="2:14" s="1513" customFormat="1" ht="14.25" customHeight="1">
      <c r="B72" s="1522" t="s">
        <v>192</v>
      </c>
      <c r="D72" s="2031">
        <v>2023</v>
      </c>
      <c r="E72" s="2032">
        <f>SUM(G72:L72)</f>
        <v>109921</v>
      </c>
      <c r="F72" s="2034"/>
      <c r="G72" s="2033">
        <v>18916</v>
      </c>
      <c r="H72" s="2033">
        <v>16464</v>
      </c>
      <c r="I72" s="2033">
        <v>22257</v>
      </c>
      <c r="J72" s="2033">
        <v>11380</v>
      </c>
      <c r="K72" s="2033">
        <v>12475</v>
      </c>
      <c r="L72" s="2033">
        <v>28429</v>
      </c>
      <c r="M72" s="1492"/>
      <c r="N72" s="1525"/>
    </row>
    <row r="73" spans="2:14" s="1492" customFormat="1" ht="14.25" customHeight="1">
      <c r="D73" s="2031">
        <v>2024</v>
      </c>
      <c r="E73" s="2032">
        <f>SUM(G73:L73)</f>
        <v>108885</v>
      </c>
      <c r="F73" s="2034"/>
      <c r="G73" s="2033">
        <v>21666</v>
      </c>
      <c r="H73" s="2033">
        <v>15897</v>
      </c>
      <c r="I73" s="2033">
        <v>21892</v>
      </c>
      <c r="J73" s="2033">
        <v>9953</v>
      </c>
      <c r="K73" s="2033">
        <v>12405</v>
      </c>
      <c r="L73" s="2033">
        <v>27072</v>
      </c>
      <c r="M73" s="1513"/>
      <c r="N73" s="1524"/>
    </row>
    <row r="74" spans="2:14" s="1492" customFormat="1" ht="14.25" customHeight="1">
      <c r="D74" s="2034"/>
      <c r="E74" s="2033"/>
      <c r="F74" s="2034"/>
      <c r="G74" s="2033"/>
      <c r="H74" s="2033"/>
      <c r="I74" s="2033"/>
      <c r="J74" s="2033"/>
      <c r="K74" s="2033"/>
      <c r="L74" s="2033"/>
      <c r="M74" s="1513"/>
      <c r="N74" s="1524"/>
    </row>
    <row r="75" spans="2:14" s="1513" customFormat="1" ht="14.25" customHeight="1">
      <c r="B75" s="1631" t="s">
        <v>944</v>
      </c>
      <c r="C75" s="1517"/>
      <c r="D75" s="2031">
        <v>2022</v>
      </c>
      <c r="E75" s="2032">
        <f>SUM(G75:L75)</f>
        <v>8511</v>
      </c>
      <c r="F75" s="2033"/>
      <c r="G75" s="2033">
        <v>2649</v>
      </c>
      <c r="H75" s="2033">
        <v>2954</v>
      </c>
      <c r="I75" s="2033">
        <v>1944</v>
      </c>
      <c r="J75" s="2033">
        <v>630</v>
      </c>
      <c r="K75" s="2033">
        <v>282</v>
      </c>
      <c r="L75" s="2033">
        <v>52</v>
      </c>
      <c r="N75" s="1525"/>
    </row>
    <row r="76" spans="2:14" s="1513" customFormat="1" ht="14.25" customHeight="1">
      <c r="B76" s="1522" t="s">
        <v>193</v>
      </c>
      <c r="D76" s="2031">
        <v>2023</v>
      </c>
      <c r="E76" s="2032">
        <f>SUM(G76:L76)</f>
        <v>9431</v>
      </c>
      <c r="F76" s="2034"/>
      <c r="G76" s="2033">
        <v>2124</v>
      </c>
      <c r="H76" s="2033">
        <v>3226</v>
      </c>
      <c r="I76" s="2033">
        <v>2840</v>
      </c>
      <c r="J76" s="2033">
        <v>901</v>
      </c>
      <c r="K76" s="2033">
        <v>296</v>
      </c>
      <c r="L76" s="2033">
        <v>44</v>
      </c>
      <c r="N76" s="1525"/>
    </row>
    <row r="77" spans="2:14" s="1513" customFormat="1" ht="14.25" customHeight="1">
      <c r="D77" s="2031">
        <v>2024</v>
      </c>
      <c r="E77" s="2032">
        <f>SUM(G77:L77)</f>
        <v>10413</v>
      </c>
      <c r="F77" s="2034"/>
      <c r="G77" s="2033">
        <v>2641</v>
      </c>
      <c r="H77" s="2033">
        <v>3525</v>
      </c>
      <c r="I77" s="2033">
        <v>2858</v>
      </c>
      <c r="J77" s="2033">
        <v>1050</v>
      </c>
      <c r="K77" s="2033">
        <v>282</v>
      </c>
      <c r="L77" s="2033">
        <v>57</v>
      </c>
      <c r="M77" s="1492"/>
      <c r="N77" s="1525"/>
    </row>
    <row r="78" spans="2:14" s="1513" customFormat="1" ht="14.25" customHeight="1">
      <c r="D78" s="2034"/>
      <c r="E78" s="2033"/>
      <c r="F78" s="2034"/>
      <c r="G78" s="2034"/>
      <c r="H78" s="2034"/>
      <c r="I78" s="2034"/>
      <c r="J78" s="2034"/>
      <c r="K78" s="2034"/>
      <c r="L78" s="2034"/>
      <c r="M78" s="1492"/>
      <c r="N78" s="1525"/>
    </row>
    <row r="79" spans="2:14" s="1492" customFormat="1" ht="14.25" customHeight="1">
      <c r="B79" s="1631" t="s">
        <v>194</v>
      </c>
      <c r="D79" s="2031">
        <v>2022</v>
      </c>
      <c r="E79" s="2032">
        <f>SUM(G79:L79)</f>
        <v>459</v>
      </c>
      <c r="F79" s="2034"/>
      <c r="G79" s="2034">
        <v>136</v>
      </c>
      <c r="H79" s="2034">
        <v>134</v>
      </c>
      <c r="I79" s="2034">
        <v>130</v>
      </c>
      <c r="J79" s="2034">
        <v>42</v>
      </c>
      <c r="K79" s="2034">
        <v>13</v>
      </c>
      <c r="L79" s="2034">
        <v>4</v>
      </c>
      <c r="M79" s="1513"/>
      <c r="N79" s="1518"/>
    </row>
    <row r="80" spans="2:14" s="1513" customFormat="1" ht="14.25" customHeight="1">
      <c r="B80" s="1522" t="s">
        <v>195</v>
      </c>
      <c r="D80" s="2031">
        <v>2023</v>
      </c>
      <c r="E80" s="2032">
        <f>SUM(G80:L80)</f>
        <v>444</v>
      </c>
      <c r="F80" s="2034"/>
      <c r="G80" s="2034">
        <v>154</v>
      </c>
      <c r="H80" s="2034">
        <v>144</v>
      </c>
      <c r="I80" s="2034">
        <v>109</v>
      </c>
      <c r="J80" s="2034">
        <v>23</v>
      </c>
      <c r="K80" s="2034">
        <v>11</v>
      </c>
      <c r="L80" s="2034">
        <v>3</v>
      </c>
      <c r="N80" s="1521"/>
    </row>
    <row r="81" spans="1:14" s="1513" customFormat="1" ht="14.25" customHeight="1">
      <c r="D81" s="2031">
        <v>2024</v>
      </c>
      <c r="E81" s="2032">
        <f>SUM(G81:L81)</f>
        <v>446</v>
      </c>
      <c r="F81" s="2034"/>
      <c r="G81" s="2034">
        <v>160</v>
      </c>
      <c r="H81" s="2034">
        <v>152</v>
      </c>
      <c r="I81" s="2034">
        <v>93</v>
      </c>
      <c r="J81" s="2034">
        <v>31</v>
      </c>
      <c r="K81" s="2034">
        <v>9</v>
      </c>
      <c r="L81" s="2034">
        <v>1</v>
      </c>
      <c r="N81" s="1521"/>
    </row>
    <row r="82" spans="1:14" s="1492" customFormat="1" ht="14.25" customHeight="1">
      <c r="M82" s="1513"/>
      <c r="N82" s="1518"/>
    </row>
    <row r="83" spans="1:14" ht="2.25" customHeight="1" thickBot="1">
      <c r="B83" s="1527"/>
      <c r="C83" s="1527"/>
      <c r="D83" s="1528"/>
      <c r="E83" s="1529"/>
      <c r="F83" s="1529"/>
      <c r="G83" s="1529"/>
      <c r="H83" s="1529"/>
      <c r="I83" s="1529"/>
      <c r="J83" s="1529"/>
      <c r="K83" s="1529"/>
      <c r="L83" s="1529"/>
      <c r="M83" s="1529"/>
    </row>
    <row r="84" spans="1:14" s="1531" customFormat="1" ht="15" customHeight="1">
      <c r="A84" s="1530"/>
      <c r="D84" s="1532"/>
      <c r="G84" s="1533"/>
      <c r="H84" s="1533"/>
      <c r="M84" s="1534" t="s">
        <v>30</v>
      </c>
    </row>
    <row r="85" spans="1:14" s="1531" customFormat="1" ht="12" customHeight="1">
      <c r="B85" s="1571" t="s">
        <v>1364</v>
      </c>
      <c r="D85" s="1532"/>
      <c r="G85" s="1535"/>
      <c r="H85" s="1535"/>
      <c r="M85" s="1536" t="s">
        <v>31</v>
      </c>
    </row>
    <row r="86" spans="1:14" s="1570" customFormat="1" ht="12" customHeight="1">
      <c r="B86" s="1574" t="s">
        <v>1102</v>
      </c>
      <c r="D86" s="1572"/>
      <c r="M86" s="1569"/>
    </row>
    <row r="87" spans="1:14" s="2230" customFormat="1" ht="12" customHeight="1">
      <c r="B87" s="2229" t="s">
        <v>1103</v>
      </c>
      <c r="D87" s="2231"/>
      <c r="M87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M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Z90"/>
  <sheetViews>
    <sheetView view="pageBreakPreview" zoomScale="80" zoomScaleNormal="100" zoomScaleSheetLayoutView="80" workbookViewId="0">
      <pane xSplit="3" ySplit="13" topLeftCell="D14" activePane="bottomRight" state="frozen"/>
      <selection activeCell="F2" sqref="F2"/>
      <selection pane="topRight" activeCell="F2" sqref="F2"/>
      <selection pane="bottomLeft" activeCell="F2" sqref="F2"/>
      <selection pane="bottomRight" activeCell="Q1" sqref="Q1:Q2"/>
    </sheetView>
  </sheetViews>
  <sheetFormatPr defaultColWidth="10.42578125" defaultRowHeight="16.5"/>
  <cols>
    <col min="1" max="1" width="1" style="155" customWidth="1"/>
    <col min="2" max="2" width="11.140625" style="155" customWidth="1"/>
    <col min="3" max="3" width="5.7109375" style="155" customWidth="1"/>
    <col min="4" max="4" width="8" style="156" customWidth="1"/>
    <col min="5" max="5" width="1" style="156" customWidth="1"/>
    <col min="6" max="6" width="9.5703125" style="157" customWidth="1"/>
    <col min="7" max="7" width="9.42578125" style="157" customWidth="1"/>
    <col min="8" max="8" width="13.28515625" style="157" customWidth="1"/>
    <col min="9" max="9" width="1.85546875" style="157" customWidth="1"/>
    <col min="10" max="10" width="9.5703125" style="157" customWidth="1"/>
    <col min="11" max="11" width="9.42578125" style="157" customWidth="1"/>
    <col min="12" max="12" width="13.28515625" style="157" customWidth="1"/>
    <col min="13" max="13" width="1.85546875" style="157" customWidth="1"/>
    <col min="14" max="14" width="9.5703125" style="157" customWidth="1"/>
    <col min="15" max="15" width="9.42578125" style="157" customWidth="1"/>
    <col min="16" max="16" width="13.28515625" style="157" customWidth="1"/>
    <col min="17" max="17" width="1" style="157" customWidth="1"/>
    <col min="18" max="18" width="11" style="1074" customWidth="1"/>
    <col min="19" max="19" width="1" style="1074" customWidth="1"/>
    <col min="20" max="20" width="11" style="1074" customWidth="1"/>
    <col min="21" max="21" width="12.5703125" style="1074" customWidth="1"/>
    <col min="22" max="22" width="11" style="1074" customWidth="1"/>
    <col min="23" max="23" width="1" style="1074" customWidth="1"/>
    <col min="24" max="24" width="11" style="1074" customWidth="1"/>
    <col min="25" max="25" width="12.5703125" style="1074" customWidth="1"/>
    <col min="26" max="26" width="11" style="1074" customWidth="1"/>
    <col min="27" max="16384" width="10.42578125" style="1074"/>
  </cols>
  <sheetData>
    <row r="1" spans="1:24">
      <c r="Q1" s="2380" t="s">
        <v>110</v>
      </c>
    </row>
    <row r="2" spans="1:24">
      <c r="Q2" s="2381" t="s">
        <v>111</v>
      </c>
    </row>
    <row r="3" spans="1:24" ht="8.1" customHeight="1">
      <c r="G3" s="1074"/>
    </row>
    <row r="4" spans="1:24" ht="8.1" customHeight="1"/>
    <row r="5" spans="1:24" s="1076" customFormat="1" ht="20.100000000000001" customHeight="1">
      <c r="A5" s="158"/>
      <c r="B5" s="159" t="s">
        <v>1391</v>
      </c>
      <c r="C5" s="160" t="s">
        <v>1183</v>
      </c>
      <c r="D5" s="161"/>
      <c r="E5" s="161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075"/>
      <c r="S5" s="1075"/>
      <c r="T5" s="1075"/>
      <c r="U5" s="1075"/>
      <c r="V5" s="1075"/>
      <c r="W5" s="1075"/>
      <c r="X5" s="1075"/>
    </row>
    <row r="6" spans="1:24" s="1078" customFormat="1" ht="20.100000000000001" customHeight="1">
      <c r="A6" s="164"/>
      <c r="B6" s="165" t="s">
        <v>1392</v>
      </c>
      <c r="C6" s="166" t="s">
        <v>1184</v>
      </c>
      <c r="D6" s="167"/>
      <c r="E6" s="167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077"/>
      <c r="S6" s="1077"/>
      <c r="T6" s="1077"/>
      <c r="U6" s="1077"/>
      <c r="V6" s="1077"/>
      <c r="W6" s="1077"/>
      <c r="X6" s="1077"/>
    </row>
    <row r="7" spans="1:24" s="1079" customFormat="1" ht="16.5" customHeight="1">
      <c r="A7" s="168"/>
      <c r="B7" s="169"/>
      <c r="C7" s="169"/>
      <c r="D7" s="170"/>
      <c r="E7" s="170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</row>
    <row r="8" spans="1:24" s="1080" customFormat="1" ht="5.25" customHeight="1">
      <c r="A8" s="172"/>
      <c r="B8" s="173"/>
      <c r="C8" s="174"/>
      <c r="D8" s="175"/>
      <c r="E8" s="175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</row>
    <row r="9" spans="1:24" s="1080" customFormat="1" ht="16.5" customHeight="1">
      <c r="A9" s="183"/>
      <c r="B9" s="178" t="s">
        <v>0</v>
      </c>
      <c r="C9" s="179"/>
      <c r="D9" s="180" t="s">
        <v>1</v>
      </c>
      <c r="E9" s="185"/>
      <c r="F9" s="2297" t="s">
        <v>2</v>
      </c>
      <c r="G9" s="2297"/>
      <c r="H9" s="2297"/>
      <c r="I9" s="180"/>
      <c r="J9" s="2297" t="s">
        <v>816</v>
      </c>
      <c r="K9" s="2297"/>
      <c r="L9" s="2297"/>
      <c r="M9" s="180"/>
      <c r="N9" s="2297" t="s">
        <v>814</v>
      </c>
      <c r="O9" s="2297"/>
      <c r="P9" s="2297"/>
      <c r="Q9" s="180"/>
    </row>
    <row r="10" spans="1:24" s="1080" customFormat="1" ht="16.5" customHeight="1">
      <c r="A10" s="183"/>
      <c r="B10" s="183" t="s">
        <v>5</v>
      </c>
      <c r="C10" s="184"/>
      <c r="D10" s="185" t="s">
        <v>6</v>
      </c>
      <c r="E10" s="185"/>
      <c r="F10" s="2298" t="s">
        <v>7</v>
      </c>
      <c r="G10" s="2298"/>
      <c r="H10" s="2298"/>
      <c r="I10" s="185"/>
      <c r="J10" s="2298" t="s">
        <v>818</v>
      </c>
      <c r="K10" s="2298"/>
      <c r="L10" s="2298"/>
      <c r="M10" s="185"/>
      <c r="N10" s="2298" t="s">
        <v>815</v>
      </c>
      <c r="O10" s="2298"/>
      <c r="P10" s="2298"/>
      <c r="Q10" s="185"/>
    </row>
    <row r="11" spans="1:24" s="1080" customFormat="1">
      <c r="A11" s="183"/>
      <c r="B11" s="183"/>
      <c r="C11" s="184"/>
      <c r="D11" s="185"/>
      <c r="E11" s="185"/>
      <c r="F11" s="181" t="s">
        <v>2</v>
      </c>
      <c r="G11" s="181" t="s">
        <v>33</v>
      </c>
      <c r="H11" s="181" t="s">
        <v>34</v>
      </c>
      <c r="I11" s="181"/>
      <c r="J11" s="181" t="s">
        <v>2</v>
      </c>
      <c r="K11" s="181" t="s">
        <v>33</v>
      </c>
      <c r="L11" s="181" t="s">
        <v>34</v>
      </c>
      <c r="M11" s="181"/>
      <c r="N11" s="181" t="s">
        <v>2</v>
      </c>
      <c r="O11" s="181" t="s">
        <v>33</v>
      </c>
      <c r="P11" s="181" t="s">
        <v>34</v>
      </c>
      <c r="Q11" s="181"/>
    </row>
    <row r="12" spans="1:24" s="1080" customFormat="1">
      <c r="A12" s="183"/>
      <c r="B12" s="183"/>
      <c r="C12" s="184"/>
      <c r="D12" s="185"/>
      <c r="E12" s="185"/>
      <c r="F12" s="186" t="s">
        <v>7</v>
      </c>
      <c r="G12" s="186" t="s">
        <v>35</v>
      </c>
      <c r="H12" s="186" t="s">
        <v>36</v>
      </c>
      <c r="I12" s="186"/>
      <c r="J12" s="186" t="s">
        <v>7</v>
      </c>
      <c r="K12" s="186" t="s">
        <v>35</v>
      </c>
      <c r="L12" s="186" t="s">
        <v>36</v>
      </c>
      <c r="M12" s="186"/>
      <c r="N12" s="186" t="s">
        <v>7</v>
      </c>
      <c r="O12" s="186" t="s">
        <v>35</v>
      </c>
      <c r="P12" s="186" t="s">
        <v>36</v>
      </c>
      <c r="Q12" s="186"/>
    </row>
    <row r="13" spans="1:24" s="1080" customFormat="1" ht="7.5" customHeight="1">
      <c r="A13" s="189"/>
      <c r="B13" s="189"/>
      <c r="C13" s="190"/>
      <c r="D13" s="191"/>
      <c r="E13" s="191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</row>
    <row r="14" spans="1:24" ht="8.1" customHeight="1">
      <c r="B14" s="288"/>
      <c r="C14" s="288"/>
      <c r="D14" s="289"/>
      <c r="E14" s="289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</row>
    <row r="15" spans="1:24" s="216" customFormat="1" ht="15" customHeight="1">
      <c r="A15" s="193"/>
      <c r="B15" s="198" t="s">
        <v>12</v>
      </c>
      <c r="C15" s="199"/>
      <c r="D15" s="200">
        <v>2022</v>
      </c>
      <c r="E15" s="205"/>
      <c r="F15" s="202">
        <f t="shared" ref="F15:H16" si="0">SUM(J15,N15)</f>
        <v>416356</v>
      </c>
      <c r="G15" s="202">
        <f t="shared" si="0"/>
        <v>119204</v>
      </c>
      <c r="H15" s="202">
        <f t="shared" si="0"/>
        <v>297152</v>
      </c>
      <c r="I15" s="202"/>
      <c r="J15" s="202">
        <f t="shared" ref="J15:L17" si="1">SUM(J19,J23,J27,J31,J35,J39,J43,J47,J51,J55,J59,J63,J67,J71,J75,J79)</f>
        <v>235232</v>
      </c>
      <c r="K15" s="202">
        <f t="shared" si="1"/>
        <v>68569</v>
      </c>
      <c r="L15" s="202">
        <f t="shared" si="1"/>
        <v>166663</v>
      </c>
      <c r="M15" s="202"/>
      <c r="N15" s="202">
        <f t="shared" ref="N15:P17" si="2">SUM(N19,N23,N27,N31,N35,N39,N43,N47,N51,N55,N59,N63,N67,N71,N75,N79)</f>
        <v>181124</v>
      </c>
      <c r="O15" s="202">
        <f t="shared" si="2"/>
        <v>50635</v>
      </c>
      <c r="P15" s="202">
        <f t="shared" si="2"/>
        <v>130489</v>
      </c>
      <c r="Q15" s="202"/>
    </row>
    <row r="16" spans="1:24" s="216" customFormat="1" ht="15" customHeight="1">
      <c r="A16" s="193"/>
      <c r="B16" s="198"/>
      <c r="C16" s="199"/>
      <c r="D16" s="200">
        <v>2023</v>
      </c>
      <c r="E16" s="205"/>
      <c r="F16" s="202">
        <f t="shared" si="0"/>
        <v>411288</v>
      </c>
      <c r="G16" s="202">
        <f t="shared" si="0"/>
        <v>116711</v>
      </c>
      <c r="H16" s="202">
        <f t="shared" si="0"/>
        <v>294577</v>
      </c>
      <c r="I16" s="202"/>
      <c r="J16" s="202">
        <f t="shared" si="1"/>
        <v>232669</v>
      </c>
      <c r="K16" s="202">
        <f t="shared" si="1"/>
        <v>67369</v>
      </c>
      <c r="L16" s="202">
        <f t="shared" si="1"/>
        <v>165300</v>
      </c>
      <c r="M16" s="202"/>
      <c r="N16" s="202">
        <f t="shared" si="2"/>
        <v>178619</v>
      </c>
      <c r="O16" s="202">
        <f t="shared" si="2"/>
        <v>49342</v>
      </c>
      <c r="P16" s="202">
        <f t="shared" si="2"/>
        <v>129277</v>
      </c>
      <c r="Q16" s="202"/>
      <c r="T16" s="1348"/>
      <c r="U16" s="1348"/>
    </row>
    <row r="17" spans="1:25" s="216" customFormat="1" ht="15" customHeight="1">
      <c r="A17" s="193"/>
      <c r="B17" s="198"/>
      <c r="C17" s="199"/>
      <c r="D17" s="200">
        <v>2024</v>
      </c>
      <c r="F17" s="202">
        <f t="shared" ref="F17" si="3">SUM(J17,N17)</f>
        <v>415765</v>
      </c>
      <c r="G17" s="202">
        <f t="shared" ref="G17" si="4">SUM(K17,O17)</f>
        <v>116636</v>
      </c>
      <c r="H17" s="202">
        <f t="shared" ref="H17" si="5">SUM(L17,P17)</f>
        <v>299129</v>
      </c>
      <c r="I17" s="202"/>
      <c r="J17" s="202">
        <f>SUM(J21,J25,J29,J33,J37,J41,J45,J49,J53,J57,J61,J65,J69,J73,J77,J81)</f>
        <v>235426</v>
      </c>
      <c r="K17" s="202">
        <f t="shared" si="1"/>
        <v>67695</v>
      </c>
      <c r="L17" s="202">
        <f t="shared" si="1"/>
        <v>167731</v>
      </c>
      <c r="M17" s="202"/>
      <c r="N17" s="202">
        <f>SUM(N21,N25,N29,N33,N37,N41,N45,N49,N53,N57,N61,N65,N69,N73,N77,N81)</f>
        <v>180339</v>
      </c>
      <c r="O17" s="202">
        <f t="shared" si="2"/>
        <v>48941</v>
      </c>
      <c r="P17" s="202">
        <f t="shared" si="2"/>
        <v>131398</v>
      </c>
      <c r="Q17" s="202"/>
      <c r="R17" s="291"/>
      <c r="S17" s="291"/>
      <c r="T17" s="202"/>
      <c r="U17" s="202"/>
      <c r="V17" s="201"/>
      <c r="W17" s="198"/>
      <c r="X17" s="202"/>
      <c r="Y17" s="202"/>
    </row>
    <row r="18" spans="1:25" s="216" customFormat="1" ht="8.1" customHeight="1">
      <c r="A18" s="193"/>
      <c r="B18" s="198"/>
      <c r="C18" s="199"/>
      <c r="D18" s="205"/>
      <c r="E18" s="205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202"/>
      <c r="R18" s="291"/>
      <c r="S18" s="291"/>
      <c r="W18" s="198">
        <v>0</v>
      </c>
    </row>
    <row r="19" spans="1:25" s="216" customFormat="1" ht="15" customHeight="1">
      <c r="A19" s="193"/>
      <c r="B19" s="206" t="s">
        <v>13</v>
      </c>
      <c r="C19" s="206"/>
      <c r="D19" s="205">
        <v>2022</v>
      </c>
      <c r="E19" s="205"/>
      <c r="F19" s="56">
        <f>SUM(G19:H19)</f>
        <v>48058</v>
      </c>
      <c r="G19" s="56">
        <f t="shared" ref="G19" si="6">SUM(K19,O19)</f>
        <v>13118</v>
      </c>
      <c r="H19" s="56">
        <f t="shared" ref="H19" si="7">SUM(L19,P19)</f>
        <v>34940</v>
      </c>
      <c r="I19" s="56"/>
      <c r="J19" s="56">
        <f>SUM(K19:L19)</f>
        <v>26783</v>
      </c>
      <c r="K19" s="56">
        <v>7373</v>
      </c>
      <c r="L19" s="56">
        <v>19410</v>
      </c>
      <c r="M19" s="56"/>
      <c r="N19" s="56">
        <f>SUM(O19:P19)</f>
        <v>21275</v>
      </c>
      <c r="O19" s="56">
        <v>5745</v>
      </c>
      <c r="P19" s="56">
        <v>15530</v>
      </c>
      <c r="Q19" s="56"/>
      <c r="R19" s="207"/>
      <c r="S19" s="207"/>
      <c r="W19" s="210">
        <v>0</v>
      </c>
    </row>
    <row r="20" spans="1:25" s="216" customFormat="1" ht="15" customHeight="1">
      <c r="A20" s="193"/>
      <c r="B20" s="206"/>
      <c r="C20" s="206"/>
      <c r="D20" s="205">
        <v>2023</v>
      </c>
      <c r="E20" s="205"/>
      <c r="F20" s="56">
        <f t="shared" ref="F20:F21" si="8">SUM(G20:H20)</f>
        <v>47689</v>
      </c>
      <c r="G20" s="56">
        <f t="shared" ref="G20:G21" si="9">SUM(K20,O20)</f>
        <v>12889</v>
      </c>
      <c r="H20" s="56">
        <f t="shared" ref="H20:H21" si="10">SUM(L20,P20)</f>
        <v>34800</v>
      </c>
      <c r="I20" s="56"/>
      <c r="J20" s="56">
        <f t="shared" ref="J20:J21" si="11">SUM(K20:L20)</f>
        <v>26669</v>
      </c>
      <c r="K20" s="56">
        <v>7313</v>
      </c>
      <c r="L20" s="56">
        <v>19356</v>
      </c>
      <c r="M20" s="56"/>
      <c r="N20" s="56">
        <f t="shared" ref="N20:N21" si="12">SUM(O20:P20)</f>
        <v>21020</v>
      </c>
      <c r="O20" s="56">
        <v>5576</v>
      </c>
      <c r="P20" s="56">
        <v>15444</v>
      </c>
      <c r="Q20" s="56"/>
      <c r="R20" s="207"/>
      <c r="S20" s="207"/>
      <c r="W20" s="210">
        <v>0</v>
      </c>
    </row>
    <row r="21" spans="1:25" s="216" customFormat="1" ht="15" customHeight="1">
      <c r="A21" s="193"/>
      <c r="B21" s="206"/>
      <c r="C21" s="206"/>
      <c r="D21" s="205">
        <v>2024</v>
      </c>
      <c r="F21" s="56">
        <f t="shared" si="8"/>
        <v>48672</v>
      </c>
      <c r="G21" s="56">
        <f t="shared" si="9"/>
        <v>13024</v>
      </c>
      <c r="H21" s="56">
        <f t="shared" si="10"/>
        <v>35648</v>
      </c>
      <c r="I21" s="56"/>
      <c r="J21" s="56">
        <f t="shared" si="11"/>
        <v>27458</v>
      </c>
      <c r="K21" s="56">
        <v>7526</v>
      </c>
      <c r="L21" s="56">
        <v>19932</v>
      </c>
      <c r="M21" s="56"/>
      <c r="N21" s="56">
        <f t="shared" si="12"/>
        <v>21214</v>
      </c>
      <c r="O21" s="56">
        <v>5498</v>
      </c>
      <c r="P21" s="56">
        <v>15716</v>
      </c>
      <c r="Q21" s="56"/>
      <c r="R21" s="207"/>
      <c r="S21" s="207"/>
      <c r="T21" s="56"/>
      <c r="U21" s="56"/>
      <c r="V21" s="209"/>
      <c r="W21" s="210"/>
      <c r="X21" s="56"/>
      <c r="Y21" s="56"/>
    </row>
    <row r="22" spans="1:25" s="216" customFormat="1" ht="8.1" customHeight="1">
      <c r="A22" s="193"/>
      <c r="B22" s="206"/>
      <c r="C22" s="206"/>
      <c r="D22" s="205"/>
      <c r="E22" s="20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207"/>
      <c r="S22" s="207"/>
      <c r="T22" s="56"/>
      <c r="U22" s="56"/>
      <c r="V22" s="209"/>
      <c r="W22" s="210"/>
      <c r="X22" s="56"/>
      <c r="Y22" s="56"/>
    </row>
    <row r="23" spans="1:25" s="216" customFormat="1" ht="15" customHeight="1">
      <c r="A23" s="193"/>
      <c r="B23" s="206" t="s">
        <v>14</v>
      </c>
      <c r="C23" s="206"/>
      <c r="D23" s="205">
        <v>2022</v>
      </c>
      <c r="E23" s="205"/>
      <c r="F23" s="56">
        <f>SUM(G23:H23)</f>
        <v>31118</v>
      </c>
      <c r="G23" s="56">
        <f t="shared" ref="G23:G25" si="13">SUM(K23,O23)</f>
        <v>9104</v>
      </c>
      <c r="H23" s="56">
        <f t="shared" ref="H23:H25" si="14">SUM(L23,P23)</f>
        <v>22014</v>
      </c>
      <c r="I23" s="56"/>
      <c r="J23" s="56">
        <f>SUM(K23:L23)</f>
        <v>17437</v>
      </c>
      <c r="K23" s="56">
        <v>5087</v>
      </c>
      <c r="L23" s="56">
        <v>12350</v>
      </c>
      <c r="M23" s="56"/>
      <c r="N23" s="56">
        <f>SUM(O23:P23)</f>
        <v>13681</v>
      </c>
      <c r="O23" s="56">
        <v>4017</v>
      </c>
      <c r="P23" s="56">
        <v>9664</v>
      </c>
      <c r="Q23" s="56"/>
      <c r="R23" s="207"/>
      <c r="S23" s="207"/>
      <c r="T23" s="56"/>
      <c r="U23" s="56"/>
      <c r="V23" s="209"/>
      <c r="W23" s="210"/>
    </row>
    <row r="24" spans="1:25" s="216" customFormat="1" ht="15" customHeight="1">
      <c r="A24" s="193"/>
      <c r="B24" s="206"/>
      <c r="C24" s="206"/>
      <c r="D24" s="205">
        <v>2023</v>
      </c>
      <c r="E24" s="205"/>
      <c r="F24" s="56">
        <f t="shared" ref="F24:F25" si="15">SUM(G24:H24)</f>
        <v>30363</v>
      </c>
      <c r="G24" s="56">
        <f t="shared" si="13"/>
        <v>8761</v>
      </c>
      <c r="H24" s="56">
        <f t="shared" si="14"/>
        <v>21602</v>
      </c>
      <c r="I24" s="56"/>
      <c r="J24" s="56">
        <f t="shared" ref="J24:J25" si="16">SUM(K24:L24)</f>
        <v>17118</v>
      </c>
      <c r="K24" s="56">
        <v>4950</v>
      </c>
      <c r="L24" s="56">
        <v>12168</v>
      </c>
      <c r="M24" s="56"/>
      <c r="N24" s="56">
        <f t="shared" ref="N24:N25" si="17">SUM(O24:P24)</f>
        <v>13245</v>
      </c>
      <c r="O24" s="56">
        <v>3811</v>
      </c>
      <c r="P24" s="56">
        <v>9434</v>
      </c>
      <c r="Q24" s="56"/>
      <c r="R24" s="207"/>
      <c r="S24" s="207"/>
      <c r="T24" s="56"/>
      <c r="U24" s="56"/>
      <c r="V24" s="209"/>
      <c r="W24" s="210"/>
      <c r="X24" s="56"/>
      <c r="Y24" s="56"/>
    </row>
    <row r="25" spans="1:25" s="216" customFormat="1" ht="15" customHeight="1">
      <c r="A25" s="193"/>
      <c r="B25" s="206"/>
      <c r="C25" s="206"/>
      <c r="D25" s="205">
        <v>2024</v>
      </c>
      <c r="F25" s="56">
        <f t="shared" si="15"/>
        <v>30246</v>
      </c>
      <c r="G25" s="56">
        <f t="shared" si="13"/>
        <v>8551</v>
      </c>
      <c r="H25" s="56">
        <f t="shared" si="14"/>
        <v>21695</v>
      </c>
      <c r="I25" s="56"/>
      <c r="J25" s="56">
        <f t="shared" si="16"/>
        <v>16950</v>
      </c>
      <c r="K25" s="56">
        <v>4832</v>
      </c>
      <c r="L25" s="56">
        <v>12118</v>
      </c>
      <c r="M25" s="56"/>
      <c r="N25" s="56">
        <f t="shared" si="17"/>
        <v>13296</v>
      </c>
      <c r="O25" s="56">
        <v>3719</v>
      </c>
      <c r="P25" s="56">
        <v>9577</v>
      </c>
      <c r="Q25" s="56"/>
      <c r="R25" s="207"/>
      <c r="S25" s="207"/>
      <c r="T25" s="56"/>
      <c r="U25" s="56"/>
      <c r="V25" s="209"/>
      <c r="W25" s="210"/>
      <c r="X25" s="56"/>
      <c r="Y25" s="56"/>
    </row>
    <row r="26" spans="1:25" s="216" customFormat="1" ht="8.1" customHeight="1">
      <c r="A26" s="193"/>
      <c r="B26" s="206"/>
      <c r="C26" s="206"/>
      <c r="D26" s="205"/>
      <c r="E26" s="205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207"/>
      <c r="S26" s="207"/>
      <c r="T26" s="56"/>
      <c r="U26" s="56"/>
      <c r="V26" s="209"/>
      <c r="W26" s="210"/>
      <c r="X26" s="56"/>
      <c r="Y26" s="56"/>
    </row>
    <row r="27" spans="1:25" s="216" customFormat="1" ht="15" customHeight="1">
      <c r="A27" s="193"/>
      <c r="B27" s="206" t="s">
        <v>15</v>
      </c>
      <c r="C27" s="206"/>
      <c r="D27" s="205">
        <v>2022</v>
      </c>
      <c r="E27" s="205"/>
      <c r="F27" s="56">
        <f>SUM(G27:H27)</f>
        <v>28972</v>
      </c>
      <c r="G27" s="56">
        <f t="shared" ref="G27:G29" si="18">SUM(K27,O27)</f>
        <v>10067</v>
      </c>
      <c r="H27" s="56">
        <f t="shared" ref="H27:H29" si="19">SUM(L27,P27)</f>
        <v>18905</v>
      </c>
      <c r="I27" s="56"/>
      <c r="J27" s="56">
        <f>SUM(K27:L27)</f>
        <v>16364</v>
      </c>
      <c r="K27" s="56">
        <v>5701</v>
      </c>
      <c r="L27" s="56">
        <v>10663</v>
      </c>
      <c r="M27" s="56"/>
      <c r="N27" s="56">
        <f>SUM(O27:P27)</f>
        <v>12608</v>
      </c>
      <c r="O27" s="56">
        <v>4366</v>
      </c>
      <c r="P27" s="56">
        <v>8242</v>
      </c>
      <c r="Q27" s="56"/>
      <c r="R27" s="207"/>
      <c r="S27" s="207"/>
      <c r="T27" s="56"/>
      <c r="U27" s="56"/>
      <c r="V27" s="209"/>
      <c r="W27" s="210"/>
    </row>
    <row r="28" spans="1:25" s="216" customFormat="1" ht="15" customHeight="1">
      <c r="A28" s="193"/>
      <c r="B28" s="206"/>
      <c r="C28" s="206"/>
      <c r="D28" s="205">
        <v>2023</v>
      </c>
      <c r="E28" s="205"/>
      <c r="F28" s="56">
        <f t="shared" ref="F28:F29" si="20">SUM(G28:H28)</f>
        <v>28451</v>
      </c>
      <c r="G28" s="56">
        <f t="shared" si="18"/>
        <v>9705</v>
      </c>
      <c r="H28" s="56">
        <f t="shared" si="19"/>
        <v>18746</v>
      </c>
      <c r="I28" s="56"/>
      <c r="J28" s="56">
        <f t="shared" ref="J28:J29" si="21">SUM(K28:L28)</f>
        <v>16117</v>
      </c>
      <c r="K28" s="56">
        <v>5554</v>
      </c>
      <c r="L28" s="56">
        <v>10563</v>
      </c>
      <c r="M28" s="56"/>
      <c r="N28" s="56">
        <f t="shared" ref="N28:N29" si="22">SUM(O28:P28)</f>
        <v>12334</v>
      </c>
      <c r="O28" s="56">
        <v>4151</v>
      </c>
      <c r="P28" s="56">
        <v>8183</v>
      </c>
      <c r="Q28" s="56"/>
      <c r="R28" s="207"/>
      <c r="S28" s="207"/>
      <c r="T28" s="56"/>
      <c r="U28" s="56"/>
      <c r="V28" s="209"/>
      <c r="W28" s="210"/>
      <c r="X28" s="56"/>
      <c r="Y28" s="56"/>
    </row>
    <row r="29" spans="1:25" s="216" customFormat="1" ht="15" customHeight="1">
      <c r="A29" s="193"/>
      <c r="B29" s="206"/>
      <c r="C29" s="206"/>
      <c r="D29" s="205">
        <v>2024</v>
      </c>
      <c r="F29" s="56">
        <f t="shared" si="20"/>
        <v>28474</v>
      </c>
      <c r="G29" s="56">
        <f t="shared" si="18"/>
        <v>9526</v>
      </c>
      <c r="H29" s="56">
        <f t="shared" si="19"/>
        <v>18948</v>
      </c>
      <c r="I29" s="56"/>
      <c r="J29" s="56">
        <f t="shared" si="21"/>
        <v>16014</v>
      </c>
      <c r="K29" s="56">
        <v>5489</v>
      </c>
      <c r="L29" s="56">
        <v>10525</v>
      </c>
      <c r="M29" s="56"/>
      <c r="N29" s="56">
        <f t="shared" si="22"/>
        <v>12460</v>
      </c>
      <c r="O29" s="56">
        <v>4037</v>
      </c>
      <c r="P29" s="56">
        <v>8423</v>
      </c>
      <c r="Q29" s="56"/>
      <c r="R29" s="207"/>
      <c r="S29" s="207"/>
      <c r="T29" s="56"/>
      <c r="U29" s="56"/>
      <c r="V29" s="209"/>
      <c r="W29" s="210"/>
      <c r="X29" s="56"/>
      <c r="Y29" s="56"/>
    </row>
    <row r="30" spans="1:25" s="216" customFormat="1" ht="8.1" customHeight="1">
      <c r="A30" s="193"/>
      <c r="B30" s="206"/>
      <c r="C30" s="206"/>
      <c r="D30" s="205"/>
      <c r="E30" s="205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207"/>
      <c r="S30" s="207"/>
      <c r="T30" s="56"/>
      <c r="U30" s="56"/>
      <c r="V30" s="209"/>
      <c r="W30" s="210"/>
      <c r="X30" s="56"/>
      <c r="Y30" s="56"/>
    </row>
    <row r="31" spans="1:25" s="216" customFormat="1" ht="15" customHeight="1">
      <c r="A31" s="193"/>
      <c r="B31" s="206" t="s">
        <v>16</v>
      </c>
      <c r="C31" s="1081"/>
      <c r="D31" s="205">
        <v>2022</v>
      </c>
      <c r="E31" s="205"/>
      <c r="F31" s="56">
        <f>SUM(G31:H31)</f>
        <v>13933</v>
      </c>
      <c r="G31" s="56">
        <f t="shared" ref="G31:G33" si="23">SUM(K31,O31)</f>
        <v>3644</v>
      </c>
      <c r="H31" s="56">
        <f t="shared" ref="H31:H33" si="24">SUM(L31,P31)</f>
        <v>10289</v>
      </c>
      <c r="I31" s="56"/>
      <c r="J31" s="56">
        <f>SUM(K31:L31)</f>
        <v>7842</v>
      </c>
      <c r="K31" s="56">
        <v>1990</v>
      </c>
      <c r="L31" s="56">
        <v>5852</v>
      </c>
      <c r="M31" s="56"/>
      <c r="N31" s="56">
        <f>SUM(O31:P31)</f>
        <v>6091</v>
      </c>
      <c r="O31" s="56">
        <v>1654</v>
      </c>
      <c r="P31" s="56">
        <v>4437</v>
      </c>
      <c r="Q31" s="56"/>
      <c r="R31" s="207"/>
      <c r="S31" s="213"/>
      <c r="T31" s="56"/>
      <c r="U31" s="56"/>
      <c r="V31" s="209"/>
      <c r="W31" s="213"/>
    </row>
    <row r="32" spans="1:25" s="216" customFormat="1" ht="15" customHeight="1">
      <c r="A32" s="193"/>
      <c r="B32" s="206"/>
      <c r="C32" s="1081"/>
      <c r="D32" s="205">
        <v>2023</v>
      </c>
      <c r="E32" s="205"/>
      <c r="F32" s="56">
        <f t="shared" ref="F32:F33" si="25">SUM(G32:H32)</f>
        <v>13613</v>
      </c>
      <c r="G32" s="56">
        <f t="shared" si="23"/>
        <v>3544</v>
      </c>
      <c r="H32" s="56">
        <f t="shared" si="24"/>
        <v>10069</v>
      </c>
      <c r="I32" s="56"/>
      <c r="J32" s="56">
        <f t="shared" ref="J32:J33" si="26">SUM(K32:L32)</f>
        <v>7678</v>
      </c>
      <c r="K32" s="56">
        <v>1961</v>
      </c>
      <c r="L32" s="56">
        <v>5717</v>
      </c>
      <c r="M32" s="56"/>
      <c r="N32" s="56">
        <f t="shared" ref="N32:N33" si="27">SUM(O32:P32)</f>
        <v>5935</v>
      </c>
      <c r="O32" s="56">
        <v>1583</v>
      </c>
      <c r="P32" s="56">
        <v>4352</v>
      </c>
      <c r="Q32" s="56"/>
      <c r="R32" s="207"/>
      <c r="S32" s="213"/>
      <c r="T32" s="56"/>
      <c r="U32" s="56"/>
      <c r="V32" s="209"/>
      <c r="W32" s="213"/>
      <c r="X32" s="56"/>
      <c r="Y32" s="56"/>
    </row>
    <row r="33" spans="1:25" s="216" customFormat="1" ht="15" customHeight="1">
      <c r="A33" s="193"/>
      <c r="B33" s="206"/>
      <c r="C33" s="1081"/>
      <c r="D33" s="205">
        <v>2024</v>
      </c>
      <c r="F33" s="56">
        <f t="shared" si="25"/>
        <v>13721</v>
      </c>
      <c r="G33" s="56">
        <f t="shared" si="23"/>
        <v>3558</v>
      </c>
      <c r="H33" s="56">
        <f t="shared" si="24"/>
        <v>10163</v>
      </c>
      <c r="I33" s="56"/>
      <c r="J33" s="56">
        <f t="shared" si="26"/>
        <v>7745</v>
      </c>
      <c r="K33" s="56">
        <v>1997</v>
      </c>
      <c r="L33" s="56">
        <v>5748</v>
      </c>
      <c r="M33" s="56"/>
      <c r="N33" s="56">
        <f t="shared" si="27"/>
        <v>5976</v>
      </c>
      <c r="O33" s="56">
        <v>1561</v>
      </c>
      <c r="P33" s="56">
        <v>4415</v>
      </c>
      <c r="Q33" s="56"/>
      <c r="R33" s="207"/>
      <c r="S33" s="213"/>
      <c r="T33" s="56"/>
      <c r="U33" s="56"/>
      <c r="V33" s="209"/>
      <c r="W33" s="213"/>
      <c r="X33" s="56"/>
      <c r="Y33" s="56"/>
    </row>
    <row r="34" spans="1:25" s="216" customFormat="1" ht="8.1" customHeight="1">
      <c r="A34" s="193"/>
      <c r="B34" s="206"/>
      <c r="C34" s="1081"/>
      <c r="D34" s="205"/>
      <c r="E34" s="205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207"/>
      <c r="S34" s="213"/>
      <c r="T34" s="56"/>
      <c r="U34" s="56"/>
      <c r="V34" s="209"/>
      <c r="W34" s="213"/>
      <c r="X34" s="56"/>
      <c r="Y34" s="56"/>
    </row>
    <row r="35" spans="1:25" s="216" customFormat="1" ht="15" customHeight="1">
      <c r="A35" s="193"/>
      <c r="B35" s="206" t="s">
        <v>17</v>
      </c>
      <c r="C35" s="194"/>
      <c r="D35" s="205">
        <v>2022</v>
      </c>
      <c r="E35" s="205"/>
      <c r="F35" s="56">
        <f>SUM(G35:H35)</f>
        <v>17607</v>
      </c>
      <c r="G35" s="56">
        <f t="shared" ref="G35:G37" si="28">SUM(K35,O35)</f>
        <v>4366</v>
      </c>
      <c r="H35" s="56">
        <f t="shared" ref="H35:H37" si="29">SUM(L35,P35)</f>
        <v>13241</v>
      </c>
      <c r="I35" s="56"/>
      <c r="J35" s="56">
        <f>SUM(K35:L35)</f>
        <v>9620</v>
      </c>
      <c r="K35" s="56">
        <v>2307</v>
      </c>
      <c r="L35" s="56">
        <v>7313</v>
      </c>
      <c r="M35" s="56"/>
      <c r="N35" s="56">
        <f>SUM(O35:P35)</f>
        <v>7987</v>
      </c>
      <c r="O35" s="56">
        <v>2059</v>
      </c>
      <c r="P35" s="56">
        <v>5928</v>
      </c>
      <c r="Q35" s="56"/>
      <c r="R35" s="207"/>
      <c r="S35" s="207"/>
      <c r="T35" s="56"/>
      <c r="U35" s="56"/>
      <c r="V35" s="209"/>
      <c r="W35" s="210"/>
    </row>
    <row r="36" spans="1:25" s="216" customFormat="1" ht="15" customHeight="1">
      <c r="A36" s="193"/>
      <c r="B36" s="206"/>
      <c r="C36" s="194"/>
      <c r="D36" s="205">
        <v>2023</v>
      </c>
      <c r="E36" s="205"/>
      <c r="F36" s="56">
        <f t="shared" ref="F36:F37" si="30">SUM(G36:H36)</f>
        <v>17418</v>
      </c>
      <c r="G36" s="56">
        <f t="shared" si="28"/>
        <v>4277</v>
      </c>
      <c r="H36" s="56">
        <f t="shared" si="29"/>
        <v>13141</v>
      </c>
      <c r="I36" s="56"/>
      <c r="J36" s="56">
        <f t="shared" ref="J36:J37" si="31">SUM(K36:L36)</f>
        <v>9505</v>
      </c>
      <c r="K36" s="56">
        <v>2265</v>
      </c>
      <c r="L36" s="56">
        <v>7240</v>
      </c>
      <c r="M36" s="56"/>
      <c r="N36" s="56">
        <f t="shared" ref="N36:N37" si="32">SUM(O36:P36)</f>
        <v>7913</v>
      </c>
      <c r="O36" s="56">
        <v>2012</v>
      </c>
      <c r="P36" s="56">
        <v>5901</v>
      </c>
      <c r="Q36" s="56"/>
      <c r="R36" s="207"/>
      <c r="S36" s="207"/>
      <c r="T36" s="56"/>
      <c r="U36" s="56"/>
      <c r="V36" s="209"/>
      <c r="W36" s="210"/>
      <c r="X36" s="56"/>
      <c r="Y36" s="56"/>
    </row>
    <row r="37" spans="1:25" s="216" customFormat="1" ht="15" customHeight="1">
      <c r="A37" s="193"/>
      <c r="B37" s="206"/>
      <c r="C37" s="194"/>
      <c r="D37" s="205">
        <v>2024</v>
      </c>
      <c r="F37" s="56">
        <f t="shared" si="30"/>
        <v>17654</v>
      </c>
      <c r="G37" s="56">
        <f t="shared" si="28"/>
        <v>4357</v>
      </c>
      <c r="H37" s="56">
        <f t="shared" si="29"/>
        <v>13297</v>
      </c>
      <c r="I37" s="56"/>
      <c r="J37" s="56">
        <f t="shared" si="31"/>
        <v>9646</v>
      </c>
      <c r="K37" s="56">
        <v>2339</v>
      </c>
      <c r="L37" s="56">
        <v>7307</v>
      </c>
      <c r="M37" s="56"/>
      <c r="N37" s="56">
        <f t="shared" si="32"/>
        <v>8008</v>
      </c>
      <c r="O37" s="56">
        <v>2018</v>
      </c>
      <c r="P37" s="56">
        <v>5990</v>
      </c>
      <c r="Q37" s="56"/>
      <c r="R37" s="207"/>
      <c r="S37" s="207"/>
      <c r="T37" s="56"/>
      <c r="U37" s="56"/>
      <c r="V37" s="209"/>
      <c r="W37" s="210"/>
      <c r="X37" s="56"/>
      <c r="Y37" s="56"/>
    </row>
    <row r="38" spans="1:25" s="216" customFormat="1" ht="8.1" customHeight="1">
      <c r="A38" s="193"/>
      <c r="B38" s="206"/>
      <c r="C38" s="194"/>
      <c r="D38" s="205"/>
      <c r="E38" s="205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207"/>
      <c r="S38" s="207"/>
      <c r="T38" s="56"/>
      <c r="U38" s="56"/>
      <c r="V38" s="209"/>
      <c r="W38" s="210"/>
      <c r="X38" s="56"/>
      <c r="Y38" s="56"/>
    </row>
    <row r="39" spans="1:25" s="216" customFormat="1" ht="15" customHeight="1">
      <c r="A39" s="193"/>
      <c r="B39" s="206" t="s">
        <v>18</v>
      </c>
      <c r="C39" s="194"/>
      <c r="D39" s="205">
        <v>2022</v>
      </c>
      <c r="E39" s="205"/>
      <c r="F39" s="56">
        <f>SUM(G39:H39)</f>
        <v>26041</v>
      </c>
      <c r="G39" s="56">
        <f t="shared" ref="G39:G41" si="33">SUM(K39,O39)</f>
        <v>7959</v>
      </c>
      <c r="H39" s="56">
        <f t="shared" ref="H39:H41" si="34">SUM(L39,P39)</f>
        <v>18082</v>
      </c>
      <c r="I39" s="56"/>
      <c r="J39" s="56">
        <f>SUM(K39:L39)</f>
        <v>14479</v>
      </c>
      <c r="K39" s="56">
        <v>4432</v>
      </c>
      <c r="L39" s="56">
        <v>10047</v>
      </c>
      <c r="M39" s="56"/>
      <c r="N39" s="56">
        <f>SUM(O39:P39)</f>
        <v>11562</v>
      </c>
      <c r="O39" s="56">
        <v>3527</v>
      </c>
      <c r="P39" s="56">
        <v>8035</v>
      </c>
      <c r="Q39" s="56"/>
      <c r="R39" s="207"/>
      <c r="S39" s="207"/>
      <c r="T39" s="56"/>
      <c r="U39" s="56"/>
      <c r="V39" s="209"/>
      <c r="W39" s="210"/>
    </row>
    <row r="40" spans="1:25" s="216" customFormat="1" ht="15" customHeight="1">
      <c r="A40" s="193"/>
      <c r="B40" s="206"/>
      <c r="C40" s="194"/>
      <c r="D40" s="205">
        <v>2023</v>
      </c>
      <c r="E40" s="205"/>
      <c r="F40" s="56">
        <f t="shared" ref="F40:F41" si="35">SUM(G40:H40)</f>
        <v>25561</v>
      </c>
      <c r="G40" s="56">
        <f t="shared" si="33"/>
        <v>7697</v>
      </c>
      <c r="H40" s="56">
        <f t="shared" si="34"/>
        <v>17864</v>
      </c>
      <c r="I40" s="56"/>
      <c r="J40" s="56">
        <f t="shared" ref="J40:J41" si="36">SUM(K40:L40)</f>
        <v>14221</v>
      </c>
      <c r="K40" s="56">
        <v>4320</v>
      </c>
      <c r="L40" s="56">
        <v>9901</v>
      </c>
      <c r="M40" s="56"/>
      <c r="N40" s="56">
        <f t="shared" ref="N40:N41" si="37">SUM(O40:P40)</f>
        <v>11340</v>
      </c>
      <c r="O40" s="56">
        <v>3377</v>
      </c>
      <c r="P40" s="56">
        <v>7963</v>
      </c>
      <c r="Q40" s="56"/>
      <c r="R40" s="207"/>
      <c r="S40" s="207"/>
      <c r="T40" s="56"/>
      <c r="U40" s="56"/>
      <c r="V40" s="209"/>
      <c r="W40" s="210"/>
      <c r="X40" s="56"/>
      <c r="Y40" s="56"/>
    </row>
    <row r="41" spans="1:25" s="216" customFormat="1" ht="15" customHeight="1">
      <c r="A41" s="193"/>
      <c r="B41" s="206"/>
      <c r="C41" s="194"/>
      <c r="D41" s="205">
        <v>2024</v>
      </c>
      <c r="F41" s="56">
        <f t="shared" si="35"/>
        <v>25575</v>
      </c>
      <c r="G41" s="56">
        <f t="shared" si="33"/>
        <v>7577</v>
      </c>
      <c r="H41" s="56">
        <f t="shared" si="34"/>
        <v>17998</v>
      </c>
      <c r="I41" s="56"/>
      <c r="J41" s="56">
        <f t="shared" si="36"/>
        <v>14190</v>
      </c>
      <c r="K41" s="56">
        <v>4273</v>
      </c>
      <c r="L41" s="56">
        <v>9917</v>
      </c>
      <c r="M41" s="56"/>
      <c r="N41" s="56">
        <f t="shared" si="37"/>
        <v>11385</v>
      </c>
      <c r="O41" s="56">
        <v>3304</v>
      </c>
      <c r="P41" s="56">
        <v>8081</v>
      </c>
      <c r="Q41" s="56"/>
      <c r="R41" s="207"/>
      <c r="S41" s="207"/>
      <c r="T41" s="56"/>
      <c r="U41" s="56"/>
      <c r="V41" s="209"/>
      <c r="W41" s="210"/>
      <c r="X41" s="56"/>
      <c r="Y41" s="56"/>
    </row>
    <row r="42" spans="1:25" s="216" customFormat="1" ht="8.1" customHeight="1">
      <c r="A42" s="193"/>
      <c r="B42" s="206"/>
      <c r="C42" s="194"/>
      <c r="D42" s="205"/>
      <c r="E42" s="205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207"/>
      <c r="S42" s="207"/>
      <c r="T42" s="56"/>
      <c r="U42" s="56"/>
      <c r="V42" s="209"/>
      <c r="W42" s="210"/>
      <c r="X42" s="56"/>
      <c r="Y42" s="56"/>
    </row>
    <row r="43" spans="1:25" s="216" customFormat="1" ht="15" customHeight="1">
      <c r="A43" s="193"/>
      <c r="B43" s="206" t="s">
        <v>19</v>
      </c>
      <c r="C43" s="194"/>
      <c r="D43" s="205">
        <v>2022</v>
      </c>
      <c r="E43" s="205"/>
      <c r="F43" s="56">
        <f>SUM(G43:H43)</f>
        <v>19679</v>
      </c>
      <c r="G43" s="56">
        <f t="shared" ref="G43:G45" si="38">SUM(K43,O43)</f>
        <v>4576</v>
      </c>
      <c r="H43" s="56">
        <f t="shared" ref="H43:H45" si="39">SUM(L43,P43)</f>
        <v>15103</v>
      </c>
      <c r="I43" s="56"/>
      <c r="J43" s="56">
        <f>SUM(K43:L43)</f>
        <v>10653</v>
      </c>
      <c r="K43" s="56">
        <v>2424</v>
      </c>
      <c r="L43" s="56">
        <v>8229</v>
      </c>
      <c r="M43" s="56"/>
      <c r="N43" s="56">
        <f>SUM(O43:P43)</f>
        <v>9026</v>
      </c>
      <c r="O43" s="56">
        <v>2152</v>
      </c>
      <c r="P43" s="56">
        <v>6874</v>
      </c>
      <c r="Q43" s="56"/>
      <c r="R43" s="207"/>
      <c r="S43" s="207"/>
      <c r="T43" s="56"/>
      <c r="U43" s="56"/>
      <c r="V43" s="209"/>
      <c r="W43" s="210"/>
    </row>
    <row r="44" spans="1:25" s="216" customFormat="1" ht="15" customHeight="1">
      <c r="A44" s="193"/>
      <c r="B44" s="206"/>
      <c r="C44" s="194"/>
      <c r="D44" s="205">
        <v>2023</v>
      </c>
      <c r="E44" s="205"/>
      <c r="F44" s="56">
        <f t="shared" ref="F44:F45" si="40">SUM(G44:H44)</f>
        <v>19178</v>
      </c>
      <c r="G44" s="56">
        <f t="shared" si="38"/>
        <v>4410</v>
      </c>
      <c r="H44" s="56">
        <f t="shared" si="39"/>
        <v>14768</v>
      </c>
      <c r="I44" s="56"/>
      <c r="J44" s="56">
        <f t="shared" ref="J44:J45" si="41">SUM(K44:L44)</f>
        <v>10405</v>
      </c>
      <c r="K44" s="56">
        <v>2357</v>
      </c>
      <c r="L44" s="56">
        <v>8048</v>
      </c>
      <c r="M44" s="56"/>
      <c r="N44" s="56">
        <f t="shared" ref="N44:N45" si="42">SUM(O44:P44)</f>
        <v>8773</v>
      </c>
      <c r="O44" s="56">
        <v>2053</v>
      </c>
      <c r="P44" s="56">
        <v>6720</v>
      </c>
      <c r="Q44" s="56"/>
      <c r="R44" s="207"/>
      <c r="S44" s="207"/>
      <c r="T44" s="56"/>
      <c r="U44" s="56"/>
      <c r="V44" s="209"/>
      <c r="W44" s="210"/>
      <c r="X44" s="56"/>
      <c r="Y44" s="56"/>
    </row>
    <row r="45" spans="1:25" s="216" customFormat="1" ht="15" customHeight="1">
      <c r="A45" s="193"/>
      <c r="B45" s="206"/>
      <c r="C45" s="194"/>
      <c r="D45" s="205">
        <v>2024</v>
      </c>
      <c r="F45" s="56">
        <f t="shared" si="40"/>
        <v>19119</v>
      </c>
      <c r="G45" s="56">
        <f t="shared" si="38"/>
        <v>4375</v>
      </c>
      <c r="H45" s="56">
        <f t="shared" si="39"/>
        <v>14744</v>
      </c>
      <c r="I45" s="56"/>
      <c r="J45" s="56">
        <f t="shared" si="41"/>
        <v>10376</v>
      </c>
      <c r="K45" s="56">
        <v>2343</v>
      </c>
      <c r="L45" s="56">
        <v>8033</v>
      </c>
      <c r="M45" s="56"/>
      <c r="N45" s="56">
        <f t="shared" si="42"/>
        <v>8743</v>
      </c>
      <c r="O45" s="56">
        <v>2032</v>
      </c>
      <c r="P45" s="56">
        <v>6711</v>
      </c>
      <c r="Q45" s="56"/>
      <c r="R45" s="207"/>
      <c r="S45" s="207"/>
      <c r="T45" s="56"/>
      <c r="U45" s="56"/>
      <c r="V45" s="209"/>
      <c r="W45" s="210"/>
      <c r="X45" s="56"/>
      <c r="Y45" s="56"/>
    </row>
    <row r="46" spans="1:25" s="216" customFormat="1" ht="8.1" customHeight="1">
      <c r="A46" s="193"/>
      <c r="B46" s="206"/>
      <c r="C46" s="194"/>
      <c r="D46" s="205"/>
      <c r="E46" s="205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207"/>
      <c r="S46" s="207"/>
      <c r="T46" s="56"/>
      <c r="U46" s="56"/>
      <c r="V46" s="209"/>
      <c r="W46" s="210"/>
      <c r="X46" s="56"/>
      <c r="Y46" s="56"/>
    </row>
    <row r="47" spans="1:25" s="216" customFormat="1" ht="15" customHeight="1">
      <c r="A47" s="193"/>
      <c r="B47" s="206" t="s">
        <v>20</v>
      </c>
      <c r="C47" s="194"/>
      <c r="D47" s="205">
        <v>2022</v>
      </c>
      <c r="E47" s="205"/>
      <c r="F47" s="56">
        <f>SUM(G47:H47)</f>
        <v>38163</v>
      </c>
      <c r="G47" s="56">
        <f t="shared" ref="G47:G49" si="43">SUM(K47,O47)</f>
        <v>11043</v>
      </c>
      <c r="H47" s="56">
        <f t="shared" ref="H47:H49" si="44">SUM(L47,P47)</f>
        <v>27120</v>
      </c>
      <c r="I47" s="56"/>
      <c r="J47" s="56">
        <f>SUM(K47:L47)</f>
        <v>20830</v>
      </c>
      <c r="K47" s="56">
        <v>5866</v>
      </c>
      <c r="L47" s="56">
        <v>14964</v>
      </c>
      <c r="M47" s="56"/>
      <c r="N47" s="56">
        <f>SUM(O47:P47)</f>
        <v>17333</v>
      </c>
      <c r="O47" s="56">
        <v>5177</v>
      </c>
      <c r="P47" s="56">
        <v>12156</v>
      </c>
      <c r="Q47" s="56"/>
      <c r="R47" s="207"/>
      <c r="S47" s="207"/>
      <c r="T47" s="56"/>
      <c r="U47" s="56"/>
      <c r="V47" s="209"/>
      <c r="W47" s="210"/>
    </row>
    <row r="48" spans="1:25" s="216" customFormat="1" ht="15" customHeight="1">
      <c r="A48" s="193"/>
      <c r="B48" s="206"/>
      <c r="C48" s="194"/>
      <c r="D48" s="205">
        <v>2023</v>
      </c>
      <c r="E48" s="205"/>
      <c r="F48" s="56">
        <f t="shared" ref="F48:F49" si="45">SUM(G48:H48)</f>
        <v>37282</v>
      </c>
      <c r="G48" s="56">
        <f t="shared" si="43"/>
        <v>10714</v>
      </c>
      <c r="H48" s="56">
        <f t="shared" si="44"/>
        <v>26568</v>
      </c>
      <c r="I48" s="56"/>
      <c r="J48" s="56">
        <f t="shared" ref="J48:J49" si="46">SUM(K48:L48)</f>
        <v>20388</v>
      </c>
      <c r="K48" s="56">
        <v>5726</v>
      </c>
      <c r="L48" s="56">
        <v>14662</v>
      </c>
      <c r="M48" s="56"/>
      <c r="N48" s="56">
        <f t="shared" ref="N48:N49" si="47">SUM(O48:P48)</f>
        <v>16894</v>
      </c>
      <c r="O48" s="56">
        <v>4988</v>
      </c>
      <c r="P48" s="56">
        <v>11906</v>
      </c>
      <c r="Q48" s="56"/>
      <c r="R48" s="207"/>
      <c r="S48" s="207"/>
      <c r="U48" s="56"/>
      <c r="V48" s="209"/>
      <c r="W48" s="210"/>
      <c r="X48" s="56"/>
      <c r="Y48" s="56"/>
    </row>
    <row r="49" spans="1:25" s="216" customFormat="1" ht="15" customHeight="1">
      <c r="A49" s="193"/>
      <c r="B49" s="206"/>
      <c r="C49" s="194"/>
      <c r="D49" s="205">
        <v>2024</v>
      </c>
      <c r="F49" s="56">
        <f t="shared" si="45"/>
        <v>37684</v>
      </c>
      <c r="G49" s="56">
        <f t="shared" si="43"/>
        <v>10725</v>
      </c>
      <c r="H49" s="56">
        <f t="shared" si="44"/>
        <v>26959</v>
      </c>
      <c r="I49" s="56"/>
      <c r="J49" s="56">
        <f t="shared" si="46"/>
        <v>20671</v>
      </c>
      <c r="K49" s="56">
        <v>5811</v>
      </c>
      <c r="L49" s="56">
        <v>14860</v>
      </c>
      <c r="M49" s="56"/>
      <c r="N49" s="56">
        <f t="shared" si="47"/>
        <v>17013</v>
      </c>
      <c r="O49" s="56">
        <v>4914</v>
      </c>
      <c r="P49" s="56">
        <v>12099</v>
      </c>
      <c r="Q49" s="56"/>
      <c r="R49" s="207"/>
      <c r="S49" s="207"/>
      <c r="U49" s="56"/>
      <c r="V49" s="209"/>
      <c r="W49" s="210"/>
      <c r="X49" s="56"/>
      <c r="Y49" s="56"/>
    </row>
    <row r="50" spans="1:25" s="216" customFormat="1" ht="8.1" customHeight="1">
      <c r="A50" s="193"/>
      <c r="B50" s="206"/>
      <c r="C50" s="194"/>
      <c r="D50" s="205"/>
      <c r="E50" s="205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207"/>
      <c r="S50" s="207"/>
      <c r="U50" s="56"/>
      <c r="V50" s="209"/>
      <c r="W50" s="210"/>
      <c r="X50" s="56"/>
      <c r="Y50" s="56"/>
    </row>
    <row r="51" spans="1:25" s="216" customFormat="1" ht="15" customHeight="1">
      <c r="A51" s="193"/>
      <c r="B51" s="206" t="s">
        <v>21</v>
      </c>
      <c r="C51" s="1081"/>
      <c r="D51" s="205">
        <v>2022</v>
      </c>
      <c r="E51" s="205"/>
      <c r="F51" s="56">
        <f>SUM(G51:H51)</f>
        <v>4694</v>
      </c>
      <c r="G51" s="56">
        <f t="shared" ref="G51:G53" si="48">SUM(K51,O51)</f>
        <v>1473</v>
      </c>
      <c r="H51" s="56">
        <f t="shared" ref="H51:H53" si="49">SUM(L51,P51)</f>
        <v>3221</v>
      </c>
      <c r="I51" s="56"/>
      <c r="J51" s="56">
        <f>SUM(K51:L51)</f>
        <v>2412</v>
      </c>
      <c r="K51" s="56">
        <v>713</v>
      </c>
      <c r="L51" s="56">
        <v>1699</v>
      </c>
      <c r="M51" s="56"/>
      <c r="N51" s="56">
        <f>SUM(O51:P51)</f>
        <v>2282</v>
      </c>
      <c r="O51" s="56">
        <v>760</v>
      </c>
      <c r="P51" s="56">
        <v>1522</v>
      </c>
      <c r="Q51" s="56"/>
      <c r="R51" s="207"/>
      <c r="S51" s="213"/>
      <c r="U51" s="56"/>
      <c r="V51" s="209"/>
      <c r="W51" s="213"/>
    </row>
    <row r="52" spans="1:25" s="216" customFormat="1" ht="15" customHeight="1">
      <c r="A52" s="193"/>
      <c r="B52" s="206"/>
      <c r="C52" s="1081"/>
      <c r="D52" s="205">
        <v>2023</v>
      </c>
      <c r="E52" s="205"/>
      <c r="F52" s="56">
        <f t="shared" ref="F52:F53" si="50">SUM(G52:H52)</f>
        <v>4633</v>
      </c>
      <c r="G52" s="56">
        <f t="shared" si="48"/>
        <v>1432</v>
      </c>
      <c r="H52" s="56">
        <f t="shared" si="49"/>
        <v>3201</v>
      </c>
      <c r="I52" s="56"/>
      <c r="J52" s="56">
        <f t="shared" ref="J52:J53" si="51">SUM(K52:L52)</f>
        <v>2364</v>
      </c>
      <c r="K52" s="56">
        <v>690</v>
      </c>
      <c r="L52" s="56">
        <v>1674</v>
      </c>
      <c r="M52" s="56"/>
      <c r="N52" s="56">
        <f t="shared" ref="N52:N53" si="52">SUM(O52:P52)</f>
        <v>2269</v>
      </c>
      <c r="O52" s="56">
        <v>742</v>
      </c>
      <c r="P52" s="56">
        <v>1527</v>
      </c>
      <c r="Q52" s="56"/>
      <c r="R52" s="207"/>
      <c r="S52" s="213">
        <v>1382</v>
      </c>
      <c r="U52" s="56"/>
      <c r="V52" s="209"/>
      <c r="W52" s="213"/>
      <c r="X52" s="56"/>
      <c r="Y52" s="56"/>
    </row>
    <row r="53" spans="1:25" s="216" customFormat="1" ht="15" customHeight="1">
      <c r="A53" s="193"/>
      <c r="B53" s="206"/>
      <c r="C53" s="1081"/>
      <c r="D53" s="205">
        <v>2024</v>
      </c>
      <c r="F53" s="56">
        <f t="shared" si="50"/>
        <v>4650</v>
      </c>
      <c r="G53" s="56">
        <f t="shared" si="48"/>
        <v>1421</v>
      </c>
      <c r="H53" s="56">
        <f t="shared" si="49"/>
        <v>3229</v>
      </c>
      <c r="I53" s="56"/>
      <c r="J53" s="56">
        <f t="shared" si="51"/>
        <v>2373</v>
      </c>
      <c r="K53" s="56">
        <v>680</v>
      </c>
      <c r="L53" s="56">
        <v>1693</v>
      </c>
      <c r="M53" s="56"/>
      <c r="N53" s="56">
        <f t="shared" si="52"/>
        <v>2277</v>
      </c>
      <c r="O53" s="56">
        <v>741</v>
      </c>
      <c r="P53" s="56">
        <v>1536</v>
      </c>
      <c r="Q53" s="56"/>
      <c r="R53" s="207"/>
      <c r="S53" s="213"/>
      <c r="T53" s="56"/>
      <c r="U53" s="56"/>
      <c r="V53" s="209"/>
      <c r="W53" s="213"/>
      <c r="X53" s="56"/>
    </row>
    <row r="54" spans="1:25" s="216" customFormat="1" ht="8.1" customHeight="1">
      <c r="A54" s="193"/>
      <c r="B54" s="206"/>
      <c r="C54" s="1081"/>
      <c r="D54" s="205"/>
      <c r="E54" s="205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207"/>
      <c r="S54" s="213"/>
      <c r="T54" s="56"/>
      <c r="U54" s="56"/>
      <c r="V54" s="209"/>
      <c r="W54" s="213"/>
      <c r="X54" s="56"/>
      <c r="Y54" s="56"/>
    </row>
    <row r="55" spans="1:25" s="216" customFormat="1" ht="15" customHeight="1">
      <c r="A55" s="193"/>
      <c r="B55" s="206" t="s">
        <v>22</v>
      </c>
      <c r="C55" s="194"/>
      <c r="D55" s="205">
        <v>2022</v>
      </c>
      <c r="E55" s="205"/>
      <c r="F55" s="56">
        <f>SUM(G55:H55)</f>
        <v>62232</v>
      </c>
      <c r="G55" s="56">
        <f t="shared" ref="G55:G57" si="53">SUM(K55,O55)</f>
        <v>12886</v>
      </c>
      <c r="H55" s="56">
        <f t="shared" ref="H55:H57" si="54">SUM(L55,P55)</f>
        <v>49346</v>
      </c>
      <c r="I55" s="56"/>
      <c r="J55" s="56">
        <f>SUM(K55:L55)</f>
        <v>35018</v>
      </c>
      <c r="K55" s="56">
        <v>7934</v>
      </c>
      <c r="L55" s="56">
        <v>27084</v>
      </c>
      <c r="M55" s="56"/>
      <c r="N55" s="56">
        <f>SUM(O55:P55)</f>
        <v>27214</v>
      </c>
      <c r="O55" s="56">
        <v>4952</v>
      </c>
      <c r="P55" s="56">
        <v>22262</v>
      </c>
      <c r="Q55" s="56"/>
      <c r="R55" s="207"/>
      <c r="S55" s="207"/>
      <c r="T55" s="56"/>
      <c r="U55" s="56"/>
      <c r="V55" s="209"/>
      <c r="W55" s="210"/>
    </row>
    <row r="56" spans="1:25" s="216" customFormat="1" ht="15" customHeight="1">
      <c r="A56" s="193"/>
      <c r="B56" s="206"/>
      <c r="C56" s="194"/>
      <c r="D56" s="205">
        <v>2023</v>
      </c>
      <c r="E56" s="205"/>
      <c r="F56" s="56">
        <f t="shared" ref="F56:F57" si="55">SUM(G56:H56)</f>
        <v>61586</v>
      </c>
      <c r="G56" s="56">
        <f t="shared" si="53"/>
        <v>12771</v>
      </c>
      <c r="H56" s="56">
        <f t="shared" si="54"/>
        <v>48815</v>
      </c>
      <c r="I56" s="56"/>
      <c r="J56" s="56">
        <f t="shared" ref="J56:J57" si="56">SUM(K56:L56)</f>
        <v>34956</v>
      </c>
      <c r="K56" s="56">
        <v>7910</v>
      </c>
      <c r="L56" s="56">
        <v>27046</v>
      </c>
      <c r="M56" s="56"/>
      <c r="N56" s="56">
        <f t="shared" ref="N56:N57" si="57">SUM(O56:P56)</f>
        <v>26630</v>
      </c>
      <c r="O56" s="56">
        <v>4861</v>
      </c>
      <c r="P56" s="56">
        <v>21769</v>
      </c>
      <c r="Q56" s="56"/>
      <c r="R56" s="207"/>
      <c r="S56" s="207"/>
      <c r="T56" s="56"/>
      <c r="U56" s="56"/>
      <c r="V56" s="209"/>
      <c r="W56" s="210"/>
      <c r="X56" s="56"/>
      <c r="Y56" s="56"/>
    </row>
    <row r="57" spans="1:25" s="216" customFormat="1" ht="15" customHeight="1">
      <c r="A57" s="193"/>
      <c r="B57" s="206"/>
      <c r="C57" s="194"/>
      <c r="D57" s="205">
        <v>2024</v>
      </c>
      <c r="F57" s="56">
        <f t="shared" si="55"/>
        <v>62369</v>
      </c>
      <c r="G57" s="56">
        <f t="shared" si="53"/>
        <v>13036</v>
      </c>
      <c r="H57" s="56">
        <f t="shared" si="54"/>
        <v>49333</v>
      </c>
      <c r="I57" s="56"/>
      <c r="J57" s="56">
        <f t="shared" si="56"/>
        <v>35736</v>
      </c>
      <c r="K57" s="56">
        <v>8158</v>
      </c>
      <c r="L57" s="56">
        <v>27578</v>
      </c>
      <c r="M57" s="56"/>
      <c r="N57" s="56">
        <f t="shared" si="57"/>
        <v>26633</v>
      </c>
      <c r="O57" s="56">
        <v>4878</v>
      </c>
      <c r="P57" s="56">
        <v>21755</v>
      </c>
      <c r="Q57" s="56"/>
      <c r="W57" s="210"/>
      <c r="X57" s="56"/>
      <c r="Y57" s="56"/>
    </row>
    <row r="58" spans="1:25" s="216" customFormat="1" ht="8.1" customHeight="1">
      <c r="A58" s="193"/>
      <c r="B58" s="206"/>
      <c r="C58" s="194"/>
      <c r="D58" s="205"/>
      <c r="E58" s="205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W58" s="210"/>
      <c r="X58" s="56"/>
      <c r="Y58" s="56"/>
    </row>
    <row r="59" spans="1:25" s="216" customFormat="1" ht="15" customHeight="1">
      <c r="A59" s="193"/>
      <c r="B59" s="206" t="s">
        <v>23</v>
      </c>
      <c r="C59" s="194"/>
      <c r="D59" s="205">
        <v>2022</v>
      </c>
      <c r="E59" s="205"/>
      <c r="F59" s="56">
        <f>SUM(G59:H59)</f>
        <v>22436</v>
      </c>
      <c r="G59" s="56">
        <f t="shared" ref="G59:G61" si="58">SUM(K59,O59)</f>
        <v>6698</v>
      </c>
      <c r="H59" s="56">
        <f t="shared" ref="H59:H61" si="59">SUM(L59,P59)</f>
        <v>15738</v>
      </c>
      <c r="I59" s="56"/>
      <c r="J59" s="56">
        <f>SUM(K59:L59)</f>
        <v>11968</v>
      </c>
      <c r="K59" s="56">
        <v>3724</v>
      </c>
      <c r="L59" s="56">
        <v>8244</v>
      </c>
      <c r="M59" s="56"/>
      <c r="N59" s="56">
        <f>SUM(O59:P59)</f>
        <v>10468</v>
      </c>
      <c r="O59" s="56">
        <v>2974</v>
      </c>
      <c r="P59" s="56">
        <v>7494</v>
      </c>
      <c r="Q59" s="56"/>
      <c r="W59" s="210"/>
    </row>
    <row r="60" spans="1:25" s="216" customFormat="1" ht="15" customHeight="1">
      <c r="A60" s="193"/>
      <c r="B60" s="206"/>
      <c r="C60" s="194"/>
      <c r="D60" s="205">
        <v>2023</v>
      </c>
      <c r="E60" s="205"/>
      <c r="F60" s="56">
        <f t="shared" ref="F60:F61" si="60">SUM(G60:H60)</f>
        <v>22097</v>
      </c>
      <c r="G60" s="56">
        <f t="shared" si="58"/>
        <v>6536</v>
      </c>
      <c r="H60" s="56">
        <f t="shared" si="59"/>
        <v>15561</v>
      </c>
      <c r="I60" s="56"/>
      <c r="J60" s="56">
        <f t="shared" ref="J60:J61" si="61">SUM(K60:L60)</f>
        <v>11731</v>
      </c>
      <c r="K60" s="56">
        <v>3637</v>
      </c>
      <c r="L60" s="56">
        <v>8094</v>
      </c>
      <c r="M60" s="56"/>
      <c r="N60" s="56">
        <f t="shared" ref="N60:N61" si="62">SUM(O60:P60)</f>
        <v>10366</v>
      </c>
      <c r="O60" s="56">
        <v>2899</v>
      </c>
      <c r="P60" s="56">
        <v>7467</v>
      </c>
      <c r="Q60" s="56"/>
      <c r="W60" s="210"/>
      <c r="X60" s="56"/>
      <c r="Y60" s="56"/>
    </row>
    <row r="61" spans="1:25" s="216" customFormat="1" ht="15" customHeight="1">
      <c r="A61" s="193"/>
      <c r="B61" s="206"/>
      <c r="C61" s="194"/>
      <c r="D61" s="205">
        <v>2024</v>
      </c>
      <c r="E61" s="205"/>
      <c r="F61" s="56">
        <f t="shared" si="60"/>
        <v>22179</v>
      </c>
      <c r="G61" s="56">
        <f t="shared" si="58"/>
        <v>6511</v>
      </c>
      <c r="H61" s="56">
        <f t="shared" si="59"/>
        <v>15668</v>
      </c>
      <c r="I61" s="56"/>
      <c r="J61" s="56">
        <f t="shared" si="61"/>
        <v>11691</v>
      </c>
      <c r="K61" s="56">
        <v>3629</v>
      </c>
      <c r="L61" s="56">
        <v>8062</v>
      </c>
      <c r="M61" s="56"/>
      <c r="N61" s="56">
        <f t="shared" si="62"/>
        <v>10488</v>
      </c>
      <c r="O61" s="56">
        <v>2882</v>
      </c>
      <c r="P61" s="56">
        <v>7606</v>
      </c>
      <c r="Q61" s="56"/>
      <c r="W61" s="210"/>
      <c r="X61" s="56"/>
      <c r="Y61" s="56"/>
    </row>
    <row r="62" spans="1:25" s="216" customFormat="1" ht="8.1" customHeight="1">
      <c r="A62" s="193"/>
      <c r="B62" s="206"/>
      <c r="C62" s="194"/>
      <c r="D62" s="205"/>
      <c r="E62" s="205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W62" s="210"/>
      <c r="X62" s="56"/>
      <c r="Y62" s="56"/>
    </row>
    <row r="63" spans="1:25" s="216" customFormat="1" ht="15" customHeight="1">
      <c r="A63" s="193"/>
      <c r="B63" s="206" t="s">
        <v>24</v>
      </c>
      <c r="C63" s="194"/>
      <c r="D63" s="205">
        <v>2022</v>
      </c>
      <c r="E63" s="205"/>
      <c r="F63" s="56">
        <f>SUM(G63:H63)</f>
        <v>43173</v>
      </c>
      <c r="G63" s="56">
        <f t="shared" ref="G63:G65" si="63">SUM(K63,O63)</f>
        <v>15924</v>
      </c>
      <c r="H63" s="56">
        <f t="shared" ref="H63:H65" si="64">SUM(L63,P63)</f>
        <v>27249</v>
      </c>
      <c r="I63" s="56"/>
      <c r="J63" s="56">
        <f>SUM(K63:L63)</f>
        <v>26478</v>
      </c>
      <c r="K63" s="56">
        <v>9843</v>
      </c>
      <c r="L63" s="56">
        <v>16635</v>
      </c>
      <c r="M63" s="56"/>
      <c r="N63" s="56">
        <f>SUM(O63:P63)</f>
        <v>16695</v>
      </c>
      <c r="O63" s="56">
        <v>6081</v>
      </c>
      <c r="P63" s="56">
        <v>10614</v>
      </c>
      <c r="Q63" s="56"/>
      <c r="W63" s="210"/>
    </row>
    <row r="64" spans="1:25" s="1650" customFormat="1" ht="15" customHeight="1">
      <c r="A64" s="1649"/>
      <c r="B64" s="206"/>
      <c r="C64" s="194"/>
      <c r="D64" s="205">
        <v>2023</v>
      </c>
      <c r="E64" s="205"/>
      <c r="F64" s="56">
        <f t="shared" ref="F64:F65" si="65">SUM(G64:H64)</f>
        <v>43203</v>
      </c>
      <c r="G64" s="56">
        <f t="shared" si="63"/>
        <v>15753</v>
      </c>
      <c r="H64" s="56">
        <f t="shared" si="64"/>
        <v>27450</v>
      </c>
      <c r="I64" s="56"/>
      <c r="J64" s="56">
        <f t="shared" ref="J64:J65" si="66">SUM(K64:L64)</f>
        <v>26284</v>
      </c>
      <c r="K64" s="56">
        <v>9669</v>
      </c>
      <c r="L64" s="56">
        <v>16615</v>
      </c>
      <c r="M64" s="56"/>
      <c r="N64" s="56">
        <f t="shared" ref="N64:N65" si="67">SUM(O64:P64)</f>
        <v>16919</v>
      </c>
      <c r="O64" s="56">
        <v>6084</v>
      </c>
      <c r="P64" s="56">
        <v>10835</v>
      </c>
      <c r="Q64" s="1474"/>
      <c r="W64" s="1651"/>
      <c r="X64" s="1474"/>
      <c r="Y64" s="1474"/>
    </row>
    <row r="65" spans="1:25" s="216" customFormat="1" ht="15" customHeight="1">
      <c r="A65" s="193"/>
      <c r="B65" s="206"/>
      <c r="C65" s="194"/>
      <c r="D65" s="205">
        <v>2024</v>
      </c>
      <c r="E65" s="205"/>
      <c r="F65" s="56">
        <f t="shared" si="65"/>
        <v>43699</v>
      </c>
      <c r="G65" s="56">
        <f t="shared" si="63"/>
        <v>15543</v>
      </c>
      <c r="H65" s="56">
        <f t="shared" si="64"/>
        <v>28156</v>
      </c>
      <c r="I65" s="56"/>
      <c r="J65" s="56">
        <f t="shared" si="66"/>
        <v>26525</v>
      </c>
      <c r="K65" s="56">
        <v>9490</v>
      </c>
      <c r="L65" s="56">
        <v>17035</v>
      </c>
      <c r="M65" s="56"/>
      <c r="N65" s="56">
        <f t="shared" si="67"/>
        <v>17174</v>
      </c>
      <c r="O65" s="56">
        <v>6053</v>
      </c>
      <c r="P65" s="56">
        <v>11121</v>
      </c>
      <c r="Q65" s="56"/>
      <c r="W65" s="210"/>
      <c r="X65" s="56"/>
      <c r="Y65" s="56"/>
    </row>
    <row r="66" spans="1:25" s="216" customFormat="1" ht="8.1" customHeight="1">
      <c r="A66" s="193"/>
      <c r="B66" s="206"/>
      <c r="C66" s="194"/>
      <c r="D66" s="205"/>
      <c r="E66" s="205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W66" s="210"/>
      <c r="X66" s="56"/>
      <c r="Y66" s="56"/>
    </row>
    <row r="67" spans="1:25" s="216" customFormat="1" ht="15" customHeight="1">
      <c r="A67" s="193"/>
      <c r="B67" s="206" t="s">
        <v>25</v>
      </c>
      <c r="C67" s="194"/>
      <c r="D67" s="205">
        <v>2022</v>
      </c>
      <c r="E67" s="205"/>
      <c r="F67" s="56">
        <f>SUM(G67:H67)</f>
        <v>39820</v>
      </c>
      <c r="G67" s="56">
        <f t="shared" ref="G67:G69" si="68">SUM(K67,O67)</f>
        <v>13641</v>
      </c>
      <c r="H67" s="56">
        <f t="shared" ref="H67:H69" si="69">SUM(L67,P67)</f>
        <v>26179</v>
      </c>
      <c r="I67" s="56"/>
      <c r="J67" s="56">
        <f>SUM(K67:L67)</f>
        <v>24484</v>
      </c>
      <c r="K67" s="56">
        <v>8494</v>
      </c>
      <c r="L67" s="56">
        <v>15990</v>
      </c>
      <c r="M67" s="56"/>
      <c r="N67" s="56">
        <f>SUM(O67:P67)</f>
        <v>15336</v>
      </c>
      <c r="O67" s="56">
        <v>5147</v>
      </c>
      <c r="P67" s="56">
        <v>10189</v>
      </c>
      <c r="Q67" s="56"/>
      <c r="R67" s="207"/>
      <c r="S67" s="207"/>
      <c r="T67" s="56"/>
      <c r="U67" s="56"/>
      <c r="V67" s="209"/>
      <c r="W67" s="210"/>
    </row>
    <row r="68" spans="1:25" s="216" customFormat="1" ht="15" customHeight="1">
      <c r="A68" s="193"/>
      <c r="B68" s="206"/>
      <c r="C68" s="194"/>
      <c r="D68" s="205">
        <v>2023</v>
      </c>
      <c r="E68" s="205"/>
      <c r="F68" s="56">
        <f t="shared" ref="F68:F69" si="70">SUM(G68:H68)</f>
        <v>39860</v>
      </c>
      <c r="G68" s="56">
        <f t="shared" si="68"/>
        <v>13502</v>
      </c>
      <c r="H68" s="56">
        <f t="shared" si="69"/>
        <v>26358</v>
      </c>
      <c r="I68" s="56"/>
      <c r="J68" s="56">
        <f t="shared" ref="J68:J69" si="71">SUM(K68:L68)</f>
        <v>24360</v>
      </c>
      <c r="K68" s="56">
        <v>8329</v>
      </c>
      <c r="L68" s="56">
        <v>16031</v>
      </c>
      <c r="M68" s="56"/>
      <c r="N68" s="56">
        <f t="shared" ref="N68:N69" si="72">SUM(O68:P68)</f>
        <v>15500</v>
      </c>
      <c r="O68" s="56">
        <v>5173</v>
      </c>
      <c r="P68" s="56">
        <v>10327</v>
      </c>
      <c r="Q68" s="56"/>
      <c r="R68" s="207"/>
      <c r="S68" s="207"/>
      <c r="T68" s="56"/>
      <c r="U68" s="56"/>
      <c r="V68" s="209"/>
      <c r="W68" s="210"/>
      <c r="X68" s="56"/>
      <c r="Y68" s="56"/>
    </row>
    <row r="69" spans="1:25" s="216" customFormat="1" ht="15" customHeight="1">
      <c r="A69" s="193"/>
      <c r="B69" s="206"/>
      <c r="C69" s="194"/>
      <c r="D69" s="205">
        <v>2024</v>
      </c>
      <c r="F69" s="56">
        <f t="shared" si="70"/>
        <v>40718</v>
      </c>
      <c r="G69" s="56">
        <f t="shared" si="68"/>
        <v>13560</v>
      </c>
      <c r="H69" s="56">
        <f t="shared" si="69"/>
        <v>27158</v>
      </c>
      <c r="I69" s="56"/>
      <c r="J69" s="56">
        <f t="shared" si="71"/>
        <v>24792</v>
      </c>
      <c r="K69" s="56">
        <v>8333</v>
      </c>
      <c r="L69" s="56">
        <v>16459</v>
      </c>
      <c r="M69" s="56"/>
      <c r="N69" s="56">
        <f t="shared" si="72"/>
        <v>15926</v>
      </c>
      <c r="O69" s="56">
        <v>5227</v>
      </c>
      <c r="P69" s="56">
        <v>10699</v>
      </c>
      <c r="Q69" s="56"/>
      <c r="R69" s="207"/>
      <c r="S69" s="207"/>
      <c r="T69" s="56"/>
      <c r="U69" s="56"/>
      <c r="V69" s="209"/>
      <c r="W69" s="210"/>
      <c r="X69" s="56"/>
      <c r="Y69" s="56"/>
    </row>
    <row r="70" spans="1:25" s="216" customFormat="1" ht="8.1" customHeight="1">
      <c r="A70" s="193"/>
      <c r="B70" s="206"/>
      <c r="C70" s="194"/>
      <c r="D70" s="205"/>
      <c r="E70" s="205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207"/>
      <c r="S70" s="207"/>
      <c r="T70" s="56"/>
      <c r="U70" s="56"/>
      <c r="V70" s="209"/>
      <c r="W70" s="210"/>
      <c r="X70" s="56"/>
      <c r="Y70" s="56"/>
    </row>
    <row r="71" spans="1:25" s="216" customFormat="1" ht="15" customHeight="1">
      <c r="A71" s="193"/>
      <c r="B71" s="206" t="s">
        <v>26</v>
      </c>
      <c r="C71" s="1081"/>
      <c r="D71" s="205">
        <v>2022</v>
      </c>
      <c r="E71" s="205"/>
      <c r="F71" s="56">
        <f>SUM(G71:H71)</f>
        <v>16638</v>
      </c>
      <c r="G71" s="56">
        <f t="shared" ref="G71:G73" si="73">SUM(K71,O71)</f>
        <v>3790</v>
      </c>
      <c r="H71" s="56">
        <f t="shared" ref="H71:H73" si="74">SUM(L71,P71)</f>
        <v>12848</v>
      </c>
      <c r="I71" s="56"/>
      <c r="J71" s="56">
        <f>SUM(K71:L71)</f>
        <v>8644</v>
      </c>
      <c r="K71" s="56">
        <v>2137</v>
      </c>
      <c r="L71" s="56">
        <v>6507</v>
      </c>
      <c r="M71" s="56"/>
      <c r="N71" s="56">
        <f>SUM(O71:P71)</f>
        <v>7994</v>
      </c>
      <c r="O71" s="56">
        <v>1653</v>
      </c>
      <c r="P71" s="56">
        <v>6341</v>
      </c>
      <c r="Q71" s="56"/>
      <c r="R71" s="207"/>
      <c r="S71" s="213"/>
      <c r="T71" s="56"/>
      <c r="U71" s="56"/>
      <c r="V71" s="209"/>
      <c r="W71" s="213"/>
    </row>
    <row r="72" spans="1:25" s="216" customFormat="1" ht="15" customHeight="1">
      <c r="A72" s="193"/>
      <c r="B72" s="206"/>
      <c r="C72" s="1081"/>
      <c r="D72" s="205">
        <v>2023</v>
      </c>
      <c r="E72" s="205"/>
      <c r="F72" s="56">
        <f t="shared" ref="F72:F73" si="75">SUM(G72:H72)</f>
        <v>16500</v>
      </c>
      <c r="G72" s="56">
        <f t="shared" si="73"/>
        <v>3761</v>
      </c>
      <c r="H72" s="56">
        <f t="shared" si="74"/>
        <v>12739</v>
      </c>
      <c r="I72" s="56"/>
      <c r="J72" s="56">
        <f t="shared" ref="J72:J73" si="76">SUM(K72:L72)</f>
        <v>8658</v>
      </c>
      <c r="K72" s="56">
        <v>2126</v>
      </c>
      <c r="L72" s="56">
        <v>6532</v>
      </c>
      <c r="M72" s="56"/>
      <c r="N72" s="56">
        <f t="shared" ref="N72:N73" si="77">SUM(O72:P72)</f>
        <v>7842</v>
      </c>
      <c r="O72" s="56">
        <v>1635</v>
      </c>
      <c r="P72" s="56">
        <v>6207</v>
      </c>
      <c r="Q72" s="56"/>
      <c r="R72" s="207"/>
      <c r="S72" s="213"/>
      <c r="T72" s="56"/>
      <c r="U72" s="56"/>
      <c r="V72" s="209"/>
      <c r="W72" s="213"/>
    </row>
    <row r="73" spans="1:25" s="216" customFormat="1" ht="15" customHeight="1">
      <c r="A73" s="193"/>
      <c r="B73" s="206"/>
      <c r="C73" s="1081"/>
      <c r="D73" s="205">
        <v>2024</v>
      </c>
      <c r="F73" s="56">
        <f t="shared" si="75"/>
        <v>17080</v>
      </c>
      <c r="G73" s="56">
        <f t="shared" si="73"/>
        <v>3903</v>
      </c>
      <c r="H73" s="56">
        <f t="shared" si="74"/>
        <v>13177</v>
      </c>
      <c r="I73" s="56"/>
      <c r="J73" s="56">
        <f t="shared" si="76"/>
        <v>9023</v>
      </c>
      <c r="K73" s="56">
        <v>2225</v>
      </c>
      <c r="L73" s="56">
        <v>6798</v>
      </c>
      <c r="M73" s="56"/>
      <c r="N73" s="56">
        <f t="shared" si="77"/>
        <v>8057</v>
      </c>
      <c r="O73" s="56">
        <v>1678</v>
      </c>
      <c r="P73" s="56">
        <v>6379</v>
      </c>
      <c r="Q73" s="56"/>
      <c r="R73" s="207"/>
      <c r="S73" s="213"/>
      <c r="T73" s="56"/>
      <c r="U73" s="56"/>
      <c r="V73" s="209"/>
      <c r="W73" s="213"/>
    </row>
    <row r="74" spans="1:25" s="216" customFormat="1" ht="8.1" customHeight="1">
      <c r="A74" s="193"/>
      <c r="B74" s="206"/>
      <c r="C74" s="1081"/>
      <c r="D74" s="205"/>
      <c r="E74" s="205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207"/>
      <c r="S74" s="213"/>
      <c r="T74" s="56"/>
      <c r="U74" s="56"/>
      <c r="V74" s="209"/>
      <c r="W74" s="213"/>
    </row>
    <row r="75" spans="1:25" s="216" customFormat="1" ht="15" customHeight="1">
      <c r="A75" s="193"/>
      <c r="B75" s="206" t="s">
        <v>27</v>
      </c>
      <c r="C75" s="1081"/>
      <c r="D75" s="205">
        <v>2022</v>
      </c>
      <c r="E75" s="205"/>
      <c r="F75" s="56">
        <f>SUM(G75:H75)</f>
        <v>1350</v>
      </c>
      <c r="G75" s="56">
        <f t="shared" ref="G75:G77" si="78">SUM(K75,O75)</f>
        <v>401</v>
      </c>
      <c r="H75" s="56">
        <f t="shared" ref="H75:H77" si="79">SUM(L75,P75)</f>
        <v>949</v>
      </c>
      <c r="I75" s="56"/>
      <c r="J75" s="56">
        <f>SUM(K75:L75)</f>
        <v>705</v>
      </c>
      <c r="K75" s="56">
        <v>195</v>
      </c>
      <c r="L75" s="56">
        <v>510</v>
      </c>
      <c r="M75" s="56"/>
      <c r="N75" s="56">
        <f>SUM(O75:P75)</f>
        <v>645</v>
      </c>
      <c r="O75" s="56">
        <v>206</v>
      </c>
      <c r="P75" s="56">
        <v>439</v>
      </c>
      <c r="Q75" s="56"/>
      <c r="R75" s="207"/>
      <c r="S75" s="213"/>
      <c r="T75" s="56"/>
      <c r="U75" s="56"/>
      <c r="V75" s="209"/>
      <c r="W75" s="213"/>
    </row>
    <row r="76" spans="1:25" s="216" customFormat="1" ht="15" customHeight="1">
      <c r="A76" s="193"/>
      <c r="B76" s="206"/>
      <c r="C76" s="1081"/>
      <c r="D76" s="205">
        <v>2023</v>
      </c>
      <c r="E76" s="205"/>
      <c r="F76" s="56">
        <f t="shared" ref="F76:F77" si="80">SUM(G76:H76)</f>
        <v>1413</v>
      </c>
      <c r="G76" s="56">
        <f t="shared" si="78"/>
        <v>442</v>
      </c>
      <c r="H76" s="56">
        <f t="shared" si="79"/>
        <v>971</v>
      </c>
      <c r="I76" s="56"/>
      <c r="J76" s="56">
        <f t="shared" ref="J76:J77" si="81">SUM(K76:L76)</f>
        <v>741</v>
      </c>
      <c r="K76" s="56">
        <v>226</v>
      </c>
      <c r="L76" s="56">
        <v>515</v>
      </c>
      <c r="M76" s="56"/>
      <c r="N76" s="56">
        <f t="shared" ref="N76:N77" si="82">SUM(O76:P76)</f>
        <v>672</v>
      </c>
      <c r="O76" s="56">
        <v>216</v>
      </c>
      <c r="P76" s="56">
        <v>456</v>
      </c>
      <c r="Q76" s="56"/>
      <c r="R76" s="207"/>
      <c r="S76" s="213"/>
      <c r="T76" s="56"/>
      <c r="U76" s="56"/>
      <c r="V76" s="209"/>
      <c r="W76" s="213"/>
    </row>
    <row r="77" spans="1:25" s="216" customFormat="1" ht="15" customHeight="1">
      <c r="A77" s="193"/>
      <c r="B77" s="206"/>
      <c r="C77" s="1081"/>
      <c r="D77" s="205">
        <v>2024</v>
      </c>
      <c r="F77" s="56">
        <f t="shared" si="80"/>
        <v>1429</v>
      </c>
      <c r="G77" s="56">
        <f t="shared" si="78"/>
        <v>440</v>
      </c>
      <c r="H77" s="56">
        <f t="shared" si="79"/>
        <v>989</v>
      </c>
      <c r="I77" s="56"/>
      <c r="J77" s="56">
        <f t="shared" si="81"/>
        <v>743</v>
      </c>
      <c r="K77" s="56">
        <v>228</v>
      </c>
      <c r="L77" s="56">
        <v>515</v>
      </c>
      <c r="M77" s="56"/>
      <c r="N77" s="56">
        <f t="shared" si="82"/>
        <v>686</v>
      </c>
      <c r="O77" s="56">
        <v>212</v>
      </c>
      <c r="P77" s="56">
        <v>474</v>
      </c>
      <c r="Q77" s="56"/>
      <c r="R77" s="207"/>
      <c r="S77" s="213"/>
      <c r="T77" s="56"/>
      <c r="U77" s="56"/>
      <c r="V77" s="209"/>
      <c r="W77" s="213"/>
    </row>
    <row r="78" spans="1:25" s="216" customFormat="1" ht="8.1" customHeight="1">
      <c r="A78" s="193"/>
      <c r="B78" s="206"/>
      <c r="C78" s="1081"/>
      <c r="D78" s="205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207"/>
      <c r="S78" s="213"/>
      <c r="T78" s="56"/>
      <c r="U78" s="56"/>
      <c r="V78" s="209"/>
      <c r="W78" s="213"/>
    </row>
    <row r="79" spans="1:25" s="216" customFormat="1" ht="15" customHeight="1">
      <c r="A79" s="193"/>
      <c r="B79" s="206" t="s">
        <v>28</v>
      </c>
      <c r="C79" s="1081"/>
      <c r="D79" s="205">
        <v>2022</v>
      </c>
      <c r="F79" s="56">
        <f>SUM(G79:H79)</f>
        <v>2442</v>
      </c>
      <c r="G79" s="56">
        <f t="shared" ref="G79:G81" si="83">SUM(K79,O79)</f>
        <v>514</v>
      </c>
      <c r="H79" s="56">
        <f t="shared" ref="H79:H81" si="84">SUM(L79,P79)</f>
        <v>1928</v>
      </c>
      <c r="I79" s="56"/>
      <c r="J79" s="56">
        <f>SUM(K79:L79)</f>
        <v>1515</v>
      </c>
      <c r="K79" s="56">
        <v>349</v>
      </c>
      <c r="L79" s="56">
        <v>1166</v>
      </c>
      <c r="M79" s="56"/>
      <c r="N79" s="56">
        <f>SUM(O79:P79)</f>
        <v>927</v>
      </c>
      <c r="O79" s="56">
        <v>165</v>
      </c>
      <c r="P79" s="56">
        <v>762</v>
      </c>
      <c r="Q79" s="56"/>
      <c r="R79" s="207"/>
      <c r="S79" s="213"/>
      <c r="T79" s="56"/>
      <c r="U79" s="56"/>
      <c r="V79" s="209"/>
      <c r="W79" s="213"/>
    </row>
    <row r="80" spans="1:25" s="216" customFormat="1" ht="15" customHeight="1">
      <c r="A80" s="193"/>
      <c r="B80" s="206"/>
      <c r="C80" s="1081"/>
      <c r="D80" s="205">
        <v>2023</v>
      </c>
      <c r="F80" s="56">
        <f t="shared" ref="F80:F81" si="85">SUM(G80:H80)</f>
        <v>2441</v>
      </c>
      <c r="G80" s="56">
        <f t="shared" si="83"/>
        <v>517</v>
      </c>
      <c r="H80" s="56">
        <f t="shared" si="84"/>
        <v>1924</v>
      </c>
      <c r="I80" s="56"/>
      <c r="J80" s="56">
        <f t="shared" ref="J80:J81" si="86">SUM(K80:L80)</f>
        <v>1474</v>
      </c>
      <c r="K80" s="56">
        <v>336</v>
      </c>
      <c r="L80" s="56">
        <v>1138</v>
      </c>
      <c r="M80" s="56"/>
      <c r="N80" s="56">
        <f t="shared" ref="N80:N81" si="87">SUM(O80:P80)</f>
        <v>967</v>
      </c>
      <c r="O80" s="56">
        <v>181</v>
      </c>
      <c r="P80" s="56">
        <v>786</v>
      </c>
      <c r="Q80" s="56"/>
      <c r="R80" s="207"/>
      <c r="S80" s="213"/>
      <c r="T80" s="56"/>
      <c r="U80" s="56"/>
      <c r="V80" s="209"/>
      <c r="W80" s="213"/>
      <c r="X80" s="56"/>
      <c r="Y80" s="56"/>
    </row>
    <row r="81" spans="1:26" s="216" customFormat="1" ht="15" customHeight="1">
      <c r="A81" s="193"/>
      <c r="B81" s="206"/>
      <c r="C81" s="1081"/>
      <c r="D81" s="205">
        <v>2024</v>
      </c>
      <c r="F81" s="56">
        <f t="shared" si="85"/>
        <v>2496</v>
      </c>
      <c r="G81" s="56">
        <f t="shared" si="83"/>
        <v>529</v>
      </c>
      <c r="H81" s="56">
        <f t="shared" si="84"/>
        <v>1967</v>
      </c>
      <c r="I81" s="56"/>
      <c r="J81" s="56">
        <f t="shared" si="86"/>
        <v>1493</v>
      </c>
      <c r="K81" s="56">
        <v>342</v>
      </c>
      <c r="L81" s="56">
        <v>1151</v>
      </c>
      <c r="M81" s="56"/>
      <c r="N81" s="56">
        <f t="shared" si="87"/>
        <v>1003</v>
      </c>
      <c r="O81" s="56">
        <v>187</v>
      </c>
      <c r="P81" s="56">
        <v>816</v>
      </c>
      <c r="Q81" s="56"/>
      <c r="R81" s="207"/>
      <c r="S81" s="213"/>
      <c r="T81" s="56"/>
      <c r="U81" s="56"/>
      <c r="V81" s="209"/>
      <c r="W81" s="213"/>
      <c r="X81" s="56"/>
      <c r="Y81" s="56"/>
    </row>
    <row r="82" spans="1:26" s="216" customFormat="1" ht="8.1" customHeight="1">
      <c r="A82" s="193"/>
      <c r="B82" s="218"/>
      <c r="C82" s="219"/>
      <c r="D82" s="220"/>
      <c r="E82" s="220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07"/>
      <c r="S82" s="213"/>
      <c r="T82" s="223"/>
      <c r="U82" s="223"/>
      <c r="V82" s="209"/>
      <c r="W82" s="213"/>
      <c r="X82" s="223"/>
      <c r="Y82" s="223"/>
      <c r="Z82" s="207"/>
    </row>
    <row r="83" spans="1:26" s="232" customFormat="1" ht="16.5" customHeight="1">
      <c r="A83" s="293"/>
      <c r="B83" s="225"/>
      <c r="C83" s="224"/>
      <c r="D83" s="226"/>
      <c r="E83" s="294"/>
      <c r="F83" s="229"/>
      <c r="G83" s="229"/>
      <c r="H83" s="224"/>
      <c r="I83" s="230"/>
      <c r="J83" s="230"/>
      <c r="K83" s="224"/>
      <c r="L83" s="224"/>
      <c r="M83" s="224"/>
      <c r="N83" s="224"/>
      <c r="O83" s="224"/>
      <c r="P83" s="224"/>
      <c r="Q83" s="230" t="s">
        <v>30</v>
      </c>
    </row>
    <row r="84" spans="1:26" s="232" customFormat="1" ht="15.75" customHeight="1">
      <c r="A84" s="224"/>
      <c r="B84" s="224"/>
      <c r="C84" s="224"/>
      <c r="D84" s="226"/>
      <c r="E84" s="294"/>
      <c r="F84" s="229"/>
      <c r="G84" s="229"/>
      <c r="H84" s="224"/>
      <c r="I84" s="233"/>
      <c r="J84" s="233"/>
      <c r="K84" s="224"/>
      <c r="L84" s="224"/>
      <c r="M84" s="224"/>
      <c r="N84" s="224"/>
      <c r="O84" s="224"/>
      <c r="P84" s="224"/>
      <c r="Q84" s="233" t="s">
        <v>31</v>
      </c>
    </row>
    <row r="85" spans="1:26" s="224" customFormat="1" ht="16.5" customHeight="1">
      <c r="B85" s="296" t="s">
        <v>1063</v>
      </c>
      <c r="D85" s="226"/>
      <c r="E85" s="294"/>
      <c r="F85" s="229"/>
      <c r="G85" s="229"/>
    </row>
    <row r="86" spans="1:26" s="234" customFormat="1" ht="15.75" customHeight="1">
      <c r="B86" s="235" t="s">
        <v>1069</v>
      </c>
      <c r="D86" s="236"/>
      <c r="F86" s="237"/>
      <c r="G86" s="297"/>
    </row>
    <row r="87" spans="1:26" s="300" customFormat="1" ht="15" customHeight="1">
      <c r="B87" s="238" t="s">
        <v>1070</v>
      </c>
      <c r="C87" s="298"/>
      <c r="D87" s="236"/>
      <c r="E87" s="299"/>
      <c r="F87" s="299"/>
      <c r="G87" s="299"/>
    </row>
    <row r="88" spans="1:26" s="155" customFormat="1">
      <c r="B88" s="235" t="s">
        <v>32</v>
      </c>
      <c r="C88" s="247"/>
      <c r="D88" s="248"/>
      <c r="E88" s="244"/>
      <c r="F88" s="244"/>
      <c r="G88" s="244"/>
    </row>
    <row r="89" spans="1:26" s="155" customFormat="1" ht="15" customHeight="1">
      <c r="B89" s="238" t="s">
        <v>1094</v>
      </c>
      <c r="D89" s="156"/>
      <c r="E89" s="157"/>
      <c r="F89" s="157"/>
      <c r="G89" s="157"/>
    </row>
    <row r="90" spans="1:26">
      <c r="B90" s="246"/>
      <c r="C90" s="247"/>
      <c r="D90" s="248"/>
      <c r="E90" s="248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</row>
  </sheetData>
  <mergeCells count="6">
    <mergeCell ref="F9:H9"/>
    <mergeCell ref="J9:L9"/>
    <mergeCell ref="N9:P9"/>
    <mergeCell ref="F10:H10"/>
    <mergeCell ref="J10:L10"/>
    <mergeCell ref="N10:P10"/>
  </mergeCells>
  <hyperlinks>
    <hyperlink ref="Q1" r:id="rId1"/>
  </hyperlinks>
  <printOptions horizontalCentered="1"/>
  <pageMargins left="0.70866141732283505" right="0.70866141732283505" top="0.47244094488188998" bottom="0.47244094488188998" header="0.47244094488188998" footer="0.47244094488188998"/>
  <pageSetup paperSize="9" scale="68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8"/>
  <sheetViews>
    <sheetView showGridLines="0" view="pageBreakPreview" zoomScale="80" zoomScaleNormal="100" zoomScaleSheetLayoutView="80" workbookViewId="0">
      <selection activeCell="L1" sqref="L1:L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L1" s="2380" t="s">
        <v>110</v>
      </c>
    </row>
    <row r="2" spans="1:14">
      <c r="L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631" t="s">
        <v>196</v>
      </c>
      <c r="C15" s="1517"/>
      <c r="D15" s="2031">
        <v>2022</v>
      </c>
      <c r="E15" s="2032">
        <f>SUM(G15:L15)</f>
        <v>55713</v>
      </c>
      <c r="F15" s="2033"/>
      <c r="G15" s="2033">
        <v>18006</v>
      </c>
      <c r="H15" s="2033">
        <v>7490</v>
      </c>
      <c r="I15" s="2033">
        <v>10476</v>
      </c>
      <c r="J15" s="2033">
        <v>6515</v>
      </c>
      <c r="K15" s="2033">
        <v>8924</v>
      </c>
      <c r="L15" s="2033">
        <v>4302</v>
      </c>
      <c r="N15" s="1512"/>
    </row>
    <row r="16" spans="1:14" s="1513" customFormat="1" ht="14.25" customHeight="1">
      <c r="B16" s="1522" t="s">
        <v>197</v>
      </c>
      <c r="D16" s="2031">
        <v>2023</v>
      </c>
      <c r="E16" s="2032">
        <f>SUM(G16:L16)</f>
        <v>56213</v>
      </c>
      <c r="F16" s="2034"/>
      <c r="G16" s="2033">
        <v>22245</v>
      </c>
      <c r="H16" s="2033">
        <v>8362</v>
      </c>
      <c r="I16" s="2033">
        <v>8314</v>
      </c>
      <c r="J16" s="2033">
        <v>6545</v>
      </c>
      <c r="K16" s="2033">
        <v>6796</v>
      </c>
      <c r="L16" s="2033">
        <v>3951</v>
      </c>
      <c r="N16" s="1516"/>
    </row>
    <row r="17" spans="2:14" s="1513" customFormat="1" ht="14.25" customHeight="1">
      <c r="D17" s="2031">
        <v>2024</v>
      </c>
      <c r="E17" s="2032">
        <f>SUM(G17:L17)</f>
        <v>57141</v>
      </c>
      <c r="F17" s="2034"/>
      <c r="G17" s="2033">
        <v>24930</v>
      </c>
      <c r="H17" s="2033">
        <v>7965</v>
      </c>
      <c r="I17" s="2033">
        <v>7265</v>
      </c>
      <c r="J17" s="2033">
        <v>6174</v>
      </c>
      <c r="K17" s="2033">
        <v>7151</v>
      </c>
      <c r="L17" s="2033">
        <v>3656</v>
      </c>
      <c r="N17" s="1516"/>
    </row>
    <row r="18" spans="2:14" s="1513" customFormat="1" ht="14.25" customHeight="1">
      <c r="D18" s="2036"/>
      <c r="E18" s="2036"/>
      <c r="F18" s="2036"/>
      <c r="G18" s="2033"/>
      <c r="H18" s="2033"/>
      <c r="I18" s="2033"/>
      <c r="J18" s="2033"/>
      <c r="K18" s="2033"/>
      <c r="L18" s="2033"/>
      <c r="N18" s="1516"/>
    </row>
    <row r="19" spans="2:14" s="1513" customFormat="1" ht="14.25" customHeight="1">
      <c r="B19" s="1631" t="s">
        <v>945</v>
      </c>
      <c r="C19" s="1517"/>
      <c r="D19" s="2031">
        <v>2022</v>
      </c>
      <c r="E19" s="2032">
        <f>SUM(G19:L19)</f>
        <v>1955</v>
      </c>
      <c r="F19" s="2033"/>
      <c r="G19" s="2033">
        <v>435</v>
      </c>
      <c r="H19" s="2033">
        <v>465</v>
      </c>
      <c r="I19" s="2033">
        <v>670</v>
      </c>
      <c r="J19" s="2033">
        <v>190</v>
      </c>
      <c r="K19" s="2033">
        <v>117</v>
      </c>
      <c r="L19" s="2033">
        <v>78</v>
      </c>
      <c r="N19" s="1516"/>
    </row>
    <row r="20" spans="2:14" s="1492" customFormat="1" ht="14.25" customHeight="1">
      <c r="B20" s="1522" t="s">
        <v>198</v>
      </c>
      <c r="D20" s="2031">
        <v>2023</v>
      </c>
      <c r="E20" s="2032">
        <f>SUM(G20:L20)</f>
        <v>2029</v>
      </c>
      <c r="F20" s="2034"/>
      <c r="G20" s="2033">
        <v>533</v>
      </c>
      <c r="H20" s="2033">
        <v>486</v>
      </c>
      <c r="I20" s="2033">
        <v>607</v>
      </c>
      <c r="J20" s="2033">
        <v>158</v>
      </c>
      <c r="K20" s="2033">
        <v>130</v>
      </c>
      <c r="L20" s="2033">
        <v>115</v>
      </c>
      <c r="N20" s="1512"/>
    </row>
    <row r="21" spans="2:14" s="1513" customFormat="1" ht="14.25" customHeight="1">
      <c r="D21" s="2031">
        <v>2024</v>
      </c>
      <c r="E21" s="2032">
        <f>SUM(G21:L21)</f>
        <v>1830</v>
      </c>
      <c r="F21" s="2034"/>
      <c r="G21" s="2033">
        <v>531</v>
      </c>
      <c r="H21" s="2033">
        <v>508</v>
      </c>
      <c r="I21" s="2033">
        <v>548</v>
      </c>
      <c r="J21" s="2033">
        <v>113</v>
      </c>
      <c r="K21" s="2033">
        <v>73</v>
      </c>
      <c r="L21" s="2033">
        <v>57</v>
      </c>
      <c r="N21" s="1516"/>
    </row>
    <row r="22" spans="2:14" s="1513" customFormat="1" ht="14.25" customHeight="1">
      <c r="D22" s="2034"/>
      <c r="E22" s="2033"/>
      <c r="F22" s="2034"/>
      <c r="G22" s="2033"/>
      <c r="H22" s="2033"/>
      <c r="I22" s="2033"/>
      <c r="J22" s="2033"/>
      <c r="K22" s="2033"/>
      <c r="L22" s="2033"/>
      <c r="N22" s="1516"/>
    </row>
    <row r="23" spans="2:14" s="1513" customFormat="1" ht="14.25" customHeight="1">
      <c r="B23" s="1631" t="s">
        <v>946</v>
      </c>
      <c r="D23" s="2031">
        <v>2022</v>
      </c>
      <c r="E23" s="2032">
        <f>SUM(G23:L23)</f>
        <v>636</v>
      </c>
      <c r="F23" s="2034"/>
      <c r="G23" s="2033">
        <v>134</v>
      </c>
      <c r="H23" s="2033">
        <v>153</v>
      </c>
      <c r="I23" s="2033">
        <v>206</v>
      </c>
      <c r="J23" s="2033">
        <v>118</v>
      </c>
      <c r="K23" s="2033">
        <v>14</v>
      </c>
      <c r="L23" s="2033">
        <v>11</v>
      </c>
      <c r="N23" s="1516"/>
    </row>
    <row r="24" spans="2:14" s="1513" customFormat="1" ht="14.25" customHeight="1">
      <c r="B24" s="1522" t="s">
        <v>199</v>
      </c>
      <c r="D24" s="2031">
        <v>2023</v>
      </c>
      <c r="E24" s="2032">
        <f>SUM(G24:L24)</f>
        <v>635</v>
      </c>
      <c r="F24" s="2034"/>
      <c r="G24" s="2033">
        <v>150</v>
      </c>
      <c r="H24" s="2033">
        <v>181</v>
      </c>
      <c r="I24" s="2033">
        <v>184</v>
      </c>
      <c r="J24" s="2033">
        <v>88</v>
      </c>
      <c r="K24" s="2033">
        <v>23</v>
      </c>
      <c r="L24" s="2033">
        <v>9</v>
      </c>
      <c r="N24" s="1516"/>
    </row>
    <row r="25" spans="2:14" s="1492" customFormat="1" ht="14.25" customHeight="1">
      <c r="D25" s="2031">
        <v>2024</v>
      </c>
      <c r="E25" s="2032">
        <f>SUM(G25:L25)</f>
        <v>592</v>
      </c>
      <c r="F25" s="2034"/>
      <c r="G25" s="2033">
        <v>137</v>
      </c>
      <c r="H25" s="2033">
        <v>149</v>
      </c>
      <c r="I25" s="2033">
        <v>184</v>
      </c>
      <c r="J25" s="2033">
        <v>98</v>
      </c>
      <c r="K25" s="2033">
        <v>23</v>
      </c>
      <c r="L25" s="2033">
        <v>1</v>
      </c>
      <c r="N25" s="1518"/>
    </row>
    <row r="26" spans="2:14" s="1492" customFormat="1" ht="14.25" customHeight="1">
      <c r="D26" s="2034"/>
      <c r="E26" s="2033"/>
      <c r="F26" s="2034"/>
      <c r="G26" s="2033"/>
      <c r="H26" s="2033"/>
      <c r="I26" s="2033"/>
      <c r="J26" s="2033"/>
      <c r="K26" s="2033"/>
      <c r="L26" s="2033"/>
      <c r="N26" s="1518"/>
    </row>
    <row r="27" spans="2:14" s="1513" customFormat="1" ht="14.25" customHeight="1">
      <c r="B27" s="1631" t="s">
        <v>947</v>
      </c>
      <c r="D27" s="2031">
        <v>2022</v>
      </c>
      <c r="E27" s="2032">
        <f>SUM(G27:L27)</f>
        <v>698</v>
      </c>
      <c r="F27" s="2034"/>
      <c r="G27" s="2033">
        <v>139</v>
      </c>
      <c r="H27" s="2033">
        <v>157</v>
      </c>
      <c r="I27" s="2033">
        <v>267</v>
      </c>
      <c r="J27" s="2033">
        <v>108</v>
      </c>
      <c r="K27" s="2033">
        <v>26</v>
      </c>
      <c r="L27" s="2033">
        <v>1</v>
      </c>
      <c r="N27" s="1516"/>
    </row>
    <row r="28" spans="2:14" s="1513" customFormat="1" ht="14.25" customHeight="1">
      <c r="B28" s="1522" t="s">
        <v>200</v>
      </c>
      <c r="D28" s="2031">
        <v>2023</v>
      </c>
      <c r="E28" s="2032">
        <f>SUM(G28:L28)</f>
        <v>749</v>
      </c>
      <c r="F28" s="2034"/>
      <c r="G28" s="2033">
        <v>149</v>
      </c>
      <c r="H28" s="2033">
        <v>236</v>
      </c>
      <c r="I28" s="2033">
        <v>261</v>
      </c>
      <c r="J28" s="2033">
        <v>70</v>
      </c>
      <c r="K28" s="2033">
        <v>33</v>
      </c>
      <c r="L28" s="2033" t="s">
        <v>29</v>
      </c>
      <c r="N28" s="1516"/>
    </row>
    <row r="29" spans="2:14" s="1513" customFormat="1" ht="14.25" customHeight="1">
      <c r="D29" s="2031">
        <v>2024</v>
      </c>
      <c r="E29" s="2032">
        <f>SUM(G29:L29)</f>
        <v>676</v>
      </c>
      <c r="F29" s="2034"/>
      <c r="G29" s="2033">
        <v>160</v>
      </c>
      <c r="H29" s="2033">
        <v>219</v>
      </c>
      <c r="I29" s="2033">
        <v>217</v>
      </c>
      <c r="J29" s="2033">
        <v>72</v>
      </c>
      <c r="K29" s="2033">
        <v>8</v>
      </c>
      <c r="L29" s="2033" t="s">
        <v>29</v>
      </c>
      <c r="N29" s="1516"/>
    </row>
    <row r="30" spans="2:14" s="1513" customFormat="1" ht="14.25" customHeight="1">
      <c r="D30" s="2034"/>
      <c r="E30" s="2033"/>
      <c r="F30" s="2034"/>
      <c r="G30" s="2033"/>
      <c r="H30" s="2033"/>
      <c r="I30" s="2033"/>
      <c r="J30" s="2033"/>
      <c r="K30" s="2033"/>
      <c r="L30" s="2033"/>
      <c r="N30" s="1516"/>
    </row>
    <row r="31" spans="2:14" s="1492" customFormat="1" ht="14.25" customHeight="1">
      <c r="B31" s="1627" t="s">
        <v>201</v>
      </c>
      <c r="D31" s="2031">
        <v>2022</v>
      </c>
      <c r="E31" s="2032">
        <f>SUM(G31:L31)</f>
        <v>627</v>
      </c>
      <c r="F31" s="2034"/>
      <c r="G31" s="2033">
        <v>169</v>
      </c>
      <c r="H31" s="2033">
        <v>180</v>
      </c>
      <c r="I31" s="2033">
        <v>154</v>
      </c>
      <c r="J31" s="2033">
        <v>106</v>
      </c>
      <c r="K31" s="2033">
        <v>14</v>
      </c>
      <c r="L31" s="2033">
        <v>4</v>
      </c>
      <c r="N31" s="1519"/>
    </row>
    <row r="32" spans="2:14" s="1513" customFormat="1" ht="14.25" customHeight="1">
      <c r="B32" s="1627" t="s">
        <v>203</v>
      </c>
      <c r="D32" s="2031">
        <v>2023</v>
      </c>
      <c r="E32" s="2032">
        <f>SUM(G32:L32)</f>
        <v>595</v>
      </c>
      <c r="F32" s="2034"/>
      <c r="G32" s="2033">
        <v>219</v>
      </c>
      <c r="H32" s="2033">
        <v>154</v>
      </c>
      <c r="I32" s="2033">
        <v>122</v>
      </c>
      <c r="J32" s="2033">
        <v>84</v>
      </c>
      <c r="K32" s="2033">
        <v>16</v>
      </c>
      <c r="L32" s="2033" t="s">
        <v>29</v>
      </c>
      <c r="N32" s="1521"/>
    </row>
    <row r="33" spans="2:14" s="1513" customFormat="1" ht="14.25" customHeight="1">
      <c r="B33" s="1626" t="s">
        <v>202</v>
      </c>
      <c r="D33" s="2031">
        <v>2024</v>
      </c>
      <c r="E33" s="2032">
        <f>SUM(G33:L33)</f>
        <v>605</v>
      </c>
      <c r="F33" s="2034"/>
      <c r="G33" s="2033">
        <v>204</v>
      </c>
      <c r="H33" s="2033">
        <v>194</v>
      </c>
      <c r="I33" s="2033">
        <v>123</v>
      </c>
      <c r="J33" s="2033">
        <v>73</v>
      </c>
      <c r="K33" s="2033">
        <v>11</v>
      </c>
      <c r="L33" s="2033" t="s">
        <v>29</v>
      </c>
      <c r="N33" s="1521"/>
    </row>
    <row r="34" spans="2:14" s="1513" customFormat="1" ht="14.25" customHeight="1">
      <c r="B34" s="1522" t="s">
        <v>204</v>
      </c>
      <c r="D34" s="2034"/>
      <c r="E34" s="2034"/>
      <c r="F34" s="2034"/>
      <c r="G34" s="2033"/>
      <c r="H34" s="2033"/>
      <c r="I34" s="2033"/>
      <c r="J34" s="2033"/>
      <c r="K34" s="2033"/>
      <c r="L34" s="2033"/>
      <c r="N34" s="1521"/>
    </row>
    <row r="35" spans="2:14" s="1513" customFormat="1" ht="14.25" customHeight="1">
      <c r="B35" s="1522"/>
      <c r="D35" s="2034"/>
      <c r="E35" s="2034"/>
      <c r="F35" s="2034"/>
      <c r="G35" s="2033"/>
      <c r="H35" s="2033"/>
      <c r="I35" s="2033"/>
      <c r="J35" s="2033"/>
      <c r="K35" s="2033"/>
      <c r="L35" s="2033"/>
      <c r="N35" s="1521"/>
    </row>
    <row r="36" spans="2:14" s="1492" customFormat="1" ht="14.25" customHeight="1">
      <c r="B36" s="1631" t="s">
        <v>205</v>
      </c>
      <c r="C36" s="1517"/>
      <c r="D36" s="2031">
        <v>2022</v>
      </c>
      <c r="E36" s="2032">
        <f>SUM(G36:L36)</f>
        <v>6246</v>
      </c>
      <c r="F36" s="2033"/>
      <c r="G36" s="2033">
        <v>1761</v>
      </c>
      <c r="H36" s="2033">
        <v>2145</v>
      </c>
      <c r="I36" s="2033">
        <v>1582</v>
      </c>
      <c r="J36" s="2033">
        <v>677</v>
      </c>
      <c r="K36" s="2033">
        <v>80</v>
      </c>
      <c r="L36" s="2033">
        <v>1</v>
      </c>
      <c r="N36" s="1518"/>
    </row>
    <row r="37" spans="2:14" s="1513" customFormat="1" ht="14.25" customHeight="1">
      <c r="B37" s="1522" t="s">
        <v>206</v>
      </c>
      <c r="D37" s="2031">
        <v>2023</v>
      </c>
      <c r="E37" s="2032">
        <f>SUM(G37:L37)</f>
        <v>6775</v>
      </c>
      <c r="F37" s="2034"/>
      <c r="G37" s="2033">
        <v>2085</v>
      </c>
      <c r="H37" s="2033">
        <v>2491</v>
      </c>
      <c r="I37" s="2033">
        <v>1435</v>
      </c>
      <c r="J37" s="2033">
        <v>699</v>
      </c>
      <c r="K37" s="2033">
        <v>60</v>
      </c>
      <c r="L37" s="2033">
        <v>5</v>
      </c>
      <c r="N37" s="1523"/>
    </row>
    <row r="38" spans="2:14" s="1513" customFormat="1" ht="14.25" customHeight="1">
      <c r="D38" s="2031">
        <v>2024</v>
      </c>
      <c r="E38" s="2032">
        <f>SUM(G38:L38)</f>
        <v>7272</v>
      </c>
      <c r="F38" s="2034"/>
      <c r="G38" s="2033">
        <v>2207</v>
      </c>
      <c r="H38" s="2033">
        <v>2947</v>
      </c>
      <c r="I38" s="2033">
        <v>1579</v>
      </c>
      <c r="J38" s="2033">
        <v>508</v>
      </c>
      <c r="K38" s="2033">
        <v>31</v>
      </c>
      <c r="L38" s="2033" t="s">
        <v>29</v>
      </c>
      <c r="N38" s="1523"/>
    </row>
    <row r="39" spans="2:14" s="1513" customFormat="1" ht="14.25" customHeight="1">
      <c r="D39" s="2034"/>
      <c r="E39" s="2033"/>
      <c r="F39" s="2034"/>
      <c r="G39" s="2033"/>
      <c r="H39" s="2033"/>
      <c r="I39" s="2033"/>
      <c r="J39" s="2033"/>
      <c r="K39" s="2033"/>
      <c r="L39" s="2033"/>
      <c r="N39" s="1523"/>
    </row>
    <row r="40" spans="2:14" s="1513" customFormat="1" ht="14.25" customHeight="1">
      <c r="B40" s="1631" t="s">
        <v>207</v>
      </c>
      <c r="C40" s="1517"/>
      <c r="D40" s="2031">
        <v>2022</v>
      </c>
      <c r="E40" s="2032">
        <f>SUM(G40:L40)</f>
        <v>82751</v>
      </c>
      <c r="F40" s="2033"/>
      <c r="G40" s="2033">
        <v>15484</v>
      </c>
      <c r="H40" s="2033">
        <v>11940</v>
      </c>
      <c r="I40" s="2033">
        <v>13979</v>
      </c>
      <c r="J40" s="2033">
        <v>20464</v>
      </c>
      <c r="K40" s="2033">
        <v>14792</v>
      </c>
      <c r="L40" s="2033">
        <v>6092</v>
      </c>
      <c r="N40" s="1523"/>
    </row>
    <row r="41" spans="2:14" s="1492" customFormat="1" ht="14.25" customHeight="1">
      <c r="B41" s="1632" t="s">
        <v>791</v>
      </c>
      <c r="D41" s="2031">
        <v>2023</v>
      </c>
      <c r="E41" s="2032">
        <f>SUM(G41:L41)</f>
        <v>81872</v>
      </c>
      <c r="F41" s="2034"/>
      <c r="G41" s="2033">
        <v>17425</v>
      </c>
      <c r="H41" s="2033">
        <v>11733</v>
      </c>
      <c r="I41" s="2033">
        <v>14491</v>
      </c>
      <c r="J41" s="2033">
        <v>20076</v>
      </c>
      <c r="K41" s="2033">
        <v>13086</v>
      </c>
      <c r="L41" s="2033">
        <v>5061</v>
      </c>
      <c r="N41" s="1524"/>
    </row>
    <row r="42" spans="2:14" s="1492" customFormat="1" ht="14.25" customHeight="1">
      <c r="D42" s="2031">
        <v>2024</v>
      </c>
      <c r="E42" s="2032">
        <f>SUM(G42:L42)</f>
        <v>79060</v>
      </c>
      <c r="F42" s="2034"/>
      <c r="G42" s="2033">
        <v>15815</v>
      </c>
      <c r="H42" s="2033">
        <v>10380</v>
      </c>
      <c r="I42" s="2033">
        <v>14514</v>
      </c>
      <c r="J42" s="2033">
        <v>21335</v>
      </c>
      <c r="K42" s="2033">
        <v>12176</v>
      </c>
      <c r="L42" s="2033">
        <v>4840</v>
      </c>
      <c r="N42" s="1524"/>
    </row>
    <row r="43" spans="2:14" s="1513" customFormat="1" ht="14.25" customHeight="1">
      <c r="D43" s="2034"/>
      <c r="E43" s="2033"/>
      <c r="F43" s="2034"/>
      <c r="G43" s="2033"/>
      <c r="H43" s="2033"/>
      <c r="I43" s="2033"/>
      <c r="J43" s="2033"/>
      <c r="K43" s="2033"/>
      <c r="L43" s="2033"/>
      <c r="N43" s="1525"/>
    </row>
    <row r="44" spans="2:14" s="1513" customFormat="1" ht="14.25" customHeight="1">
      <c r="B44" s="1631" t="s">
        <v>340</v>
      </c>
      <c r="C44" s="1517"/>
      <c r="D44" s="2031">
        <v>2022</v>
      </c>
      <c r="E44" s="2032">
        <f>SUM(G44:L44)</f>
        <v>45805</v>
      </c>
      <c r="F44" s="2033"/>
      <c r="G44" s="2033">
        <v>7426</v>
      </c>
      <c r="H44" s="2033">
        <v>6247</v>
      </c>
      <c r="I44" s="2033">
        <v>8425</v>
      </c>
      <c r="J44" s="2033">
        <v>9536</v>
      </c>
      <c r="K44" s="2033">
        <v>8278</v>
      </c>
      <c r="L44" s="2033">
        <v>5893</v>
      </c>
      <c r="N44" s="1525"/>
    </row>
    <row r="45" spans="2:14" s="1513" customFormat="1" ht="14.25" customHeight="1">
      <c r="B45" s="1632" t="s">
        <v>208</v>
      </c>
      <c r="D45" s="2031">
        <v>2023</v>
      </c>
      <c r="E45" s="2032">
        <f>SUM(G45:L45)</f>
        <v>45303</v>
      </c>
      <c r="F45" s="2034"/>
      <c r="G45" s="2033">
        <v>9889</v>
      </c>
      <c r="H45" s="2033">
        <v>6150</v>
      </c>
      <c r="I45" s="2033">
        <v>7827</v>
      </c>
      <c r="J45" s="2033">
        <v>8578</v>
      </c>
      <c r="K45" s="2033">
        <v>7402</v>
      </c>
      <c r="L45" s="2033">
        <v>5457</v>
      </c>
      <c r="N45" s="1525"/>
    </row>
    <row r="46" spans="2:14" s="1513" customFormat="1" ht="14.25" customHeight="1">
      <c r="D46" s="2031">
        <v>2024</v>
      </c>
      <c r="E46" s="2032">
        <f>SUM(G46:L46)</f>
        <v>43826</v>
      </c>
      <c r="F46" s="2034"/>
      <c r="G46" s="2033">
        <v>9312</v>
      </c>
      <c r="H46" s="2033">
        <v>5799</v>
      </c>
      <c r="I46" s="2033">
        <v>6802</v>
      </c>
      <c r="J46" s="2033">
        <v>9755</v>
      </c>
      <c r="K46" s="2033">
        <v>7642</v>
      </c>
      <c r="L46" s="2033">
        <v>4516</v>
      </c>
      <c r="N46" s="1525"/>
    </row>
    <row r="47" spans="2:14" s="1492" customFormat="1" ht="14.25" customHeight="1">
      <c r="D47" s="2034"/>
      <c r="E47" s="2033"/>
      <c r="F47" s="2034"/>
      <c r="G47" s="2033"/>
      <c r="H47" s="2033"/>
      <c r="I47" s="2033"/>
      <c r="J47" s="2033"/>
      <c r="K47" s="2033"/>
      <c r="L47" s="2033"/>
      <c r="N47" s="1524"/>
    </row>
    <row r="48" spans="2:14" s="1513" customFormat="1" ht="14.25" customHeight="1">
      <c r="B48" s="1631" t="s">
        <v>209</v>
      </c>
      <c r="D48" s="2031">
        <v>2022</v>
      </c>
      <c r="E48" s="2032">
        <f>SUM(G48:L48)</f>
        <v>922</v>
      </c>
      <c r="F48" s="2034"/>
      <c r="G48" s="2033">
        <v>314</v>
      </c>
      <c r="H48" s="2033">
        <v>332</v>
      </c>
      <c r="I48" s="2033">
        <v>252</v>
      </c>
      <c r="J48" s="2033">
        <v>21</v>
      </c>
      <c r="K48" s="2033">
        <v>3</v>
      </c>
      <c r="L48" s="2033" t="s">
        <v>29</v>
      </c>
      <c r="N48" s="1525"/>
    </row>
    <row r="49" spans="2:14" s="1513" customFormat="1" ht="14.25" customHeight="1">
      <c r="B49" s="1632" t="s">
        <v>1104</v>
      </c>
      <c r="D49" s="2031">
        <v>2023</v>
      </c>
      <c r="E49" s="2032">
        <f>SUM(G49:L49)</f>
        <v>936</v>
      </c>
      <c r="F49" s="2034"/>
      <c r="G49" s="2033">
        <v>342</v>
      </c>
      <c r="H49" s="2033">
        <v>315</v>
      </c>
      <c r="I49" s="2033">
        <v>244</v>
      </c>
      <c r="J49" s="2033">
        <v>31</v>
      </c>
      <c r="K49" s="2033">
        <v>4</v>
      </c>
      <c r="L49" s="2033" t="s">
        <v>29</v>
      </c>
      <c r="N49" s="1525"/>
    </row>
    <row r="50" spans="2:14" s="1513" customFormat="1" ht="14.25" customHeight="1">
      <c r="D50" s="2031">
        <v>2024</v>
      </c>
      <c r="E50" s="2032">
        <f>SUM(G50:L50)</f>
        <v>957</v>
      </c>
      <c r="F50" s="2034"/>
      <c r="G50" s="2033">
        <v>370</v>
      </c>
      <c r="H50" s="2033">
        <v>354</v>
      </c>
      <c r="I50" s="2033">
        <v>221</v>
      </c>
      <c r="J50" s="2033">
        <v>11</v>
      </c>
      <c r="K50" s="2033">
        <v>1</v>
      </c>
      <c r="L50" s="2033" t="s">
        <v>29</v>
      </c>
      <c r="N50" s="1525"/>
    </row>
    <row r="51" spans="2:14" s="1513" customFormat="1" ht="14.25" customHeight="1">
      <c r="D51" s="2034"/>
      <c r="E51" s="2033"/>
      <c r="F51" s="2034"/>
      <c r="G51" s="2033"/>
      <c r="H51" s="2033"/>
      <c r="I51" s="2033"/>
      <c r="J51" s="2033"/>
      <c r="K51" s="2033"/>
      <c r="L51" s="2033"/>
      <c r="N51" s="1525"/>
    </row>
    <row r="52" spans="2:14" s="1492" customFormat="1" ht="14.25" customHeight="1">
      <c r="B52" s="1631" t="s">
        <v>210</v>
      </c>
      <c r="C52" s="1517"/>
      <c r="D52" s="2031">
        <v>2022</v>
      </c>
      <c r="E52" s="2032">
        <f>SUM(G52:L52)</f>
        <v>14280</v>
      </c>
      <c r="F52" s="2033"/>
      <c r="G52" s="2033">
        <v>1929</v>
      </c>
      <c r="H52" s="2033">
        <v>3256</v>
      </c>
      <c r="I52" s="2033">
        <v>4084</v>
      </c>
      <c r="J52" s="2033">
        <v>3405</v>
      </c>
      <c r="K52" s="2033">
        <v>1493</v>
      </c>
      <c r="L52" s="2033">
        <v>113</v>
      </c>
      <c r="N52" s="1524"/>
    </row>
    <row r="53" spans="2:14" s="1513" customFormat="1" ht="14.25" customHeight="1">
      <c r="B53" s="1632" t="s">
        <v>1105</v>
      </c>
      <c r="D53" s="2031">
        <v>2023</v>
      </c>
      <c r="E53" s="2032">
        <f>SUM(G53:L53)</f>
        <v>15428</v>
      </c>
      <c r="F53" s="2034"/>
      <c r="G53" s="2033">
        <v>2294</v>
      </c>
      <c r="H53" s="2033">
        <v>3461</v>
      </c>
      <c r="I53" s="2033">
        <v>4382</v>
      </c>
      <c r="J53" s="2033">
        <v>3817</v>
      </c>
      <c r="K53" s="2033">
        <v>1396</v>
      </c>
      <c r="L53" s="2033">
        <v>78</v>
      </c>
      <c r="N53" s="1525"/>
    </row>
    <row r="54" spans="2:14" s="1513" customFormat="1" ht="14.25" customHeight="1">
      <c r="B54" s="1632"/>
      <c r="D54" s="2031">
        <v>2024</v>
      </c>
      <c r="E54" s="2032">
        <f>SUM(G54:L54)</f>
        <v>16201</v>
      </c>
      <c r="F54" s="2034"/>
      <c r="G54" s="2033">
        <v>2446</v>
      </c>
      <c r="H54" s="2033">
        <v>3585</v>
      </c>
      <c r="I54" s="2033">
        <v>5316</v>
      </c>
      <c r="J54" s="2033">
        <v>3915</v>
      </c>
      <c r="K54" s="2033">
        <v>924</v>
      </c>
      <c r="L54" s="2033">
        <v>15</v>
      </c>
      <c r="N54" s="1525"/>
    </row>
    <row r="55" spans="2:14" s="1513" customFormat="1" ht="14.25" customHeight="1">
      <c r="D55" s="2035"/>
      <c r="E55" s="2035"/>
      <c r="F55" s="2035"/>
      <c r="G55" s="2033"/>
      <c r="H55" s="2033"/>
      <c r="I55" s="2033"/>
      <c r="J55" s="2033"/>
      <c r="K55" s="2033"/>
      <c r="L55" s="2033"/>
      <c r="N55" s="1525"/>
    </row>
    <row r="56" spans="2:14" s="1513" customFormat="1" ht="14.25" customHeight="1">
      <c r="B56" s="1508" t="s">
        <v>211</v>
      </c>
      <c r="C56" s="1517"/>
      <c r="D56" s="2031">
        <v>2022</v>
      </c>
      <c r="E56" s="2032">
        <f>SUM(G56:L56)</f>
        <v>13503</v>
      </c>
      <c r="F56" s="2033"/>
      <c r="G56" s="2033">
        <v>3254</v>
      </c>
      <c r="H56" s="2033">
        <v>4551</v>
      </c>
      <c r="I56" s="2033">
        <v>3712</v>
      </c>
      <c r="J56" s="2033">
        <v>1619</v>
      </c>
      <c r="K56" s="2033">
        <v>336</v>
      </c>
      <c r="L56" s="2033">
        <v>31</v>
      </c>
      <c r="N56" s="1525"/>
    </row>
    <row r="57" spans="2:14" s="1492" customFormat="1" ht="14.25" customHeight="1">
      <c r="B57" s="1626" t="s">
        <v>212</v>
      </c>
      <c r="D57" s="2031">
        <v>2023</v>
      </c>
      <c r="E57" s="2032">
        <f>SUM(G57:L57)</f>
        <v>14563</v>
      </c>
      <c r="F57" s="2034"/>
      <c r="G57" s="2033">
        <v>4953</v>
      </c>
      <c r="H57" s="2033">
        <v>4405</v>
      </c>
      <c r="I57" s="2033">
        <v>3291</v>
      </c>
      <c r="J57" s="2033">
        <v>1536</v>
      </c>
      <c r="K57" s="2033">
        <v>368</v>
      </c>
      <c r="L57" s="2033">
        <v>10</v>
      </c>
      <c r="N57" s="1524"/>
    </row>
    <row r="58" spans="2:14" s="1492" customFormat="1" ht="14.25" customHeight="1">
      <c r="B58" s="1515"/>
      <c r="D58" s="2031">
        <v>2024</v>
      </c>
      <c r="E58" s="2032">
        <f>SUM(G58:L58)</f>
        <v>15808</v>
      </c>
      <c r="F58" s="2034"/>
      <c r="G58" s="2033">
        <v>4945</v>
      </c>
      <c r="H58" s="2033">
        <v>5570</v>
      </c>
      <c r="I58" s="2033">
        <v>3978</v>
      </c>
      <c r="J58" s="2033">
        <v>1211</v>
      </c>
      <c r="K58" s="2033">
        <v>94</v>
      </c>
      <c r="L58" s="2033">
        <v>10</v>
      </c>
      <c r="N58" s="1524"/>
    </row>
    <row r="59" spans="2:14" s="1513" customFormat="1" ht="14.25" customHeight="1">
      <c r="B59" s="1515"/>
      <c r="D59" s="2034"/>
      <c r="E59" s="2033"/>
      <c r="F59" s="2034"/>
      <c r="G59" s="2033"/>
      <c r="H59" s="2033"/>
      <c r="I59" s="2033"/>
      <c r="J59" s="2033"/>
      <c r="K59" s="2033"/>
      <c r="L59" s="2033"/>
      <c r="N59" s="1525"/>
    </row>
    <row r="60" spans="2:14" s="1513" customFormat="1" ht="14.25" customHeight="1">
      <c r="B60" s="1508" t="s">
        <v>213</v>
      </c>
      <c r="C60" s="1517"/>
      <c r="D60" s="2031">
        <v>2022</v>
      </c>
      <c r="E60" s="2032">
        <f>SUM(G60:L60)</f>
        <v>5098</v>
      </c>
      <c r="F60" s="2033"/>
      <c r="G60" s="2033">
        <v>1247</v>
      </c>
      <c r="H60" s="2033">
        <v>1494</v>
      </c>
      <c r="I60" s="2033">
        <v>1645</v>
      </c>
      <c r="J60" s="2033">
        <v>586</v>
      </c>
      <c r="K60" s="2033">
        <v>111</v>
      </c>
      <c r="L60" s="2033">
        <v>15</v>
      </c>
      <c r="N60" s="1525"/>
    </row>
    <row r="61" spans="2:14" s="1513" customFormat="1" ht="14.25" customHeight="1">
      <c r="B61" s="1626" t="s">
        <v>792</v>
      </c>
      <c r="D61" s="2031">
        <v>2023</v>
      </c>
      <c r="E61" s="2032">
        <f>SUM(G61:L61)</f>
        <v>5038</v>
      </c>
      <c r="F61" s="2034"/>
      <c r="G61" s="2033">
        <v>1644</v>
      </c>
      <c r="H61" s="2033">
        <v>1459</v>
      </c>
      <c r="I61" s="2033">
        <v>1303</v>
      </c>
      <c r="J61" s="2033">
        <v>544</v>
      </c>
      <c r="K61" s="2033">
        <v>88</v>
      </c>
      <c r="L61" s="2033" t="s">
        <v>29</v>
      </c>
      <c r="N61" s="1525"/>
    </row>
    <row r="62" spans="2:14" s="1513" customFormat="1" ht="14.25" customHeight="1">
      <c r="B62" s="1515"/>
      <c r="D62" s="2031">
        <v>2024</v>
      </c>
      <c r="E62" s="2032">
        <f>SUM(G62:L62)</f>
        <v>5304</v>
      </c>
      <c r="F62" s="2034"/>
      <c r="G62" s="2033">
        <v>1681</v>
      </c>
      <c r="H62" s="2033">
        <v>1873</v>
      </c>
      <c r="I62" s="2033">
        <v>1187</v>
      </c>
      <c r="J62" s="2033">
        <v>463</v>
      </c>
      <c r="K62" s="2033">
        <v>91</v>
      </c>
      <c r="L62" s="2033">
        <v>9</v>
      </c>
      <c r="N62" s="1525"/>
    </row>
    <row r="63" spans="2:14" s="1492" customFormat="1" ht="14.25" customHeight="1">
      <c r="B63" s="1515"/>
      <c r="D63" s="2034"/>
      <c r="E63" s="2033"/>
      <c r="F63" s="2034"/>
      <c r="G63" s="2033"/>
      <c r="H63" s="2033"/>
      <c r="I63" s="2033"/>
      <c r="J63" s="2033"/>
      <c r="K63" s="2033"/>
      <c r="L63" s="2033"/>
      <c r="N63" s="1524"/>
    </row>
    <row r="64" spans="2:14" s="1513" customFormat="1" ht="14.25" customHeight="1">
      <c r="B64" s="1508" t="s">
        <v>214</v>
      </c>
      <c r="C64" s="1517"/>
      <c r="D64" s="2031">
        <v>2022</v>
      </c>
      <c r="E64" s="2032">
        <f>SUM(G64:L64)</f>
        <v>92084</v>
      </c>
      <c r="F64" s="2033"/>
      <c r="G64" s="2033">
        <v>22188</v>
      </c>
      <c r="H64" s="2033">
        <v>22840</v>
      </c>
      <c r="I64" s="2033">
        <v>26851</v>
      </c>
      <c r="J64" s="2033">
        <v>14115</v>
      </c>
      <c r="K64" s="2033">
        <v>5166</v>
      </c>
      <c r="L64" s="2033">
        <v>924</v>
      </c>
      <c r="N64" s="1525"/>
    </row>
    <row r="65" spans="2:14" s="1513" customFormat="1" ht="14.25" customHeight="1">
      <c r="B65" s="1522" t="s">
        <v>215</v>
      </c>
      <c r="D65" s="2031">
        <v>2023</v>
      </c>
      <c r="E65" s="2032">
        <f>SUM(G65:L65)</f>
        <v>90778</v>
      </c>
      <c r="F65" s="2034"/>
      <c r="G65" s="2033">
        <v>24411</v>
      </c>
      <c r="H65" s="2033">
        <v>23221</v>
      </c>
      <c r="I65" s="2033">
        <v>25598</v>
      </c>
      <c r="J65" s="2033">
        <v>13326</v>
      </c>
      <c r="K65" s="2033">
        <v>3691</v>
      </c>
      <c r="L65" s="2033">
        <v>531</v>
      </c>
      <c r="N65" s="1525"/>
    </row>
    <row r="66" spans="2:14" s="1513" customFormat="1" ht="14.25" customHeight="1">
      <c r="B66" s="1515"/>
      <c r="D66" s="2031">
        <v>2024</v>
      </c>
      <c r="E66" s="2032">
        <f>SUM(G66:L66)</f>
        <v>91510</v>
      </c>
      <c r="F66" s="2034"/>
      <c r="G66" s="2033">
        <v>27008</v>
      </c>
      <c r="H66" s="2033">
        <v>24590</v>
      </c>
      <c r="I66" s="2033">
        <v>25693</v>
      </c>
      <c r="J66" s="2033">
        <v>11199</v>
      </c>
      <c r="K66" s="2033">
        <v>2610</v>
      </c>
      <c r="L66" s="2033">
        <v>410</v>
      </c>
      <c r="N66" s="1525"/>
    </row>
    <row r="67" spans="2:14" s="1513" customFormat="1" ht="14.25" customHeight="1">
      <c r="B67" s="1515"/>
      <c r="D67" s="2034"/>
      <c r="E67" s="2033"/>
      <c r="F67" s="2034"/>
      <c r="G67" s="2033"/>
      <c r="H67" s="2033"/>
      <c r="I67" s="2033"/>
      <c r="J67" s="2033"/>
      <c r="K67" s="2033"/>
      <c r="L67" s="2033"/>
      <c r="N67" s="1525"/>
    </row>
    <row r="68" spans="2:14" s="1492" customFormat="1" ht="14.25" customHeight="1">
      <c r="B68" s="1508" t="s">
        <v>216</v>
      </c>
      <c r="C68" s="1517"/>
      <c r="D68" s="2031">
        <v>2022</v>
      </c>
      <c r="E68" s="2032">
        <f>SUM(G68:L68)</f>
        <v>92998</v>
      </c>
      <c r="F68" s="2033"/>
      <c r="G68" s="2033">
        <v>19624</v>
      </c>
      <c r="H68" s="2033">
        <v>17376</v>
      </c>
      <c r="I68" s="2033">
        <v>20097</v>
      </c>
      <c r="J68" s="2033">
        <v>19045</v>
      </c>
      <c r="K68" s="2033">
        <v>13721</v>
      </c>
      <c r="L68" s="2033">
        <v>3135</v>
      </c>
      <c r="N68" s="1524"/>
    </row>
    <row r="69" spans="2:14" s="1513" customFormat="1" ht="14.25" customHeight="1">
      <c r="B69" s="1522" t="s">
        <v>217</v>
      </c>
      <c r="D69" s="2031">
        <v>2023</v>
      </c>
      <c r="E69" s="2032">
        <f>SUM(G69:L69)</f>
        <v>91674</v>
      </c>
      <c r="F69" s="2034"/>
      <c r="G69" s="2033">
        <v>20733</v>
      </c>
      <c r="H69" s="2033">
        <v>18303</v>
      </c>
      <c r="I69" s="2033">
        <v>19096</v>
      </c>
      <c r="J69" s="2033">
        <v>16319</v>
      </c>
      <c r="K69" s="2033">
        <v>13931</v>
      </c>
      <c r="L69" s="2033">
        <v>3292</v>
      </c>
      <c r="N69" s="1525"/>
    </row>
    <row r="70" spans="2:14" s="1513" customFormat="1" ht="14.25" customHeight="1">
      <c r="B70" s="1515"/>
      <c r="D70" s="2031">
        <v>2024</v>
      </c>
      <c r="E70" s="2032">
        <f>SUM(G70:L70)</f>
        <v>92282</v>
      </c>
      <c r="F70" s="2034"/>
      <c r="G70" s="2033">
        <v>23769</v>
      </c>
      <c r="H70" s="2033">
        <v>20885</v>
      </c>
      <c r="I70" s="2033">
        <v>20164</v>
      </c>
      <c r="J70" s="2033">
        <v>15484</v>
      </c>
      <c r="K70" s="2033">
        <v>10476</v>
      </c>
      <c r="L70" s="2033">
        <v>1504</v>
      </c>
      <c r="N70" s="1525"/>
    </row>
    <row r="71" spans="2:14" s="1513" customFormat="1" ht="14.25" customHeight="1">
      <c r="B71" s="1515"/>
      <c r="D71" s="2034"/>
      <c r="E71" s="2033"/>
      <c r="F71" s="2034"/>
      <c r="G71" s="2033"/>
      <c r="H71" s="2033"/>
      <c r="I71" s="2033"/>
      <c r="J71" s="2033"/>
      <c r="K71" s="2033"/>
      <c r="L71" s="2033"/>
      <c r="N71" s="1525"/>
    </row>
    <row r="72" spans="2:14" s="1513" customFormat="1" ht="14.25" customHeight="1">
      <c r="B72" s="1508" t="s">
        <v>218</v>
      </c>
      <c r="C72" s="1517"/>
      <c r="D72" s="2031">
        <v>2022</v>
      </c>
      <c r="E72" s="2032">
        <f>SUM(G72:L72)</f>
        <v>73216</v>
      </c>
      <c r="F72" s="2033"/>
      <c r="G72" s="2033">
        <v>17843</v>
      </c>
      <c r="H72" s="2033">
        <v>15600</v>
      </c>
      <c r="I72" s="2033">
        <v>21435</v>
      </c>
      <c r="J72" s="2033">
        <v>12365</v>
      </c>
      <c r="K72" s="2033">
        <v>5138</v>
      </c>
      <c r="L72" s="2033">
        <v>835</v>
      </c>
      <c r="N72" s="1525"/>
    </row>
    <row r="73" spans="2:14" s="1492" customFormat="1" ht="14.25" customHeight="1">
      <c r="B73" s="1522" t="s">
        <v>219</v>
      </c>
      <c r="D73" s="2031">
        <v>2023</v>
      </c>
      <c r="E73" s="2032">
        <f>SUM(G73:L73)</f>
        <v>71604</v>
      </c>
      <c r="F73" s="2034"/>
      <c r="G73" s="2033">
        <v>18841</v>
      </c>
      <c r="H73" s="2033">
        <v>17473</v>
      </c>
      <c r="I73" s="2033">
        <v>18494</v>
      </c>
      <c r="J73" s="2033">
        <v>11205</v>
      </c>
      <c r="K73" s="2033">
        <v>5013</v>
      </c>
      <c r="L73" s="2033">
        <v>578</v>
      </c>
      <c r="N73" s="1524"/>
    </row>
    <row r="74" spans="2:14" s="1492" customFormat="1" ht="14.25" customHeight="1">
      <c r="B74" s="1515"/>
      <c r="D74" s="2031">
        <v>2024</v>
      </c>
      <c r="E74" s="2032">
        <f>SUM(G74:L74)</f>
        <v>71533</v>
      </c>
      <c r="F74" s="2034"/>
      <c r="G74" s="2033">
        <v>20529</v>
      </c>
      <c r="H74" s="2033">
        <v>19206</v>
      </c>
      <c r="I74" s="2033">
        <v>17827</v>
      </c>
      <c r="J74" s="2033">
        <v>9601</v>
      </c>
      <c r="K74" s="2033">
        <v>3766</v>
      </c>
      <c r="L74" s="2033">
        <v>604</v>
      </c>
      <c r="N74" s="1524"/>
    </row>
    <row r="75" spans="2:14" s="1513" customFormat="1" ht="14.25" customHeight="1">
      <c r="D75" s="2035"/>
      <c r="E75" s="2035"/>
      <c r="F75" s="2035"/>
      <c r="G75" s="2033"/>
      <c r="H75" s="2033"/>
      <c r="I75" s="2033"/>
      <c r="J75" s="2033"/>
      <c r="K75" s="2033"/>
      <c r="L75" s="2033"/>
      <c r="N75" s="1525"/>
    </row>
    <row r="76" spans="2:14" s="1513" customFormat="1" ht="14.25" customHeight="1">
      <c r="B76" s="1508" t="s">
        <v>220</v>
      </c>
      <c r="C76" s="1517"/>
      <c r="D76" s="2031">
        <v>2022</v>
      </c>
      <c r="E76" s="2032">
        <f>SUM(G76:L76)</f>
        <v>1621</v>
      </c>
      <c r="F76" s="2033"/>
      <c r="G76" s="2033">
        <v>138</v>
      </c>
      <c r="H76" s="2033">
        <v>372</v>
      </c>
      <c r="I76" s="2033">
        <v>495</v>
      </c>
      <c r="J76" s="2033">
        <v>397</v>
      </c>
      <c r="K76" s="2033">
        <v>174</v>
      </c>
      <c r="L76" s="2033">
        <v>45</v>
      </c>
      <c r="N76" s="1525"/>
    </row>
    <row r="77" spans="2:14" s="1513" customFormat="1" ht="14.25" customHeight="1">
      <c r="B77" s="1522" t="s">
        <v>221</v>
      </c>
      <c r="D77" s="2031">
        <v>2023</v>
      </c>
      <c r="E77" s="2032">
        <f>SUM(G77:L77)</f>
        <v>1737</v>
      </c>
      <c r="F77" s="2034"/>
      <c r="G77" s="2033">
        <v>192</v>
      </c>
      <c r="H77" s="2033">
        <v>405</v>
      </c>
      <c r="I77" s="2033">
        <v>502</v>
      </c>
      <c r="J77" s="2033">
        <v>386</v>
      </c>
      <c r="K77" s="2033">
        <v>188</v>
      </c>
      <c r="L77" s="2033">
        <v>64</v>
      </c>
      <c r="N77" s="1525"/>
    </row>
    <row r="78" spans="2:14" s="1513" customFormat="1" ht="14.25" customHeight="1">
      <c r="B78" s="1515"/>
      <c r="D78" s="2031">
        <v>2024</v>
      </c>
      <c r="E78" s="2032">
        <f>SUM(G78:L78)</f>
        <v>1671</v>
      </c>
      <c r="F78" s="2034"/>
      <c r="G78" s="2033">
        <v>234</v>
      </c>
      <c r="H78" s="2033">
        <v>408</v>
      </c>
      <c r="I78" s="2033">
        <v>509</v>
      </c>
      <c r="J78" s="2033">
        <v>320</v>
      </c>
      <c r="K78" s="2033">
        <v>150</v>
      </c>
      <c r="L78" s="2033">
        <v>50</v>
      </c>
      <c r="N78" s="1525"/>
    </row>
    <row r="79" spans="2:14" s="1492" customFormat="1" ht="14.25" customHeight="1">
      <c r="D79" s="2037"/>
      <c r="E79" s="2037"/>
      <c r="F79" s="2037"/>
      <c r="G79" s="2033"/>
      <c r="H79" s="2033"/>
      <c r="I79" s="2033"/>
      <c r="J79" s="2033"/>
      <c r="K79" s="2033"/>
      <c r="L79" s="2033"/>
      <c r="N79" s="1518"/>
    </row>
    <row r="80" spans="2:14" s="1513" customFormat="1" ht="14.25" customHeight="1">
      <c r="B80" s="1508" t="s">
        <v>222</v>
      </c>
      <c r="C80" s="1517"/>
      <c r="D80" s="2031">
        <v>2022</v>
      </c>
      <c r="E80" s="2032">
        <f>SUM(G80:L80)</f>
        <v>10813</v>
      </c>
      <c r="F80" s="2033"/>
      <c r="G80" s="2033">
        <v>2524</v>
      </c>
      <c r="H80" s="2033">
        <v>2274</v>
      </c>
      <c r="I80" s="2033">
        <v>2421</v>
      </c>
      <c r="J80" s="2033">
        <v>2635</v>
      </c>
      <c r="K80" s="2033">
        <v>901</v>
      </c>
      <c r="L80" s="2033">
        <v>58</v>
      </c>
      <c r="N80" s="1521"/>
    </row>
    <row r="81" spans="1:14" s="1513" customFormat="1" ht="14.25" customHeight="1">
      <c r="B81" s="1522" t="s">
        <v>223</v>
      </c>
      <c r="D81" s="2031">
        <v>2023</v>
      </c>
      <c r="E81" s="2032">
        <f>SUM(G81:L81)</f>
        <v>12647</v>
      </c>
      <c r="F81" s="2034"/>
      <c r="G81" s="2033">
        <v>2767</v>
      </c>
      <c r="H81" s="2033">
        <v>2862</v>
      </c>
      <c r="I81" s="2033">
        <v>2889</v>
      </c>
      <c r="J81" s="2033">
        <v>3045</v>
      </c>
      <c r="K81" s="2033">
        <v>1019</v>
      </c>
      <c r="L81" s="2033">
        <v>65</v>
      </c>
      <c r="N81" s="1521"/>
    </row>
    <row r="82" spans="1:14" s="1513" customFormat="1" ht="14.25" customHeight="1">
      <c r="B82" s="1515"/>
      <c r="D82" s="2031">
        <v>2024</v>
      </c>
      <c r="E82" s="2032">
        <f>SUM(G82:L82)</f>
        <v>14062</v>
      </c>
      <c r="F82" s="2034"/>
      <c r="G82" s="2033">
        <v>3326</v>
      </c>
      <c r="H82" s="2033">
        <v>2913</v>
      </c>
      <c r="I82" s="2033">
        <v>3048</v>
      </c>
      <c r="J82" s="2033">
        <v>3867</v>
      </c>
      <c r="K82" s="2033">
        <v>837</v>
      </c>
      <c r="L82" s="2033">
        <v>71</v>
      </c>
      <c r="N82" s="1521"/>
    </row>
    <row r="83" spans="1:14" s="1513" customFormat="1" ht="14.25" customHeight="1">
      <c r="B83" s="1515"/>
      <c r="D83" s="1623"/>
      <c r="E83" s="1526"/>
      <c r="F83" s="1623"/>
      <c r="G83" s="1526"/>
      <c r="H83" s="1526"/>
      <c r="I83" s="1526"/>
      <c r="J83" s="1526"/>
      <c r="K83" s="1623"/>
      <c r="L83" s="1623"/>
      <c r="N83" s="1521"/>
    </row>
    <row r="84" spans="1:14" ht="2.25" customHeight="1" thickBot="1">
      <c r="B84" s="1527"/>
      <c r="C84" s="1527"/>
      <c r="D84" s="1528"/>
      <c r="E84" s="1529"/>
      <c r="F84" s="1529"/>
      <c r="G84" s="1529"/>
      <c r="H84" s="1529"/>
      <c r="I84" s="1529"/>
      <c r="J84" s="1529"/>
      <c r="K84" s="1529"/>
      <c r="L84" s="1529"/>
      <c r="M84" s="1529"/>
    </row>
    <row r="85" spans="1:14" s="1531" customFormat="1" ht="15" customHeight="1">
      <c r="A85" s="1530"/>
      <c r="D85" s="1532"/>
      <c r="G85" s="1533"/>
      <c r="H85" s="1533"/>
      <c r="M85" s="1534" t="s">
        <v>30</v>
      </c>
    </row>
    <row r="86" spans="1:14" s="1531" customFormat="1" ht="12" customHeight="1">
      <c r="B86" s="1571" t="s">
        <v>1364</v>
      </c>
      <c r="D86" s="1532"/>
      <c r="G86" s="1535"/>
      <c r="H86" s="1535"/>
      <c r="M86" s="1536" t="s">
        <v>31</v>
      </c>
    </row>
    <row r="87" spans="1:14" s="1570" customFormat="1" ht="12" customHeight="1">
      <c r="B87" s="1574" t="s">
        <v>1102</v>
      </c>
      <c r="D87" s="1572"/>
      <c r="M87" s="1569"/>
    </row>
    <row r="88" spans="1:14" s="2230" customFormat="1" ht="12" customHeight="1">
      <c r="B88" s="2229" t="s">
        <v>1103</v>
      </c>
      <c r="D88" s="2231"/>
      <c r="M88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L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7"/>
  <sheetViews>
    <sheetView showGridLines="0" view="pageBreakPreview" zoomScale="80" zoomScaleNormal="100" zoomScaleSheetLayoutView="80" workbookViewId="0">
      <selection activeCell="L1" sqref="L1:L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L1" s="2380" t="s">
        <v>110</v>
      </c>
    </row>
    <row r="2" spans="1:14">
      <c r="L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508" t="s">
        <v>224</v>
      </c>
      <c r="C15" s="1517"/>
      <c r="D15" s="2031">
        <v>2022</v>
      </c>
      <c r="E15" s="2032">
        <f>SUM(G15:L15)</f>
        <v>35785</v>
      </c>
      <c r="F15" s="2033"/>
      <c r="G15" s="2033">
        <v>9334</v>
      </c>
      <c r="H15" s="2033">
        <v>9820</v>
      </c>
      <c r="I15" s="2033">
        <v>9208</v>
      </c>
      <c r="J15" s="2033">
        <v>2366</v>
      </c>
      <c r="K15" s="2034">
        <v>1623</v>
      </c>
      <c r="L15" s="2033">
        <v>3434</v>
      </c>
      <c r="M15" s="1624"/>
      <c r="N15" s="1512"/>
    </row>
    <row r="16" spans="1:14" s="1513" customFormat="1" ht="14.25" customHeight="1">
      <c r="B16" s="1514" t="s">
        <v>225</v>
      </c>
      <c r="D16" s="2031">
        <v>2023</v>
      </c>
      <c r="E16" s="2032">
        <f>SUM(G16:L16)</f>
        <v>36113</v>
      </c>
      <c r="F16" s="2034"/>
      <c r="G16" s="2033">
        <v>10402</v>
      </c>
      <c r="H16" s="2033">
        <v>10711</v>
      </c>
      <c r="I16" s="2033">
        <v>8693</v>
      </c>
      <c r="J16" s="2033">
        <v>2004</v>
      </c>
      <c r="K16" s="2034">
        <v>1631</v>
      </c>
      <c r="L16" s="2033">
        <v>2672</v>
      </c>
      <c r="M16" s="1624"/>
      <c r="N16" s="1516"/>
    </row>
    <row r="17" spans="2:14" s="1513" customFormat="1" ht="14.25" customHeight="1">
      <c r="B17" s="1515"/>
      <c r="D17" s="2031">
        <v>2024</v>
      </c>
      <c r="E17" s="2032">
        <f>SUM(G17:L17)</f>
        <v>35579</v>
      </c>
      <c r="F17" s="2034"/>
      <c r="G17" s="2033">
        <v>11237</v>
      </c>
      <c r="H17" s="2033">
        <v>11825</v>
      </c>
      <c r="I17" s="2033">
        <v>7788</v>
      </c>
      <c r="J17" s="2033">
        <v>1562</v>
      </c>
      <c r="K17" s="2034">
        <v>996</v>
      </c>
      <c r="L17" s="2033">
        <v>2171</v>
      </c>
      <c r="M17" s="1624"/>
      <c r="N17" s="1516"/>
    </row>
    <row r="18" spans="2:14" s="1513" customFormat="1" ht="14.25" customHeight="1">
      <c r="B18" s="1515"/>
      <c r="D18" s="2034"/>
      <c r="E18" s="2033"/>
      <c r="F18" s="2034"/>
      <c r="G18" s="2033"/>
      <c r="H18" s="2033"/>
      <c r="I18" s="2033"/>
      <c r="J18" s="2033"/>
      <c r="K18" s="2034"/>
      <c r="L18" s="2033"/>
      <c r="M18" s="1624"/>
      <c r="N18" s="1516"/>
    </row>
    <row r="19" spans="2:14" s="1513" customFormat="1" ht="14.25" customHeight="1">
      <c r="B19" s="1508" t="s">
        <v>948</v>
      </c>
      <c r="C19" s="1517"/>
      <c r="D19" s="2031">
        <v>2022</v>
      </c>
      <c r="E19" s="2032">
        <f>SUM(G19:L19)</f>
        <v>25291</v>
      </c>
      <c r="F19" s="2033"/>
      <c r="G19" s="2033">
        <v>11864</v>
      </c>
      <c r="H19" s="2033">
        <v>6708</v>
      </c>
      <c r="I19" s="2033">
        <v>3788</v>
      </c>
      <c r="J19" s="2033">
        <v>893</v>
      </c>
      <c r="K19" s="2034">
        <v>654</v>
      </c>
      <c r="L19" s="2033">
        <v>1384</v>
      </c>
      <c r="M19" s="1624"/>
      <c r="N19" s="1516"/>
    </row>
    <row r="20" spans="2:14" s="1492" customFormat="1" ht="14.25" customHeight="1">
      <c r="B20" s="1514" t="s">
        <v>226</v>
      </c>
      <c r="D20" s="2031">
        <v>2023</v>
      </c>
      <c r="E20" s="2032">
        <f>SUM(G20:L20)</f>
        <v>24950</v>
      </c>
      <c r="F20" s="2034"/>
      <c r="G20" s="2033">
        <v>12880</v>
      </c>
      <c r="H20" s="2033">
        <v>6048</v>
      </c>
      <c r="I20" s="2033">
        <v>3093</v>
      </c>
      <c r="J20" s="2033">
        <v>702</v>
      </c>
      <c r="K20" s="2034">
        <v>627</v>
      </c>
      <c r="L20" s="2033">
        <v>1600</v>
      </c>
      <c r="M20" s="1624"/>
      <c r="N20" s="1512"/>
    </row>
    <row r="21" spans="2:14" s="1513" customFormat="1" ht="14.25" customHeight="1">
      <c r="B21" s="1515"/>
      <c r="D21" s="2031">
        <v>2024</v>
      </c>
      <c r="E21" s="2032">
        <f>SUM(G21:L21)</f>
        <v>24409</v>
      </c>
      <c r="F21" s="2034"/>
      <c r="G21" s="2033">
        <v>11904</v>
      </c>
      <c r="H21" s="2033">
        <v>6375</v>
      </c>
      <c r="I21" s="2033">
        <v>3625</v>
      </c>
      <c r="J21" s="2033">
        <v>661</v>
      </c>
      <c r="K21" s="2034">
        <v>525</v>
      </c>
      <c r="L21" s="2033">
        <v>1319</v>
      </c>
      <c r="M21" s="1624"/>
      <c r="N21" s="1516"/>
    </row>
    <row r="22" spans="2:14" s="1513" customFormat="1" ht="14.25" customHeight="1">
      <c r="B22" s="1515"/>
      <c r="D22" s="2034"/>
      <c r="E22" s="2033"/>
      <c r="F22" s="2034"/>
      <c r="G22" s="2033"/>
      <c r="H22" s="2033"/>
      <c r="I22" s="2033"/>
      <c r="J22" s="2033"/>
      <c r="K22" s="2034"/>
      <c r="L22" s="2033"/>
      <c r="M22" s="1624"/>
      <c r="N22" s="1516"/>
    </row>
    <row r="23" spans="2:14" s="1513" customFormat="1" ht="14.25" customHeight="1">
      <c r="B23" s="1508" t="s">
        <v>227</v>
      </c>
      <c r="C23" s="1517"/>
      <c r="D23" s="2031">
        <v>2022</v>
      </c>
      <c r="E23" s="2032">
        <f>SUM(G23:L23)</f>
        <v>25025</v>
      </c>
      <c r="F23" s="2033"/>
      <c r="G23" s="2033">
        <v>7112</v>
      </c>
      <c r="H23" s="2033">
        <v>8723</v>
      </c>
      <c r="I23" s="2033">
        <v>5734</v>
      </c>
      <c r="J23" s="2033">
        <v>1248</v>
      </c>
      <c r="K23" s="2034">
        <v>918</v>
      </c>
      <c r="L23" s="2033">
        <v>1290</v>
      </c>
      <c r="M23" s="1624"/>
      <c r="N23" s="1516"/>
    </row>
    <row r="24" spans="2:14" s="1513" customFormat="1" ht="14.25" customHeight="1">
      <c r="B24" s="1514" t="s">
        <v>228</v>
      </c>
      <c r="D24" s="2031">
        <v>2023</v>
      </c>
      <c r="E24" s="2032">
        <f>SUM(G24:L24)</f>
        <v>24625</v>
      </c>
      <c r="F24" s="2034"/>
      <c r="G24" s="2033">
        <v>7073</v>
      </c>
      <c r="H24" s="2033">
        <v>8131</v>
      </c>
      <c r="I24" s="2033">
        <v>5526</v>
      </c>
      <c r="J24" s="2033">
        <v>1419</v>
      </c>
      <c r="K24" s="2034">
        <v>968</v>
      </c>
      <c r="L24" s="2033">
        <v>1508</v>
      </c>
      <c r="M24" s="1624"/>
      <c r="N24" s="1516"/>
    </row>
    <row r="25" spans="2:14" s="1492" customFormat="1" ht="14.25" customHeight="1">
      <c r="B25" s="1515"/>
      <c r="D25" s="2031">
        <v>2024</v>
      </c>
      <c r="E25" s="2032">
        <f>SUM(G25:L25)</f>
        <v>24033</v>
      </c>
      <c r="F25" s="2034"/>
      <c r="G25" s="2033">
        <v>7122</v>
      </c>
      <c r="H25" s="2033">
        <v>8427</v>
      </c>
      <c r="I25" s="2033">
        <v>5096</v>
      </c>
      <c r="J25" s="2033">
        <v>1076</v>
      </c>
      <c r="K25" s="2034">
        <v>1078</v>
      </c>
      <c r="L25" s="2033">
        <v>1234</v>
      </c>
      <c r="M25" s="1624"/>
      <c r="N25" s="1518"/>
    </row>
    <row r="26" spans="2:14" s="1492" customFormat="1" ht="14.25" customHeight="1">
      <c r="B26" s="1515"/>
      <c r="D26" s="2034"/>
      <c r="E26" s="2033"/>
      <c r="F26" s="2034"/>
      <c r="G26" s="2034"/>
      <c r="H26" s="2034"/>
      <c r="I26" s="2034"/>
      <c r="J26" s="2034"/>
      <c r="K26" s="2034"/>
      <c r="L26" s="2038"/>
      <c r="M26" s="1624"/>
      <c r="N26" s="1518"/>
    </row>
    <row r="27" spans="2:14" s="1513" customFormat="1" ht="14.25" customHeight="1">
      <c r="B27" s="1508" t="s">
        <v>229</v>
      </c>
      <c r="C27" s="1517"/>
      <c r="D27" s="2031">
        <v>2022</v>
      </c>
      <c r="E27" s="2032">
        <f>SUM(G27:L27)</f>
        <v>3004</v>
      </c>
      <c r="F27" s="2033"/>
      <c r="G27" s="2033">
        <v>2184</v>
      </c>
      <c r="H27" s="2033">
        <v>593</v>
      </c>
      <c r="I27" s="2033">
        <v>170</v>
      </c>
      <c r="J27" s="2033">
        <v>42</v>
      </c>
      <c r="K27" s="2034">
        <v>12</v>
      </c>
      <c r="L27" s="2033">
        <v>3</v>
      </c>
      <c r="M27" s="1624"/>
      <c r="N27" s="1516"/>
    </row>
    <row r="28" spans="2:14" s="1513" customFormat="1" ht="14.25" customHeight="1">
      <c r="B28" s="1520"/>
      <c r="D28" s="2031">
        <v>2023</v>
      </c>
      <c r="E28" s="2032">
        <f>SUM(G28:L28)</f>
        <v>3060</v>
      </c>
      <c r="F28" s="2034"/>
      <c r="G28" s="2033">
        <v>2483</v>
      </c>
      <c r="H28" s="2033">
        <v>438</v>
      </c>
      <c r="I28" s="2033">
        <v>134</v>
      </c>
      <c r="J28" s="2033">
        <v>5</v>
      </c>
      <c r="K28" s="2034" t="s">
        <v>29</v>
      </c>
      <c r="L28" s="2033" t="s">
        <v>29</v>
      </c>
      <c r="M28" s="1624"/>
      <c r="N28" s="1516"/>
    </row>
    <row r="29" spans="2:14" s="1513" customFormat="1" ht="14.25" customHeight="1">
      <c r="B29" s="1515"/>
      <c r="D29" s="2031">
        <v>2024</v>
      </c>
      <c r="E29" s="2032">
        <f>SUM(G29:L29)</f>
        <v>3070</v>
      </c>
      <c r="F29" s="2034"/>
      <c r="G29" s="2033">
        <v>2758</v>
      </c>
      <c r="H29" s="2033">
        <v>240</v>
      </c>
      <c r="I29" s="2033">
        <v>67</v>
      </c>
      <c r="J29" s="2033">
        <v>5</v>
      </c>
      <c r="K29" s="2034" t="s">
        <v>29</v>
      </c>
      <c r="L29" s="2033" t="s">
        <v>29</v>
      </c>
      <c r="M29" s="1624"/>
      <c r="N29" s="1516"/>
    </row>
    <row r="30" spans="2:14" s="1513" customFormat="1" ht="14.25" customHeight="1">
      <c r="B30" s="1515"/>
      <c r="D30" s="2034"/>
      <c r="E30" s="2033"/>
      <c r="F30" s="2034"/>
      <c r="G30" s="2033"/>
      <c r="H30" s="2033"/>
      <c r="I30" s="2033"/>
      <c r="J30" s="2033"/>
      <c r="K30" s="2034"/>
      <c r="L30" s="2033"/>
      <c r="M30" s="1624"/>
      <c r="N30" s="1516"/>
    </row>
    <row r="31" spans="2:14" s="1492" customFormat="1" ht="14.25" customHeight="1">
      <c r="B31" s="1508" t="s">
        <v>1106</v>
      </c>
      <c r="C31" s="1517"/>
      <c r="D31" s="2031">
        <v>2022</v>
      </c>
      <c r="E31" s="2032">
        <f>SUM(G31:L31)</f>
        <v>2962</v>
      </c>
      <c r="F31" s="2033"/>
      <c r="G31" s="2033">
        <v>1178</v>
      </c>
      <c r="H31" s="2033">
        <v>1523</v>
      </c>
      <c r="I31" s="2033">
        <v>227</v>
      </c>
      <c r="J31" s="2033">
        <v>24</v>
      </c>
      <c r="K31" s="2034">
        <v>10</v>
      </c>
      <c r="L31" s="2033" t="s">
        <v>29</v>
      </c>
      <c r="M31" s="1624"/>
      <c r="N31" s="1519"/>
    </row>
    <row r="32" spans="2:14" s="1513" customFormat="1" ht="14.25" customHeight="1">
      <c r="B32" s="1520"/>
      <c r="D32" s="2031">
        <v>2023</v>
      </c>
      <c r="E32" s="2032">
        <f>SUM(G32:L32)</f>
        <v>3010</v>
      </c>
      <c r="F32" s="2034"/>
      <c r="G32" s="2033">
        <v>1544</v>
      </c>
      <c r="H32" s="2033">
        <v>1276</v>
      </c>
      <c r="I32" s="2033">
        <v>189</v>
      </c>
      <c r="J32" s="2033">
        <v>1</v>
      </c>
      <c r="K32" s="2034" t="s">
        <v>29</v>
      </c>
      <c r="L32" s="2033" t="s">
        <v>29</v>
      </c>
      <c r="M32" s="1624"/>
      <c r="N32" s="1521"/>
    </row>
    <row r="33" spans="2:14" s="1513" customFormat="1" ht="14.25" customHeight="1">
      <c r="B33" s="1515"/>
      <c r="D33" s="2031">
        <v>2024</v>
      </c>
      <c r="E33" s="2032">
        <f>SUM(G33:L33)</f>
        <v>2997</v>
      </c>
      <c r="F33" s="2034"/>
      <c r="G33" s="2033">
        <v>1824</v>
      </c>
      <c r="H33" s="2033">
        <v>1017</v>
      </c>
      <c r="I33" s="2033">
        <v>156</v>
      </c>
      <c r="J33" s="2033" t="s">
        <v>29</v>
      </c>
      <c r="K33" s="2034" t="s">
        <v>29</v>
      </c>
      <c r="L33" s="2033" t="s">
        <v>29</v>
      </c>
      <c r="M33" s="1624"/>
      <c r="N33" s="1521"/>
    </row>
    <row r="34" spans="2:14" s="1513" customFormat="1" ht="14.25" customHeight="1">
      <c r="B34" s="1515"/>
      <c r="D34" s="2034"/>
      <c r="E34" s="2033"/>
      <c r="F34" s="2034"/>
      <c r="G34" s="2033"/>
      <c r="H34" s="2033"/>
      <c r="I34" s="2033"/>
      <c r="J34" s="2033"/>
      <c r="K34" s="2034"/>
      <c r="L34" s="2033"/>
      <c r="M34" s="1624"/>
      <c r="N34" s="1521"/>
    </row>
    <row r="35" spans="2:14" s="1513" customFormat="1" ht="14.25" customHeight="1">
      <c r="B35" s="1508" t="s">
        <v>755</v>
      </c>
      <c r="D35" s="2031">
        <v>2022</v>
      </c>
      <c r="E35" s="2032">
        <f>SUM(G35:L35)</f>
        <v>42</v>
      </c>
      <c r="F35" s="2034"/>
      <c r="G35" s="2033">
        <v>39</v>
      </c>
      <c r="H35" s="2033">
        <v>3</v>
      </c>
      <c r="I35" s="2033" t="s">
        <v>29</v>
      </c>
      <c r="J35" s="2033" t="s">
        <v>29</v>
      </c>
      <c r="K35" s="2034" t="s">
        <v>29</v>
      </c>
      <c r="L35" s="2033" t="s">
        <v>29</v>
      </c>
      <c r="M35" s="1624"/>
      <c r="N35" s="1521"/>
    </row>
    <row r="36" spans="2:14" s="1492" customFormat="1" ht="14.25" customHeight="1">
      <c r="B36" s="1520"/>
      <c r="D36" s="2031">
        <v>2023</v>
      </c>
      <c r="E36" s="2032">
        <f>SUM(G36:L36)</f>
        <v>50</v>
      </c>
      <c r="F36" s="2034"/>
      <c r="G36" s="2033">
        <v>46</v>
      </c>
      <c r="H36" s="2033">
        <v>2</v>
      </c>
      <c r="I36" s="2033">
        <v>2</v>
      </c>
      <c r="J36" s="2033" t="s">
        <v>29</v>
      </c>
      <c r="K36" s="2034" t="s">
        <v>29</v>
      </c>
      <c r="L36" s="2033" t="s">
        <v>29</v>
      </c>
      <c r="M36" s="1624"/>
      <c r="N36" s="1518"/>
    </row>
    <row r="37" spans="2:14" s="1513" customFormat="1" ht="14.25" customHeight="1">
      <c r="B37" s="1515"/>
      <c r="D37" s="2031">
        <v>2024</v>
      </c>
      <c r="E37" s="2032">
        <f>SUM(G37:L37)</f>
        <v>73</v>
      </c>
      <c r="F37" s="2034"/>
      <c r="G37" s="2033">
        <v>53</v>
      </c>
      <c r="H37" s="2033">
        <v>11</v>
      </c>
      <c r="I37" s="2033">
        <v>6</v>
      </c>
      <c r="J37" s="2033">
        <v>1</v>
      </c>
      <c r="K37" s="2034">
        <v>1</v>
      </c>
      <c r="L37" s="2033">
        <v>1</v>
      </c>
      <c r="M37" s="1624"/>
      <c r="N37" s="1523"/>
    </row>
    <row r="38" spans="2:14" s="1513" customFormat="1" ht="14.25" customHeight="1">
      <c r="B38" s="1515"/>
      <c r="D38" s="2034"/>
      <c r="E38" s="2033"/>
      <c r="F38" s="2034"/>
      <c r="G38" s="2033"/>
      <c r="H38" s="2033"/>
      <c r="I38" s="2033"/>
      <c r="J38" s="2033"/>
      <c r="K38" s="2034"/>
      <c r="L38" s="2033"/>
      <c r="M38" s="1624"/>
      <c r="N38" s="1523"/>
    </row>
    <row r="39" spans="2:14" s="1513" customFormat="1" ht="14.25" customHeight="1">
      <c r="B39" s="1508" t="s">
        <v>756</v>
      </c>
      <c r="D39" s="2031">
        <v>2022</v>
      </c>
      <c r="E39" s="2032">
        <f>SUM(G39:L39)</f>
        <v>42</v>
      </c>
      <c r="F39" s="2034"/>
      <c r="G39" s="2033">
        <v>37</v>
      </c>
      <c r="H39" s="2033">
        <v>4</v>
      </c>
      <c r="I39" s="2033">
        <v>1</v>
      </c>
      <c r="J39" s="2033" t="s">
        <v>29</v>
      </c>
      <c r="K39" s="2034" t="s">
        <v>29</v>
      </c>
      <c r="L39" s="2033" t="s">
        <v>29</v>
      </c>
      <c r="M39" s="1624"/>
      <c r="N39" s="1523"/>
    </row>
    <row r="40" spans="2:14" s="1513" customFormat="1" ht="14.25" customHeight="1">
      <c r="B40" s="1520"/>
      <c r="D40" s="2031">
        <v>2023</v>
      </c>
      <c r="E40" s="2032">
        <f>SUM(G40:L40)</f>
        <v>50</v>
      </c>
      <c r="F40" s="2034"/>
      <c r="G40" s="2033">
        <v>43</v>
      </c>
      <c r="H40" s="2033">
        <v>2</v>
      </c>
      <c r="I40" s="2033">
        <v>5</v>
      </c>
      <c r="J40" s="2033" t="s">
        <v>29</v>
      </c>
      <c r="K40" s="2034" t="s">
        <v>29</v>
      </c>
      <c r="L40" s="2033" t="s">
        <v>29</v>
      </c>
      <c r="M40" s="1624"/>
      <c r="N40" s="1523"/>
    </row>
    <row r="41" spans="2:14" s="1492" customFormat="1" ht="14.25" customHeight="1">
      <c r="B41" s="1515"/>
      <c r="D41" s="2031">
        <v>2024</v>
      </c>
      <c r="E41" s="2032">
        <f>SUM(G41:L41)</f>
        <v>73</v>
      </c>
      <c r="F41" s="2034"/>
      <c r="G41" s="2033">
        <v>64</v>
      </c>
      <c r="H41" s="2033">
        <v>4</v>
      </c>
      <c r="I41" s="2033">
        <v>2</v>
      </c>
      <c r="J41" s="2033">
        <v>1</v>
      </c>
      <c r="K41" s="2034">
        <v>1</v>
      </c>
      <c r="L41" s="2033">
        <v>1</v>
      </c>
      <c r="M41" s="1624"/>
      <c r="N41" s="1524"/>
    </row>
    <row r="42" spans="2:14" s="1492" customFormat="1" ht="14.25" customHeight="1">
      <c r="B42" s="1515"/>
      <c r="D42" s="2034"/>
      <c r="E42" s="2033"/>
      <c r="F42" s="2034"/>
      <c r="G42" s="2033"/>
      <c r="H42" s="2033"/>
      <c r="I42" s="2033"/>
      <c r="J42" s="2033"/>
      <c r="K42" s="2034"/>
      <c r="L42" s="2033"/>
      <c r="M42" s="1624"/>
      <c r="N42" s="1524"/>
    </row>
    <row r="43" spans="2:14" s="1513" customFormat="1" ht="14.25" customHeight="1">
      <c r="B43" s="1508" t="s">
        <v>949</v>
      </c>
      <c r="D43" s="2031">
        <v>2022</v>
      </c>
      <c r="E43" s="2032">
        <f>SUM(G43:L43)</f>
        <v>42</v>
      </c>
      <c r="F43" s="2034"/>
      <c r="G43" s="2033">
        <v>33</v>
      </c>
      <c r="H43" s="2033">
        <v>6</v>
      </c>
      <c r="I43" s="2033">
        <v>3</v>
      </c>
      <c r="J43" s="2033" t="s">
        <v>29</v>
      </c>
      <c r="K43" s="2034" t="s">
        <v>29</v>
      </c>
      <c r="L43" s="2033" t="s">
        <v>29</v>
      </c>
      <c r="M43" s="1624"/>
      <c r="N43" s="1525"/>
    </row>
    <row r="44" spans="2:14" s="1513" customFormat="1" ht="14.25" customHeight="1">
      <c r="B44" s="1520"/>
      <c r="D44" s="2031">
        <v>2023</v>
      </c>
      <c r="E44" s="2032">
        <f>SUM(G44:L44)</f>
        <v>50</v>
      </c>
      <c r="F44" s="2034"/>
      <c r="G44" s="2033">
        <v>42</v>
      </c>
      <c r="H44" s="2033">
        <v>6</v>
      </c>
      <c r="I44" s="2033">
        <v>2</v>
      </c>
      <c r="J44" s="2033" t="s">
        <v>29</v>
      </c>
      <c r="K44" s="2034" t="s">
        <v>29</v>
      </c>
      <c r="L44" s="2033" t="s">
        <v>29</v>
      </c>
      <c r="M44" s="1624"/>
      <c r="N44" s="1525"/>
    </row>
    <row r="45" spans="2:14" s="1513" customFormat="1" ht="14.25" customHeight="1">
      <c r="B45" s="1515"/>
      <c r="D45" s="2031">
        <v>2024</v>
      </c>
      <c r="E45" s="2032">
        <f>SUM(G45:L45)</f>
        <v>73</v>
      </c>
      <c r="F45" s="2034"/>
      <c r="G45" s="2033">
        <v>65</v>
      </c>
      <c r="H45" s="2033">
        <v>6</v>
      </c>
      <c r="I45" s="2033">
        <v>1</v>
      </c>
      <c r="J45" s="2033">
        <v>1</v>
      </c>
      <c r="K45" s="2034" t="s">
        <v>29</v>
      </c>
      <c r="L45" s="2033" t="s">
        <v>29</v>
      </c>
      <c r="M45" s="1624"/>
      <c r="N45" s="1525"/>
    </row>
    <row r="46" spans="2:14" s="1513" customFormat="1" ht="14.25" customHeight="1">
      <c r="B46" s="1515"/>
      <c r="D46" s="2034"/>
      <c r="E46" s="2033"/>
      <c r="F46" s="2034"/>
      <c r="G46" s="2033"/>
      <c r="H46" s="2033"/>
      <c r="I46" s="2033"/>
      <c r="J46" s="2033"/>
      <c r="K46" s="2034"/>
      <c r="L46" s="2033"/>
      <c r="M46" s="1624"/>
      <c r="N46" s="1525"/>
    </row>
    <row r="47" spans="2:14" s="1492" customFormat="1" ht="14.25" customHeight="1">
      <c r="B47" s="1508" t="s">
        <v>757</v>
      </c>
      <c r="C47" s="1517"/>
      <c r="D47" s="2031">
        <v>2022</v>
      </c>
      <c r="E47" s="2032">
        <f>SUM(G47:L47)</f>
        <v>12286</v>
      </c>
      <c r="F47" s="2033"/>
      <c r="G47" s="2033">
        <v>4550</v>
      </c>
      <c r="H47" s="2033">
        <v>3045</v>
      </c>
      <c r="I47" s="2033">
        <v>2499</v>
      </c>
      <c r="J47" s="2033">
        <v>640</v>
      </c>
      <c r="K47" s="2034">
        <v>686</v>
      </c>
      <c r="L47" s="2033">
        <v>866</v>
      </c>
      <c r="M47" s="1624"/>
      <c r="N47" s="1524"/>
    </row>
    <row r="48" spans="2:14" s="1513" customFormat="1" ht="14.25" customHeight="1">
      <c r="B48" s="1520"/>
      <c r="D48" s="2031">
        <v>2023</v>
      </c>
      <c r="E48" s="2032">
        <f>SUM(G48:L48)</f>
        <v>11508</v>
      </c>
      <c r="F48" s="2034"/>
      <c r="G48" s="2033">
        <v>4661</v>
      </c>
      <c r="H48" s="2033">
        <v>2736</v>
      </c>
      <c r="I48" s="2033">
        <v>2217</v>
      </c>
      <c r="J48" s="2033">
        <v>699</v>
      </c>
      <c r="K48" s="2034">
        <v>539</v>
      </c>
      <c r="L48" s="2033">
        <v>656</v>
      </c>
      <c r="M48" s="1624"/>
      <c r="N48" s="1525"/>
    </row>
    <row r="49" spans="2:14" s="1513" customFormat="1" ht="14.25" customHeight="1">
      <c r="B49" s="1515"/>
      <c r="D49" s="2031">
        <v>2024</v>
      </c>
      <c r="E49" s="2032">
        <f>SUM(G49:L49)</f>
        <v>11277</v>
      </c>
      <c r="F49" s="2034"/>
      <c r="G49" s="2033">
        <v>3545</v>
      </c>
      <c r="H49" s="2033">
        <v>3130</v>
      </c>
      <c r="I49" s="2033">
        <v>2307</v>
      </c>
      <c r="J49" s="2033">
        <v>1089</v>
      </c>
      <c r="K49" s="2034">
        <v>809</v>
      </c>
      <c r="L49" s="2033">
        <v>397</v>
      </c>
      <c r="M49" s="1624"/>
      <c r="N49" s="1525"/>
    </row>
    <row r="50" spans="2:14" s="1513" customFormat="1" ht="14.25" customHeight="1">
      <c r="B50" s="1515"/>
      <c r="D50" s="2034"/>
      <c r="E50" s="2033"/>
      <c r="F50" s="2034"/>
      <c r="G50" s="2033"/>
      <c r="H50" s="2033"/>
      <c r="I50" s="2033"/>
      <c r="J50" s="2033"/>
      <c r="K50" s="2034"/>
      <c r="L50" s="2033"/>
      <c r="M50" s="1624"/>
      <c r="N50" s="1525"/>
    </row>
    <row r="51" spans="2:14" s="1513" customFormat="1" ht="14.25" customHeight="1">
      <c r="B51" s="1508" t="s">
        <v>758</v>
      </c>
      <c r="C51" s="1517"/>
      <c r="D51" s="2031">
        <v>2022</v>
      </c>
      <c r="E51" s="2032">
        <f>SUM(G51:L51)</f>
        <v>12285</v>
      </c>
      <c r="F51" s="2033"/>
      <c r="G51" s="2033">
        <v>4112</v>
      </c>
      <c r="H51" s="2033">
        <v>2723</v>
      </c>
      <c r="I51" s="2033">
        <v>2621</v>
      </c>
      <c r="J51" s="2033">
        <v>1108</v>
      </c>
      <c r="K51" s="2034">
        <v>766</v>
      </c>
      <c r="L51" s="2033">
        <v>955</v>
      </c>
      <c r="M51" s="1624"/>
      <c r="N51" s="1525"/>
    </row>
    <row r="52" spans="2:14" s="1492" customFormat="1" ht="14.25" customHeight="1">
      <c r="B52" s="1520"/>
      <c r="D52" s="2031">
        <v>2023</v>
      </c>
      <c r="E52" s="2032">
        <f>SUM(G52:L52)</f>
        <v>11525</v>
      </c>
      <c r="F52" s="2034"/>
      <c r="G52" s="2033">
        <v>3576</v>
      </c>
      <c r="H52" s="2033">
        <v>2466</v>
      </c>
      <c r="I52" s="2033">
        <v>2687</v>
      </c>
      <c r="J52" s="2033">
        <v>1055</v>
      </c>
      <c r="K52" s="2034">
        <v>754</v>
      </c>
      <c r="L52" s="2033">
        <v>987</v>
      </c>
      <c r="M52" s="1624"/>
      <c r="N52" s="1524"/>
    </row>
    <row r="53" spans="2:14" s="1492" customFormat="1" ht="14.25" customHeight="1">
      <c r="B53" s="1515"/>
      <c r="D53" s="2031">
        <v>2024</v>
      </c>
      <c r="E53" s="2032">
        <f>SUM(G53:L53)</f>
        <v>11283</v>
      </c>
      <c r="F53" s="2034"/>
      <c r="G53" s="2033">
        <v>2333</v>
      </c>
      <c r="H53" s="2033">
        <v>3939</v>
      </c>
      <c r="I53" s="2033">
        <v>3142</v>
      </c>
      <c r="J53" s="2033">
        <v>1220</v>
      </c>
      <c r="K53" s="2034">
        <v>474</v>
      </c>
      <c r="L53" s="2033">
        <v>175</v>
      </c>
      <c r="M53" s="1624"/>
      <c r="N53" s="1524"/>
    </row>
    <row r="54" spans="2:14" s="1492" customFormat="1" ht="14.25" customHeight="1">
      <c r="D54" s="2037"/>
      <c r="E54" s="2037"/>
      <c r="F54" s="2037"/>
      <c r="G54" s="2033"/>
      <c r="H54" s="2033"/>
      <c r="I54" s="2033"/>
      <c r="J54" s="2033"/>
      <c r="K54" s="2034"/>
      <c r="L54" s="2033"/>
      <c r="M54" s="1624"/>
      <c r="N54" s="1524"/>
    </row>
    <row r="55" spans="2:14" s="1513" customFormat="1" ht="14.25" customHeight="1">
      <c r="B55" s="1508" t="s">
        <v>759</v>
      </c>
      <c r="C55" s="1517"/>
      <c r="D55" s="2031">
        <v>2022</v>
      </c>
      <c r="E55" s="2032">
        <f>SUM(G55:L55)</f>
        <v>12282</v>
      </c>
      <c r="F55" s="2033"/>
      <c r="G55" s="2033">
        <v>1773</v>
      </c>
      <c r="H55" s="2033">
        <v>3551</v>
      </c>
      <c r="I55" s="2033">
        <v>3721</v>
      </c>
      <c r="J55" s="2033">
        <v>1567</v>
      </c>
      <c r="K55" s="2034">
        <v>962</v>
      </c>
      <c r="L55" s="2033">
        <v>708</v>
      </c>
      <c r="M55" s="1624"/>
      <c r="N55" s="1525"/>
    </row>
    <row r="56" spans="2:14" s="1513" customFormat="1" ht="14.25" customHeight="1">
      <c r="B56" s="1520"/>
      <c r="D56" s="2031">
        <v>2023</v>
      </c>
      <c r="E56" s="2032">
        <f>SUM(G56:L56)</f>
        <v>11516</v>
      </c>
      <c r="F56" s="2034"/>
      <c r="G56" s="2033">
        <v>2295</v>
      </c>
      <c r="H56" s="2033">
        <v>4074</v>
      </c>
      <c r="I56" s="2033">
        <v>2860</v>
      </c>
      <c r="J56" s="2033">
        <v>1110</v>
      </c>
      <c r="K56" s="2034">
        <v>622</v>
      </c>
      <c r="L56" s="2033">
        <v>555</v>
      </c>
      <c r="M56" s="1624"/>
      <c r="N56" s="1525"/>
    </row>
    <row r="57" spans="2:14" s="1513" customFormat="1" ht="14.25" customHeight="1">
      <c r="B57" s="1515"/>
      <c r="D57" s="2031">
        <v>2024</v>
      </c>
      <c r="E57" s="2032">
        <f>SUM(G57:L57)</f>
        <v>11274</v>
      </c>
      <c r="F57" s="2034"/>
      <c r="G57" s="2033">
        <v>2946</v>
      </c>
      <c r="H57" s="2033">
        <v>3323</v>
      </c>
      <c r="I57" s="2033">
        <v>2534</v>
      </c>
      <c r="J57" s="2033">
        <v>1256</v>
      </c>
      <c r="K57" s="2034">
        <v>744</v>
      </c>
      <c r="L57" s="2033">
        <v>471</v>
      </c>
      <c r="M57" s="1624"/>
      <c r="N57" s="1525"/>
    </row>
    <row r="58" spans="2:14" s="1513" customFormat="1" ht="14.25" customHeight="1">
      <c r="B58" s="1515"/>
      <c r="D58" s="2034"/>
      <c r="E58" s="2033"/>
      <c r="F58" s="2034"/>
      <c r="G58" s="2033"/>
      <c r="H58" s="2033"/>
      <c r="I58" s="2033"/>
      <c r="J58" s="2033"/>
      <c r="K58" s="2034"/>
      <c r="L58" s="2033"/>
      <c r="M58" s="1624"/>
      <c r="N58" s="1525"/>
    </row>
    <row r="59" spans="2:14" s="1513" customFormat="1" ht="14.25" customHeight="1">
      <c r="B59" s="1508" t="s">
        <v>760</v>
      </c>
      <c r="C59" s="1517"/>
      <c r="D59" s="2031">
        <v>2022</v>
      </c>
      <c r="E59" s="2032">
        <f>SUM(G59:L59)</f>
        <v>4280</v>
      </c>
      <c r="F59" s="2033"/>
      <c r="G59" s="2033">
        <v>906</v>
      </c>
      <c r="H59" s="2033">
        <v>720</v>
      </c>
      <c r="I59" s="2033">
        <v>919</v>
      </c>
      <c r="J59" s="2033">
        <v>538</v>
      </c>
      <c r="K59" s="2034">
        <v>449</v>
      </c>
      <c r="L59" s="2033">
        <v>748</v>
      </c>
      <c r="M59" s="1624"/>
      <c r="N59" s="1525"/>
    </row>
    <row r="60" spans="2:14" s="1492" customFormat="1" ht="14.25" customHeight="1">
      <c r="B60" s="1520"/>
      <c r="D60" s="2031">
        <v>2023</v>
      </c>
      <c r="E60" s="2032">
        <f>SUM(G60:L60)</f>
        <v>4035</v>
      </c>
      <c r="F60" s="2034"/>
      <c r="G60" s="2033">
        <v>1056</v>
      </c>
      <c r="H60" s="2033">
        <v>752</v>
      </c>
      <c r="I60" s="2033">
        <v>748</v>
      </c>
      <c r="J60" s="2033">
        <v>409</v>
      </c>
      <c r="K60" s="2034">
        <v>367</v>
      </c>
      <c r="L60" s="2033">
        <v>703</v>
      </c>
      <c r="M60" s="1624"/>
      <c r="N60" s="1524"/>
    </row>
    <row r="61" spans="2:14" s="1513" customFormat="1" ht="14.25" customHeight="1">
      <c r="B61" s="1515"/>
      <c r="D61" s="2031">
        <v>2024</v>
      </c>
      <c r="E61" s="2032">
        <f>SUM(G61:L61)</f>
        <v>4222</v>
      </c>
      <c r="F61" s="2034"/>
      <c r="G61" s="2033">
        <v>1246</v>
      </c>
      <c r="H61" s="2033">
        <v>1220</v>
      </c>
      <c r="I61" s="2033">
        <v>928</v>
      </c>
      <c r="J61" s="2033">
        <v>436</v>
      </c>
      <c r="K61" s="2034">
        <v>259</v>
      </c>
      <c r="L61" s="2033">
        <v>133</v>
      </c>
      <c r="M61" s="1624"/>
      <c r="N61" s="1525"/>
    </row>
    <row r="62" spans="2:14" s="1513" customFormat="1" ht="14.25" customHeight="1">
      <c r="B62" s="1515"/>
      <c r="D62" s="2034"/>
      <c r="E62" s="2033"/>
      <c r="F62" s="2034"/>
      <c r="G62" s="2033"/>
      <c r="H62" s="2033"/>
      <c r="I62" s="2033"/>
      <c r="J62" s="2033"/>
      <c r="K62" s="2034"/>
      <c r="L62" s="2033"/>
      <c r="M62" s="1624"/>
      <c r="N62" s="1525"/>
    </row>
    <row r="63" spans="2:14" s="1513" customFormat="1" ht="14.25" customHeight="1">
      <c r="B63" s="1508" t="s">
        <v>761</v>
      </c>
      <c r="C63" s="1517"/>
      <c r="D63" s="2031">
        <v>2022</v>
      </c>
      <c r="E63" s="2032">
        <f>SUM(G63:L63)</f>
        <v>4261</v>
      </c>
      <c r="F63" s="2033"/>
      <c r="G63" s="2033">
        <v>1430</v>
      </c>
      <c r="H63" s="2033">
        <v>867</v>
      </c>
      <c r="I63" s="2033">
        <v>772</v>
      </c>
      <c r="J63" s="2033">
        <v>354</v>
      </c>
      <c r="K63" s="2034">
        <v>339</v>
      </c>
      <c r="L63" s="2033">
        <v>499</v>
      </c>
      <c r="M63" s="1624"/>
      <c r="N63" s="1525"/>
    </row>
    <row r="64" spans="2:14" s="1513" customFormat="1" ht="14.25" customHeight="1">
      <c r="B64" s="1520"/>
      <c r="D64" s="2031">
        <v>2023</v>
      </c>
      <c r="E64" s="2032">
        <f>SUM(G64:L64)</f>
        <v>4048</v>
      </c>
      <c r="F64" s="2034"/>
      <c r="G64" s="2033">
        <v>1553</v>
      </c>
      <c r="H64" s="2033">
        <v>976</v>
      </c>
      <c r="I64" s="2033">
        <v>563</v>
      </c>
      <c r="J64" s="2033">
        <v>244</v>
      </c>
      <c r="K64" s="2034">
        <v>258</v>
      </c>
      <c r="L64" s="2033">
        <v>454</v>
      </c>
      <c r="M64" s="1624"/>
      <c r="N64" s="1525"/>
    </row>
    <row r="65" spans="2:14" s="1492" customFormat="1" ht="14.25" customHeight="1">
      <c r="B65" s="1515"/>
      <c r="D65" s="2031">
        <v>2024</v>
      </c>
      <c r="E65" s="2032">
        <f>SUM(G65:L65)</f>
        <v>4140</v>
      </c>
      <c r="F65" s="2034"/>
      <c r="G65" s="2033">
        <v>1400</v>
      </c>
      <c r="H65" s="2033">
        <v>901</v>
      </c>
      <c r="I65" s="2033">
        <v>749</v>
      </c>
      <c r="J65" s="2033">
        <v>416</v>
      </c>
      <c r="K65" s="2034">
        <v>286</v>
      </c>
      <c r="L65" s="2033">
        <v>388</v>
      </c>
      <c r="M65" s="1624"/>
      <c r="N65" s="1524"/>
    </row>
    <row r="66" spans="2:14" s="1513" customFormat="1" ht="14.25" customHeight="1">
      <c r="B66" s="1515"/>
      <c r="D66" s="2034"/>
      <c r="E66" s="2033"/>
      <c r="F66" s="2034"/>
      <c r="G66" s="2033"/>
      <c r="H66" s="2033"/>
      <c r="I66" s="2033"/>
      <c r="J66" s="2033"/>
      <c r="K66" s="2034"/>
      <c r="L66" s="2033"/>
      <c r="M66" s="1624"/>
      <c r="N66" s="1525"/>
    </row>
    <row r="67" spans="2:14" s="1513" customFormat="1" ht="14.25" customHeight="1">
      <c r="B67" s="1508" t="s">
        <v>230</v>
      </c>
      <c r="C67" s="1517"/>
      <c r="D67" s="2031">
        <v>2022</v>
      </c>
      <c r="E67" s="2032">
        <f>SUM(G67:L67)</f>
        <v>48625</v>
      </c>
      <c r="F67" s="2033"/>
      <c r="G67" s="2033">
        <v>10440</v>
      </c>
      <c r="H67" s="2033">
        <v>20575</v>
      </c>
      <c r="I67" s="2033">
        <v>11785</v>
      </c>
      <c r="J67" s="2033">
        <v>2367</v>
      </c>
      <c r="K67" s="2034">
        <v>1455</v>
      </c>
      <c r="L67" s="2033">
        <v>2003</v>
      </c>
      <c r="M67" s="1624"/>
      <c r="N67" s="1525"/>
    </row>
    <row r="68" spans="2:14" s="1513" customFormat="1" ht="14.25" customHeight="1">
      <c r="B68" s="1514" t="s">
        <v>231</v>
      </c>
      <c r="D68" s="2031">
        <v>2023</v>
      </c>
      <c r="E68" s="2032">
        <f>SUM(G68:L68)</f>
        <v>47727</v>
      </c>
      <c r="F68" s="2034"/>
      <c r="G68" s="2033">
        <v>10824</v>
      </c>
      <c r="H68" s="2033">
        <v>20490</v>
      </c>
      <c r="I68" s="2033">
        <v>11104</v>
      </c>
      <c r="J68" s="2033">
        <v>2268</v>
      </c>
      <c r="K68" s="2034">
        <v>1182</v>
      </c>
      <c r="L68" s="2033">
        <v>1859</v>
      </c>
      <c r="M68" s="1624"/>
      <c r="N68" s="1525"/>
    </row>
    <row r="69" spans="2:14" s="1513" customFormat="1" ht="14.25" customHeight="1">
      <c r="B69" s="1515"/>
      <c r="D69" s="2031">
        <v>2024</v>
      </c>
      <c r="E69" s="2032">
        <f>SUM(G69:L69)</f>
        <v>47978</v>
      </c>
      <c r="F69" s="2034"/>
      <c r="G69" s="2033">
        <v>11145</v>
      </c>
      <c r="H69" s="2033">
        <v>20374</v>
      </c>
      <c r="I69" s="2033">
        <v>10640</v>
      </c>
      <c r="J69" s="2033">
        <v>2292</v>
      </c>
      <c r="K69" s="2034">
        <v>1390</v>
      </c>
      <c r="L69" s="2033">
        <v>2137</v>
      </c>
      <c r="M69" s="1624"/>
      <c r="N69" s="1525"/>
    </row>
    <row r="70" spans="2:14" s="1492" customFormat="1" ht="14.25" customHeight="1">
      <c r="B70" s="1515"/>
      <c r="D70" s="2034"/>
      <c r="E70" s="2033"/>
      <c r="F70" s="2034"/>
      <c r="G70" s="2033"/>
      <c r="H70" s="2033"/>
      <c r="I70" s="2033"/>
      <c r="J70" s="2033"/>
      <c r="K70" s="2034"/>
      <c r="L70" s="2033"/>
      <c r="M70" s="1624"/>
      <c r="N70" s="1524"/>
    </row>
    <row r="71" spans="2:14" s="1513" customFormat="1" ht="14.25" customHeight="1">
      <c r="B71" s="1508" t="s">
        <v>232</v>
      </c>
      <c r="C71" s="1517"/>
      <c r="D71" s="2031">
        <v>2022</v>
      </c>
      <c r="E71" s="2032">
        <f>SUM(G71:L71)</f>
        <v>8367</v>
      </c>
      <c r="F71" s="2033"/>
      <c r="G71" s="2033">
        <v>2559</v>
      </c>
      <c r="H71" s="2033">
        <v>2802</v>
      </c>
      <c r="I71" s="2033">
        <v>1812</v>
      </c>
      <c r="J71" s="2033">
        <v>519</v>
      </c>
      <c r="K71" s="2034">
        <v>344</v>
      </c>
      <c r="L71" s="2033">
        <v>331</v>
      </c>
      <c r="M71" s="1624"/>
      <c r="N71" s="1525"/>
    </row>
    <row r="72" spans="2:14" s="1513" customFormat="1" ht="14.25" customHeight="1">
      <c r="B72" s="1514" t="s">
        <v>233</v>
      </c>
      <c r="D72" s="2031">
        <v>2023</v>
      </c>
      <c r="E72" s="2032">
        <f>SUM(G72:L72)</f>
        <v>7648</v>
      </c>
      <c r="F72" s="2034"/>
      <c r="G72" s="2033">
        <v>2341</v>
      </c>
      <c r="H72" s="2033">
        <v>2788</v>
      </c>
      <c r="I72" s="2033">
        <v>1657</v>
      </c>
      <c r="J72" s="2033">
        <v>397</v>
      </c>
      <c r="K72" s="2034">
        <v>222</v>
      </c>
      <c r="L72" s="2033">
        <v>243</v>
      </c>
      <c r="M72" s="1624"/>
      <c r="N72" s="1525"/>
    </row>
    <row r="73" spans="2:14" s="1513" customFormat="1" ht="14.25" customHeight="1">
      <c r="B73" s="1514"/>
      <c r="D73" s="2031">
        <v>2024</v>
      </c>
      <c r="E73" s="2032">
        <f>SUM(G73:L73)</f>
        <v>7609</v>
      </c>
      <c r="F73" s="2034"/>
      <c r="G73" s="2033">
        <v>2251</v>
      </c>
      <c r="H73" s="2033">
        <v>2719</v>
      </c>
      <c r="I73" s="2033">
        <v>1794</v>
      </c>
      <c r="J73" s="2033">
        <v>377</v>
      </c>
      <c r="K73" s="2034">
        <v>230</v>
      </c>
      <c r="L73" s="2033">
        <v>238</v>
      </c>
      <c r="M73" s="1624"/>
      <c r="N73" s="1525"/>
    </row>
    <row r="74" spans="2:14" s="1513" customFormat="1" ht="14.25" customHeight="1">
      <c r="D74" s="2035"/>
      <c r="E74" s="2035"/>
      <c r="F74" s="2035"/>
      <c r="G74" s="2033"/>
      <c r="H74" s="2033"/>
      <c r="I74" s="2033"/>
      <c r="J74" s="2033"/>
      <c r="K74" s="2034"/>
      <c r="L74" s="2033"/>
      <c r="M74" s="1624"/>
      <c r="N74" s="1525"/>
    </row>
    <row r="75" spans="2:14" s="1492" customFormat="1" ht="14.25" customHeight="1">
      <c r="B75" s="1508" t="s">
        <v>234</v>
      </c>
      <c r="C75" s="1509"/>
      <c r="D75" s="2031">
        <v>2022</v>
      </c>
      <c r="E75" s="2032">
        <f>SUM(G75:L75)</f>
        <v>1286</v>
      </c>
      <c r="F75" s="2033"/>
      <c r="G75" s="2033">
        <v>600</v>
      </c>
      <c r="H75" s="2033">
        <v>349</v>
      </c>
      <c r="I75" s="2033">
        <v>196</v>
      </c>
      <c r="J75" s="2033">
        <v>101</v>
      </c>
      <c r="K75" s="2034">
        <v>28</v>
      </c>
      <c r="L75" s="2033">
        <v>12</v>
      </c>
      <c r="M75" s="1624"/>
      <c r="N75" s="1524"/>
    </row>
    <row r="76" spans="2:14" s="1492" customFormat="1" ht="14.25" customHeight="1">
      <c r="B76" s="1514" t="s">
        <v>235</v>
      </c>
      <c r="C76" s="1515"/>
      <c r="D76" s="2031">
        <v>2023</v>
      </c>
      <c r="E76" s="2032">
        <f>SUM(G76:L76)</f>
        <v>1336</v>
      </c>
      <c r="F76" s="2034"/>
      <c r="G76" s="2033">
        <v>596</v>
      </c>
      <c r="H76" s="2033">
        <v>386</v>
      </c>
      <c r="I76" s="2033">
        <v>223</v>
      </c>
      <c r="J76" s="2033">
        <v>101</v>
      </c>
      <c r="K76" s="2034">
        <v>23</v>
      </c>
      <c r="L76" s="2033">
        <v>7</v>
      </c>
      <c r="M76" s="1624"/>
      <c r="N76" s="1524"/>
    </row>
    <row r="77" spans="2:14" s="1513" customFormat="1" ht="14.25" customHeight="1">
      <c r="B77" s="1515"/>
      <c r="C77" s="1515"/>
      <c r="D77" s="2031">
        <v>2024</v>
      </c>
      <c r="E77" s="2032">
        <f>SUM(G77:L77)</f>
        <v>1335</v>
      </c>
      <c r="F77" s="2034"/>
      <c r="G77" s="2033">
        <v>605</v>
      </c>
      <c r="H77" s="2033">
        <v>401</v>
      </c>
      <c r="I77" s="2033">
        <v>202</v>
      </c>
      <c r="J77" s="2033">
        <v>102</v>
      </c>
      <c r="K77" s="2034">
        <v>22</v>
      </c>
      <c r="L77" s="2033">
        <v>3</v>
      </c>
      <c r="M77" s="1624"/>
      <c r="N77" s="1525"/>
    </row>
    <row r="78" spans="2:14" s="1513" customFormat="1" ht="14.25" customHeight="1">
      <c r="B78" s="1515"/>
      <c r="C78" s="1515"/>
      <c r="D78" s="2034"/>
      <c r="E78" s="2033"/>
      <c r="F78" s="2034"/>
      <c r="G78" s="2033"/>
      <c r="H78" s="2033"/>
      <c r="I78" s="2033"/>
      <c r="J78" s="2033"/>
      <c r="K78" s="2034"/>
      <c r="L78" s="2033"/>
      <c r="M78" s="1624"/>
      <c r="N78" s="1525"/>
    </row>
    <row r="79" spans="2:14" s="1513" customFormat="1" ht="14.25" customHeight="1">
      <c r="B79" s="1508" t="s">
        <v>236</v>
      </c>
      <c r="C79" s="1515"/>
      <c r="D79" s="2031">
        <v>2022</v>
      </c>
      <c r="E79" s="2032">
        <f>SUM(G79:L79)</f>
        <v>339</v>
      </c>
      <c r="F79" s="2034"/>
      <c r="G79" s="2033">
        <v>213</v>
      </c>
      <c r="H79" s="2033">
        <v>63</v>
      </c>
      <c r="I79" s="2033">
        <v>30</v>
      </c>
      <c r="J79" s="2033">
        <v>27</v>
      </c>
      <c r="K79" s="2034">
        <v>6</v>
      </c>
      <c r="L79" s="2033" t="s">
        <v>29</v>
      </c>
      <c r="M79" s="1624"/>
      <c r="N79" s="1525"/>
    </row>
    <row r="80" spans="2:14" s="1513" customFormat="1" ht="14.25" customHeight="1">
      <c r="B80" s="1514" t="s">
        <v>237</v>
      </c>
      <c r="C80" s="1515"/>
      <c r="D80" s="2031">
        <v>2023</v>
      </c>
      <c r="E80" s="2032">
        <f>SUM(G80:L80)</f>
        <v>367</v>
      </c>
      <c r="F80" s="2034"/>
      <c r="G80" s="2033">
        <v>256</v>
      </c>
      <c r="H80" s="2033">
        <v>59</v>
      </c>
      <c r="I80" s="2033">
        <v>20</v>
      </c>
      <c r="J80" s="2033">
        <v>25</v>
      </c>
      <c r="K80" s="2034">
        <v>5</v>
      </c>
      <c r="L80" s="2033">
        <v>2</v>
      </c>
      <c r="M80" s="1624"/>
      <c r="N80" s="1525"/>
    </row>
    <row r="81" spans="1:14" s="1492" customFormat="1" ht="14.25" customHeight="1">
      <c r="B81" s="1515"/>
      <c r="C81" s="1515"/>
      <c r="D81" s="2031">
        <v>2024</v>
      </c>
      <c r="E81" s="2032">
        <f>SUM(G81:L81)</f>
        <v>310</v>
      </c>
      <c r="F81" s="2034"/>
      <c r="G81" s="2033">
        <v>209</v>
      </c>
      <c r="H81" s="2033">
        <v>53</v>
      </c>
      <c r="I81" s="2033">
        <v>35</v>
      </c>
      <c r="J81" s="2033">
        <v>11</v>
      </c>
      <c r="K81" s="2034">
        <v>2</v>
      </c>
      <c r="L81" s="2033" t="s">
        <v>29</v>
      </c>
      <c r="M81" s="1624"/>
      <c r="N81" s="1518"/>
    </row>
    <row r="82" spans="1:14" s="1513" customFormat="1" ht="14.25" customHeight="1">
      <c r="B82" s="1515"/>
      <c r="C82" s="1515"/>
      <c r="D82" s="1623"/>
      <c r="E82" s="1623"/>
      <c r="F82" s="1623"/>
      <c r="G82" s="1623"/>
      <c r="H82" s="1623"/>
      <c r="I82" s="1623"/>
      <c r="J82" s="1623"/>
      <c r="K82" s="1623"/>
      <c r="L82" s="1623"/>
      <c r="M82" s="1624"/>
      <c r="N82" s="1521"/>
    </row>
    <row r="83" spans="1:14" ht="2.25" customHeight="1" thickBot="1">
      <c r="B83" s="1527"/>
      <c r="C83" s="1527"/>
      <c r="D83" s="1629"/>
      <c r="E83" s="1630"/>
      <c r="F83" s="1630"/>
      <c r="G83" s="1630"/>
      <c r="H83" s="1630"/>
      <c r="I83" s="1630"/>
      <c r="J83" s="1630"/>
      <c r="K83" s="1630"/>
      <c r="L83" s="1630"/>
      <c r="M83" s="1529"/>
    </row>
    <row r="84" spans="1:14" s="1531" customFormat="1" ht="15" customHeight="1">
      <c r="A84" s="1530"/>
      <c r="D84" s="1532"/>
      <c r="G84" s="1533"/>
      <c r="H84" s="1533"/>
      <c r="M84" s="1534" t="s">
        <v>30</v>
      </c>
    </row>
    <row r="85" spans="1:14" s="1531" customFormat="1" ht="12" customHeight="1">
      <c r="B85" s="1571" t="s">
        <v>1364</v>
      </c>
      <c r="D85" s="1532"/>
      <c r="G85" s="1535"/>
      <c r="H85" s="1535"/>
      <c r="M85" s="1536" t="s">
        <v>31</v>
      </c>
    </row>
    <row r="86" spans="1:14" s="1570" customFormat="1" ht="12" customHeight="1">
      <c r="B86" s="1574" t="s">
        <v>1102</v>
      </c>
      <c r="D86" s="1572"/>
      <c r="M86" s="1569"/>
    </row>
    <row r="87" spans="1:14" s="2230" customFormat="1" ht="12" customHeight="1">
      <c r="B87" s="2229" t="s">
        <v>1103</v>
      </c>
      <c r="D87" s="2231"/>
      <c r="M87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L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9"/>
  <sheetViews>
    <sheetView showGridLines="0" view="pageBreakPreview" zoomScale="80" zoomScaleNormal="100" zoomScaleSheetLayoutView="80" workbookViewId="0">
      <selection activeCell="L1" sqref="L1:L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L1" s="2380" t="s">
        <v>110</v>
      </c>
    </row>
    <row r="2" spans="1:14">
      <c r="L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508" t="s">
        <v>950</v>
      </c>
      <c r="C15" s="1515"/>
      <c r="D15" s="2031">
        <v>2022</v>
      </c>
      <c r="E15" s="2032">
        <f>SUM(G15:L15)</f>
        <v>18</v>
      </c>
      <c r="F15" s="2034"/>
      <c r="G15" s="2034">
        <v>4</v>
      </c>
      <c r="H15" s="2034">
        <v>5</v>
      </c>
      <c r="I15" s="2034">
        <v>6</v>
      </c>
      <c r="J15" s="2034">
        <v>1</v>
      </c>
      <c r="K15" s="2034">
        <v>2</v>
      </c>
      <c r="L15" s="2038" t="s">
        <v>29</v>
      </c>
      <c r="M15" s="1624"/>
      <c r="N15" s="1512"/>
    </row>
    <row r="16" spans="1:14" s="1513" customFormat="1" ht="14.25" customHeight="1">
      <c r="B16" s="1514" t="s">
        <v>951</v>
      </c>
      <c r="C16" s="1515"/>
      <c r="D16" s="2031">
        <v>2023</v>
      </c>
      <c r="E16" s="2032">
        <f>SUM(G16:L16)</f>
        <v>21</v>
      </c>
      <c r="F16" s="2034"/>
      <c r="G16" s="2034">
        <v>6</v>
      </c>
      <c r="H16" s="2034">
        <v>6</v>
      </c>
      <c r="I16" s="2034">
        <v>5</v>
      </c>
      <c r="J16" s="2034">
        <v>2</v>
      </c>
      <c r="K16" s="2034">
        <v>1</v>
      </c>
      <c r="L16" s="2034">
        <v>1</v>
      </c>
      <c r="M16" s="1624"/>
      <c r="N16" s="1516"/>
    </row>
    <row r="17" spans="2:14" s="1513" customFormat="1" ht="14.25" customHeight="1">
      <c r="B17" s="1515"/>
      <c r="C17" s="1515"/>
      <c r="D17" s="2031">
        <v>2024</v>
      </c>
      <c r="E17" s="2032">
        <f>SUM(G17:L17)</f>
        <v>26</v>
      </c>
      <c r="F17" s="2034"/>
      <c r="G17" s="2034">
        <v>8</v>
      </c>
      <c r="H17" s="2034">
        <v>10</v>
      </c>
      <c r="I17" s="2034">
        <v>5</v>
      </c>
      <c r="J17" s="2034">
        <v>3</v>
      </c>
      <c r="K17" s="2034" t="s">
        <v>29</v>
      </c>
      <c r="L17" s="2034" t="s">
        <v>29</v>
      </c>
      <c r="M17" s="1624"/>
      <c r="N17" s="1516"/>
    </row>
    <row r="18" spans="2:14" s="1513" customFormat="1" ht="14.25" customHeight="1">
      <c r="B18" s="1515"/>
      <c r="C18" s="1515"/>
      <c r="D18" s="2034"/>
      <c r="E18" s="2033"/>
      <c r="F18" s="2034"/>
      <c r="G18" s="2034"/>
      <c r="H18" s="2034"/>
      <c r="I18" s="2034"/>
      <c r="J18" s="2034"/>
      <c r="K18" s="2034"/>
      <c r="L18" s="2034"/>
      <c r="M18" s="1624"/>
      <c r="N18" s="1516"/>
    </row>
    <row r="19" spans="2:14" s="1513" customFormat="1" ht="14.25" customHeight="1">
      <c r="B19" s="1508" t="s">
        <v>238</v>
      </c>
      <c r="C19" s="1515"/>
      <c r="D19" s="2031">
        <v>2022</v>
      </c>
      <c r="E19" s="2032">
        <f>SUM(G19:L19)</f>
        <v>453</v>
      </c>
      <c r="F19" s="2034"/>
      <c r="G19" s="2034">
        <v>88</v>
      </c>
      <c r="H19" s="2034">
        <v>293</v>
      </c>
      <c r="I19" s="2034">
        <v>70</v>
      </c>
      <c r="J19" s="2034" t="s">
        <v>29</v>
      </c>
      <c r="K19" s="2034" t="s">
        <v>29</v>
      </c>
      <c r="L19" s="2034">
        <v>2</v>
      </c>
      <c r="M19" s="1624"/>
      <c r="N19" s="1516"/>
    </row>
    <row r="20" spans="2:14" s="1492" customFormat="1" ht="14.25" customHeight="1">
      <c r="B20" s="1514" t="s">
        <v>239</v>
      </c>
      <c r="C20" s="1515"/>
      <c r="D20" s="2031">
        <v>2023</v>
      </c>
      <c r="E20" s="2032">
        <f>SUM(G20:L20)</f>
        <v>444</v>
      </c>
      <c r="F20" s="2034"/>
      <c r="G20" s="2034">
        <v>96</v>
      </c>
      <c r="H20" s="2034">
        <v>266</v>
      </c>
      <c r="I20" s="2034">
        <v>81</v>
      </c>
      <c r="J20" s="2034" t="s">
        <v>29</v>
      </c>
      <c r="K20" s="2034" t="s">
        <v>29</v>
      </c>
      <c r="L20" s="2034">
        <v>1</v>
      </c>
      <c r="M20" s="1624"/>
      <c r="N20" s="1512"/>
    </row>
    <row r="21" spans="2:14" s="1513" customFormat="1" ht="14.25" customHeight="1">
      <c r="B21" s="1515"/>
      <c r="C21" s="1515"/>
      <c r="D21" s="2031">
        <v>2024</v>
      </c>
      <c r="E21" s="2032">
        <f>SUM(G21:L21)</f>
        <v>463</v>
      </c>
      <c r="F21" s="2034"/>
      <c r="G21" s="2034">
        <v>106</v>
      </c>
      <c r="H21" s="2034">
        <v>307</v>
      </c>
      <c r="I21" s="2034">
        <v>50</v>
      </c>
      <c r="J21" s="2034" t="s">
        <v>29</v>
      </c>
      <c r="K21" s="2034" t="s">
        <v>29</v>
      </c>
      <c r="L21" s="2034" t="s">
        <v>29</v>
      </c>
      <c r="M21" s="1624"/>
      <c r="N21" s="1516"/>
    </row>
    <row r="22" spans="2:14" s="1513" customFormat="1" ht="14.25" customHeight="1">
      <c r="B22" s="1515"/>
      <c r="C22" s="1515"/>
      <c r="D22" s="2034"/>
      <c r="E22" s="2033"/>
      <c r="F22" s="2034"/>
      <c r="G22" s="2034"/>
      <c r="H22" s="2034"/>
      <c r="I22" s="2034"/>
      <c r="J22" s="2034"/>
      <c r="K22" s="2034"/>
      <c r="L22" s="2034"/>
      <c r="M22" s="1624"/>
      <c r="N22" s="1516"/>
    </row>
    <row r="23" spans="2:14" s="1513" customFormat="1" ht="14.25" customHeight="1">
      <c r="B23" s="1508" t="s">
        <v>240</v>
      </c>
      <c r="C23" s="1515"/>
      <c r="D23" s="2031">
        <v>2022</v>
      </c>
      <c r="E23" s="2032">
        <f>SUM(G23:L23)</f>
        <v>239</v>
      </c>
      <c r="F23" s="2034"/>
      <c r="G23" s="2034">
        <v>103</v>
      </c>
      <c r="H23" s="2034">
        <v>98</v>
      </c>
      <c r="I23" s="2034">
        <v>38</v>
      </c>
      <c r="J23" s="2034" t="s">
        <v>29</v>
      </c>
      <c r="K23" s="2034" t="s">
        <v>29</v>
      </c>
      <c r="L23" s="2034" t="s">
        <v>29</v>
      </c>
      <c r="M23" s="1624"/>
      <c r="N23" s="1516"/>
    </row>
    <row r="24" spans="2:14" s="1513" customFormat="1" ht="14.25" customHeight="1">
      <c r="B24" s="1514" t="s">
        <v>241</v>
      </c>
      <c r="C24" s="1515"/>
      <c r="D24" s="2031">
        <v>2023</v>
      </c>
      <c r="E24" s="2032">
        <f>SUM(G24:L24)</f>
        <v>253</v>
      </c>
      <c r="F24" s="2034"/>
      <c r="G24" s="2034">
        <v>152</v>
      </c>
      <c r="H24" s="2034">
        <v>83</v>
      </c>
      <c r="I24" s="2034">
        <v>17</v>
      </c>
      <c r="J24" s="2034">
        <v>1</v>
      </c>
      <c r="K24" s="2034" t="s">
        <v>29</v>
      </c>
      <c r="L24" s="2034" t="s">
        <v>29</v>
      </c>
      <c r="M24" s="1624"/>
      <c r="N24" s="1516"/>
    </row>
    <row r="25" spans="2:14" s="1492" customFormat="1" ht="14.25" customHeight="1">
      <c r="B25" s="1515"/>
      <c r="C25" s="1515"/>
      <c r="D25" s="2031">
        <v>2024</v>
      </c>
      <c r="E25" s="2032">
        <f>SUM(G25:L25)</f>
        <v>253</v>
      </c>
      <c r="F25" s="2034"/>
      <c r="G25" s="2034">
        <v>152</v>
      </c>
      <c r="H25" s="2034">
        <v>97</v>
      </c>
      <c r="I25" s="2034">
        <v>3</v>
      </c>
      <c r="J25" s="2034">
        <v>1</v>
      </c>
      <c r="K25" s="2034" t="s">
        <v>29</v>
      </c>
      <c r="L25" s="2034" t="s">
        <v>29</v>
      </c>
      <c r="M25" s="1624"/>
      <c r="N25" s="1518"/>
    </row>
    <row r="26" spans="2:14" s="1492" customFormat="1" ht="14.25" customHeight="1">
      <c r="B26" s="1515"/>
      <c r="C26" s="1515"/>
      <c r="D26" s="2034"/>
      <c r="E26" s="2033"/>
      <c r="F26" s="2034"/>
      <c r="G26" s="2034"/>
      <c r="H26" s="2034"/>
      <c r="I26" s="2034"/>
      <c r="J26" s="2034"/>
      <c r="K26" s="2034"/>
      <c r="L26" s="2034"/>
      <c r="M26" s="1624"/>
      <c r="N26" s="1518"/>
    </row>
    <row r="27" spans="2:14" s="1513" customFormat="1" ht="14.25" customHeight="1">
      <c r="B27" s="1508" t="s">
        <v>242</v>
      </c>
      <c r="C27" s="1515"/>
      <c r="D27" s="2031">
        <v>2022</v>
      </c>
      <c r="E27" s="2032">
        <f>SUM(G27:L27)</f>
        <v>95</v>
      </c>
      <c r="F27" s="2034"/>
      <c r="G27" s="2034">
        <v>49</v>
      </c>
      <c r="H27" s="2034">
        <v>21</v>
      </c>
      <c r="I27" s="2034">
        <v>20</v>
      </c>
      <c r="J27" s="2034">
        <v>5</v>
      </c>
      <c r="K27" s="2034" t="s">
        <v>29</v>
      </c>
      <c r="L27" s="2034" t="s">
        <v>29</v>
      </c>
      <c r="M27" s="1624"/>
      <c r="N27" s="1516"/>
    </row>
    <row r="28" spans="2:14" s="1513" customFormat="1" ht="14.25" customHeight="1">
      <c r="B28" s="1514" t="s">
        <v>243</v>
      </c>
      <c r="C28" s="1515"/>
      <c r="D28" s="2031">
        <v>2023</v>
      </c>
      <c r="E28" s="2032">
        <f>SUM(G28:L28)</f>
        <v>88</v>
      </c>
      <c r="F28" s="2034"/>
      <c r="G28" s="2034">
        <v>61</v>
      </c>
      <c r="H28" s="2034">
        <v>18</v>
      </c>
      <c r="I28" s="2034">
        <v>9</v>
      </c>
      <c r="J28" s="2034" t="s">
        <v>29</v>
      </c>
      <c r="K28" s="2034" t="s">
        <v>29</v>
      </c>
      <c r="L28" s="2034" t="s">
        <v>29</v>
      </c>
      <c r="M28" s="1624"/>
      <c r="N28" s="1516"/>
    </row>
    <row r="29" spans="2:14" s="1513" customFormat="1" ht="14.25" customHeight="1">
      <c r="B29" s="1515"/>
      <c r="C29" s="1515"/>
      <c r="D29" s="2031">
        <v>2024</v>
      </c>
      <c r="E29" s="2032">
        <f>SUM(G29:L29)</f>
        <v>101</v>
      </c>
      <c r="F29" s="2034"/>
      <c r="G29" s="2034">
        <v>64</v>
      </c>
      <c r="H29" s="2034">
        <v>30</v>
      </c>
      <c r="I29" s="2034">
        <v>5</v>
      </c>
      <c r="J29" s="2034">
        <v>2</v>
      </c>
      <c r="K29" s="2034" t="s">
        <v>29</v>
      </c>
      <c r="L29" s="2034" t="s">
        <v>29</v>
      </c>
      <c r="M29" s="1624"/>
      <c r="N29" s="1516"/>
    </row>
    <row r="30" spans="2:14" s="1513" customFormat="1" ht="14.25" customHeight="1">
      <c r="B30" s="1515"/>
      <c r="C30" s="1515"/>
      <c r="D30" s="2034"/>
      <c r="E30" s="2033"/>
      <c r="F30" s="2034"/>
      <c r="G30" s="2034"/>
      <c r="H30" s="2034"/>
      <c r="I30" s="2034"/>
      <c r="J30" s="2034"/>
      <c r="K30" s="2034"/>
      <c r="L30" s="2034"/>
      <c r="M30" s="1624"/>
      <c r="N30" s="1516"/>
    </row>
    <row r="31" spans="2:14" s="1492" customFormat="1" ht="14.25" customHeight="1">
      <c r="B31" s="1508" t="s">
        <v>244</v>
      </c>
      <c r="C31" s="1515"/>
      <c r="D31" s="2031">
        <v>2022</v>
      </c>
      <c r="E31" s="2032">
        <f>SUM(G31:L31)</f>
        <v>335</v>
      </c>
      <c r="F31" s="2034"/>
      <c r="G31" s="2034">
        <v>79</v>
      </c>
      <c r="H31" s="2034">
        <v>166</v>
      </c>
      <c r="I31" s="2034">
        <v>82</v>
      </c>
      <c r="J31" s="2034">
        <v>8</v>
      </c>
      <c r="K31" s="2034" t="s">
        <v>29</v>
      </c>
      <c r="L31" s="2034" t="s">
        <v>29</v>
      </c>
      <c r="M31" s="1624"/>
      <c r="N31" s="1519"/>
    </row>
    <row r="32" spans="2:14" s="1513" customFormat="1" ht="14.25" customHeight="1">
      <c r="B32" s="1514" t="s">
        <v>245</v>
      </c>
      <c r="C32" s="1515"/>
      <c r="D32" s="2031">
        <v>2023</v>
      </c>
      <c r="E32" s="2032">
        <f>SUM(G32:L32)</f>
        <v>300</v>
      </c>
      <c r="F32" s="2034"/>
      <c r="G32" s="2034">
        <v>82</v>
      </c>
      <c r="H32" s="2034">
        <v>164</v>
      </c>
      <c r="I32" s="2034">
        <v>31</v>
      </c>
      <c r="J32" s="2034">
        <v>9</v>
      </c>
      <c r="K32" s="2034">
        <v>9</v>
      </c>
      <c r="L32" s="2034">
        <v>5</v>
      </c>
      <c r="M32" s="1624"/>
      <c r="N32" s="1521"/>
    </row>
    <row r="33" spans="2:14" s="1513" customFormat="1" ht="14.25" customHeight="1">
      <c r="B33" s="1515"/>
      <c r="C33" s="1515"/>
      <c r="D33" s="2031">
        <v>2024</v>
      </c>
      <c r="E33" s="2032">
        <f>SUM(G33:L33)</f>
        <v>329</v>
      </c>
      <c r="F33" s="2034"/>
      <c r="G33" s="2034">
        <v>105</v>
      </c>
      <c r="H33" s="2034">
        <v>165</v>
      </c>
      <c r="I33" s="2034">
        <v>51</v>
      </c>
      <c r="J33" s="2034">
        <v>8</v>
      </c>
      <c r="K33" s="2034" t="s">
        <v>29</v>
      </c>
      <c r="L33" s="2034" t="s">
        <v>29</v>
      </c>
      <c r="M33" s="1624"/>
      <c r="N33" s="1521"/>
    </row>
    <row r="34" spans="2:14" s="1513" customFormat="1" ht="14.25" customHeight="1">
      <c r="B34" s="1515"/>
      <c r="C34" s="1515"/>
      <c r="D34" s="2034"/>
      <c r="E34" s="2033"/>
      <c r="F34" s="2034"/>
      <c r="G34" s="2034"/>
      <c r="H34" s="2034"/>
      <c r="I34" s="2034"/>
      <c r="J34" s="2034"/>
      <c r="K34" s="2034"/>
      <c r="L34" s="2034"/>
      <c r="M34" s="1624"/>
      <c r="N34" s="1521"/>
    </row>
    <row r="35" spans="2:14" s="1513" customFormat="1" ht="14.25" customHeight="1">
      <c r="B35" s="1508" t="s">
        <v>246</v>
      </c>
      <c r="C35" s="1515"/>
      <c r="D35" s="2031">
        <v>2022</v>
      </c>
      <c r="E35" s="2032">
        <f>SUM(G35:L35)</f>
        <v>169</v>
      </c>
      <c r="F35" s="2034"/>
      <c r="G35" s="2034">
        <v>22</v>
      </c>
      <c r="H35" s="2034">
        <v>68</v>
      </c>
      <c r="I35" s="2034">
        <v>78</v>
      </c>
      <c r="J35" s="2034">
        <v>1</v>
      </c>
      <c r="K35" s="2034" t="s">
        <v>29</v>
      </c>
      <c r="L35" s="2034" t="s">
        <v>29</v>
      </c>
      <c r="M35" s="1624"/>
      <c r="N35" s="1521"/>
    </row>
    <row r="36" spans="2:14" s="1492" customFormat="1" ht="14.25" customHeight="1">
      <c r="B36" s="1514" t="s">
        <v>247</v>
      </c>
      <c r="C36" s="1515"/>
      <c r="D36" s="2031">
        <v>2023</v>
      </c>
      <c r="E36" s="2032">
        <f>SUM(G36:L36)</f>
        <v>165</v>
      </c>
      <c r="F36" s="2034"/>
      <c r="G36" s="2034">
        <v>3</v>
      </c>
      <c r="H36" s="2034">
        <v>86</v>
      </c>
      <c r="I36" s="2034">
        <v>75</v>
      </c>
      <c r="J36" s="2034">
        <v>1</v>
      </c>
      <c r="K36" s="2034" t="s">
        <v>29</v>
      </c>
      <c r="L36" s="2034" t="s">
        <v>29</v>
      </c>
      <c r="M36" s="1624"/>
      <c r="N36" s="1518"/>
    </row>
    <row r="37" spans="2:14" s="1513" customFormat="1" ht="14.25" customHeight="1">
      <c r="B37" s="1515"/>
      <c r="C37" s="1515"/>
      <c r="D37" s="2031">
        <v>2024</v>
      </c>
      <c r="E37" s="2032">
        <f>SUM(G37:L37)</f>
        <v>166</v>
      </c>
      <c r="F37" s="2034"/>
      <c r="G37" s="2034">
        <v>4</v>
      </c>
      <c r="H37" s="2034">
        <v>82</v>
      </c>
      <c r="I37" s="2034">
        <v>79</v>
      </c>
      <c r="J37" s="2034">
        <v>1</v>
      </c>
      <c r="K37" s="2034" t="s">
        <v>29</v>
      </c>
      <c r="L37" s="2034" t="s">
        <v>29</v>
      </c>
      <c r="M37" s="1624"/>
      <c r="N37" s="1523"/>
    </row>
    <row r="38" spans="2:14" s="1513" customFormat="1" ht="14.25" customHeight="1">
      <c r="B38" s="1515"/>
      <c r="C38" s="1515"/>
      <c r="D38" s="2034"/>
      <c r="E38" s="2033"/>
      <c r="F38" s="2034"/>
      <c r="G38" s="2034"/>
      <c r="H38" s="2034"/>
      <c r="I38" s="2034"/>
      <c r="J38" s="2034"/>
      <c r="K38" s="2034"/>
      <c r="L38" s="2034"/>
      <c r="M38" s="1624"/>
      <c r="N38" s="1523"/>
    </row>
    <row r="39" spans="2:14" s="1513" customFormat="1" ht="14.25" customHeight="1">
      <c r="B39" s="1508" t="s">
        <v>248</v>
      </c>
      <c r="C39" s="1515"/>
      <c r="D39" s="2031">
        <v>2022</v>
      </c>
      <c r="E39" s="2032">
        <f>SUM(G39:L39)</f>
        <v>210</v>
      </c>
      <c r="F39" s="2034"/>
      <c r="G39" s="2034">
        <v>47</v>
      </c>
      <c r="H39" s="2034">
        <v>95</v>
      </c>
      <c r="I39" s="2034">
        <v>60</v>
      </c>
      <c r="J39" s="2034">
        <v>5</v>
      </c>
      <c r="K39" s="2034">
        <v>2</v>
      </c>
      <c r="L39" s="2034">
        <v>1</v>
      </c>
      <c r="M39" s="1624"/>
      <c r="N39" s="1523"/>
    </row>
    <row r="40" spans="2:14" s="1513" customFormat="1" ht="14.25" customHeight="1">
      <c r="B40" s="1514" t="s">
        <v>249</v>
      </c>
      <c r="C40" s="1515"/>
      <c r="D40" s="2031">
        <v>2023</v>
      </c>
      <c r="E40" s="2032">
        <f>SUM(G40:L40)</f>
        <v>215</v>
      </c>
      <c r="F40" s="2034"/>
      <c r="G40" s="2034">
        <v>59</v>
      </c>
      <c r="H40" s="2034">
        <v>112</v>
      </c>
      <c r="I40" s="2034">
        <v>43</v>
      </c>
      <c r="J40" s="2034">
        <v>1</v>
      </c>
      <c r="K40" s="2034" t="s">
        <v>29</v>
      </c>
      <c r="L40" s="2034" t="s">
        <v>29</v>
      </c>
      <c r="M40" s="1624"/>
      <c r="N40" s="1523"/>
    </row>
    <row r="41" spans="2:14" s="1492" customFormat="1" ht="14.25" customHeight="1">
      <c r="B41" s="1515"/>
      <c r="C41" s="1515"/>
      <c r="D41" s="2031">
        <v>2024</v>
      </c>
      <c r="E41" s="2032">
        <f>SUM(G41:L41)</f>
        <v>243</v>
      </c>
      <c r="F41" s="2034"/>
      <c r="G41" s="2034">
        <v>83</v>
      </c>
      <c r="H41" s="2034">
        <v>131</v>
      </c>
      <c r="I41" s="2034">
        <v>28</v>
      </c>
      <c r="J41" s="2034">
        <v>1</v>
      </c>
      <c r="K41" s="2034" t="s">
        <v>29</v>
      </c>
      <c r="L41" s="2034" t="s">
        <v>29</v>
      </c>
      <c r="M41" s="1624"/>
      <c r="N41" s="1524"/>
    </row>
    <row r="42" spans="2:14" s="1513" customFormat="1" ht="14.25" customHeight="1">
      <c r="B42" s="1515"/>
      <c r="C42" s="1515"/>
      <c r="D42" s="2034"/>
      <c r="E42" s="2033"/>
      <c r="F42" s="2034"/>
      <c r="G42" s="2034"/>
      <c r="H42" s="2034"/>
      <c r="I42" s="2034"/>
      <c r="J42" s="2034"/>
      <c r="K42" s="2034"/>
      <c r="L42" s="2034"/>
      <c r="M42" s="1624"/>
      <c r="N42" s="1525"/>
    </row>
    <row r="43" spans="2:14" s="1513" customFormat="1" ht="14.25" customHeight="1">
      <c r="B43" s="1627" t="s">
        <v>793</v>
      </c>
      <c r="C43" s="1627"/>
      <c r="D43" s="2031">
        <v>2022</v>
      </c>
      <c r="E43" s="2032">
        <f>SUM(G43:L43)</f>
        <v>145</v>
      </c>
      <c r="F43" s="2034"/>
      <c r="G43" s="2034">
        <v>37</v>
      </c>
      <c r="H43" s="2034">
        <v>82</v>
      </c>
      <c r="I43" s="2034">
        <v>26</v>
      </c>
      <c r="J43" s="2034" t="s">
        <v>29</v>
      </c>
      <c r="K43" s="2034" t="s">
        <v>29</v>
      </c>
      <c r="L43" s="2034" t="s">
        <v>29</v>
      </c>
      <c r="M43" s="1624"/>
      <c r="N43" s="1525"/>
    </row>
    <row r="44" spans="2:14" s="1513" customFormat="1" ht="14.25" customHeight="1">
      <c r="B44" s="1628" t="s">
        <v>250</v>
      </c>
      <c r="C44" s="1628"/>
      <c r="D44" s="2031">
        <v>2023</v>
      </c>
      <c r="E44" s="2032">
        <f>SUM(G44:L44)</f>
        <v>147</v>
      </c>
      <c r="F44" s="2034"/>
      <c r="G44" s="2034">
        <v>46</v>
      </c>
      <c r="H44" s="2034">
        <v>79</v>
      </c>
      <c r="I44" s="2034">
        <v>22</v>
      </c>
      <c r="J44" s="2034" t="s">
        <v>29</v>
      </c>
      <c r="K44" s="2034" t="s">
        <v>29</v>
      </c>
      <c r="L44" s="2034" t="s">
        <v>29</v>
      </c>
      <c r="M44" s="1624"/>
      <c r="N44" s="1525"/>
    </row>
    <row r="45" spans="2:14" s="1492" customFormat="1" ht="14.25" customHeight="1">
      <c r="B45" s="1514" t="s">
        <v>251</v>
      </c>
      <c r="C45" s="1522"/>
      <c r="D45" s="2031">
        <v>2024</v>
      </c>
      <c r="E45" s="2032">
        <f>SUM(G45:L45)</f>
        <v>145</v>
      </c>
      <c r="F45" s="2034"/>
      <c r="G45" s="2034">
        <v>54</v>
      </c>
      <c r="H45" s="2034">
        <v>77</v>
      </c>
      <c r="I45" s="2034">
        <v>13</v>
      </c>
      <c r="J45" s="2034">
        <v>1</v>
      </c>
      <c r="K45" s="2034" t="s">
        <v>29</v>
      </c>
      <c r="L45" s="2034" t="s">
        <v>29</v>
      </c>
      <c r="M45" s="1624"/>
      <c r="N45" s="1524"/>
    </row>
    <row r="46" spans="2:14" s="1513" customFormat="1" ht="14.25" customHeight="1">
      <c r="B46" s="1514" t="s">
        <v>252</v>
      </c>
      <c r="C46" s="1514"/>
      <c r="D46" s="2034"/>
      <c r="E46" s="2033"/>
      <c r="F46" s="2034"/>
      <c r="G46" s="2034"/>
      <c r="H46" s="2034"/>
      <c r="I46" s="2034"/>
      <c r="J46" s="2034"/>
      <c r="K46" s="2034"/>
      <c r="L46" s="2034"/>
      <c r="M46" s="1624"/>
      <c r="N46" s="1525"/>
    </row>
    <row r="47" spans="2:14" s="1513" customFormat="1" ht="14.25" customHeight="1">
      <c r="B47" s="1515"/>
      <c r="C47" s="1515"/>
      <c r="D47" s="2034"/>
      <c r="E47" s="2034"/>
      <c r="F47" s="2034"/>
      <c r="G47" s="2034"/>
      <c r="H47" s="2034"/>
      <c r="I47" s="2034"/>
      <c r="J47" s="2034"/>
      <c r="K47" s="2034"/>
      <c r="L47" s="2034"/>
      <c r="M47" s="1624"/>
      <c r="N47" s="1525"/>
    </row>
    <row r="48" spans="2:14" s="1513" customFormat="1" ht="14.25" customHeight="1">
      <c r="B48" s="1628" t="s">
        <v>952</v>
      </c>
      <c r="C48" s="1515"/>
      <c r="D48" s="2031">
        <v>2022</v>
      </c>
      <c r="E48" s="2032">
        <f>SUM(G48:L48)</f>
        <v>804</v>
      </c>
      <c r="F48" s="2034"/>
      <c r="G48" s="2034">
        <v>161</v>
      </c>
      <c r="H48" s="2034">
        <v>434</v>
      </c>
      <c r="I48" s="2034">
        <v>203</v>
      </c>
      <c r="J48" s="2034">
        <v>6</v>
      </c>
      <c r="K48" s="2034" t="s">
        <v>29</v>
      </c>
      <c r="L48" s="2034" t="s">
        <v>29</v>
      </c>
      <c r="M48" s="1624"/>
      <c r="N48" s="1525"/>
    </row>
    <row r="49" spans="2:14" s="1492" customFormat="1" ht="14.25" customHeight="1">
      <c r="B49" s="1628" t="s">
        <v>953</v>
      </c>
      <c r="C49" s="1515"/>
      <c r="D49" s="2031">
        <v>2023</v>
      </c>
      <c r="E49" s="2032">
        <f>SUM(G49:L49)</f>
        <v>769</v>
      </c>
      <c r="F49" s="2034"/>
      <c r="G49" s="2034">
        <v>116</v>
      </c>
      <c r="H49" s="2034">
        <v>415</v>
      </c>
      <c r="I49" s="2034">
        <v>215</v>
      </c>
      <c r="J49" s="2034">
        <v>21</v>
      </c>
      <c r="K49" s="2034">
        <v>1</v>
      </c>
      <c r="L49" s="2034">
        <v>1</v>
      </c>
      <c r="M49" s="1624"/>
      <c r="N49" s="1524"/>
    </row>
    <row r="50" spans="2:14" s="1513" customFormat="1" ht="14.25" customHeight="1">
      <c r="B50" s="1514" t="s">
        <v>954</v>
      </c>
      <c r="C50" s="1515"/>
      <c r="D50" s="2031">
        <v>2024</v>
      </c>
      <c r="E50" s="2032">
        <f>SUM(G50:L50)</f>
        <v>802</v>
      </c>
      <c r="F50" s="2034"/>
      <c r="G50" s="2034">
        <v>142</v>
      </c>
      <c r="H50" s="2034">
        <v>468</v>
      </c>
      <c r="I50" s="2034">
        <v>177</v>
      </c>
      <c r="J50" s="2034">
        <v>15</v>
      </c>
      <c r="K50" s="2034" t="s">
        <v>29</v>
      </c>
      <c r="L50" s="2034" t="s">
        <v>29</v>
      </c>
      <c r="M50" s="1624"/>
      <c r="N50" s="1525"/>
    </row>
    <row r="51" spans="2:14" s="1513" customFormat="1" ht="14.25" customHeight="1">
      <c r="B51" s="1514" t="s">
        <v>955</v>
      </c>
      <c r="C51" s="1515"/>
      <c r="D51" s="2034"/>
      <c r="E51" s="2033"/>
      <c r="F51" s="2034"/>
      <c r="G51" s="2034"/>
      <c r="H51" s="2034"/>
      <c r="I51" s="2034"/>
      <c r="J51" s="2034"/>
      <c r="K51" s="2034"/>
      <c r="L51" s="2034"/>
      <c r="M51" s="1624"/>
      <c r="N51" s="1525"/>
    </row>
    <row r="52" spans="2:14" s="1513" customFormat="1" ht="14.25" customHeight="1">
      <c r="B52" s="1515"/>
      <c r="C52" s="1515"/>
      <c r="D52" s="2034"/>
      <c r="E52" s="2034"/>
      <c r="F52" s="2034"/>
      <c r="G52" s="2034"/>
      <c r="H52" s="2034"/>
      <c r="I52" s="2034"/>
      <c r="J52" s="2034"/>
      <c r="K52" s="2034"/>
      <c r="L52" s="2034"/>
      <c r="M52" s="1624"/>
      <c r="N52" s="1525"/>
    </row>
    <row r="53" spans="2:14" s="1492" customFormat="1" ht="14.25" customHeight="1">
      <c r="B53" s="1508" t="s">
        <v>956</v>
      </c>
      <c r="C53" s="1515"/>
      <c r="D53" s="2031">
        <v>2022</v>
      </c>
      <c r="E53" s="2032">
        <f>SUM(G53:L53)</f>
        <v>280</v>
      </c>
      <c r="F53" s="2034"/>
      <c r="G53" s="2034">
        <v>236</v>
      </c>
      <c r="H53" s="2034">
        <v>42</v>
      </c>
      <c r="I53" s="2034">
        <v>1</v>
      </c>
      <c r="J53" s="2034" t="s">
        <v>29</v>
      </c>
      <c r="K53" s="2034">
        <v>1</v>
      </c>
      <c r="L53" s="2034" t="s">
        <v>29</v>
      </c>
      <c r="M53" s="1624"/>
      <c r="N53" s="1524"/>
    </row>
    <row r="54" spans="2:14" s="1513" customFormat="1" ht="14.25" customHeight="1">
      <c r="B54" s="1514" t="s">
        <v>957</v>
      </c>
      <c r="C54" s="1515"/>
      <c r="D54" s="2031">
        <v>2023</v>
      </c>
      <c r="E54" s="2032">
        <f>SUM(G54:L54)</f>
        <v>276</v>
      </c>
      <c r="F54" s="2034"/>
      <c r="G54" s="2034">
        <v>217</v>
      </c>
      <c r="H54" s="2034">
        <v>56</v>
      </c>
      <c r="I54" s="2034">
        <v>3</v>
      </c>
      <c r="J54" s="2034" t="s">
        <v>29</v>
      </c>
      <c r="K54" s="2034" t="s">
        <v>29</v>
      </c>
      <c r="L54" s="2034" t="s">
        <v>29</v>
      </c>
      <c r="M54" s="1624"/>
      <c r="N54" s="1525"/>
    </row>
    <row r="55" spans="2:14" s="1513" customFormat="1" ht="14.25" customHeight="1">
      <c r="B55" s="1515"/>
      <c r="C55" s="1515"/>
      <c r="D55" s="2031">
        <v>2024</v>
      </c>
      <c r="E55" s="2032">
        <f>SUM(G55:L55)</f>
        <v>279</v>
      </c>
      <c r="F55" s="2034"/>
      <c r="G55" s="2034">
        <v>214</v>
      </c>
      <c r="H55" s="2034">
        <v>65</v>
      </c>
      <c r="I55" s="2034" t="s">
        <v>29</v>
      </c>
      <c r="J55" s="2034" t="s">
        <v>29</v>
      </c>
      <c r="K55" s="2034" t="s">
        <v>29</v>
      </c>
      <c r="L55" s="2034" t="s">
        <v>29</v>
      </c>
      <c r="M55" s="1624"/>
      <c r="N55" s="1525"/>
    </row>
    <row r="56" spans="2:14" s="1513" customFormat="1" ht="14.25" customHeight="1">
      <c r="D56" s="2035"/>
      <c r="E56" s="2035"/>
      <c r="F56" s="2035"/>
      <c r="G56" s="2034"/>
      <c r="H56" s="2034"/>
      <c r="I56" s="2034"/>
      <c r="J56" s="2034"/>
      <c r="K56" s="2034"/>
      <c r="L56" s="2034"/>
      <c r="M56" s="1624"/>
      <c r="N56" s="1525"/>
    </row>
    <row r="57" spans="2:14" s="1492" customFormat="1" ht="14.25" customHeight="1">
      <c r="B57" s="1508" t="s">
        <v>253</v>
      </c>
      <c r="C57" s="1515"/>
      <c r="D57" s="2031">
        <v>2022</v>
      </c>
      <c r="E57" s="2032">
        <f>SUM(G57:L57)</f>
        <v>370</v>
      </c>
      <c r="F57" s="2034"/>
      <c r="G57" s="2034">
        <v>83</v>
      </c>
      <c r="H57" s="2034">
        <v>218</v>
      </c>
      <c r="I57" s="2034">
        <v>69</v>
      </c>
      <c r="J57" s="2034" t="s">
        <v>29</v>
      </c>
      <c r="K57" s="2034" t="s">
        <v>29</v>
      </c>
      <c r="L57" s="2034" t="s">
        <v>29</v>
      </c>
      <c r="M57" s="1624"/>
      <c r="N57" s="1524"/>
    </row>
    <row r="58" spans="2:14" s="1513" customFormat="1" ht="14.25" customHeight="1">
      <c r="B58" s="1514" t="s">
        <v>254</v>
      </c>
      <c r="C58" s="1515"/>
      <c r="D58" s="2031">
        <v>2023</v>
      </c>
      <c r="E58" s="2032">
        <f>SUM(G58:L58)</f>
        <v>359</v>
      </c>
      <c r="F58" s="2034"/>
      <c r="G58" s="2034">
        <v>81</v>
      </c>
      <c r="H58" s="2034">
        <v>212</v>
      </c>
      <c r="I58" s="2034">
        <v>58</v>
      </c>
      <c r="J58" s="2034">
        <v>8</v>
      </c>
      <c r="K58" s="2034" t="s">
        <v>29</v>
      </c>
      <c r="L58" s="2034" t="s">
        <v>29</v>
      </c>
      <c r="M58" s="1624"/>
      <c r="N58" s="1525"/>
    </row>
    <row r="59" spans="2:14" s="1513" customFormat="1" ht="14.25" customHeight="1">
      <c r="B59" s="1515"/>
      <c r="C59" s="1515"/>
      <c r="D59" s="2031">
        <v>2024</v>
      </c>
      <c r="E59" s="2032">
        <f>SUM(G59:L59)</f>
        <v>349</v>
      </c>
      <c r="F59" s="2034"/>
      <c r="G59" s="2034">
        <v>114</v>
      </c>
      <c r="H59" s="2034">
        <v>201</v>
      </c>
      <c r="I59" s="2034">
        <v>34</v>
      </c>
      <c r="J59" s="2034" t="s">
        <v>29</v>
      </c>
      <c r="K59" s="2034" t="s">
        <v>29</v>
      </c>
      <c r="L59" s="2034" t="s">
        <v>29</v>
      </c>
      <c r="M59" s="1624"/>
      <c r="N59" s="1525"/>
    </row>
    <row r="60" spans="2:14" s="1513" customFormat="1" ht="14.25" customHeight="1">
      <c r="B60" s="1515"/>
      <c r="C60" s="1515"/>
      <c r="D60" s="2034"/>
      <c r="E60" s="2033"/>
      <c r="F60" s="2034"/>
      <c r="G60" s="2034"/>
      <c r="H60" s="2034"/>
      <c r="I60" s="2034"/>
      <c r="J60" s="2034"/>
      <c r="K60" s="2034"/>
      <c r="L60" s="2034"/>
      <c r="M60" s="1624"/>
      <c r="N60" s="1525"/>
    </row>
    <row r="61" spans="2:14" s="1492" customFormat="1" ht="14.25" customHeight="1">
      <c r="B61" s="1508" t="s">
        <v>255</v>
      </c>
      <c r="C61" s="1515"/>
      <c r="D61" s="2031">
        <v>2022</v>
      </c>
      <c r="E61" s="2032">
        <f>SUM(G61:L61)</f>
        <v>673</v>
      </c>
      <c r="F61" s="2034"/>
      <c r="G61" s="2034">
        <v>258</v>
      </c>
      <c r="H61" s="2034">
        <v>356</v>
      </c>
      <c r="I61" s="2034">
        <v>59</v>
      </c>
      <c r="J61" s="2034" t="s">
        <v>29</v>
      </c>
      <c r="K61" s="2034" t="s">
        <v>29</v>
      </c>
      <c r="L61" s="2034" t="s">
        <v>29</v>
      </c>
      <c r="M61" s="1624"/>
      <c r="N61" s="1524"/>
    </row>
    <row r="62" spans="2:14" s="1513" customFormat="1" ht="14.25" customHeight="1">
      <c r="B62" s="1514" t="s">
        <v>256</v>
      </c>
      <c r="C62" s="1515"/>
      <c r="D62" s="2031">
        <v>2023</v>
      </c>
      <c r="E62" s="2032">
        <f>SUM(G62:L62)</f>
        <v>636</v>
      </c>
      <c r="F62" s="2034"/>
      <c r="G62" s="2034">
        <v>248</v>
      </c>
      <c r="H62" s="2034">
        <v>353</v>
      </c>
      <c r="I62" s="2034">
        <v>35</v>
      </c>
      <c r="J62" s="2034" t="s">
        <v>29</v>
      </c>
      <c r="K62" s="2034" t="s">
        <v>29</v>
      </c>
      <c r="L62" s="2034" t="s">
        <v>29</v>
      </c>
      <c r="M62" s="1624"/>
      <c r="N62" s="1525"/>
    </row>
    <row r="63" spans="2:14" s="1513" customFormat="1" ht="14.25" customHeight="1">
      <c r="B63" s="1515"/>
      <c r="C63" s="1515"/>
      <c r="D63" s="2031">
        <v>2024</v>
      </c>
      <c r="E63" s="2032">
        <f>SUM(G63:L63)</f>
        <v>623</v>
      </c>
      <c r="F63" s="2034"/>
      <c r="G63" s="2034">
        <v>205</v>
      </c>
      <c r="H63" s="2034">
        <v>369</v>
      </c>
      <c r="I63" s="2034">
        <v>49</v>
      </c>
      <c r="J63" s="2034" t="s">
        <v>29</v>
      </c>
      <c r="K63" s="2034" t="s">
        <v>29</v>
      </c>
      <c r="L63" s="2034" t="s">
        <v>29</v>
      </c>
      <c r="M63" s="1624"/>
      <c r="N63" s="1525"/>
    </row>
    <row r="64" spans="2:14" s="1513" customFormat="1" ht="14.25" customHeight="1">
      <c r="B64" s="1515"/>
      <c r="C64" s="1515"/>
      <c r="D64" s="2034"/>
      <c r="E64" s="2033"/>
      <c r="F64" s="2034"/>
      <c r="G64" s="2034"/>
      <c r="H64" s="2034"/>
      <c r="I64" s="2034"/>
      <c r="J64" s="2034"/>
      <c r="K64" s="2034"/>
      <c r="L64" s="2034"/>
      <c r="M64" s="1624"/>
      <c r="N64" s="1525"/>
    </row>
    <row r="65" spans="2:14" s="1492" customFormat="1" ht="14.25" customHeight="1">
      <c r="B65" s="1508" t="s">
        <v>257</v>
      </c>
      <c r="C65" s="1509"/>
      <c r="D65" s="2031">
        <v>2022</v>
      </c>
      <c r="E65" s="2032">
        <f>SUM(G65:L65)</f>
        <v>974</v>
      </c>
      <c r="F65" s="2033"/>
      <c r="G65" s="2034">
        <v>526</v>
      </c>
      <c r="H65" s="2034">
        <v>406</v>
      </c>
      <c r="I65" s="2034">
        <v>42</v>
      </c>
      <c r="J65" s="2034" t="s">
        <v>29</v>
      </c>
      <c r="K65" s="2034" t="s">
        <v>29</v>
      </c>
      <c r="L65" s="2034" t="s">
        <v>29</v>
      </c>
      <c r="M65" s="1624"/>
      <c r="N65" s="1524"/>
    </row>
    <row r="66" spans="2:14" s="1513" customFormat="1" ht="14.25" customHeight="1">
      <c r="B66" s="1514" t="s">
        <v>258</v>
      </c>
      <c r="C66" s="1515"/>
      <c r="D66" s="2031">
        <v>2023</v>
      </c>
      <c r="E66" s="2032">
        <f>SUM(G66:L66)</f>
        <v>1007</v>
      </c>
      <c r="F66" s="2034"/>
      <c r="G66" s="2034">
        <v>521</v>
      </c>
      <c r="H66" s="2034">
        <v>445</v>
      </c>
      <c r="I66" s="2034">
        <v>41</v>
      </c>
      <c r="J66" s="2034" t="s">
        <v>29</v>
      </c>
      <c r="K66" s="2034" t="s">
        <v>29</v>
      </c>
      <c r="L66" s="2034" t="s">
        <v>29</v>
      </c>
      <c r="M66" s="1624"/>
      <c r="N66" s="1525"/>
    </row>
    <row r="67" spans="2:14" s="1513" customFormat="1" ht="14.25" customHeight="1">
      <c r="B67" s="1515"/>
      <c r="C67" s="1515"/>
      <c r="D67" s="2031">
        <v>2024</v>
      </c>
      <c r="E67" s="2032">
        <f>SUM(G67:L67)</f>
        <v>1030</v>
      </c>
      <c r="F67" s="2034"/>
      <c r="G67" s="2034">
        <v>606</v>
      </c>
      <c r="H67" s="2034">
        <v>401</v>
      </c>
      <c r="I67" s="2034">
        <v>22</v>
      </c>
      <c r="J67" s="2034" t="s">
        <v>29</v>
      </c>
      <c r="K67" s="2034" t="s">
        <v>29</v>
      </c>
      <c r="L67" s="2034">
        <v>1</v>
      </c>
      <c r="M67" s="1624"/>
      <c r="N67" s="1525"/>
    </row>
    <row r="68" spans="2:14" s="1513" customFormat="1" ht="14.25" customHeight="1">
      <c r="B68" s="1515"/>
      <c r="C68" s="1515"/>
      <c r="D68" s="2034"/>
      <c r="E68" s="2033"/>
      <c r="F68" s="2034"/>
      <c r="G68" s="2034"/>
      <c r="H68" s="2034"/>
      <c r="I68" s="2034"/>
      <c r="J68" s="2034"/>
      <c r="K68" s="2034"/>
      <c r="L68" s="2034"/>
      <c r="M68" s="1624"/>
      <c r="N68" s="1525"/>
    </row>
    <row r="69" spans="2:14" s="1492" customFormat="1" ht="14.25" customHeight="1">
      <c r="B69" s="1508" t="s">
        <v>958</v>
      </c>
      <c r="C69" s="1515"/>
      <c r="D69" s="2031">
        <v>2022</v>
      </c>
      <c r="E69" s="2032">
        <f>SUM(G69:L69)</f>
        <v>171</v>
      </c>
      <c r="F69" s="2034"/>
      <c r="G69" s="2034">
        <v>49</v>
      </c>
      <c r="H69" s="2034">
        <v>113</v>
      </c>
      <c r="I69" s="2034">
        <v>9</v>
      </c>
      <c r="J69" s="2034" t="s">
        <v>29</v>
      </c>
      <c r="K69" s="2034" t="s">
        <v>29</v>
      </c>
      <c r="L69" s="2034" t="s">
        <v>29</v>
      </c>
      <c r="M69" s="1624"/>
      <c r="N69" s="1518"/>
    </row>
    <row r="70" spans="2:14" s="1513" customFormat="1" ht="14.25" customHeight="1">
      <c r="B70" s="1508" t="s">
        <v>959</v>
      </c>
      <c r="C70" s="1515"/>
      <c r="D70" s="2031">
        <v>2023</v>
      </c>
      <c r="E70" s="2032">
        <f>SUM(G70:L70)</f>
        <v>175</v>
      </c>
      <c r="F70" s="2034"/>
      <c r="G70" s="2034">
        <v>83</v>
      </c>
      <c r="H70" s="2034">
        <v>83</v>
      </c>
      <c r="I70" s="2034">
        <v>9</v>
      </c>
      <c r="J70" s="2034" t="s">
        <v>29</v>
      </c>
      <c r="K70" s="2034" t="s">
        <v>29</v>
      </c>
      <c r="L70" s="2034" t="s">
        <v>29</v>
      </c>
      <c r="M70" s="1624"/>
      <c r="N70" s="1521"/>
    </row>
    <row r="71" spans="2:14" s="1513" customFormat="1" ht="14.25" customHeight="1">
      <c r="B71" s="1514" t="s">
        <v>960</v>
      </c>
      <c r="C71" s="1515"/>
      <c r="D71" s="2031">
        <v>2024</v>
      </c>
      <c r="E71" s="2032">
        <f>SUM(G71:L71)</f>
        <v>159</v>
      </c>
      <c r="F71" s="2034"/>
      <c r="G71" s="2034">
        <v>62</v>
      </c>
      <c r="H71" s="2034">
        <v>66</v>
      </c>
      <c r="I71" s="2034">
        <v>30</v>
      </c>
      <c r="J71" s="2034" t="s">
        <v>29</v>
      </c>
      <c r="K71" s="2034">
        <v>1</v>
      </c>
      <c r="L71" s="2034" t="s">
        <v>29</v>
      </c>
      <c r="M71" s="1624"/>
      <c r="N71" s="1521"/>
    </row>
    <row r="72" spans="2:14" s="1513" customFormat="1" ht="14.25" customHeight="1">
      <c r="B72" s="1515"/>
      <c r="C72" s="1515"/>
      <c r="D72" s="2034"/>
      <c r="E72" s="2034"/>
      <c r="F72" s="2034"/>
      <c r="G72" s="2034"/>
      <c r="H72" s="2034"/>
      <c r="I72" s="2034"/>
      <c r="J72" s="2034"/>
      <c r="K72" s="2034"/>
      <c r="L72" s="2034"/>
      <c r="M72" s="1624"/>
      <c r="N72" s="1521"/>
    </row>
    <row r="73" spans="2:14" s="1492" customFormat="1" ht="14.25" customHeight="1">
      <c r="B73" s="1508" t="s">
        <v>961</v>
      </c>
      <c r="C73" s="1515"/>
      <c r="D73" s="2031">
        <v>2022</v>
      </c>
      <c r="E73" s="2032">
        <f>SUM(G73:L73)</f>
        <v>139</v>
      </c>
      <c r="F73" s="2034"/>
      <c r="G73" s="2034">
        <v>122</v>
      </c>
      <c r="H73" s="2034">
        <v>16</v>
      </c>
      <c r="I73" s="2034">
        <v>1</v>
      </c>
      <c r="J73" s="2034" t="s">
        <v>29</v>
      </c>
      <c r="K73" s="2034" t="s">
        <v>29</v>
      </c>
      <c r="L73" s="2034" t="s">
        <v>29</v>
      </c>
      <c r="M73" s="1624"/>
      <c r="N73" s="1518"/>
    </row>
    <row r="74" spans="2:14" s="1513" customFormat="1" ht="14.25" customHeight="1">
      <c r="B74" s="1508" t="s">
        <v>962</v>
      </c>
      <c r="C74" s="1515"/>
      <c r="D74" s="2031">
        <v>2023</v>
      </c>
      <c r="E74" s="2032">
        <f>SUM(G74:L74)</f>
        <v>129</v>
      </c>
      <c r="F74" s="2034"/>
      <c r="G74" s="2034">
        <v>99</v>
      </c>
      <c r="H74" s="2034">
        <v>30</v>
      </c>
      <c r="I74" s="2034" t="s">
        <v>29</v>
      </c>
      <c r="J74" s="2034" t="s">
        <v>29</v>
      </c>
      <c r="K74" s="2034" t="s">
        <v>29</v>
      </c>
      <c r="L74" s="2034" t="s">
        <v>29</v>
      </c>
      <c r="M74" s="1624"/>
      <c r="N74" s="1523"/>
    </row>
    <row r="75" spans="2:14" s="1513" customFormat="1" ht="14.25" customHeight="1">
      <c r="B75" s="1514" t="s">
        <v>259</v>
      </c>
      <c r="C75" s="1515"/>
      <c r="D75" s="2031">
        <v>2024</v>
      </c>
      <c r="E75" s="2032">
        <f>SUM(G75:L75)</f>
        <v>135</v>
      </c>
      <c r="F75" s="2034"/>
      <c r="G75" s="2034">
        <v>106</v>
      </c>
      <c r="H75" s="2034">
        <v>29</v>
      </c>
      <c r="I75" s="2034" t="s">
        <v>29</v>
      </c>
      <c r="J75" s="2034" t="s">
        <v>29</v>
      </c>
      <c r="K75" s="2034" t="s">
        <v>29</v>
      </c>
      <c r="L75" s="2034" t="s">
        <v>29</v>
      </c>
      <c r="M75" s="1624"/>
      <c r="N75" s="1523"/>
    </row>
    <row r="76" spans="2:14" s="1513" customFormat="1" ht="14.25" customHeight="1">
      <c r="D76" s="2035"/>
      <c r="E76" s="2035"/>
      <c r="F76" s="2035"/>
      <c r="G76" s="2034"/>
      <c r="H76" s="2034"/>
      <c r="I76" s="2034"/>
      <c r="J76" s="2034"/>
      <c r="K76" s="2034"/>
      <c r="L76" s="2034"/>
      <c r="N76" s="1523"/>
    </row>
    <row r="77" spans="2:14" s="1492" customFormat="1" ht="14.25" customHeight="1">
      <c r="B77" s="1508" t="s">
        <v>963</v>
      </c>
      <c r="C77" s="1515"/>
      <c r="D77" s="2031">
        <v>2022</v>
      </c>
      <c r="E77" s="2032">
        <f>SUM(G77:L77)</f>
        <v>90</v>
      </c>
      <c r="F77" s="2034"/>
      <c r="G77" s="2034">
        <v>88</v>
      </c>
      <c r="H77" s="2034">
        <v>2</v>
      </c>
      <c r="I77" s="2034" t="s">
        <v>29</v>
      </c>
      <c r="J77" s="2034" t="s">
        <v>29</v>
      </c>
      <c r="K77" s="2034" t="s">
        <v>29</v>
      </c>
      <c r="L77" s="2034" t="s">
        <v>29</v>
      </c>
      <c r="M77" s="1513"/>
      <c r="N77" s="1518"/>
    </row>
    <row r="78" spans="2:14" s="1513" customFormat="1" ht="14.25" customHeight="1">
      <c r="B78" s="1514" t="s">
        <v>964</v>
      </c>
      <c r="C78" s="1515"/>
      <c r="D78" s="2031">
        <v>2023</v>
      </c>
      <c r="E78" s="2032">
        <f>SUM(G78:L78)</f>
        <v>76</v>
      </c>
      <c r="F78" s="2034"/>
      <c r="G78" s="2034">
        <v>71</v>
      </c>
      <c r="H78" s="2034">
        <v>5</v>
      </c>
      <c r="I78" s="2034" t="s">
        <v>29</v>
      </c>
      <c r="J78" s="2034" t="s">
        <v>29</v>
      </c>
      <c r="K78" s="2034" t="s">
        <v>29</v>
      </c>
      <c r="L78" s="2034" t="s">
        <v>29</v>
      </c>
      <c r="N78" s="1523"/>
    </row>
    <row r="79" spans="2:14" s="1513" customFormat="1" ht="14.25" customHeight="1">
      <c r="B79" s="1515"/>
      <c r="C79" s="1515"/>
      <c r="D79" s="2031">
        <v>2024</v>
      </c>
      <c r="E79" s="2032">
        <f>SUM(G79:L79)</f>
        <v>101</v>
      </c>
      <c r="F79" s="2034"/>
      <c r="G79" s="2034">
        <v>89</v>
      </c>
      <c r="H79" s="2034">
        <v>12</v>
      </c>
      <c r="I79" s="2034" t="s">
        <v>29</v>
      </c>
      <c r="J79" s="2034" t="s">
        <v>29</v>
      </c>
      <c r="K79" s="2034" t="s">
        <v>29</v>
      </c>
      <c r="L79" s="2034" t="s">
        <v>29</v>
      </c>
      <c r="N79" s="1523"/>
    </row>
    <row r="80" spans="2:14" s="1513" customFormat="1" ht="14.25" customHeight="1">
      <c r="D80" s="2035"/>
      <c r="E80" s="2035"/>
      <c r="F80" s="2035"/>
      <c r="G80" s="2034"/>
      <c r="H80" s="2034"/>
      <c r="I80" s="2034"/>
      <c r="J80" s="2034"/>
      <c r="K80" s="2034"/>
      <c r="L80" s="2034"/>
      <c r="M80" s="1492"/>
      <c r="N80" s="1523"/>
    </row>
    <row r="81" spans="1:14" s="1492" customFormat="1" ht="14.25" customHeight="1">
      <c r="B81" s="1508" t="s">
        <v>260</v>
      </c>
      <c r="C81" s="1509"/>
      <c r="D81" s="2031">
        <v>2022</v>
      </c>
      <c r="E81" s="2032">
        <f>SUM(G81:L81)</f>
        <v>1834</v>
      </c>
      <c r="F81" s="2033"/>
      <c r="G81" s="2034">
        <v>514</v>
      </c>
      <c r="H81" s="2034">
        <v>906</v>
      </c>
      <c r="I81" s="2034">
        <v>396</v>
      </c>
      <c r="J81" s="2034">
        <v>17</v>
      </c>
      <c r="K81" s="2034">
        <v>1</v>
      </c>
      <c r="L81" s="2034" t="s">
        <v>29</v>
      </c>
      <c r="M81" s="1513"/>
      <c r="N81" s="1518"/>
    </row>
    <row r="82" spans="1:14" s="1513" customFormat="1" ht="14.25" customHeight="1">
      <c r="B82" s="1514" t="s">
        <v>261</v>
      </c>
      <c r="C82" s="1515"/>
      <c r="D82" s="2031">
        <v>2023</v>
      </c>
      <c r="E82" s="2032">
        <f>SUM(G82:L82)</f>
        <v>1800</v>
      </c>
      <c r="F82" s="2034"/>
      <c r="G82" s="2034">
        <v>863</v>
      </c>
      <c r="H82" s="2034">
        <v>788</v>
      </c>
      <c r="I82" s="2034">
        <v>145</v>
      </c>
      <c r="J82" s="2034">
        <v>2</v>
      </c>
      <c r="K82" s="2034">
        <v>1</v>
      </c>
      <c r="L82" s="2034">
        <v>1</v>
      </c>
    </row>
    <row r="83" spans="1:14" s="1513" customFormat="1" ht="14.25" customHeight="1">
      <c r="B83" s="1515"/>
      <c r="C83" s="1515"/>
      <c r="D83" s="2031">
        <v>2024</v>
      </c>
      <c r="E83" s="2032">
        <f>SUM(G83:L83)</f>
        <v>1791</v>
      </c>
      <c r="F83" s="2034"/>
      <c r="G83" s="2034">
        <v>922</v>
      </c>
      <c r="H83" s="2034">
        <v>732</v>
      </c>
      <c r="I83" s="2034">
        <v>135</v>
      </c>
      <c r="J83" s="2034">
        <v>2</v>
      </c>
      <c r="K83" s="2034" t="s">
        <v>29</v>
      </c>
      <c r="L83" s="2034" t="s">
        <v>29</v>
      </c>
    </row>
    <row r="84" spans="1:14" s="1492" customFormat="1" ht="14.25" customHeight="1">
      <c r="B84" s="1625"/>
      <c r="M84" s="1513"/>
      <c r="N84" s="1626"/>
    </row>
    <row r="85" spans="1:14" ht="2.25" customHeight="1" thickBot="1">
      <c r="B85" s="1527"/>
      <c r="C85" s="1527"/>
      <c r="D85" s="1528"/>
      <c r="E85" s="1529"/>
      <c r="F85" s="1529"/>
      <c r="G85" s="1529"/>
      <c r="H85" s="1529"/>
      <c r="I85" s="1529"/>
      <c r="J85" s="1529"/>
      <c r="K85" s="1529"/>
      <c r="L85" s="1529"/>
      <c r="M85" s="1529"/>
    </row>
    <row r="86" spans="1:14" s="1531" customFormat="1" ht="15" customHeight="1">
      <c r="A86" s="1530"/>
      <c r="D86" s="1532"/>
      <c r="G86" s="1533"/>
      <c r="H86" s="1533"/>
      <c r="M86" s="1534" t="s">
        <v>30</v>
      </c>
    </row>
    <row r="87" spans="1:14" s="1531" customFormat="1" ht="12" customHeight="1">
      <c r="B87" s="1571" t="s">
        <v>1364</v>
      </c>
      <c r="D87" s="1532"/>
      <c r="G87" s="1535"/>
      <c r="H87" s="1535"/>
      <c r="M87" s="1536" t="s">
        <v>31</v>
      </c>
    </row>
    <row r="88" spans="1:14" s="1570" customFormat="1" ht="12" customHeight="1">
      <c r="B88" s="1574" t="s">
        <v>1102</v>
      </c>
      <c r="D88" s="1572"/>
      <c r="M88" s="1569"/>
    </row>
    <row r="89" spans="1:14" s="2230" customFormat="1" ht="12" customHeight="1">
      <c r="B89" s="2229" t="s">
        <v>1103</v>
      </c>
      <c r="D89" s="2231"/>
      <c r="M89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L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60"/>
  <sheetViews>
    <sheetView showGridLines="0" view="pageBreakPreview" zoomScale="80" zoomScaleNormal="100" zoomScaleSheetLayoutView="80" workbookViewId="0">
      <selection activeCell="L1" sqref="L1:L2"/>
    </sheetView>
  </sheetViews>
  <sheetFormatPr defaultColWidth="9.140625" defaultRowHeight="16.5"/>
  <cols>
    <col min="1" max="1" width="1.5703125" style="1478" customWidth="1"/>
    <col min="2" max="2" width="12.140625" style="1478" customWidth="1"/>
    <col min="3" max="3" width="20.85546875" style="1478" customWidth="1"/>
    <col min="4" max="4" width="11.5703125" style="1479" customWidth="1"/>
    <col min="5" max="5" width="10.5703125" style="1478" customWidth="1"/>
    <col min="6" max="6" width="2.5703125" style="1478" customWidth="1"/>
    <col min="7" max="7" width="12.42578125" style="1478" customWidth="1"/>
    <col min="8" max="11" width="10.5703125" style="1478" customWidth="1"/>
    <col min="12" max="12" width="8.85546875" style="1478" customWidth="1"/>
    <col min="13" max="13" width="1.140625" style="1478" customWidth="1"/>
    <col min="14" max="14" width="0.5703125" style="1478" customWidth="1"/>
    <col min="15" max="16384" width="9.140625" style="1478"/>
  </cols>
  <sheetData>
    <row r="1" spans="1:14">
      <c r="G1" s="1480"/>
      <c r="L1" s="2380" t="s">
        <v>110</v>
      </c>
    </row>
    <row r="2" spans="1:14">
      <c r="L2" s="2381" t="s">
        <v>111</v>
      </c>
    </row>
    <row r="3" spans="1:14" ht="15" customHeight="1">
      <c r="H3" s="1480"/>
      <c r="I3" s="1480"/>
      <c r="J3" s="1480"/>
      <c r="K3" s="1480"/>
      <c r="L3" s="1480"/>
      <c r="M3" s="1480"/>
      <c r="N3" s="1480"/>
    </row>
    <row r="4" spans="1:14">
      <c r="B4" s="1481" t="s">
        <v>1407</v>
      </c>
      <c r="C4" s="1482" t="s">
        <v>1191</v>
      </c>
      <c r="D4" s="1483"/>
      <c r="E4" s="1482"/>
      <c r="F4" s="1482"/>
      <c r="G4" s="1482"/>
      <c r="H4" s="1482"/>
    </row>
    <row r="5" spans="1:14">
      <c r="B5" s="1484" t="s">
        <v>1408</v>
      </c>
      <c r="C5" s="1485" t="s">
        <v>1173</v>
      </c>
      <c r="D5" s="1486"/>
      <c r="E5" s="1485"/>
      <c r="F5" s="1485"/>
      <c r="G5" s="1485"/>
      <c r="H5" s="1485"/>
      <c r="I5" s="1487"/>
      <c r="J5" s="1487"/>
      <c r="K5" s="1487"/>
      <c r="L5" s="1487"/>
      <c r="M5" s="1487"/>
      <c r="N5" s="1487"/>
    </row>
    <row r="6" spans="1:14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  <c r="N6" s="2002"/>
    </row>
    <row r="7" spans="1:14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91"/>
      <c r="M7" s="1488"/>
    </row>
    <row r="8" spans="1:14" s="1492" customFormat="1" ht="15" customHeight="1">
      <c r="B8" s="1493" t="s">
        <v>159</v>
      </c>
      <c r="D8" s="1494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  <c r="M8" s="2315"/>
    </row>
    <row r="9" spans="1:14" s="1492" customFormat="1" ht="15" customHeight="1">
      <c r="B9" s="1496" t="s">
        <v>160</v>
      </c>
      <c r="D9" s="1497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  <c r="M9" s="2316"/>
    </row>
    <row r="10" spans="1:14" s="1492" customFormat="1" ht="15" customHeight="1">
      <c r="D10" s="1499"/>
      <c r="F10" s="1498"/>
      <c r="G10" s="1495" t="s">
        <v>161</v>
      </c>
      <c r="H10" s="2317" t="s">
        <v>162</v>
      </c>
      <c r="I10" s="2317"/>
      <c r="J10" s="2317" t="s">
        <v>163</v>
      </c>
      <c r="K10" s="2317"/>
      <c r="L10" s="1495" t="s">
        <v>164</v>
      </c>
      <c r="N10" s="1495"/>
    </row>
    <row r="11" spans="1:14" s="1492" customFormat="1" ht="15" customHeight="1">
      <c r="D11" s="1499"/>
      <c r="F11" s="1498"/>
      <c r="G11" s="1498" t="s">
        <v>165</v>
      </c>
      <c r="H11" s="2318" t="s">
        <v>166</v>
      </c>
      <c r="I11" s="2318"/>
      <c r="J11" s="2318" t="s">
        <v>167</v>
      </c>
      <c r="K11" s="2318"/>
      <c r="L11" s="1498" t="s">
        <v>168</v>
      </c>
      <c r="N11" s="1495"/>
    </row>
    <row r="12" spans="1:14" s="1492" customFormat="1" ht="15" customHeight="1">
      <c r="D12" s="1499"/>
      <c r="F12" s="1498"/>
      <c r="G12" s="1500" t="s">
        <v>169</v>
      </c>
      <c r="H12" s="1500" t="s">
        <v>170</v>
      </c>
      <c r="I12" s="1500" t="s">
        <v>171</v>
      </c>
      <c r="J12" s="1500" t="s">
        <v>86</v>
      </c>
      <c r="K12" s="1500" t="s">
        <v>87</v>
      </c>
      <c r="L12" s="1500" t="s">
        <v>172</v>
      </c>
      <c r="N12" s="1495"/>
    </row>
    <row r="13" spans="1:14" s="1492" customFormat="1" ht="3.75" customHeight="1">
      <c r="A13" s="150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3"/>
      <c r="M13" s="1501"/>
      <c r="N13" s="1504"/>
    </row>
    <row r="14" spans="1:14" s="1492" customFormat="1" ht="5.25" customHeight="1">
      <c r="B14" s="1505"/>
      <c r="C14" s="1505"/>
      <c r="D14" s="1506"/>
      <c r="E14" s="1505"/>
      <c r="F14" s="1507"/>
      <c r="G14" s="1507"/>
      <c r="H14" s="1507"/>
      <c r="I14" s="1507"/>
      <c r="J14" s="1507"/>
      <c r="K14" s="1507"/>
      <c r="L14" s="1507"/>
      <c r="M14" s="1505"/>
      <c r="N14" s="1504"/>
    </row>
    <row r="15" spans="1:14" s="1492" customFormat="1" ht="14.25" customHeight="1">
      <c r="B15" s="1508" t="s">
        <v>262</v>
      </c>
      <c r="C15" s="1515"/>
      <c r="D15" s="2031">
        <v>2022</v>
      </c>
      <c r="E15" s="2032">
        <f>SUM(G15:L15)</f>
        <v>91</v>
      </c>
      <c r="F15" s="2034"/>
      <c r="G15" s="2033">
        <v>44</v>
      </c>
      <c r="H15" s="2033">
        <v>43</v>
      </c>
      <c r="I15" s="2033">
        <v>4</v>
      </c>
      <c r="J15" s="2033" t="s">
        <v>29</v>
      </c>
      <c r="K15" s="2033" t="s">
        <v>29</v>
      </c>
      <c r="L15" s="2033" t="s">
        <v>29</v>
      </c>
      <c r="M15" s="1624"/>
      <c r="N15" s="1512"/>
    </row>
    <row r="16" spans="1:14" s="1513" customFormat="1" ht="14.25" customHeight="1">
      <c r="B16" s="1514" t="s">
        <v>263</v>
      </c>
      <c r="C16" s="1515"/>
      <c r="D16" s="2031">
        <v>2023</v>
      </c>
      <c r="E16" s="2032">
        <f>SUM(G16:L16)</f>
        <v>73</v>
      </c>
      <c r="F16" s="2034"/>
      <c r="G16" s="2033">
        <v>49</v>
      </c>
      <c r="H16" s="2033">
        <v>20</v>
      </c>
      <c r="I16" s="2033">
        <v>4</v>
      </c>
      <c r="J16" s="2033" t="s">
        <v>29</v>
      </c>
      <c r="K16" s="2033" t="s">
        <v>29</v>
      </c>
      <c r="L16" s="2033" t="s">
        <v>29</v>
      </c>
      <c r="M16" s="1624"/>
      <c r="N16" s="1516"/>
    </row>
    <row r="17" spans="2:14" s="1513" customFormat="1" ht="14.25" customHeight="1">
      <c r="B17" s="1515"/>
      <c r="C17" s="1515"/>
      <c r="D17" s="2031">
        <v>2024</v>
      </c>
      <c r="E17" s="2032">
        <f>SUM(G17:L17)</f>
        <v>98</v>
      </c>
      <c r="F17" s="2034"/>
      <c r="G17" s="2033">
        <v>72</v>
      </c>
      <c r="H17" s="2033">
        <v>23</v>
      </c>
      <c r="I17" s="2033">
        <v>3</v>
      </c>
      <c r="J17" s="2033" t="s">
        <v>29</v>
      </c>
      <c r="K17" s="2033" t="s">
        <v>29</v>
      </c>
      <c r="L17" s="2033" t="s">
        <v>29</v>
      </c>
      <c r="M17" s="1624"/>
      <c r="N17" s="1516"/>
    </row>
    <row r="18" spans="2:14" s="1513" customFormat="1" ht="14.25" customHeight="1">
      <c r="B18" s="1515"/>
      <c r="C18" s="1515"/>
      <c r="D18" s="2034"/>
      <c r="E18" s="2033"/>
      <c r="F18" s="2034"/>
      <c r="G18" s="2033"/>
      <c r="H18" s="2033"/>
      <c r="I18" s="2033"/>
      <c r="J18" s="2033"/>
      <c r="K18" s="2033"/>
      <c r="L18" s="2033"/>
      <c r="M18" s="1624"/>
      <c r="N18" s="1516"/>
    </row>
    <row r="19" spans="2:14" s="1513" customFormat="1" ht="14.25" customHeight="1">
      <c r="B19" s="1508" t="s">
        <v>264</v>
      </c>
      <c r="C19" s="1515"/>
      <c r="D19" s="2031">
        <v>2022</v>
      </c>
      <c r="E19" s="2032">
        <f>SUM(G19:L19)</f>
        <v>236</v>
      </c>
      <c r="F19" s="2034"/>
      <c r="G19" s="2033">
        <v>138</v>
      </c>
      <c r="H19" s="2033">
        <v>73</v>
      </c>
      <c r="I19" s="2033">
        <v>24</v>
      </c>
      <c r="J19" s="2033">
        <v>1</v>
      </c>
      <c r="K19" s="2033" t="s">
        <v>29</v>
      </c>
      <c r="L19" s="2033" t="s">
        <v>29</v>
      </c>
      <c r="M19" s="1624"/>
      <c r="N19" s="1516"/>
    </row>
    <row r="20" spans="2:14" s="1492" customFormat="1" ht="14.25" customHeight="1">
      <c r="B20" s="1514" t="s">
        <v>265</v>
      </c>
      <c r="C20" s="1515"/>
      <c r="D20" s="2031">
        <v>2023</v>
      </c>
      <c r="E20" s="2032">
        <f>SUM(G20:L20)</f>
        <v>248</v>
      </c>
      <c r="F20" s="2034"/>
      <c r="G20" s="2033">
        <v>171</v>
      </c>
      <c r="H20" s="2033">
        <v>57</v>
      </c>
      <c r="I20" s="2033">
        <v>19</v>
      </c>
      <c r="J20" s="2033" t="s">
        <v>29</v>
      </c>
      <c r="K20" s="2033">
        <v>1</v>
      </c>
      <c r="L20" s="2033" t="s">
        <v>29</v>
      </c>
      <c r="M20" s="1624"/>
      <c r="N20" s="1512"/>
    </row>
    <row r="21" spans="2:14" s="1513" customFormat="1" ht="14.25" customHeight="1">
      <c r="B21" s="1515"/>
      <c r="C21" s="1515"/>
      <c r="D21" s="2031">
        <v>2024</v>
      </c>
      <c r="E21" s="2032">
        <f>SUM(G21:L21)</f>
        <v>236</v>
      </c>
      <c r="F21" s="2034"/>
      <c r="G21" s="2033">
        <v>171</v>
      </c>
      <c r="H21" s="2033">
        <v>53</v>
      </c>
      <c r="I21" s="2033">
        <v>11</v>
      </c>
      <c r="J21" s="2033">
        <v>1</v>
      </c>
      <c r="K21" s="2033" t="s">
        <v>29</v>
      </c>
      <c r="L21" s="2033" t="s">
        <v>29</v>
      </c>
      <c r="M21" s="1624"/>
      <c r="N21" s="1516"/>
    </row>
    <row r="22" spans="2:14" s="1513" customFormat="1" ht="14.25" customHeight="1">
      <c r="B22" s="1515"/>
      <c r="C22" s="1515"/>
      <c r="D22" s="2034"/>
      <c r="E22" s="2033"/>
      <c r="F22" s="2034"/>
      <c r="G22" s="2033"/>
      <c r="H22" s="2033"/>
      <c r="I22" s="2033"/>
      <c r="J22" s="2033"/>
      <c r="K22" s="2033"/>
      <c r="L22" s="2033"/>
      <c r="M22" s="1624"/>
      <c r="N22" s="1516"/>
    </row>
    <row r="23" spans="2:14" s="1513" customFormat="1" ht="14.25" customHeight="1">
      <c r="B23" s="1508" t="s">
        <v>266</v>
      </c>
      <c r="C23" s="1515"/>
      <c r="D23" s="2031">
        <v>2022</v>
      </c>
      <c r="E23" s="2032">
        <f>SUM(G23:L23)</f>
        <v>725</v>
      </c>
      <c r="F23" s="2034"/>
      <c r="G23" s="2033">
        <v>217</v>
      </c>
      <c r="H23" s="2033">
        <v>360</v>
      </c>
      <c r="I23" s="2033">
        <v>145</v>
      </c>
      <c r="J23" s="2033">
        <v>3</v>
      </c>
      <c r="K23" s="2033" t="s">
        <v>29</v>
      </c>
      <c r="L23" s="2033" t="s">
        <v>29</v>
      </c>
      <c r="M23" s="1624"/>
      <c r="N23" s="1516"/>
    </row>
    <row r="24" spans="2:14" s="1513" customFormat="1" ht="14.25" customHeight="1">
      <c r="B24" s="1514" t="s">
        <v>267</v>
      </c>
      <c r="C24" s="1515"/>
      <c r="D24" s="2031">
        <v>2023</v>
      </c>
      <c r="E24" s="2032">
        <f>SUM(G24:L24)</f>
        <v>758</v>
      </c>
      <c r="F24" s="2034"/>
      <c r="G24" s="2033">
        <v>314</v>
      </c>
      <c r="H24" s="2033">
        <v>325</v>
      </c>
      <c r="I24" s="2033">
        <v>116</v>
      </c>
      <c r="J24" s="2033">
        <v>1</v>
      </c>
      <c r="K24" s="2033">
        <v>2</v>
      </c>
      <c r="L24" s="2033" t="s">
        <v>29</v>
      </c>
      <c r="M24" s="1624"/>
      <c r="N24" s="1516"/>
    </row>
    <row r="25" spans="2:14" s="1492" customFormat="1" ht="14.25" customHeight="1">
      <c r="B25" s="1514"/>
      <c r="C25" s="1515"/>
      <c r="D25" s="2031">
        <v>2024</v>
      </c>
      <c r="E25" s="2032">
        <f>SUM(G25:L25)</f>
        <v>782</v>
      </c>
      <c r="F25" s="2034"/>
      <c r="G25" s="2033">
        <v>364</v>
      </c>
      <c r="H25" s="2033">
        <v>280</v>
      </c>
      <c r="I25" s="2033">
        <v>131</v>
      </c>
      <c r="J25" s="2033">
        <v>3</v>
      </c>
      <c r="K25" s="2033">
        <v>2</v>
      </c>
      <c r="L25" s="2033">
        <v>2</v>
      </c>
      <c r="M25" s="1624"/>
      <c r="N25" s="1518"/>
    </row>
    <row r="26" spans="2:14" s="1492" customFormat="1" ht="14.25" customHeight="1">
      <c r="D26" s="2037"/>
      <c r="E26" s="2037"/>
      <c r="F26" s="2037"/>
      <c r="G26" s="2033"/>
      <c r="H26" s="2033"/>
      <c r="I26" s="2033"/>
      <c r="J26" s="2033"/>
      <c r="K26" s="2033"/>
      <c r="L26" s="2033"/>
      <c r="M26" s="1624"/>
      <c r="N26" s="1518"/>
    </row>
    <row r="27" spans="2:14" s="1513" customFormat="1" ht="14.25" customHeight="1">
      <c r="B27" s="1508" t="s">
        <v>965</v>
      </c>
      <c r="C27" s="1517"/>
      <c r="D27" s="2031">
        <v>2022</v>
      </c>
      <c r="E27" s="2032">
        <f>SUM(G27:L27)</f>
        <v>1662</v>
      </c>
      <c r="F27" s="2033"/>
      <c r="G27" s="2033">
        <v>1262</v>
      </c>
      <c r="H27" s="2033">
        <v>395</v>
      </c>
      <c r="I27" s="2033">
        <v>5</v>
      </c>
      <c r="J27" s="2033" t="s">
        <v>29</v>
      </c>
      <c r="K27" s="2033" t="s">
        <v>29</v>
      </c>
      <c r="L27" s="2033" t="s">
        <v>29</v>
      </c>
      <c r="M27" s="1624"/>
      <c r="N27" s="1516"/>
    </row>
    <row r="28" spans="2:14" s="1513" customFormat="1" ht="14.25" customHeight="1">
      <c r="B28" s="1514" t="s">
        <v>966</v>
      </c>
      <c r="D28" s="2031">
        <v>2023</v>
      </c>
      <c r="E28" s="2032">
        <f>SUM(G28:L28)</f>
        <v>1714</v>
      </c>
      <c r="F28" s="2034"/>
      <c r="G28" s="2033">
        <v>1077</v>
      </c>
      <c r="H28" s="2033">
        <v>598</v>
      </c>
      <c r="I28" s="2033">
        <v>38</v>
      </c>
      <c r="J28" s="2033">
        <v>1</v>
      </c>
      <c r="K28" s="2033" t="s">
        <v>29</v>
      </c>
      <c r="L28" s="2033" t="s">
        <v>29</v>
      </c>
      <c r="M28" s="1624"/>
      <c r="N28" s="1516"/>
    </row>
    <row r="29" spans="2:14" s="1513" customFormat="1" ht="14.25" customHeight="1">
      <c r="B29" s="1515"/>
      <c r="D29" s="2031">
        <v>2024</v>
      </c>
      <c r="E29" s="2032">
        <f>SUM(G29:L29)</f>
        <v>1783</v>
      </c>
      <c r="F29" s="2034"/>
      <c r="G29" s="2033">
        <v>1292</v>
      </c>
      <c r="H29" s="2033">
        <v>484</v>
      </c>
      <c r="I29" s="2033">
        <v>7</v>
      </c>
      <c r="J29" s="2033" t="s">
        <v>29</v>
      </c>
      <c r="K29" s="2033" t="s">
        <v>29</v>
      </c>
      <c r="L29" s="2033" t="s">
        <v>29</v>
      </c>
      <c r="M29" s="1624"/>
      <c r="N29" s="1516"/>
    </row>
    <row r="30" spans="2:14" s="1513" customFormat="1" ht="14.25" customHeight="1">
      <c r="B30" s="1515"/>
      <c r="D30" s="2034"/>
      <c r="E30" s="2033"/>
      <c r="F30" s="2034"/>
      <c r="G30" s="2033"/>
      <c r="H30" s="2033"/>
      <c r="I30" s="2033"/>
      <c r="J30" s="2033"/>
      <c r="K30" s="2033"/>
      <c r="L30" s="2033"/>
      <c r="M30" s="1624"/>
      <c r="N30" s="1516"/>
    </row>
    <row r="31" spans="2:14" s="1492" customFormat="1" ht="14.25" customHeight="1">
      <c r="B31" s="1508" t="s">
        <v>967</v>
      </c>
      <c r="D31" s="2031">
        <v>2022</v>
      </c>
      <c r="E31" s="2032">
        <f>SUM(G31:L31)</f>
        <v>267</v>
      </c>
      <c r="F31" s="2034"/>
      <c r="G31" s="2033">
        <v>243</v>
      </c>
      <c r="H31" s="2033">
        <v>24</v>
      </c>
      <c r="I31" s="2033" t="s">
        <v>29</v>
      </c>
      <c r="J31" s="2033" t="s">
        <v>29</v>
      </c>
      <c r="K31" s="2033" t="s">
        <v>29</v>
      </c>
      <c r="L31" s="2033" t="s">
        <v>29</v>
      </c>
      <c r="M31" s="1624"/>
      <c r="N31" s="1519"/>
    </row>
    <row r="32" spans="2:14" s="1513" customFormat="1" ht="14.25" customHeight="1">
      <c r="B32" s="1514" t="s">
        <v>968</v>
      </c>
      <c r="D32" s="2031">
        <v>2023</v>
      </c>
      <c r="E32" s="2032">
        <f>SUM(G32:L32)</f>
        <v>285</v>
      </c>
      <c r="F32" s="2034"/>
      <c r="G32" s="2033">
        <v>247</v>
      </c>
      <c r="H32" s="2033">
        <v>38</v>
      </c>
      <c r="I32" s="2033" t="s">
        <v>29</v>
      </c>
      <c r="J32" s="2033" t="s">
        <v>29</v>
      </c>
      <c r="K32" s="2033" t="s">
        <v>29</v>
      </c>
      <c r="L32" s="2033" t="s">
        <v>29</v>
      </c>
      <c r="M32" s="1624"/>
      <c r="N32" s="1521"/>
    </row>
    <row r="33" spans="2:14" s="1513" customFormat="1" ht="14.25" customHeight="1">
      <c r="B33" s="1515"/>
      <c r="D33" s="2031">
        <v>2024</v>
      </c>
      <c r="E33" s="2032">
        <f>SUM(G33:L33)</f>
        <v>301</v>
      </c>
      <c r="F33" s="2034"/>
      <c r="G33" s="2033">
        <v>278</v>
      </c>
      <c r="H33" s="2033">
        <v>23</v>
      </c>
      <c r="I33" s="2033" t="s">
        <v>29</v>
      </c>
      <c r="J33" s="2033" t="s">
        <v>29</v>
      </c>
      <c r="K33" s="2033" t="s">
        <v>29</v>
      </c>
      <c r="L33" s="2033" t="s">
        <v>29</v>
      </c>
      <c r="M33" s="1624"/>
      <c r="N33" s="1521"/>
    </row>
    <row r="34" spans="2:14" s="1513" customFormat="1" ht="14.25" customHeight="1">
      <c r="B34" s="1515"/>
      <c r="D34" s="2034"/>
      <c r="E34" s="2033"/>
      <c r="F34" s="2034"/>
      <c r="G34" s="2033"/>
      <c r="H34" s="2033"/>
      <c r="I34" s="2033"/>
      <c r="J34" s="2033"/>
      <c r="K34" s="2033"/>
      <c r="L34" s="2033"/>
      <c r="M34" s="1624"/>
      <c r="N34" s="1521"/>
    </row>
    <row r="35" spans="2:14" s="1513" customFormat="1" ht="14.25" customHeight="1">
      <c r="B35" s="1508" t="s">
        <v>969</v>
      </c>
      <c r="C35" s="1517"/>
      <c r="D35" s="2031">
        <v>2022</v>
      </c>
      <c r="E35" s="2032">
        <f>SUM(G35:L35)</f>
        <v>985</v>
      </c>
      <c r="F35" s="2033"/>
      <c r="G35" s="2033">
        <v>808</v>
      </c>
      <c r="H35" s="2033">
        <v>172</v>
      </c>
      <c r="I35" s="2033">
        <v>5</v>
      </c>
      <c r="J35" s="2033" t="s">
        <v>29</v>
      </c>
      <c r="K35" s="2033" t="s">
        <v>29</v>
      </c>
      <c r="L35" s="2033" t="s">
        <v>29</v>
      </c>
      <c r="M35" s="1624"/>
      <c r="N35" s="1521"/>
    </row>
    <row r="36" spans="2:14" s="1492" customFormat="1" ht="14.25" customHeight="1">
      <c r="B36" s="1514" t="s">
        <v>970</v>
      </c>
      <c r="D36" s="2031">
        <v>2023</v>
      </c>
      <c r="E36" s="2032">
        <f>SUM(G36:L36)</f>
        <v>1067</v>
      </c>
      <c r="F36" s="2034"/>
      <c r="G36" s="2033">
        <v>758</v>
      </c>
      <c r="H36" s="2033">
        <v>296</v>
      </c>
      <c r="I36" s="2033">
        <v>13</v>
      </c>
      <c r="J36" s="2033" t="s">
        <v>29</v>
      </c>
      <c r="K36" s="2033" t="s">
        <v>29</v>
      </c>
      <c r="L36" s="2033" t="s">
        <v>29</v>
      </c>
      <c r="M36" s="1624"/>
      <c r="N36" s="1518"/>
    </row>
    <row r="37" spans="2:14" s="1513" customFormat="1" ht="14.25" customHeight="1">
      <c r="B37" s="1515"/>
      <c r="D37" s="2031">
        <v>2024</v>
      </c>
      <c r="E37" s="2032">
        <f>SUM(G37:L37)</f>
        <v>1124</v>
      </c>
      <c r="F37" s="2034"/>
      <c r="G37" s="2033">
        <v>853</v>
      </c>
      <c r="H37" s="2033">
        <v>260</v>
      </c>
      <c r="I37" s="2033">
        <v>11</v>
      </c>
      <c r="J37" s="2033" t="s">
        <v>29</v>
      </c>
      <c r="K37" s="2033" t="s">
        <v>29</v>
      </c>
      <c r="L37" s="2033" t="s">
        <v>29</v>
      </c>
      <c r="M37" s="1624"/>
      <c r="N37" s="1523"/>
    </row>
    <row r="38" spans="2:14" s="1513" customFormat="1" ht="14.25" customHeight="1">
      <c r="B38" s="1515"/>
      <c r="D38" s="2034"/>
      <c r="E38" s="2033"/>
      <c r="F38" s="2034"/>
      <c r="G38" s="2033"/>
      <c r="H38" s="2033"/>
      <c r="I38" s="2033"/>
      <c r="J38" s="2033"/>
      <c r="K38" s="2033"/>
      <c r="L38" s="2033"/>
      <c r="M38" s="1624"/>
      <c r="N38" s="1523"/>
    </row>
    <row r="39" spans="2:14" s="1513" customFormat="1" ht="14.25" customHeight="1">
      <c r="B39" s="1508" t="s">
        <v>268</v>
      </c>
      <c r="C39" s="1517"/>
      <c r="D39" s="2031">
        <v>2022</v>
      </c>
      <c r="E39" s="2032">
        <f>SUM(G39:L39)</f>
        <v>1774</v>
      </c>
      <c r="F39" s="2033"/>
      <c r="G39" s="2033">
        <v>447</v>
      </c>
      <c r="H39" s="2033">
        <v>389</v>
      </c>
      <c r="I39" s="2033">
        <v>305</v>
      </c>
      <c r="J39" s="2033">
        <v>179</v>
      </c>
      <c r="K39" s="2033">
        <v>164</v>
      </c>
      <c r="L39" s="2033">
        <v>290</v>
      </c>
      <c r="M39" s="1624"/>
      <c r="N39" s="1523"/>
    </row>
    <row r="40" spans="2:14" s="1513" customFormat="1" ht="14.25" customHeight="1">
      <c r="B40" s="1514" t="s">
        <v>269</v>
      </c>
      <c r="D40" s="2031">
        <v>2023</v>
      </c>
      <c r="E40" s="2032">
        <f>SUM(G40:L40)</f>
        <v>1682</v>
      </c>
      <c r="F40" s="2034"/>
      <c r="G40" s="2033">
        <v>523</v>
      </c>
      <c r="H40" s="2033">
        <v>325</v>
      </c>
      <c r="I40" s="2033">
        <v>300</v>
      </c>
      <c r="J40" s="2033">
        <v>147</v>
      </c>
      <c r="K40" s="2033">
        <v>140</v>
      </c>
      <c r="L40" s="2033">
        <v>247</v>
      </c>
      <c r="M40" s="1624"/>
      <c r="N40" s="1523"/>
    </row>
    <row r="41" spans="2:14" s="1492" customFormat="1" ht="14.25" customHeight="1">
      <c r="B41" s="1515"/>
      <c r="D41" s="2031">
        <v>2024</v>
      </c>
      <c r="E41" s="2032">
        <f>SUM(G41:L41)</f>
        <v>1686</v>
      </c>
      <c r="F41" s="2034"/>
      <c r="G41" s="2033">
        <v>460</v>
      </c>
      <c r="H41" s="2033">
        <v>340</v>
      </c>
      <c r="I41" s="2033">
        <v>330</v>
      </c>
      <c r="J41" s="2033">
        <v>156</v>
      </c>
      <c r="K41" s="2033">
        <v>148</v>
      </c>
      <c r="L41" s="2033">
        <v>252</v>
      </c>
      <c r="M41" s="1624"/>
      <c r="N41" s="1524"/>
    </row>
    <row r="42" spans="2:14" s="1513" customFormat="1" ht="14.25" customHeight="1">
      <c r="B42" s="1515"/>
      <c r="D42" s="2034"/>
      <c r="E42" s="2033"/>
      <c r="F42" s="2034"/>
      <c r="G42" s="2033"/>
      <c r="H42" s="2033"/>
      <c r="I42" s="2033"/>
      <c r="J42" s="2033"/>
      <c r="K42" s="2033"/>
      <c r="L42" s="2033"/>
      <c r="M42" s="1624"/>
      <c r="N42" s="1525"/>
    </row>
    <row r="43" spans="2:14" s="1513" customFormat="1" ht="14.25" customHeight="1">
      <c r="B43" s="1508" t="s">
        <v>270</v>
      </c>
      <c r="C43" s="1517"/>
      <c r="D43" s="2031">
        <v>2022</v>
      </c>
      <c r="E43" s="2032">
        <f>SUM(G43:L43)</f>
        <v>2528</v>
      </c>
      <c r="F43" s="2033"/>
      <c r="G43" s="2033">
        <v>1098</v>
      </c>
      <c r="H43" s="2033">
        <v>654</v>
      </c>
      <c r="I43" s="2033">
        <v>398</v>
      </c>
      <c r="J43" s="2033">
        <v>103</v>
      </c>
      <c r="K43" s="2033">
        <v>89</v>
      </c>
      <c r="L43" s="2033">
        <v>186</v>
      </c>
      <c r="M43" s="1624"/>
      <c r="N43" s="1525"/>
    </row>
    <row r="44" spans="2:14" s="1513" customFormat="1" ht="14.25" customHeight="1">
      <c r="B44" s="1514" t="s">
        <v>271</v>
      </c>
      <c r="D44" s="2031">
        <v>2023</v>
      </c>
      <c r="E44" s="2032">
        <f>SUM(G44:L44)</f>
        <v>2377</v>
      </c>
      <c r="F44" s="2034"/>
      <c r="G44" s="2033">
        <v>954</v>
      </c>
      <c r="H44" s="2033">
        <v>646</v>
      </c>
      <c r="I44" s="2033">
        <v>376</v>
      </c>
      <c r="J44" s="2033">
        <v>136</v>
      </c>
      <c r="K44" s="2033">
        <v>92</v>
      </c>
      <c r="L44" s="2033">
        <v>173</v>
      </c>
      <c r="M44" s="1624"/>
      <c r="N44" s="1525"/>
    </row>
    <row r="45" spans="2:14" s="1492" customFormat="1" ht="14.25" customHeight="1">
      <c r="B45" s="1515"/>
      <c r="D45" s="2031">
        <v>2024</v>
      </c>
      <c r="E45" s="2032">
        <f>SUM(G45:L45)</f>
        <v>2340</v>
      </c>
      <c r="F45" s="2034"/>
      <c r="G45" s="2033">
        <v>959</v>
      </c>
      <c r="H45" s="2033">
        <v>624</v>
      </c>
      <c r="I45" s="2033">
        <v>375</v>
      </c>
      <c r="J45" s="2033">
        <v>128</v>
      </c>
      <c r="K45" s="2033">
        <v>89</v>
      </c>
      <c r="L45" s="2033">
        <v>165</v>
      </c>
      <c r="M45" s="1624"/>
      <c r="N45" s="1524"/>
    </row>
    <row r="46" spans="2:14" s="1513" customFormat="1" ht="14.25" customHeight="1">
      <c r="B46" s="1515"/>
      <c r="D46" s="2034"/>
      <c r="E46" s="2033"/>
      <c r="F46" s="2034"/>
      <c r="G46" s="2033"/>
      <c r="H46" s="2033"/>
      <c r="I46" s="2033"/>
      <c r="J46" s="2033"/>
      <c r="K46" s="2033"/>
      <c r="L46" s="2033"/>
      <c r="M46" s="1624"/>
      <c r="N46" s="1525"/>
    </row>
    <row r="47" spans="2:14" s="1513" customFormat="1" ht="14.25" customHeight="1">
      <c r="B47" s="1508" t="s">
        <v>272</v>
      </c>
      <c r="D47" s="2031">
        <v>2022</v>
      </c>
      <c r="E47" s="2032">
        <f>SUM(G47:L47)</f>
        <v>269</v>
      </c>
      <c r="F47" s="2034"/>
      <c r="G47" s="2033">
        <v>86</v>
      </c>
      <c r="H47" s="2033">
        <v>49</v>
      </c>
      <c r="I47" s="2033">
        <v>49</v>
      </c>
      <c r="J47" s="2033">
        <v>18</v>
      </c>
      <c r="K47" s="2033">
        <v>12</v>
      </c>
      <c r="L47" s="2033">
        <v>55</v>
      </c>
      <c r="M47" s="1624"/>
      <c r="N47" s="1525"/>
    </row>
    <row r="48" spans="2:14" s="1513" customFormat="1" ht="14.25" customHeight="1">
      <c r="B48" s="1514" t="s">
        <v>272</v>
      </c>
      <c r="D48" s="2031">
        <v>2023</v>
      </c>
      <c r="E48" s="2032">
        <f>SUM(G48:L48)</f>
        <v>266</v>
      </c>
      <c r="F48" s="2034"/>
      <c r="G48" s="2033">
        <v>87</v>
      </c>
      <c r="H48" s="2033">
        <v>48</v>
      </c>
      <c r="I48" s="2033">
        <v>47</v>
      </c>
      <c r="J48" s="2033">
        <v>17</v>
      </c>
      <c r="K48" s="2033">
        <v>13</v>
      </c>
      <c r="L48" s="2033">
        <v>54</v>
      </c>
      <c r="M48" s="1624"/>
      <c r="N48" s="1525"/>
    </row>
    <row r="49" spans="1:14" s="1492" customFormat="1" ht="14.25" customHeight="1">
      <c r="B49" s="1515"/>
      <c r="D49" s="2031">
        <v>2024</v>
      </c>
      <c r="E49" s="2032">
        <f>SUM(G49:L49)</f>
        <v>296</v>
      </c>
      <c r="F49" s="2034"/>
      <c r="G49" s="2033">
        <v>94</v>
      </c>
      <c r="H49" s="2033">
        <v>56</v>
      </c>
      <c r="I49" s="2033">
        <v>47</v>
      </c>
      <c r="J49" s="2033">
        <v>16</v>
      </c>
      <c r="K49" s="2033">
        <v>16</v>
      </c>
      <c r="L49" s="2033">
        <v>67</v>
      </c>
      <c r="M49" s="1624"/>
      <c r="N49" s="1524"/>
    </row>
    <row r="50" spans="1:14" s="1513" customFormat="1" ht="14.25" customHeight="1">
      <c r="B50" s="1515"/>
      <c r="D50" s="2034"/>
      <c r="E50" s="2033"/>
      <c r="F50" s="2034"/>
      <c r="G50" s="2033"/>
      <c r="H50" s="2033"/>
      <c r="I50" s="2033"/>
      <c r="J50" s="2033"/>
      <c r="K50" s="2033"/>
      <c r="L50" s="2033"/>
      <c r="M50" s="1624"/>
      <c r="N50" s="1525"/>
    </row>
    <row r="51" spans="1:14" s="1513" customFormat="1" ht="14.25" customHeight="1">
      <c r="B51" s="1508" t="s">
        <v>273</v>
      </c>
      <c r="D51" s="2031">
        <v>2022</v>
      </c>
      <c r="E51" s="2032">
        <f>SUM(G51:L51)</f>
        <v>40</v>
      </c>
      <c r="F51" s="2034"/>
      <c r="G51" s="2033">
        <v>27</v>
      </c>
      <c r="H51" s="2033">
        <v>10</v>
      </c>
      <c r="I51" s="2033">
        <v>2</v>
      </c>
      <c r="J51" s="2033" t="s">
        <v>29</v>
      </c>
      <c r="K51" s="2033" t="s">
        <v>29</v>
      </c>
      <c r="L51" s="2033">
        <v>1</v>
      </c>
      <c r="M51" s="1624"/>
      <c r="N51" s="1525"/>
    </row>
    <row r="52" spans="1:14" s="1513" customFormat="1" ht="14.25" customHeight="1">
      <c r="B52" s="1514" t="s">
        <v>274</v>
      </c>
      <c r="D52" s="2031">
        <v>2023</v>
      </c>
      <c r="E52" s="2032">
        <f>SUM(G52:L52)</f>
        <v>50</v>
      </c>
      <c r="F52" s="2034"/>
      <c r="G52" s="2033">
        <v>35</v>
      </c>
      <c r="H52" s="2033">
        <v>11</v>
      </c>
      <c r="I52" s="2033">
        <v>2</v>
      </c>
      <c r="J52" s="2033">
        <v>2</v>
      </c>
      <c r="K52" s="2033" t="s">
        <v>29</v>
      </c>
      <c r="L52" s="2033" t="s">
        <v>29</v>
      </c>
      <c r="M52" s="1624"/>
      <c r="N52" s="1525"/>
    </row>
    <row r="53" spans="1:14" s="1492" customFormat="1" ht="14.25" customHeight="1">
      <c r="D53" s="2031">
        <v>2024</v>
      </c>
      <c r="E53" s="2032">
        <f>SUM(G53:L53)</f>
        <v>56</v>
      </c>
      <c r="F53" s="2034"/>
      <c r="G53" s="2033">
        <v>29</v>
      </c>
      <c r="H53" s="2033">
        <v>15</v>
      </c>
      <c r="I53" s="2033">
        <v>8</v>
      </c>
      <c r="J53" s="2033">
        <v>3</v>
      </c>
      <c r="K53" s="2033" t="s">
        <v>29</v>
      </c>
      <c r="L53" s="2033">
        <v>1</v>
      </c>
      <c r="M53" s="1624"/>
      <c r="N53" s="1524"/>
    </row>
    <row r="54" spans="1:14" s="1513" customFormat="1" ht="14.25" customHeight="1">
      <c r="G54" s="1654"/>
      <c r="H54" s="1654"/>
      <c r="I54" s="1654"/>
      <c r="J54" s="1654"/>
      <c r="K54" s="1654"/>
      <c r="L54" s="1654"/>
      <c r="M54" s="1624"/>
      <c r="N54" s="1525"/>
    </row>
    <row r="55" spans="1:14" s="1492" customFormat="1" ht="14.25" customHeight="1">
      <c r="B55" s="1625"/>
      <c r="M55" s="1513"/>
      <c r="N55" s="1626"/>
    </row>
    <row r="56" spans="1:14" ht="2.25" customHeight="1" thickBot="1">
      <c r="B56" s="1527"/>
      <c r="C56" s="1527"/>
      <c r="D56" s="1528"/>
      <c r="E56" s="1529"/>
      <c r="F56" s="1529"/>
      <c r="G56" s="1529"/>
      <c r="H56" s="1529"/>
      <c r="I56" s="1529"/>
      <c r="J56" s="1529"/>
      <c r="K56" s="1529"/>
      <c r="L56" s="1529"/>
      <c r="M56" s="1529"/>
    </row>
    <row r="57" spans="1:14" s="1531" customFormat="1" ht="15" customHeight="1">
      <c r="A57" s="1530"/>
      <c r="D57" s="1532"/>
      <c r="G57" s="1533"/>
      <c r="H57" s="1533"/>
      <c r="M57" s="1534" t="s">
        <v>30</v>
      </c>
    </row>
    <row r="58" spans="1:14" s="1531" customFormat="1" ht="12" customHeight="1">
      <c r="B58" s="1571" t="s">
        <v>1364</v>
      </c>
      <c r="D58" s="1532"/>
      <c r="G58" s="1535"/>
      <c r="H58" s="1535"/>
      <c r="M58" s="1536" t="s">
        <v>31</v>
      </c>
    </row>
    <row r="59" spans="1:14" s="1570" customFormat="1" ht="12" customHeight="1">
      <c r="B59" s="1574" t="s">
        <v>1102</v>
      </c>
      <c r="D59" s="1572"/>
      <c r="M59" s="1569"/>
    </row>
    <row r="60" spans="1:14" s="2230" customFormat="1" ht="12" customHeight="1">
      <c r="B60" s="2229" t="s">
        <v>1103</v>
      </c>
      <c r="D60" s="2231"/>
      <c r="M60" s="2232"/>
    </row>
  </sheetData>
  <mergeCells count="6">
    <mergeCell ref="G8:M8"/>
    <mergeCell ref="G9:M9"/>
    <mergeCell ref="H10:I10"/>
    <mergeCell ref="J10:K10"/>
    <mergeCell ref="H11:I11"/>
    <mergeCell ref="J11:K11"/>
  </mergeCells>
  <hyperlinks>
    <hyperlink ref="L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65"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1"/>
  <sheetViews>
    <sheetView showGridLines="0" view="pageBreakPreview" zoomScale="80" zoomScaleNormal="100" zoomScaleSheetLayoutView="80" workbookViewId="0">
      <selection activeCell="G1" sqref="G1:G2"/>
    </sheetView>
  </sheetViews>
  <sheetFormatPr defaultColWidth="8.42578125" defaultRowHeight="16.5"/>
  <cols>
    <col min="1" max="1" width="1.5703125" style="1539" customWidth="1"/>
    <col min="2" max="2" width="11.85546875" style="1539" customWidth="1"/>
    <col min="3" max="3" width="19.85546875" style="1539" customWidth="1"/>
    <col min="4" max="4" width="15.85546875" style="1576" customWidth="1"/>
    <col min="5" max="6" width="18.5703125" style="1539" customWidth="1"/>
    <col min="7" max="7" width="22.85546875" style="1577" customWidth="1"/>
    <col min="8" max="8" width="1.42578125" style="1539" customWidth="1"/>
    <col min="9" max="9" width="0.5703125" style="1539" customWidth="1"/>
    <col min="10" max="10" width="0.85546875" style="1539" customWidth="1"/>
    <col min="11" max="16384" width="8.42578125" style="1539"/>
  </cols>
  <sheetData>
    <row r="1" spans="1:15">
      <c r="G1" s="2380" t="s">
        <v>110</v>
      </c>
    </row>
    <row r="2" spans="1:15">
      <c r="G2" s="2381" t="s">
        <v>111</v>
      </c>
    </row>
    <row r="3" spans="1:15" ht="15" customHeight="1">
      <c r="G3" s="1539"/>
    </row>
    <row r="4" spans="1:15">
      <c r="B4" s="1540" t="s">
        <v>1409</v>
      </c>
      <c r="C4" s="1541" t="s">
        <v>1192</v>
      </c>
      <c r="D4" s="1542"/>
      <c r="E4" s="1543"/>
      <c r="F4" s="1543"/>
      <c r="G4" s="1540"/>
      <c r="H4" s="1543"/>
    </row>
    <row r="5" spans="1:15">
      <c r="B5" s="1578" t="s">
        <v>1410</v>
      </c>
      <c r="C5" s="1545" t="s">
        <v>276</v>
      </c>
      <c r="D5" s="1546"/>
      <c r="E5" s="1543"/>
      <c r="F5" s="1543"/>
      <c r="G5" s="1540"/>
      <c r="H5" s="1543"/>
    </row>
    <row r="6" spans="1:15" s="2003" customFormat="1" ht="14.25">
      <c r="C6" s="2004" t="s">
        <v>1172</v>
      </c>
      <c r="D6" s="2005"/>
      <c r="G6" s="2006"/>
    </row>
    <row r="7" spans="1:15" ht="7.5" customHeight="1" thickBot="1">
      <c r="A7" s="1579"/>
    </row>
    <row r="8" spans="1:15" ht="7.5" customHeight="1" thickTop="1">
      <c r="A8" s="1580"/>
      <c r="B8" s="1581"/>
      <c r="C8" s="1580"/>
      <c r="D8" s="1582"/>
      <c r="E8" s="1583"/>
      <c r="F8" s="1583"/>
      <c r="G8" s="1584"/>
      <c r="H8" s="1581" t="s">
        <v>49</v>
      </c>
    </row>
    <row r="9" spans="1:15" ht="15.75" customHeight="1">
      <c r="B9" s="1585" t="s">
        <v>50</v>
      </c>
      <c r="C9" s="1586"/>
      <c r="D9" s="1587" t="s">
        <v>1</v>
      </c>
      <c r="E9" s="1588" t="s">
        <v>2</v>
      </c>
      <c r="F9" s="1589" t="s">
        <v>277</v>
      </c>
      <c r="G9" s="1590" t="s">
        <v>278</v>
      </c>
      <c r="H9" s="1591"/>
    </row>
    <row r="10" spans="1:15" ht="15.75" customHeight="1">
      <c r="B10" s="1592" t="s">
        <v>52</v>
      </c>
      <c r="C10" s="1586"/>
      <c r="D10" s="1593" t="s">
        <v>6</v>
      </c>
      <c r="E10" s="1594" t="s">
        <v>7</v>
      </c>
      <c r="F10" s="1594" t="s">
        <v>279</v>
      </c>
      <c r="G10" s="1594" t="s">
        <v>280</v>
      </c>
      <c r="H10" s="1591"/>
    </row>
    <row r="11" spans="1:15" ht="7.5" customHeight="1">
      <c r="A11" s="1595"/>
      <c r="B11" s="1596"/>
      <c r="C11" s="1596"/>
      <c r="D11" s="1597"/>
      <c r="E11" s="1598"/>
      <c r="F11" s="1599"/>
      <c r="G11" s="1598"/>
      <c r="H11" s="1600" t="s">
        <v>49</v>
      </c>
    </row>
    <row r="12" spans="1:15" ht="7.5" customHeight="1">
      <c r="B12" s="1601"/>
      <c r="C12" s="1601"/>
      <c r="D12" s="1593"/>
      <c r="E12" s="1602"/>
      <c r="F12" s="1586"/>
      <c r="G12" s="1602"/>
      <c r="H12" s="1603"/>
    </row>
    <row r="13" spans="1:15" ht="24.75" customHeight="1">
      <c r="B13" s="1604" t="s">
        <v>57</v>
      </c>
      <c r="C13" s="1586"/>
      <c r="D13" s="2039">
        <v>2022</v>
      </c>
      <c r="E13" s="2040">
        <f>SUM(F13,G13)</f>
        <v>4453</v>
      </c>
      <c r="F13" s="2040">
        <f t="shared" ref="F13:G15" si="0">SUM(F17,F21,F25,F29,F33)</f>
        <v>3566</v>
      </c>
      <c r="G13" s="2040">
        <f t="shared" si="0"/>
        <v>887</v>
      </c>
    </row>
    <row r="14" spans="1:15" ht="24.75" customHeight="1">
      <c r="B14" s="1605" t="s">
        <v>7</v>
      </c>
      <c r="C14" s="1586"/>
      <c r="D14" s="2039">
        <v>2023</v>
      </c>
      <c r="E14" s="2040">
        <f>SUM(F14,G14)</f>
        <v>4005</v>
      </c>
      <c r="F14" s="2040">
        <f t="shared" si="0"/>
        <v>3255</v>
      </c>
      <c r="G14" s="2040">
        <f t="shared" si="0"/>
        <v>750</v>
      </c>
    </row>
    <row r="15" spans="1:15" ht="24.75" customHeight="1">
      <c r="B15" s="1601"/>
      <c r="C15" s="1586"/>
      <c r="D15" s="2039">
        <v>2024</v>
      </c>
      <c r="E15" s="2040">
        <f>SUM(F15,G15)</f>
        <v>4372</v>
      </c>
      <c r="F15" s="2040">
        <f t="shared" si="0"/>
        <v>3651</v>
      </c>
      <c r="G15" s="2040">
        <f t="shared" si="0"/>
        <v>721</v>
      </c>
    </row>
    <row r="16" spans="1:15" ht="15" customHeight="1">
      <c r="B16" s="1601"/>
      <c r="C16" s="1586"/>
      <c r="D16" s="2041"/>
      <c r="E16" s="2042"/>
      <c r="F16" s="2043"/>
      <c r="G16" s="2043"/>
      <c r="K16" s="1606"/>
      <c r="L16" s="1606"/>
      <c r="M16" s="1606"/>
      <c r="N16" s="1606"/>
      <c r="O16" s="1606"/>
    </row>
    <row r="17" spans="2:15" ht="24.75" customHeight="1">
      <c r="B17" s="1607" t="s">
        <v>281</v>
      </c>
      <c r="C17" s="1586"/>
      <c r="D17" s="2041">
        <v>2022</v>
      </c>
      <c r="E17" s="2042">
        <f>SUM(F17,G17)</f>
        <v>229</v>
      </c>
      <c r="F17" s="2042">
        <v>229</v>
      </c>
      <c r="G17" s="2042" t="s">
        <v>29</v>
      </c>
    </row>
    <row r="18" spans="2:15" s="1606" customFormat="1" ht="24.75" customHeight="1">
      <c r="B18" s="1608" t="s">
        <v>165</v>
      </c>
      <c r="C18" s="1609"/>
      <c r="D18" s="2041">
        <v>2023</v>
      </c>
      <c r="E18" s="2042">
        <f>SUM(F18,G18)</f>
        <v>224</v>
      </c>
      <c r="F18" s="2042">
        <v>224</v>
      </c>
      <c r="G18" s="2042" t="s">
        <v>29</v>
      </c>
      <c r="K18" s="1539"/>
      <c r="L18" s="1539"/>
      <c r="M18" s="1539"/>
      <c r="N18" s="1539"/>
      <c r="O18" s="1539"/>
    </row>
    <row r="19" spans="2:15" ht="24.75" customHeight="1">
      <c r="B19" s="1607"/>
      <c r="C19" s="1586"/>
      <c r="D19" s="2041">
        <v>2024</v>
      </c>
      <c r="E19" s="2042">
        <f>SUM(F19,G19)</f>
        <v>329</v>
      </c>
      <c r="F19" s="2044">
        <v>328</v>
      </c>
      <c r="G19" s="2044">
        <v>1</v>
      </c>
    </row>
    <row r="20" spans="2:15" ht="15" customHeight="1">
      <c r="B20" s="1607"/>
      <c r="C20" s="1586"/>
      <c r="D20" s="2041"/>
      <c r="E20" s="2042"/>
      <c r="F20" s="2042"/>
      <c r="G20" s="2042"/>
    </row>
    <row r="21" spans="2:15" ht="24.75" customHeight="1">
      <c r="B21" s="1607" t="s">
        <v>282</v>
      </c>
      <c r="C21" s="1586"/>
      <c r="D21" s="2041">
        <v>2022</v>
      </c>
      <c r="E21" s="2042">
        <f>SUM(F21,G21)</f>
        <v>713</v>
      </c>
      <c r="F21" s="2042">
        <v>706</v>
      </c>
      <c r="G21" s="2042">
        <v>7</v>
      </c>
    </row>
    <row r="22" spans="2:15" ht="24.75" customHeight="1">
      <c r="B22" s="1608" t="s">
        <v>283</v>
      </c>
      <c r="C22" s="1586"/>
      <c r="D22" s="2041">
        <v>2023</v>
      </c>
      <c r="E22" s="2042">
        <f>SUM(F22,G22)</f>
        <v>682</v>
      </c>
      <c r="F22" s="2042">
        <v>675</v>
      </c>
      <c r="G22" s="2042">
        <v>7</v>
      </c>
    </row>
    <row r="23" spans="2:15" ht="24.75" customHeight="1">
      <c r="B23" s="1607"/>
      <c r="C23" s="1586"/>
      <c r="D23" s="2041">
        <v>2024</v>
      </c>
      <c r="E23" s="2042">
        <f>SUM(F23,G23)</f>
        <v>803</v>
      </c>
      <c r="F23" s="2045">
        <v>791</v>
      </c>
      <c r="G23" s="2045">
        <v>12</v>
      </c>
    </row>
    <row r="24" spans="2:15" ht="15" customHeight="1">
      <c r="B24" s="1607"/>
      <c r="C24" s="1586"/>
      <c r="D24" s="2041"/>
      <c r="E24" s="2042"/>
      <c r="F24" s="2042"/>
      <c r="G24" s="2042"/>
    </row>
    <row r="25" spans="2:15" ht="24.75" customHeight="1">
      <c r="B25" s="1607" t="s">
        <v>284</v>
      </c>
      <c r="C25" s="1586"/>
      <c r="D25" s="2041">
        <v>2022</v>
      </c>
      <c r="E25" s="2042">
        <f>SUM(F25,G25)</f>
        <v>1411</v>
      </c>
      <c r="F25" s="2042">
        <v>1146</v>
      </c>
      <c r="G25" s="2042">
        <v>265</v>
      </c>
    </row>
    <row r="26" spans="2:15" ht="24.75" customHeight="1">
      <c r="B26" s="1608" t="s">
        <v>285</v>
      </c>
      <c r="C26" s="1586"/>
      <c r="D26" s="2041">
        <v>2023</v>
      </c>
      <c r="E26" s="2042">
        <f>SUM(F26,G26)</f>
        <v>1218</v>
      </c>
      <c r="F26" s="2042">
        <v>1036</v>
      </c>
      <c r="G26" s="2042">
        <v>182</v>
      </c>
    </row>
    <row r="27" spans="2:15" ht="24.75" customHeight="1">
      <c r="B27" s="1607"/>
      <c r="C27" s="1586"/>
      <c r="D27" s="2041">
        <v>2024</v>
      </c>
      <c r="E27" s="2042">
        <f>SUM(F27,G27)</f>
        <v>1354</v>
      </c>
      <c r="F27" s="2046">
        <v>1159</v>
      </c>
      <c r="G27" s="2045">
        <v>195</v>
      </c>
    </row>
    <row r="28" spans="2:15" ht="15" customHeight="1">
      <c r="B28" s="1607"/>
      <c r="C28" s="1586"/>
      <c r="D28" s="2041"/>
      <c r="E28" s="2042"/>
      <c r="F28" s="2042"/>
      <c r="G28" s="2042"/>
    </row>
    <row r="29" spans="2:15" ht="24.75" customHeight="1">
      <c r="B29" s="1607" t="s">
        <v>286</v>
      </c>
      <c r="C29" s="1586"/>
      <c r="D29" s="2041">
        <v>2022</v>
      </c>
      <c r="E29" s="2042">
        <f>SUM(F29,G29)</f>
        <v>344</v>
      </c>
      <c r="F29" s="2042">
        <v>182</v>
      </c>
      <c r="G29" s="2042">
        <v>162</v>
      </c>
    </row>
    <row r="30" spans="2:15" ht="24.75" customHeight="1">
      <c r="B30" s="1608" t="s">
        <v>167</v>
      </c>
      <c r="C30" s="1586"/>
      <c r="D30" s="2041">
        <v>2023</v>
      </c>
      <c r="E30" s="2042">
        <f>SUM(F30,G30)</f>
        <v>347</v>
      </c>
      <c r="F30" s="2042">
        <v>184</v>
      </c>
      <c r="G30" s="2042">
        <v>163</v>
      </c>
    </row>
    <row r="31" spans="2:15" ht="24.75" customHeight="1">
      <c r="B31" s="1607"/>
      <c r="C31" s="1586"/>
      <c r="D31" s="2041">
        <v>2024</v>
      </c>
      <c r="E31" s="2042">
        <f>SUM(F31,G31)</f>
        <v>359</v>
      </c>
      <c r="F31" s="2045">
        <v>184</v>
      </c>
      <c r="G31" s="2045">
        <v>175</v>
      </c>
    </row>
    <row r="32" spans="2:15" ht="15" customHeight="1">
      <c r="B32" s="1607"/>
      <c r="C32" s="1586"/>
      <c r="D32" s="2041"/>
      <c r="E32" s="2042"/>
      <c r="F32" s="2042"/>
      <c r="G32" s="2042"/>
    </row>
    <row r="33" spans="1:15" ht="24.75" customHeight="1">
      <c r="B33" s="1607" t="s">
        <v>287</v>
      </c>
      <c r="C33" s="1586"/>
      <c r="D33" s="2041">
        <v>2022</v>
      </c>
      <c r="E33" s="2042">
        <f>SUM(F33,G33)</f>
        <v>1756</v>
      </c>
      <c r="F33" s="2042">
        <v>1303</v>
      </c>
      <c r="G33" s="2042">
        <v>453</v>
      </c>
    </row>
    <row r="34" spans="1:15" ht="24.75" customHeight="1">
      <c r="B34" s="1608" t="s">
        <v>168</v>
      </c>
      <c r="C34" s="1586"/>
      <c r="D34" s="2041">
        <v>2023</v>
      </c>
      <c r="E34" s="2042">
        <f>SUM(F34,G34)</f>
        <v>1534</v>
      </c>
      <c r="F34" s="2042">
        <v>1136</v>
      </c>
      <c r="G34" s="2042">
        <v>398</v>
      </c>
    </row>
    <row r="35" spans="1:15" ht="24.75" customHeight="1">
      <c r="B35" s="1605"/>
      <c r="C35" s="1586"/>
      <c r="D35" s="2041">
        <v>2024</v>
      </c>
      <c r="E35" s="2042">
        <f>SUM(F35,G35)</f>
        <v>1527</v>
      </c>
      <c r="F35" s="2046">
        <v>1189</v>
      </c>
      <c r="G35" s="2045">
        <v>338</v>
      </c>
      <c r="K35" s="1531"/>
      <c r="L35" s="1531"/>
      <c r="M35" s="1531"/>
      <c r="N35" s="1531"/>
      <c r="O35" s="1531"/>
    </row>
    <row r="36" spans="1:15" ht="11.25" customHeight="1" thickBot="1">
      <c r="A36" s="1610"/>
      <c r="B36" s="1611"/>
      <c r="C36" s="1610"/>
      <c r="D36" s="1612"/>
      <c r="E36" s="1613"/>
      <c r="F36" s="1613"/>
      <c r="G36" s="1614"/>
      <c r="H36" s="1610"/>
      <c r="K36" s="1531"/>
      <c r="L36" s="1531"/>
      <c r="M36" s="1531"/>
      <c r="N36" s="1531"/>
      <c r="O36" s="1531"/>
    </row>
    <row r="37" spans="1:15" s="1531" customFormat="1" ht="15" customHeight="1">
      <c r="D37" s="1532"/>
      <c r="E37" s="1615"/>
      <c r="G37" s="1533"/>
      <c r="H37" s="1534" t="s">
        <v>30</v>
      </c>
    </row>
    <row r="38" spans="1:15" s="1531" customFormat="1" ht="12" customHeight="1">
      <c r="D38" s="1532"/>
      <c r="G38" s="1535"/>
      <c r="H38" s="1536" t="s">
        <v>31</v>
      </c>
    </row>
    <row r="39" spans="1:15" s="2233" customFormat="1" ht="14.25">
      <c r="A39" s="1616"/>
      <c r="B39" s="1571" t="s">
        <v>1364</v>
      </c>
      <c r="C39" s="1617"/>
      <c r="D39" s="1618"/>
      <c r="E39" s="1619"/>
      <c r="G39" s="2234"/>
    </row>
    <row r="40" spans="1:15" s="2235" customFormat="1" ht="13.5" customHeight="1">
      <c r="B40" s="1574" t="s">
        <v>288</v>
      </c>
      <c r="C40" s="1620"/>
      <c r="D40" s="1621"/>
      <c r="E40" s="1622"/>
      <c r="G40" s="2236"/>
    </row>
    <row r="41" spans="1:15" s="2235" customFormat="1" ht="14.25">
      <c r="B41" s="2237" t="s">
        <v>1107</v>
      </c>
      <c r="D41" s="2238"/>
      <c r="E41" s="2239"/>
      <c r="G41" s="2236"/>
    </row>
    <row r="45" spans="1:15">
      <c r="E45" s="1615"/>
    </row>
    <row r="49" spans="5:5">
      <c r="E49" s="1615"/>
    </row>
    <row r="53" spans="5:5">
      <c r="E53" s="1615"/>
    </row>
    <row r="57" spans="5:5">
      <c r="E57" s="1615"/>
    </row>
    <row r="61" spans="5:5">
      <c r="E61" s="1615"/>
    </row>
    <row r="65" spans="5:5">
      <c r="E65" s="1615"/>
    </row>
    <row r="69" spans="5:5">
      <c r="E69" s="1615"/>
    </row>
    <row r="73" spans="5:5">
      <c r="E73" s="1615"/>
    </row>
    <row r="77" spans="5:5">
      <c r="E77" s="1615"/>
    </row>
    <row r="81" spans="5:5">
      <c r="E81" s="1615"/>
    </row>
  </sheetData>
  <hyperlinks>
    <hyperlink ref="G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80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81"/>
  <sheetViews>
    <sheetView showGridLines="0" view="pageBreakPreview" zoomScale="80" zoomScaleNormal="100" zoomScaleSheetLayoutView="80" workbookViewId="0">
      <selection activeCell="K1" sqref="K1:K2"/>
    </sheetView>
  </sheetViews>
  <sheetFormatPr defaultColWidth="9.140625" defaultRowHeight="16.5"/>
  <cols>
    <col min="1" max="1" width="1.42578125" style="1478" customWidth="1"/>
    <col min="2" max="2" width="11.85546875" style="1478" customWidth="1"/>
    <col min="3" max="3" width="20.5703125" style="1478" customWidth="1"/>
    <col min="4" max="4" width="10.85546875" style="1479" customWidth="1"/>
    <col min="5" max="5" width="9.42578125" style="1478" customWidth="1"/>
    <col min="6" max="6" width="2" style="1478" customWidth="1"/>
    <col min="7" max="7" width="13.85546875" style="1478" customWidth="1"/>
    <col min="8" max="8" width="16.5703125" style="1478" customWidth="1"/>
    <col min="9" max="9" width="11.5703125" style="1478" customWidth="1"/>
    <col min="10" max="10" width="11.85546875" style="1478" customWidth="1"/>
    <col min="11" max="11" width="11" style="1478" customWidth="1"/>
    <col min="12" max="12" width="1.140625" style="1478" customWidth="1"/>
    <col min="13" max="13" width="0.5703125" style="1478" customWidth="1"/>
    <col min="14" max="16384" width="9.140625" style="1478"/>
  </cols>
  <sheetData>
    <row r="1" spans="1:13">
      <c r="G1" s="1480"/>
      <c r="K1" s="2380" t="s">
        <v>110</v>
      </c>
    </row>
    <row r="2" spans="1:13">
      <c r="K2" s="2381" t="s">
        <v>111</v>
      </c>
    </row>
    <row r="3" spans="1:13" ht="15" customHeight="1">
      <c r="H3" s="1480"/>
      <c r="I3" s="1480"/>
      <c r="J3" s="1480"/>
      <c r="K3" s="1480"/>
      <c r="L3" s="1480"/>
      <c r="M3" s="1480"/>
    </row>
    <row r="4" spans="1:13" s="1539" customFormat="1">
      <c r="B4" s="1540" t="s">
        <v>1411</v>
      </c>
      <c r="C4" s="1541" t="s">
        <v>1193</v>
      </c>
      <c r="D4" s="1542"/>
      <c r="E4" s="1543"/>
      <c r="F4" s="1543"/>
      <c r="G4" s="1543"/>
      <c r="H4" s="1543"/>
      <c r="I4" s="1540"/>
      <c r="J4" s="1543"/>
    </row>
    <row r="5" spans="1:13" s="1539" customFormat="1">
      <c r="B5" s="1544" t="s">
        <v>1412</v>
      </c>
      <c r="C5" s="1545" t="s">
        <v>1171</v>
      </c>
      <c r="D5" s="1546"/>
      <c r="E5" s="1543"/>
      <c r="F5" s="1543"/>
      <c r="G5" s="1543"/>
      <c r="H5" s="1543"/>
      <c r="I5" s="1540"/>
      <c r="J5" s="1543"/>
    </row>
    <row r="6" spans="1:13" s="1556" customFormat="1" ht="20.100000000000001" customHeight="1" thickBot="1">
      <c r="B6" s="2000"/>
      <c r="C6" s="2000"/>
      <c r="D6" s="2001"/>
      <c r="E6" s="2000"/>
      <c r="F6" s="2000"/>
      <c r="G6" s="2000"/>
      <c r="H6" s="2000"/>
      <c r="I6" s="2002"/>
      <c r="J6" s="2002"/>
      <c r="K6" s="2002"/>
      <c r="L6" s="2002"/>
      <c r="M6" s="2002"/>
    </row>
    <row r="7" spans="1:13" ht="3.75" customHeight="1" thickTop="1">
      <c r="A7" s="1488"/>
      <c r="B7" s="1488"/>
      <c r="C7" s="1488"/>
      <c r="D7" s="1489"/>
      <c r="E7" s="1490"/>
      <c r="F7" s="1490"/>
      <c r="G7" s="1488"/>
      <c r="H7" s="1491"/>
      <c r="I7" s="1491"/>
      <c r="J7" s="1491"/>
      <c r="K7" s="1491"/>
      <c r="L7" s="1488"/>
      <c r="M7" s="1488"/>
    </row>
    <row r="8" spans="1:13" ht="15" customHeight="1">
      <c r="B8" s="1493" t="s">
        <v>159</v>
      </c>
      <c r="C8" s="1492"/>
      <c r="D8" s="1547" t="s">
        <v>1</v>
      </c>
      <c r="E8" s="1495" t="s">
        <v>2</v>
      </c>
      <c r="F8" s="1495"/>
      <c r="G8" s="2315" t="s">
        <v>50</v>
      </c>
      <c r="H8" s="2315"/>
      <c r="I8" s="2315"/>
      <c r="J8" s="2315"/>
      <c r="K8" s="2315"/>
      <c r="L8" s="2315"/>
    </row>
    <row r="9" spans="1:13" ht="15" customHeight="1">
      <c r="B9" s="1496" t="s">
        <v>160</v>
      </c>
      <c r="C9" s="1492"/>
      <c r="D9" s="1548" t="s">
        <v>6</v>
      </c>
      <c r="E9" s="1498" t="s">
        <v>7</v>
      </c>
      <c r="F9" s="1495"/>
      <c r="G9" s="2316" t="s">
        <v>52</v>
      </c>
      <c r="H9" s="2316"/>
      <c r="I9" s="2316"/>
      <c r="J9" s="2316"/>
      <c r="K9" s="2316"/>
      <c r="L9" s="2316"/>
    </row>
    <row r="10" spans="1:13" ht="18" customHeight="1">
      <c r="B10" s="1492"/>
      <c r="C10" s="1492"/>
      <c r="D10" s="1499"/>
      <c r="E10" s="1492"/>
      <c r="F10" s="1498"/>
      <c r="G10" s="1500" t="s">
        <v>837</v>
      </c>
      <c r="H10" s="1549" t="s">
        <v>838</v>
      </c>
      <c r="I10" s="1549" t="s">
        <v>839</v>
      </c>
      <c r="J10" s="1500" t="s">
        <v>840</v>
      </c>
      <c r="K10" s="1500" t="s">
        <v>841</v>
      </c>
      <c r="L10" s="1492"/>
      <c r="M10" s="1481"/>
    </row>
    <row r="11" spans="1:13" ht="18" customHeight="1">
      <c r="B11" s="1492"/>
      <c r="C11" s="1492"/>
      <c r="D11" s="1499"/>
      <c r="E11" s="1492"/>
      <c r="F11" s="1498"/>
      <c r="G11" s="1500" t="s">
        <v>842</v>
      </c>
      <c r="H11" s="1500" t="s">
        <v>843</v>
      </c>
      <c r="I11" s="1500" t="s">
        <v>844</v>
      </c>
      <c r="J11" s="1500" t="s">
        <v>845</v>
      </c>
      <c r="K11" s="1495" t="s">
        <v>846</v>
      </c>
      <c r="L11" s="1492"/>
      <c r="M11" s="1481"/>
    </row>
    <row r="12" spans="1:13" ht="18" customHeight="1">
      <c r="B12" s="1492"/>
      <c r="C12" s="1492"/>
      <c r="D12" s="1499"/>
      <c r="E12" s="1492"/>
      <c r="F12" s="1498"/>
      <c r="G12" s="1550" t="s">
        <v>165</v>
      </c>
      <c r="H12" s="1550" t="s">
        <v>283</v>
      </c>
      <c r="I12" s="1550" t="s">
        <v>285</v>
      </c>
      <c r="J12" s="1550" t="s">
        <v>167</v>
      </c>
      <c r="K12" s="1550" t="s">
        <v>168</v>
      </c>
      <c r="L12" s="1492"/>
      <c r="M12" s="1481"/>
    </row>
    <row r="13" spans="1:13" ht="3.75" customHeight="1">
      <c r="A13" s="1551"/>
      <c r="B13" s="1501"/>
      <c r="C13" s="1501"/>
      <c r="D13" s="1502"/>
      <c r="E13" s="1501"/>
      <c r="F13" s="1503"/>
      <c r="G13" s="1503"/>
      <c r="H13" s="1503"/>
      <c r="I13" s="1503"/>
      <c r="J13" s="1503"/>
      <c r="K13" s="1503"/>
      <c r="L13" s="1501"/>
      <c r="M13" s="1552"/>
    </row>
    <row r="14" spans="1:13" ht="5.25" customHeight="1">
      <c r="B14" s="1492"/>
      <c r="C14" s="1492"/>
      <c r="D14" s="1499"/>
      <c r="E14" s="1492"/>
      <c r="F14" s="1504"/>
      <c r="G14" s="1504"/>
      <c r="H14" s="1504"/>
      <c r="I14" s="1504"/>
      <c r="J14" s="1504"/>
      <c r="K14" s="1504"/>
      <c r="L14" s="1492"/>
      <c r="M14" s="1484"/>
    </row>
    <row r="15" spans="1:13" ht="19.5" customHeight="1">
      <c r="B15" s="1553" t="s">
        <v>847</v>
      </c>
      <c r="C15" s="1492"/>
      <c r="D15" s="2047">
        <v>2022</v>
      </c>
      <c r="E15" s="2048">
        <f>SUM(G15:K15)</f>
        <v>3557</v>
      </c>
      <c r="F15" s="2049"/>
      <c r="G15" s="2050">
        <v>948</v>
      </c>
      <c r="H15" s="2050">
        <v>871</v>
      </c>
      <c r="I15" s="2050">
        <v>668</v>
      </c>
      <c r="J15" s="2050">
        <v>683</v>
      </c>
      <c r="K15" s="2050">
        <v>387</v>
      </c>
      <c r="L15" s="1554"/>
      <c r="M15" s="1555"/>
    </row>
    <row r="16" spans="1:13" s="1556" customFormat="1" ht="19.5" customHeight="1">
      <c r="B16" s="1557"/>
      <c r="C16" s="1513"/>
      <c r="D16" s="2047">
        <v>2023</v>
      </c>
      <c r="E16" s="2048">
        <f>SUM(G16:K16)</f>
        <v>3249</v>
      </c>
      <c r="F16" s="2049"/>
      <c r="G16" s="2050">
        <v>848</v>
      </c>
      <c r="H16" s="2050">
        <v>783</v>
      </c>
      <c r="I16" s="2050">
        <v>645</v>
      </c>
      <c r="J16" s="2050">
        <v>603</v>
      </c>
      <c r="K16" s="2050">
        <v>370</v>
      </c>
      <c r="L16" s="1554"/>
      <c r="M16" s="1558"/>
    </row>
    <row r="17" spans="2:13" s="1556" customFormat="1" ht="19.5" customHeight="1">
      <c r="B17" s="1557"/>
      <c r="C17" s="1513"/>
      <c r="D17" s="2047">
        <v>2024</v>
      </c>
      <c r="E17" s="2048">
        <f>SUM(G17:K17)</f>
        <v>3644</v>
      </c>
      <c r="F17" s="2049"/>
      <c r="G17" s="2046">
        <v>1125</v>
      </c>
      <c r="H17" s="2045">
        <v>834</v>
      </c>
      <c r="I17" s="2045">
        <v>683</v>
      </c>
      <c r="J17" s="2045">
        <v>692</v>
      </c>
      <c r="K17" s="2045">
        <v>310</v>
      </c>
      <c r="L17" s="1554"/>
      <c r="M17" s="1558"/>
    </row>
    <row r="18" spans="2:13" s="1556" customFormat="1" ht="19.5" customHeight="1">
      <c r="B18" s="1557"/>
      <c r="C18" s="1513"/>
      <c r="D18" s="2047"/>
      <c r="E18" s="2048"/>
      <c r="F18" s="2051"/>
      <c r="G18" s="2050"/>
      <c r="H18" s="2050"/>
      <c r="I18" s="2050"/>
      <c r="J18" s="2050"/>
      <c r="K18" s="2050"/>
      <c r="L18" s="1554"/>
      <c r="M18" s="1558"/>
    </row>
    <row r="19" spans="2:13" s="1556" customFormat="1" ht="19.5" customHeight="1">
      <c r="B19" s="1553" t="s">
        <v>848</v>
      </c>
      <c r="C19" s="1513"/>
      <c r="D19" s="2047">
        <v>2022</v>
      </c>
      <c r="E19" s="2048">
        <f>SUM(G19:K19)</f>
        <v>3565</v>
      </c>
      <c r="F19" s="2051"/>
      <c r="G19" s="2050">
        <v>626</v>
      </c>
      <c r="H19" s="2050">
        <v>891</v>
      </c>
      <c r="I19" s="2050">
        <v>941</v>
      </c>
      <c r="J19" s="2050">
        <v>684</v>
      </c>
      <c r="K19" s="2050">
        <v>423</v>
      </c>
      <c r="L19" s="1554"/>
      <c r="M19" s="1558"/>
    </row>
    <row r="20" spans="2:13" s="1556" customFormat="1" ht="19.5" customHeight="1">
      <c r="B20" s="1559"/>
      <c r="C20" s="1513"/>
      <c r="D20" s="2047">
        <v>2023</v>
      </c>
      <c r="E20" s="2048">
        <f>SUM(G20:K20)</f>
        <v>3253</v>
      </c>
      <c r="F20" s="2051"/>
      <c r="G20" s="2050">
        <v>566</v>
      </c>
      <c r="H20" s="2050">
        <v>796</v>
      </c>
      <c r="I20" s="2050">
        <v>878</v>
      </c>
      <c r="J20" s="2050">
        <v>643</v>
      </c>
      <c r="K20" s="2050">
        <v>370</v>
      </c>
      <c r="L20" s="1554"/>
      <c r="M20" s="1558"/>
    </row>
    <row r="21" spans="2:13" s="1556" customFormat="1" ht="19.5" customHeight="1">
      <c r="B21" s="1559"/>
      <c r="C21" s="1513"/>
      <c r="D21" s="2047">
        <v>2024</v>
      </c>
      <c r="E21" s="2048">
        <f>SUM(G21:K21)</f>
        <v>3647</v>
      </c>
      <c r="F21" s="2051"/>
      <c r="G21" s="2045">
        <v>671</v>
      </c>
      <c r="H21" s="2045">
        <v>895</v>
      </c>
      <c r="I21" s="2045">
        <v>977</v>
      </c>
      <c r="J21" s="2045">
        <v>676</v>
      </c>
      <c r="K21" s="2045">
        <v>428</v>
      </c>
      <c r="L21" s="1554"/>
      <c r="M21" s="1558"/>
    </row>
    <row r="22" spans="2:13" s="1556" customFormat="1" ht="19.5" customHeight="1">
      <c r="B22" s="1559"/>
      <c r="C22" s="1513"/>
      <c r="D22" s="2047"/>
      <c r="E22" s="2048"/>
      <c r="F22" s="2051"/>
      <c r="G22" s="2050"/>
      <c r="H22" s="2050"/>
      <c r="I22" s="2050"/>
      <c r="J22" s="2050"/>
      <c r="K22" s="2050"/>
      <c r="L22" s="1554"/>
      <c r="M22" s="1558"/>
    </row>
    <row r="23" spans="2:13" ht="19.5" customHeight="1">
      <c r="B23" s="1553" t="s">
        <v>849</v>
      </c>
      <c r="C23" s="1492"/>
      <c r="D23" s="2047">
        <v>2022</v>
      </c>
      <c r="E23" s="2048">
        <f>SUM(G23:K23)</f>
        <v>3560</v>
      </c>
      <c r="F23" s="2052"/>
      <c r="G23" s="2050">
        <v>309</v>
      </c>
      <c r="H23" s="2050">
        <v>530</v>
      </c>
      <c r="I23" s="2050">
        <v>829</v>
      </c>
      <c r="J23" s="2050">
        <v>1035</v>
      </c>
      <c r="K23" s="2050">
        <v>857</v>
      </c>
      <c r="L23" s="1554"/>
      <c r="M23" s="1560"/>
    </row>
    <row r="24" spans="2:13" s="1556" customFormat="1" ht="19.5" customHeight="1">
      <c r="B24" s="1561"/>
      <c r="C24" s="1513"/>
      <c r="D24" s="2047">
        <v>2023</v>
      </c>
      <c r="E24" s="2048">
        <f>SUM(G24:K24)</f>
        <v>3251</v>
      </c>
      <c r="F24" s="2052"/>
      <c r="G24" s="2050">
        <v>312</v>
      </c>
      <c r="H24" s="2050">
        <v>467</v>
      </c>
      <c r="I24" s="2050">
        <v>866</v>
      </c>
      <c r="J24" s="2050">
        <v>872</v>
      </c>
      <c r="K24" s="2050">
        <v>734</v>
      </c>
      <c r="L24" s="1554"/>
      <c r="M24" s="1558"/>
    </row>
    <row r="25" spans="2:13" s="1556" customFormat="1" ht="19.5" customHeight="1">
      <c r="B25" s="1561"/>
      <c r="C25" s="1513"/>
      <c r="D25" s="2047">
        <v>2024</v>
      </c>
      <c r="E25" s="2048">
        <f>SUM(G25:K25)</f>
        <v>3644</v>
      </c>
      <c r="F25" s="2052"/>
      <c r="G25" s="2045">
        <v>411</v>
      </c>
      <c r="H25" s="2045">
        <v>516</v>
      </c>
      <c r="I25" s="2045">
        <v>936</v>
      </c>
      <c r="J25" s="2045">
        <v>979</v>
      </c>
      <c r="K25" s="2045">
        <v>802</v>
      </c>
      <c r="L25" s="1554"/>
      <c r="M25" s="1558"/>
    </row>
    <row r="26" spans="2:13" s="1556" customFormat="1" ht="19.5" customHeight="1">
      <c r="B26" s="1561"/>
      <c r="C26" s="1513"/>
      <c r="D26" s="2047"/>
      <c r="E26" s="2048"/>
      <c r="F26" s="2051"/>
      <c r="G26" s="2050"/>
      <c r="H26" s="2050"/>
      <c r="I26" s="2050"/>
      <c r="J26" s="2050"/>
      <c r="K26" s="2050"/>
      <c r="L26" s="1554"/>
      <c r="M26" s="1558"/>
    </row>
    <row r="27" spans="2:13" ht="19.5" customHeight="1">
      <c r="B27" s="1553" t="s">
        <v>850</v>
      </c>
      <c r="C27" s="1492"/>
      <c r="D27" s="2047">
        <v>2022</v>
      </c>
      <c r="E27" s="2048">
        <f>SUM(G27:K27)</f>
        <v>3562</v>
      </c>
      <c r="F27" s="2052"/>
      <c r="G27" s="2050">
        <v>226</v>
      </c>
      <c r="H27" s="2050">
        <v>554</v>
      </c>
      <c r="I27" s="2050">
        <v>810</v>
      </c>
      <c r="J27" s="2050">
        <v>1211</v>
      </c>
      <c r="K27" s="2050">
        <v>761</v>
      </c>
      <c r="L27" s="1554"/>
      <c r="M27" s="1562"/>
    </row>
    <row r="28" spans="2:13" s="1556" customFormat="1" ht="19.5" customHeight="1">
      <c r="B28" s="1561"/>
      <c r="C28" s="1513"/>
      <c r="D28" s="2047">
        <v>2023</v>
      </c>
      <c r="E28" s="2048">
        <f>SUM(G28:K28)</f>
        <v>3252</v>
      </c>
      <c r="F28" s="2052"/>
      <c r="G28" s="2050">
        <v>223</v>
      </c>
      <c r="H28" s="2050">
        <v>529</v>
      </c>
      <c r="I28" s="2050">
        <v>772</v>
      </c>
      <c r="J28" s="2050">
        <v>1096</v>
      </c>
      <c r="K28" s="2050">
        <v>632</v>
      </c>
      <c r="L28" s="1554"/>
      <c r="M28" s="1563"/>
    </row>
    <row r="29" spans="2:13" s="1556" customFormat="1" ht="19.5" customHeight="1">
      <c r="B29" s="1561"/>
      <c r="C29" s="1513"/>
      <c r="D29" s="2047">
        <v>2024</v>
      </c>
      <c r="E29" s="2048">
        <f>SUM(G29:K29)</f>
        <v>3643</v>
      </c>
      <c r="F29" s="2052"/>
      <c r="G29" s="2045">
        <v>395</v>
      </c>
      <c r="H29" s="2045">
        <v>582</v>
      </c>
      <c r="I29" s="2045">
        <v>925</v>
      </c>
      <c r="J29" s="2046">
        <v>1208</v>
      </c>
      <c r="K29" s="2045">
        <v>533</v>
      </c>
      <c r="L29" s="1554"/>
      <c r="M29" s="1563"/>
    </row>
    <row r="30" spans="2:13" s="1556" customFormat="1" ht="19.5" customHeight="1">
      <c r="B30" s="1561"/>
      <c r="C30" s="1513"/>
      <c r="D30" s="2047"/>
      <c r="E30" s="2048"/>
      <c r="F30" s="2051"/>
      <c r="G30" s="2050"/>
      <c r="H30" s="2050"/>
      <c r="I30" s="2050"/>
      <c r="J30" s="2050"/>
      <c r="K30" s="2050"/>
      <c r="L30" s="1554"/>
      <c r="M30" s="1563"/>
    </row>
    <row r="31" spans="2:13" ht="19.5" customHeight="1">
      <c r="B31" s="1553" t="s">
        <v>851</v>
      </c>
      <c r="C31" s="1492"/>
      <c r="D31" s="2047">
        <v>2022</v>
      </c>
      <c r="E31" s="2048">
        <f>SUM(G31:K31)</f>
        <v>3561</v>
      </c>
      <c r="F31" s="2052"/>
      <c r="G31" s="2050">
        <v>394</v>
      </c>
      <c r="H31" s="2050">
        <v>720</v>
      </c>
      <c r="I31" s="2050">
        <v>1210</v>
      </c>
      <c r="J31" s="2050">
        <v>886</v>
      </c>
      <c r="K31" s="2050">
        <v>351</v>
      </c>
      <c r="L31" s="1554"/>
      <c r="M31" s="1560"/>
    </row>
    <row r="32" spans="2:13" s="1556" customFormat="1" ht="19.5" customHeight="1">
      <c r="B32" s="1561"/>
      <c r="C32" s="1513"/>
      <c r="D32" s="2047">
        <v>2023</v>
      </c>
      <c r="E32" s="2048">
        <f>SUM(G32:K32)</f>
        <v>3250</v>
      </c>
      <c r="F32" s="2052"/>
      <c r="G32" s="2050">
        <v>415</v>
      </c>
      <c r="H32" s="2050">
        <v>610</v>
      </c>
      <c r="I32" s="2050">
        <v>1037</v>
      </c>
      <c r="J32" s="2050">
        <v>860</v>
      </c>
      <c r="K32" s="2050">
        <v>328</v>
      </c>
      <c r="L32" s="1554"/>
      <c r="M32" s="1564"/>
    </row>
    <row r="33" spans="2:13" s="1556" customFormat="1" ht="19.5" customHeight="1">
      <c r="B33" s="1561"/>
      <c r="C33" s="1513"/>
      <c r="D33" s="2047">
        <v>2024</v>
      </c>
      <c r="E33" s="2048">
        <f>SUM(G33:K33)</f>
        <v>3645</v>
      </c>
      <c r="F33" s="2052"/>
      <c r="G33" s="2045">
        <v>673</v>
      </c>
      <c r="H33" s="2045">
        <v>628</v>
      </c>
      <c r="I33" s="2046">
        <v>1154</v>
      </c>
      <c r="J33" s="2045">
        <v>956</v>
      </c>
      <c r="K33" s="2045">
        <v>234</v>
      </c>
      <c r="L33" s="1554"/>
      <c r="M33" s="1564"/>
    </row>
    <row r="34" spans="2:13" s="1556" customFormat="1" ht="19.5" customHeight="1">
      <c r="B34" s="1561"/>
      <c r="C34" s="1513"/>
      <c r="D34" s="2047"/>
      <c r="E34" s="2048"/>
      <c r="F34" s="2051"/>
      <c r="G34" s="2050"/>
      <c r="H34" s="2050"/>
      <c r="I34" s="2050"/>
      <c r="J34" s="2050"/>
      <c r="K34" s="2050"/>
      <c r="L34" s="1554"/>
      <c r="M34" s="1564"/>
    </row>
    <row r="35" spans="2:13" ht="19.5" customHeight="1">
      <c r="B35" s="1553" t="s">
        <v>852</v>
      </c>
      <c r="C35" s="1492"/>
      <c r="D35" s="2047">
        <v>2022</v>
      </c>
      <c r="E35" s="2048">
        <f>SUM(G35:K35)</f>
        <v>3561</v>
      </c>
      <c r="F35" s="2052"/>
      <c r="G35" s="2050">
        <v>243</v>
      </c>
      <c r="H35" s="2050">
        <v>470</v>
      </c>
      <c r="I35" s="2050">
        <v>794</v>
      </c>
      <c r="J35" s="2050">
        <v>1252</v>
      </c>
      <c r="K35" s="2050">
        <v>802</v>
      </c>
      <c r="L35" s="1554"/>
      <c r="M35" s="1565"/>
    </row>
    <row r="36" spans="2:13" s="1556" customFormat="1" ht="19.5" customHeight="1">
      <c r="B36" s="1561"/>
      <c r="C36" s="1513"/>
      <c r="D36" s="2047">
        <v>2023</v>
      </c>
      <c r="E36" s="2048">
        <f>SUM(G36:K36)</f>
        <v>3254</v>
      </c>
      <c r="F36" s="2052"/>
      <c r="G36" s="2050">
        <v>280</v>
      </c>
      <c r="H36" s="2050">
        <v>441</v>
      </c>
      <c r="I36" s="2050">
        <v>725</v>
      </c>
      <c r="J36" s="2050">
        <v>1115</v>
      </c>
      <c r="K36" s="2050">
        <v>693</v>
      </c>
      <c r="L36" s="1554"/>
      <c r="M36" s="1566"/>
    </row>
    <row r="37" spans="2:13" s="1556" customFormat="1" ht="19.5" customHeight="1">
      <c r="B37" s="1561"/>
      <c r="C37" s="1513"/>
      <c r="D37" s="2047">
        <v>2024</v>
      </c>
      <c r="E37" s="2048">
        <f>SUM(G37:K37)</f>
        <v>3648</v>
      </c>
      <c r="F37" s="2052"/>
      <c r="G37" s="2045">
        <v>285</v>
      </c>
      <c r="H37" s="2045">
        <v>469</v>
      </c>
      <c r="I37" s="2045">
        <v>830</v>
      </c>
      <c r="J37" s="2046">
        <v>1263</v>
      </c>
      <c r="K37" s="2045">
        <v>801</v>
      </c>
      <c r="L37" s="1554"/>
      <c r="M37" s="1566"/>
    </row>
    <row r="38" spans="2:13" s="1556" customFormat="1" ht="19.5" customHeight="1">
      <c r="B38" s="1561"/>
      <c r="C38" s="1513"/>
      <c r="D38" s="2047"/>
      <c r="E38" s="2048"/>
      <c r="F38" s="2051"/>
      <c r="G38" s="2050"/>
      <c r="H38" s="2050"/>
      <c r="I38" s="2050"/>
      <c r="J38" s="2050"/>
      <c r="K38" s="2050"/>
      <c r="L38" s="1554"/>
      <c r="M38" s="1566"/>
    </row>
    <row r="39" spans="2:13" ht="19.5" customHeight="1">
      <c r="B39" s="1553" t="s">
        <v>853</v>
      </c>
      <c r="C39" s="1492"/>
      <c r="D39" s="2047">
        <v>2022</v>
      </c>
      <c r="E39" s="2048">
        <f>SUM(G39:K39)</f>
        <v>3557</v>
      </c>
      <c r="F39" s="2052"/>
      <c r="G39" s="2050">
        <v>311</v>
      </c>
      <c r="H39" s="2050">
        <v>930</v>
      </c>
      <c r="I39" s="2050">
        <v>1305</v>
      </c>
      <c r="J39" s="2050">
        <v>797</v>
      </c>
      <c r="K39" s="2050">
        <v>214</v>
      </c>
      <c r="L39" s="1554"/>
      <c r="M39" s="1565"/>
    </row>
    <row r="40" spans="2:13" s="1556" customFormat="1" ht="19.5" customHeight="1">
      <c r="B40" s="1561"/>
      <c r="C40" s="1513"/>
      <c r="D40" s="2047">
        <v>2023</v>
      </c>
      <c r="E40" s="2048">
        <f>SUM(G40:K40)</f>
        <v>3250</v>
      </c>
      <c r="F40" s="2052"/>
      <c r="G40" s="2050">
        <v>279</v>
      </c>
      <c r="H40" s="2050">
        <v>809</v>
      </c>
      <c r="I40" s="2050">
        <v>1196</v>
      </c>
      <c r="J40" s="2050">
        <v>857</v>
      </c>
      <c r="K40" s="2050">
        <v>109</v>
      </c>
      <c r="L40" s="1554"/>
      <c r="M40" s="1566"/>
    </row>
    <row r="41" spans="2:13" s="1556" customFormat="1" ht="19.5" customHeight="1">
      <c r="B41" s="1561"/>
      <c r="C41" s="1513"/>
      <c r="D41" s="2047">
        <v>2024</v>
      </c>
      <c r="E41" s="2048">
        <f>SUM(G41:K41)</f>
        <v>3645</v>
      </c>
      <c r="F41" s="2052"/>
      <c r="G41" s="2045">
        <v>333</v>
      </c>
      <c r="H41" s="2045">
        <v>953</v>
      </c>
      <c r="I41" s="2046">
        <v>1398</v>
      </c>
      <c r="J41" s="2045">
        <v>841</v>
      </c>
      <c r="K41" s="2045">
        <v>120</v>
      </c>
      <c r="L41" s="1554"/>
      <c r="M41" s="1566"/>
    </row>
    <row r="42" spans="2:13" s="1556" customFormat="1" ht="19.5" customHeight="1">
      <c r="B42" s="1561"/>
      <c r="C42" s="1513"/>
      <c r="D42" s="2047"/>
      <c r="E42" s="2048"/>
      <c r="F42" s="2051"/>
      <c r="G42" s="2050"/>
      <c r="H42" s="2050"/>
      <c r="I42" s="2050"/>
      <c r="J42" s="2050"/>
      <c r="K42" s="2050"/>
      <c r="L42" s="1554"/>
      <c r="M42" s="1566"/>
    </row>
    <row r="43" spans="2:13" ht="19.5" customHeight="1">
      <c r="B43" s="1553" t="s">
        <v>854</v>
      </c>
      <c r="C43" s="1492"/>
      <c r="D43" s="2047">
        <v>2022</v>
      </c>
      <c r="E43" s="2048">
        <f>SUM(G43:K43)</f>
        <v>3553</v>
      </c>
      <c r="F43" s="2052"/>
      <c r="G43" s="2050">
        <v>43</v>
      </c>
      <c r="H43" s="2050">
        <v>206</v>
      </c>
      <c r="I43" s="2050">
        <v>752</v>
      </c>
      <c r="J43" s="2050">
        <v>1801</v>
      </c>
      <c r="K43" s="2050">
        <v>751</v>
      </c>
      <c r="L43" s="1554"/>
      <c r="M43" s="1565"/>
    </row>
    <row r="44" spans="2:13" s="1556" customFormat="1" ht="19.5" customHeight="1">
      <c r="B44" s="1561"/>
      <c r="C44" s="1513"/>
      <c r="D44" s="2047">
        <v>2023</v>
      </c>
      <c r="E44" s="2048">
        <f>SUM(G44:K44)</f>
        <v>3250</v>
      </c>
      <c r="F44" s="2052"/>
      <c r="G44" s="2050">
        <v>48</v>
      </c>
      <c r="H44" s="2050">
        <v>201</v>
      </c>
      <c r="I44" s="2050">
        <v>772</v>
      </c>
      <c r="J44" s="2050">
        <v>1620</v>
      </c>
      <c r="K44" s="2050">
        <v>609</v>
      </c>
      <c r="L44" s="1554"/>
      <c r="M44" s="1566"/>
    </row>
    <row r="45" spans="2:13" s="1556" customFormat="1" ht="19.5" customHeight="1">
      <c r="B45" s="1561"/>
      <c r="C45" s="1513"/>
      <c r="D45" s="2047">
        <v>2024</v>
      </c>
      <c r="E45" s="2048">
        <f>SUM(G45:K45)</f>
        <v>3643</v>
      </c>
      <c r="F45" s="2052"/>
      <c r="G45" s="2045">
        <v>75</v>
      </c>
      <c r="H45" s="2045">
        <v>319</v>
      </c>
      <c r="I45" s="2046">
        <v>1004</v>
      </c>
      <c r="J45" s="2046">
        <v>1625</v>
      </c>
      <c r="K45" s="2045">
        <v>620</v>
      </c>
      <c r="L45" s="1554"/>
      <c r="M45" s="1566"/>
    </row>
    <row r="46" spans="2:13" s="1556" customFormat="1" ht="19.5" customHeight="1">
      <c r="B46" s="1561"/>
      <c r="C46" s="1513"/>
      <c r="D46" s="2047"/>
      <c r="E46" s="2048"/>
      <c r="F46" s="2051"/>
      <c r="G46" s="2050"/>
      <c r="H46" s="2050"/>
      <c r="I46" s="2050"/>
      <c r="J46" s="2050"/>
      <c r="K46" s="2050"/>
      <c r="L46" s="1554"/>
      <c r="M46" s="1566"/>
    </row>
    <row r="47" spans="2:13" s="1556" customFormat="1" ht="19.5" customHeight="1">
      <c r="B47" s="1553" t="s">
        <v>855</v>
      </c>
      <c r="C47" s="1513"/>
      <c r="D47" s="2047">
        <v>2022</v>
      </c>
      <c r="E47" s="2048">
        <f>SUM(G47:K47)</f>
        <v>3549</v>
      </c>
      <c r="F47" s="2052"/>
      <c r="G47" s="2050">
        <v>701</v>
      </c>
      <c r="H47" s="2050">
        <v>1055</v>
      </c>
      <c r="I47" s="2050">
        <v>960</v>
      </c>
      <c r="J47" s="2050">
        <v>616</v>
      </c>
      <c r="K47" s="2050">
        <v>217</v>
      </c>
      <c r="L47" s="1554"/>
      <c r="M47" s="1566"/>
    </row>
    <row r="48" spans="2:13" s="1556" customFormat="1" ht="19.5" customHeight="1">
      <c r="B48" s="1561"/>
      <c r="C48" s="1513"/>
      <c r="D48" s="2047">
        <v>2023</v>
      </c>
      <c r="E48" s="2048">
        <f>SUM(G48:K48)</f>
        <v>3250</v>
      </c>
      <c r="F48" s="2052"/>
      <c r="G48" s="2050">
        <v>631</v>
      </c>
      <c r="H48" s="2050">
        <v>1037</v>
      </c>
      <c r="I48" s="2050">
        <v>888</v>
      </c>
      <c r="J48" s="2050">
        <v>514</v>
      </c>
      <c r="K48" s="2050">
        <v>180</v>
      </c>
      <c r="L48" s="1554"/>
      <c r="M48" s="1566"/>
    </row>
    <row r="49" spans="1:13" s="1556" customFormat="1" ht="19.5" customHeight="1">
      <c r="B49" s="1561"/>
      <c r="C49" s="1513"/>
      <c r="D49" s="2047">
        <v>2024</v>
      </c>
      <c r="E49" s="2048">
        <f>SUM(G49:K49)</f>
        <v>3641</v>
      </c>
      <c r="F49" s="2052"/>
      <c r="G49" s="2045">
        <v>895</v>
      </c>
      <c r="H49" s="2046">
        <v>1147</v>
      </c>
      <c r="I49" s="2045">
        <v>993</v>
      </c>
      <c r="J49" s="2045">
        <v>460</v>
      </c>
      <c r="K49" s="2045">
        <v>146</v>
      </c>
      <c r="L49" s="1554"/>
      <c r="M49" s="1566"/>
    </row>
    <row r="50" spans="1:13" s="1556" customFormat="1" ht="19.5" customHeight="1">
      <c r="B50" s="1561"/>
      <c r="C50" s="1513"/>
      <c r="D50" s="2047"/>
      <c r="E50" s="2048"/>
      <c r="F50" s="2051"/>
      <c r="G50" s="2050"/>
      <c r="H50" s="2050"/>
      <c r="I50" s="2050"/>
      <c r="J50" s="2050"/>
      <c r="K50" s="2050"/>
      <c r="L50" s="1554"/>
      <c r="M50" s="1566"/>
    </row>
    <row r="51" spans="1:13" ht="19.5" customHeight="1">
      <c r="B51" s="1553" t="s">
        <v>856</v>
      </c>
      <c r="C51" s="1492"/>
      <c r="D51" s="2047">
        <v>2022</v>
      </c>
      <c r="E51" s="2048">
        <f>SUM(G51:K51)</f>
        <v>3557</v>
      </c>
      <c r="F51" s="2047"/>
      <c r="G51" s="2050">
        <v>308</v>
      </c>
      <c r="H51" s="2050">
        <v>954</v>
      </c>
      <c r="I51" s="2050">
        <v>1145</v>
      </c>
      <c r="J51" s="2050">
        <v>825</v>
      </c>
      <c r="K51" s="2050">
        <v>325</v>
      </c>
      <c r="L51" s="1554"/>
      <c r="M51" s="1565"/>
    </row>
    <row r="52" spans="1:13" ht="19.5" customHeight="1">
      <c r="B52" s="1553"/>
      <c r="C52" s="1492"/>
      <c r="D52" s="2047">
        <v>2023</v>
      </c>
      <c r="E52" s="2048">
        <f>SUM(G52:K52)</f>
        <v>3249</v>
      </c>
      <c r="F52" s="2047"/>
      <c r="G52" s="2050">
        <v>316</v>
      </c>
      <c r="H52" s="2050">
        <v>864</v>
      </c>
      <c r="I52" s="2050">
        <v>1093</v>
      </c>
      <c r="J52" s="2050">
        <v>746</v>
      </c>
      <c r="K52" s="2050">
        <v>230</v>
      </c>
      <c r="L52" s="1554"/>
      <c r="M52" s="1565"/>
    </row>
    <row r="53" spans="1:13" s="1556" customFormat="1" ht="15" customHeight="1">
      <c r="B53" s="1567"/>
      <c r="D53" s="2047">
        <v>2024</v>
      </c>
      <c r="E53" s="2048">
        <f>SUM(G53:K53)</f>
        <v>3648</v>
      </c>
      <c r="F53" s="2047"/>
      <c r="G53" s="2045">
        <v>395</v>
      </c>
      <c r="H53" s="2046">
        <v>1116</v>
      </c>
      <c r="I53" s="2046">
        <v>1134</v>
      </c>
      <c r="J53" s="2045">
        <v>744</v>
      </c>
      <c r="K53" s="2045">
        <v>259</v>
      </c>
      <c r="L53" s="1568"/>
      <c r="M53" s="1566"/>
    </row>
    <row r="54" spans="1:13" ht="2.25" customHeight="1" thickBot="1">
      <c r="A54" s="1529"/>
      <c r="B54" s="1527"/>
      <c r="C54" s="1527"/>
      <c r="D54" s="1528"/>
      <c r="E54" s="1529"/>
      <c r="F54" s="1529"/>
      <c r="G54" s="1529">
        <v>5270</v>
      </c>
      <c r="H54" s="1529">
        <v>8046</v>
      </c>
      <c r="I54" s="1529">
        <v>8839</v>
      </c>
      <c r="J54" s="1529">
        <v>8138</v>
      </c>
      <c r="K54" s="1529">
        <v>4597</v>
      </c>
      <c r="L54" s="1529"/>
      <c r="M54" s="1529"/>
    </row>
    <row r="55" spans="1:13" s="1537" customFormat="1" ht="16.5" customHeight="1">
      <c r="D55" s="1538"/>
      <c r="L55" s="1569" t="s">
        <v>30</v>
      </c>
    </row>
    <row r="56" spans="1:13" s="1570" customFormat="1" ht="13.5" customHeight="1">
      <c r="B56" s="1571" t="s">
        <v>1364</v>
      </c>
      <c r="D56" s="1572"/>
      <c r="L56" s="1573" t="s">
        <v>31</v>
      </c>
    </row>
    <row r="57" spans="1:13" s="1570" customFormat="1" ht="14.25">
      <c r="B57" s="1574" t="s">
        <v>1108</v>
      </c>
      <c r="D57" s="1572"/>
      <c r="E57" s="2240"/>
    </row>
    <row r="58" spans="1:13" s="2230" customFormat="1" ht="14.25">
      <c r="B58" s="1575" t="s">
        <v>1109</v>
      </c>
      <c r="D58" s="2231"/>
    </row>
    <row r="61" spans="1:13">
      <c r="E61" s="1518"/>
    </row>
    <row r="65" spans="5:5">
      <c r="E65" s="1518"/>
    </row>
    <row r="69" spans="5:5">
      <c r="E69" s="1518"/>
    </row>
    <row r="73" spans="5:5">
      <c r="E73" s="1518"/>
    </row>
    <row r="77" spans="5:5">
      <c r="E77" s="1518"/>
    </row>
    <row r="81" spans="5:5">
      <c r="E81" s="1518"/>
    </row>
  </sheetData>
  <mergeCells count="2">
    <mergeCell ref="G8:L8"/>
    <mergeCell ref="G9:L9"/>
  </mergeCells>
  <hyperlinks>
    <hyperlink ref="K1" r:id="rId1"/>
  </hyperlinks>
  <printOptions horizontalCentered="1"/>
  <pageMargins left="0.196527777777778" right="0.196527777777778" top="0.35416666666666702" bottom="0.31527777777777799" header="0.511811023622047" footer="0.511811023622047"/>
  <pageSetup paperSize="9" scale="80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03"/>
  <sheetViews>
    <sheetView view="pageBreakPreview" zoomScale="85" zoomScaleNormal="100" zoomScaleSheetLayoutView="85" workbookViewId="0">
      <selection activeCell="E1" sqref="E1:E2"/>
    </sheetView>
  </sheetViews>
  <sheetFormatPr defaultColWidth="16.7109375" defaultRowHeight="15" customHeight="1"/>
  <cols>
    <col min="1" max="1" width="1.28515625" style="2192" customWidth="1"/>
    <col min="2" max="2" width="12.140625" style="2192" customWidth="1"/>
    <col min="3" max="3" width="31.140625" style="2192" customWidth="1"/>
    <col min="4" max="4" width="28.140625" style="2192" customWidth="1"/>
    <col min="5" max="5" width="29" style="2192" customWidth="1"/>
    <col min="6" max="6" width="1.28515625" style="2192" customWidth="1"/>
    <col min="7" max="7" width="7" style="2192" customWidth="1"/>
    <col min="8" max="11" width="10.7109375" style="2192" customWidth="1"/>
    <col min="12" max="16384" width="16.7109375" style="2192"/>
  </cols>
  <sheetData>
    <row r="1" spans="1:11" ht="15" customHeight="1">
      <c r="E1" s="2380" t="s">
        <v>110</v>
      </c>
    </row>
    <row r="2" spans="1:11" ht="15" customHeight="1">
      <c r="E2" s="2381" t="s">
        <v>111</v>
      </c>
    </row>
    <row r="4" spans="1:11" ht="19.5" customHeight="1">
      <c r="A4" s="2189"/>
      <c r="B4" s="2190" t="s">
        <v>1413</v>
      </c>
      <c r="C4" s="2191" t="s">
        <v>1350</v>
      </c>
      <c r="D4" s="2191"/>
      <c r="E4" s="2191"/>
      <c r="F4" s="2189"/>
      <c r="G4" s="2189"/>
      <c r="H4" s="2189"/>
      <c r="I4" s="2189"/>
      <c r="J4" s="2189"/>
      <c r="K4" s="2189"/>
    </row>
    <row r="5" spans="1:11" ht="19.5" customHeight="1">
      <c r="A5" s="2189"/>
      <c r="B5" s="2190"/>
      <c r="C5" s="2191" t="s">
        <v>1351</v>
      </c>
      <c r="D5" s="2191"/>
      <c r="E5" s="2191"/>
      <c r="F5" s="2189"/>
      <c r="G5" s="2189"/>
      <c r="H5" s="2189"/>
      <c r="I5" s="2189"/>
      <c r="J5" s="2189"/>
      <c r="K5" s="2189"/>
    </row>
    <row r="6" spans="1:11" ht="19.5" customHeight="1">
      <c r="A6" s="2189"/>
      <c r="B6" s="2193" t="s">
        <v>1414</v>
      </c>
      <c r="C6" s="2194" t="s">
        <v>1352</v>
      </c>
      <c r="D6" s="2194"/>
      <c r="E6" s="2194"/>
      <c r="F6" s="2189"/>
      <c r="G6" s="2189"/>
      <c r="H6" s="2189"/>
      <c r="I6" s="2189"/>
      <c r="J6" s="2189"/>
      <c r="K6" s="2189"/>
    </row>
    <row r="7" spans="1:11" ht="19.5" customHeight="1">
      <c r="A7" s="2189"/>
      <c r="B7" s="2193"/>
      <c r="C7" s="2194" t="s">
        <v>1351</v>
      </c>
      <c r="D7" s="2194"/>
      <c r="E7" s="2194"/>
      <c r="F7" s="2189"/>
      <c r="G7" s="2189"/>
      <c r="H7" s="2189"/>
      <c r="I7" s="2189"/>
      <c r="J7" s="2189"/>
      <c r="K7" s="2189"/>
    </row>
    <row r="8" spans="1:11" ht="19.5" customHeight="1" thickBot="1">
      <c r="A8" s="2195"/>
      <c r="B8" s="2196"/>
      <c r="C8" s="2196"/>
      <c r="D8" s="2196"/>
      <c r="E8" s="2197"/>
      <c r="F8" s="2195"/>
      <c r="G8" s="2189"/>
      <c r="H8" s="2189"/>
      <c r="I8" s="2189"/>
      <c r="J8" s="2189"/>
      <c r="K8" s="2189"/>
    </row>
    <row r="9" spans="1:11" ht="19.5" customHeight="1" thickTop="1">
      <c r="A9" s="2189"/>
      <c r="B9" s="2194"/>
      <c r="C9" s="2194"/>
      <c r="D9" s="2194"/>
      <c r="E9" s="2198"/>
      <c r="F9" s="2189"/>
      <c r="G9" s="2189"/>
      <c r="H9" s="2189"/>
      <c r="I9" s="2189"/>
      <c r="J9" s="2189"/>
      <c r="K9" s="2189"/>
    </row>
    <row r="10" spans="1:11" s="2215" customFormat="1" ht="19.5" customHeight="1">
      <c r="A10" s="2209"/>
      <c r="B10" s="2210" t="s">
        <v>1353</v>
      </c>
      <c r="C10" s="2211"/>
      <c r="D10" s="2212" t="s">
        <v>1</v>
      </c>
      <c r="E10" s="2213" t="s">
        <v>1354</v>
      </c>
      <c r="F10" s="2214"/>
      <c r="G10" s="2209"/>
      <c r="H10" s="2209"/>
      <c r="I10" s="2209"/>
      <c r="J10" s="2209"/>
      <c r="K10" s="2209"/>
    </row>
    <row r="11" spans="1:11" s="2215" customFormat="1" ht="19.5" customHeight="1">
      <c r="A11" s="2209"/>
      <c r="B11" s="2216" t="s">
        <v>1355</v>
      </c>
      <c r="C11" s="2217"/>
      <c r="D11" s="2218" t="s">
        <v>6</v>
      </c>
      <c r="E11" s="2219" t="s">
        <v>1356</v>
      </c>
      <c r="F11" s="2209"/>
      <c r="G11" s="2209"/>
      <c r="H11" s="2209"/>
      <c r="I11" s="2209"/>
      <c r="J11" s="2209"/>
      <c r="K11" s="2209"/>
    </row>
    <row r="12" spans="1:11" s="2215" customFormat="1" ht="19.5" customHeight="1">
      <c r="A12" s="2220"/>
      <c r="B12" s="2221"/>
      <c r="C12" s="2221"/>
      <c r="D12" s="2221"/>
      <c r="E12" s="2222"/>
      <c r="F12" s="2220"/>
      <c r="G12" s="2223"/>
      <c r="H12" s="2223"/>
      <c r="I12" s="2223"/>
      <c r="J12" s="2223"/>
      <c r="K12" s="2223"/>
    </row>
    <row r="13" spans="1:11" s="2215" customFormat="1" ht="19.5" customHeight="1">
      <c r="A13" s="2223"/>
      <c r="B13" s="2210"/>
      <c r="C13" s="2210"/>
      <c r="D13" s="2210"/>
      <c r="E13" s="2213"/>
      <c r="F13" s="2223"/>
      <c r="G13" s="2223"/>
      <c r="H13" s="2223"/>
      <c r="I13" s="2223"/>
      <c r="J13" s="2223"/>
      <c r="K13" s="2223"/>
    </row>
    <row r="14" spans="1:11" s="2215" customFormat="1" ht="30" customHeight="1">
      <c r="A14" s="2209"/>
      <c r="B14" s="2210" t="s">
        <v>1357</v>
      </c>
      <c r="C14" s="2211"/>
      <c r="D14" s="2224">
        <v>2022</v>
      </c>
      <c r="E14" s="2241">
        <v>22.23</v>
      </c>
      <c r="F14" s="2209"/>
      <c r="G14" s="2209"/>
      <c r="H14" s="2209"/>
      <c r="I14" s="2209"/>
      <c r="J14" s="2209"/>
      <c r="K14" s="2209"/>
    </row>
    <row r="15" spans="1:11" s="2215" customFormat="1" ht="30" customHeight="1">
      <c r="A15" s="2209"/>
      <c r="B15" s="2216" t="s">
        <v>1358</v>
      </c>
      <c r="C15" s="2217"/>
      <c r="D15" s="2225">
        <v>2023</v>
      </c>
      <c r="E15" s="2241">
        <v>23.14</v>
      </c>
      <c r="F15" s="2209"/>
      <c r="G15" s="2209"/>
      <c r="H15" s="2209"/>
      <c r="I15" s="2209"/>
      <c r="J15" s="2209"/>
      <c r="K15" s="2209"/>
    </row>
    <row r="16" spans="1:11" s="2215" customFormat="1" ht="30" customHeight="1">
      <c r="A16" s="2209"/>
      <c r="B16" s="2226"/>
      <c r="C16" s="2226"/>
      <c r="D16" s="2225">
        <v>2024</v>
      </c>
      <c r="E16" s="2241">
        <v>23.19</v>
      </c>
      <c r="F16" s="2209"/>
      <c r="G16" s="2209"/>
      <c r="H16" s="2209"/>
      <c r="I16" s="2209"/>
      <c r="J16" s="2209"/>
      <c r="K16" s="2209"/>
    </row>
    <row r="17" spans="1:11" s="2215" customFormat="1" ht="30" customHeight="1">
      <c r="A17" s="2209"/>
      <c r="B17" s="2226"/>
      <c r="C17" s="2226"/>
      <c r="D17" s="2224"/>
      <c r="E17" s="2241"/>
      <c r="F17" s="2209"/>
      <c r="G17" s="2209"/>
      <c r="H17" s="2209"/>
      <c r="I17" s="2209"/>
      <c r="J17" s="2209"/>
      <c r="K17" s="2209"/>
    </row>
    <row r="18" spans="1:11" s="2215" customFormat="1" ht="30" customHeight="1">
      <c r="A18" s="2209"/>
      <c r="B18" s="2210" t="s">
        <v>3</v>
      </c>
      <c r="C18" s="2211"/>
      <c r="D18" s="2224">
        <v>2022</v>
      </c>
      <c r="E18" s="2241">
        <v>12.26</v>
      </c>
      <c r="F18" s="2209"/>
      <c r="G18" s="2209"/>
      <c r="H18" s="2209"/>
      <c r="I18" s="2209"/>
      <c r="J18" s="2209"/>
      <c r="K18" s="2209"/>
    </row>
    <row r="19" spans="1:11" s="2215" customFormat="1" ht="30" customHeight="1">
      <c r="A19" s="2209"/>
      <c r="B19" s="2216" t="s">
        <v>8</v>
      </c>
      <c r="C19" s="2217"/>
      <c r="D19" s="2224">
        <v>2023</v>
      </c>
      <c r="E19" s="2241">
        <v>12.44</v>
      </c>
      <c r="F19" s="2209"/>
      <c r="G19" s="2209"/>
      <c r="H19" s="2209"/>
      <c r="I19" s="2209"/>
      <c r="J19" s="2209"/>
      <c r="K19" s="2209"/>
    </row>
    <row r="20" spans="1:11" s="2215" customFormat="1" ht="30" customHeight="1">
      <c r="A20" s="2209"/>
      <c r="B20" s="2226"/>
      <c r="C20" s="2226"/>
      <c r="D20" s="2225">
        <v>2024</v>
      </c>
      <c r="E20" s="2241">
        <v>12.26</v>
      </c>
      <c r="F20" s="2209"/>
      <c r="G20" s="2209"/>
      <c r="H20" s="2209"/>
      <c r="I20" s="2209"/>
      <c r="J20" s="2209"/>
      <c r="K20" s="2209"/>
    </row>
    <row r="21" spans="1:11" s="2215" customFormat="1" ht="30" customHeight="1">
      <c r="A21" s="2209"/>
      <c r="B21" s="2226"/>
      <c r="C21" s="2226"/>
      <c r="D21" s="2224"/>
      <c r="E21" s="2241"/>
      <c r="F21" s="2209"/>
      <c r="G21" s="2209"/>
      <c r="H21" s="2209"/>
      <c r="I21" s="2209"/>
      <c r="J21" s="2209"/>
      <c r="K21" s="2209"/>
    </row>
    <row r="22" spans="1:11" s="2215" customFormat="1" ht="30" customHeight="1">
      <c r="A22" s="2209"/>
      <c r="B22" s="2210" t="s">
        <v>124</v>
      </c>
      <c r="C22" s="2211"/>
      <c r="D22" s="2224">
        <v>2022</v>
      </c>
      <c r="E22" s="2241">
        <v>11.33</v>
      </c>
      <c r="F22" s="2209"/>
      <c r="G22" s="2209"/>
      <c r="H22" s="2209"/>
      <c r="I22" s="2209"/>
      <c r="J22" s="2209"/>
      <c r="K22" s="2209"/>
    </row>
    <row r="23" spans="1:11" s="2215" customFormat="1" ht="30" customHeight="1">
      <c r="A23" s="2209"/>
      <c r="B23" s="2216" t="s">
        <v>9</v>
      </c>
      <c r="C23" s="2217"/>
      <c r="D23" s="2224">
        <v>2023</v>
      </c>
      <c r="E23" s="2241">
        <v>11.52</v>
      </c>
      <c r="F23" s="2209"/>
      <c r="G23" s="2209"/>
      <c r="H23" s="2209"/>
      <c r="I23" s="2209"/>
      <c r="J23" s="2209"/>
      <c r="K23" s="2209"/>
    </row>
    <row r="24" spans="1:11" s="2215" customFormat="1" ht="30" customHeight="1">
      <c r="A24" s="2209"/>
      <c r="B24" s="2226"/>
      <c r="C24" s="2226"/>
      <c r="D24" s="2225">
        <v>2024</v>
      </c>
      <c r="E24" s="2241">
        <v>11.62</v>
      </c>
      <c r="F24" s="2209"/>
      <c r="G24" s="2209"/>
      <c r="H24" s="2209"/>
      <c r="I24" s="2209"/>
      <c r="J24" s="2209"/>
      <c r="K24" s="2209"/>
    </row>
    <row r="25" spans="1:11" ht="19.5" customHeight="1">
      <c r="A25" s="2199"/>
      <c r="B25" s="2199"/>
      <c r="C25" s="2199"/>
      <c r="D25" s="2199"/>
      <c r="E25" s="2200"/>
      <c r="F25" s="2199"/>
      <c r="G25" s="2189"/>
      <c r="H25" s="2189"/>
      <c r="I25" s="2189"/>
      <c r="J25" s="2189"/>
      <c r="K25" s="2189"/>
    </row>
    <row r="26" spans="1:11" s="2204" customFormat="1" ht="19.5" customHeight="1">
      <c r="A26" s="2201"/>
      <c r="B26" s="2201"/>
      <c r="C26" s="2201"/>
      <c r="D26" s="2201"/>
      <c r="E26" s="2202"/>
      <c r="F26" s="2203" t="s">
        <v>30</v>
      </c>
      <c r="G26" s="2201"/>
      <c r="H26" s="2201"/>
      <c r="I26" s="2201"/>
      <c r="J26" s="2201"/>
      <c r="K26" s="2201"/>
    </row>
    <row r="27" spans="1:11" s="2204" customFormat="1" ht="19.5" customHeight="1">
      <c r="A27" s="2201"/>
      <c r="B27" s="2201"/>
      <c r="C27" s="2201"/>
      <c r="D27" s="2201"/>
      <c r="E27" s="2202"/>
      <c r="F27" s="2205" t="s">
        <v>31</v>
      </c>
      <c r="G27" s="2201"/>
      <c r="H27" s="2201"/>
      <c r="I27" s="2201"/>
      <c r="J27" s="2201"/>
      <c r="K27" s="2201"/>
    </row>
    <row r="28" spans="1:11" ht="15" customHeight="1">
      <c r="A28" s="2189"/>
      <c r="B28" s="2189"/>
      <c r="C28" s="2189"/>
      <c r="D28" s="2189"/>
      <c r="E28" s="2206"/>
      <c r="F28" s="2189"/>
      <c r="G28" s="2189"/>
      <c r="H28" s="2189"/>
      <c r="I28" s="2189"/>
      <c r="J28" s="2189"/>
      <c r="K28" s="2189"/>
    </row>
    <row r="29" spans="1:11" ht="15.75" customHeight="1">
      <c r="A29" s="2189"/>
      <c r="B29" s="2189"/>
      <c r="C29" s="2189"/>
      <c r="D29" s="2189"/>
      <c r="E29" s="2207"/>
      <c r="F29" s="2189"/>
      <c r="G29" s="2189"/>
      <c r="H29" s="2189"/>
      <c r="I29" s="2189"/>
      <c r="J29" s="2189"/>
      <c r="K29" s="2189"/>
    </row>
    <row r="30" spans="1:11" ht="15" customHeight="1">
      <c r="A30" s="2189"/>
      <c r="B30" s="2208"/>
      <c r="C30" s="2208"/>
      <c r="D30" s="2189"/>
      <c r="E30" s="2207"/>
      <c r="F30" s="2189"/>
      <c r="G30" s="2189"/>
      <c r="H30" s="2189"/>
      <c r="I30" s="2189"/>
      <c r="J30" s="2189"/>
      <c r="K30" s="2189"/>
    </row>
    <row r="31" spans="1:11" ht="15.75" customHeight="1">
      <c r="A31" s="2189"/>
      <c r="B31" s="2189"/>
      <c r="C31" s="2189"/>
      <c r="D31" s="2189"/>
      <c r="E31" s="2207"/>
      <c r="F31" s="2189"/>
      <c r="G31" s="2189"/>
      <c r="H31" s="2189"/>
      <c r="I31" s="2189"/>
      <c r="J31" s="2189"/>
      <c r="K31" s="2189"/>
    </row>
    <row r="32" spans="1:11" ht="15.75" customHeight="1">
      <c r="A32" s="2189"/>
      <c r="B32" s="2189"/>
      <c r="C32" s="2189"/>
      <c r="D32" s="2189"/>
      <c r="E32" s="2207"/>
      <c r="F32" s="2189"/>
      <c r="G32" s="2189"/>
      <c r="H32" s="2189"/>
      <c r="I32" s="2189"/>
      <c r="J32" s="2189"/>
      <c r="K32" s="2189"/>
    </row>
    <row r="33" spans="1:11" ht="15.75" customHeight="1">
      <c r="A33" s="2189"/>
      <c r="B33" s="2189"/>
      <c r="C33" s="2189"/>
      <c r="D33" s="2189"/>
      <c r="E33" s="2207"/>
      <c r="F33" s="2189"/>
      <c r="G33" s="2189"/>
      <c r="H33" s="2189"/>
      <c r="I33" s="2189"/>
      <c r="J33" s="2189"/>
      <c r="K33" s="2189"/>
    </row>
    <row r="34" spans="1:11" ht="15.75" customHeight="1">
      <c r="A34" s="2189"/>
      <c r="B34" s="2189"/>
      <c r="C34" s="2189"/>
      <c r="D34" s="2189"/>
      <c r="E34" s="2207"/>
      <c r="F34" s="2189"/>
      <c r="G34" s="2189"/>
      <c r="H34" s="2189"/>
      <c r="I34" s="2189"/>
      <c r="J34" s="2189"/>
      <c r="K34" s="2189"/>
    </row>
    <row r="35" spans="1:11" ht="15.75" customHeight="1">
      <c r="A35" s="2189"/>
      <c r="B35" s="2189"/>
      <c r="C35" s="2189"/>
      <c r="D35" s="2189"/>
      <c r="E35" s="2207"/>
      <c r="F35" s="2189"/>
      <c r="G35" s="2189"/>
      <c r="H35" s="2189"/>
      <c r="I35" s="2189"/>
      <c r="J35" s="2189"/>
      <c r="K35" s="2189"/>
    </row>
    <row r="36" spans="1:11" ht="15.75" customHeight="1">
      <c r="A36" s="2189"/>
      <c r="B36" s="2189"/>
      <c r="C36" s="2189"/>
      <c r="D36" s="2189"/>
      <c r="E36" s="2207"/>
      <c r="F36" s="2189"/>
      <c r="G36" s="2189"/>
      <c r="H36" s="2189"/>
      <c r="I36" s="2189"/>
      <c r="J36" s="2189"/>
      <c r="K36" s="2189"/>
    </row>
    <row r="37" spans="1:11" ht="15.75" customHeight="1">
      <c r="A37" s="2189"/>
      <c r="B37" s="2189"/>
      <c r="C37" s="2189"/>
      <c r="D37" s="2189"/>
      <c r="E37" s="2207"/>
      <c r="F37" s="2189"/>
      <c r="G37" s="2189"/>
      <c r="H37" s="2189"/>
      <c r="I37" s="2189"/>
      <c r="J37" s="2189"/>
      <c r="K37" s="2189"/>
    </row>
    <row r="38" spans="1:11" ht="15.75" customHeight="1">
      <c r="A38" s="2189"/>
      <c r="B38" s="2189"/>
      <c r="C38" s="2189"/>
      <c r="D38" s="2189"/>
      <c r="E38" s="2207"/>
      <c r="F38" s="2189"/>
      <c r="G38" s="2189"/>
      <c r="H38" s="2189"/>
      <c r="I38" s="2189"/>
      <c r="J38" s="2189"/>
      <c r="K38" s="2189"/>
    </row>
    <row r="39" spans="1:11" ht="15.75" customHeight="1">
      <c r="A39" s="2189"/>
      <c r="B39" s="2189"/>
      <c r="C39" s="2189"/>
      <c r="D39" s="2189"/>
      <c r="E39" s="2207"/>
      <c r="F39" s="2189"/>
      <c r="G39" s="2189"/>
      <c r="H39" s="2189"/>
      <c r="I39" s="2189"/>
      <c r="J39" s="2189"/>
      <c r="K39" s="2189"/>
    </row>
    <row r="40" spans="1:11" ht="15.75" customHeight="1">
      <c r="A40" s="2189"/>
      <c r="B40" s="2189"/>
      <c r="C40" s="2189"/>
      <c r="D40" s="2189"/>
      <c r="E40" s="2207"/>
      <c r="F40" s="2189"/>
      <c r="G40" s="2189"/>
      <c r="H40" s="2189"/>
      <c r="I40" s="2189"/>
      <c r="J40" s="2189"/>
      <c r="K40" s="2189"/>
    </row>
    <row r="41" spans="1:11" ht="15.75" customHeight="1">
      <c r="A41" s="2189"/>
      <c r="B41" s="2189"/>
      <c r="C41" s="2189"/>
      <c r="D41" s="2189"/>
      <c r="E41" s="2207"/>
      <c r="F41" s="2189"/>
      <c r="G41" s="2189"/>
      <c r="H41" s="2189"/>
      <c r="I41" s="2189"/>
      <c r="J41" s="2189"/>
      <c r="K41" s="2189"/>
    </row>
    <row r="42" spans="1:11" ht="15.75" customHeight="1">
      <c r="A42" s="2189"/>
      <c r="B42" s="2189"/>
      <c r="C42" s="2189"/>
      <c r="D42" s="2189"/>
      <c r="E42" s="2207"/>
      <c r="F42" s="2189"/>
      <c r="G42" s="2189"/>
      <c r="H42" s="2189"/>
      <c r="I42" s="2189"/>
      <c r="J42" s="2189"/>
      <c r="K42" s="2189"/>
    </row>
    <row r="43" spans="1:11" ht="15.75" customHeight="1">
      <c r="A43" s="2189"/>
      <c r="B43" s="2189"/>
      <c r="C43" s="2189"/>
      <c r="D43" s="2189"/>
      <c r="E43" s="2207"/>
      <c r="F43" s="2189"/>
      <c r="G43" s="2189"/>
      <c r="H43" s="2189"/>
      <c r="I43" s="2189"/>
      <c r="J43" s="2189"/>
      <c r="K43" s="2189"/>
    </row>
    <row r="44" spans="1:11" ht="15.75" customHeight="1">
      <c r="A44" s="2189"/>
      <c r="B44" s="2189"/>
      <c r="C44" s="2189"/>
      <c r="D44" s="2189"/>
      <c r="E44" s="2207"/>
      <c r="F44" s="2189"/>
      <c r="G44" s="2189"/>
      <c r="H44" s="2189"/>
      <c r="I44" s="2189"/>
      <c r="J44" s="2189"/>
      <c r="K44" s="2189"/>
    </row>
    <row r="45" spans="1:11" ht="15.75" customHeight="1">
      <c r="A45" s="2189"/>
      <c r="B45" s="2189"/>
      <c r="C45" s="2189"/>
      <c r="D45" s="2189"/>
      <c r="E45" s="2207"/>
      <c r="F45" s="2189"/>
      <c r="G45" s="2189"/>
      <c r="H45" s="2189"/>
      <c r="I45" s="2189"/>
      <c r="J45" s="2189"/>
      <c r="K45" s="2189"/>
    </row>
    <row r="46" spans="1:11" ht="15.75" customHeight="1">
      <c r="A46" s="2189"/>
      <c r="B46" s="2189"/>
      <c r="C46" s="2189"/>
      <c r="D46" s="2189"/>
      <c r="E46" s="2207"/>
      <c r="F46" s="2189"/>
      <c r="G46" s="2189"/>
      <c r="H46" s="2189"/>
      <c r="I46" s="2189"/>
      <c r="J46" s="2189"/>
      <c r="K46" s="2189"/>
    </row>
    <row r="47" spans="1:11" ht="15.75" customHeight="1">
      <c r="A47" s="2189"/>
      <c r="B47" s="2189"/>
      <c r="C47" s="2189"/>
      <c r="D47" s="2189"/>
      <c r="E47" s="2207"/>
      <c r="F47" s="2189"/>
      <c r="G47" s="2189"/>
      <c r="H47" s="2189"/>
      <c r="I47" s="2189"/>
      <c r="J47" s="2189"/>
      <c r="K47" s="2189"/>
    </row>
    <row r="48" spans="1:11" ht="15.75" customHeight="1">
      <c r="A48" s="2189"/>
      <c r="B48" s="2189"/>
      <c r="C48" s="2189"/>
      <c r="D48" s="2189"/>
      <c r="E48" s="2207"/>
      <c r="F48" s="2189"/>
      <c r="G48" s="2189"/>
      <c r="H48" s="2189"/>
      <c r="I48" s="2189"/>
      <c r="J48" s="2189"/>
      <c r="K48" s="2189"/>
    </row>
    <row r="49" spans="1:11" ht="15.75" customHeight="1">
      <c r="A49" s="2189"/>
      <c r="B49" s="2189"/>
      <c r="C49" s="2189"/>
      <c r="D49" s="2189"/>
      <c r="E49" s="2207"/>
      <c r="F49" s="2189"/>
      <c r="G49" s="2189"/>
      <c r="H49" s="2189"/>
      <c r="I49" s="2189"/>
      <c r="J49" s="2189"/>
      <c r="K49" s="2189"/>
    </row>
    <row r="50" spans="1:11" ht="15.75" customHeight="1">
      <c r="A50" s="2189"/>
      <c r="B50" s="2189"/>
      <c r="C50" s="2189"/>
      <c r="D50" s="2189"/>
      <c r="E50" s="2207"/>
      <c r="F50" s="2189"/>
      <c r="G50" s="2189"/>
      <c r="H50" s="2189"/>
      <c r="I50" s="2189"/>
      <c r="J50" s="2189"/>
      <c r="K50" s="2189"/>
    </row>
    <row r="51" spans="1:11" ht="15.75" customHeight="1">
      <c r="A51" s="2189"/>
      <c r="B51" s="2189"/>
      <c r="C51" s="2189"/>
      <c r="D51" s="2189"/>
      <c r="E51" s="2207"/>
      <c r="F51" s="2189"/>
      <c r="G51" s="2189"/>
      <c r="H51" s="2189"/>
      <c r="I51" s="2189"/>
      <c r="J51" s="2189"/>
      <c r="K51" s="2189"/>
    </row>
    <row r="52" spans="1:11" ht="15.75" customHeight="1">
      <c r="A52" s="2189"/>
      <c r="B52" s="2189"/>
      <c r="C52" s="2189"/>
      <c r="D52" s="2189"/>
      <c r="E52" s="2207"/>
      <c r="F52" s="2189"/>
      <c r="G52" s="2189"/>
      <c r="H52" s="2189"/>
      <c r="I52" s="2189"/>
      <c r="J52" s="2189"/>
      <c r="K52" s="2189"/>
    </row>
    <row r="53" spans="1:11" ht="15.75" customHeight="1">
      <c r="A53" s="2189"/>
      <c r="B53" s="2189"/>
      <c r="C53" s="2189"/>
      <c r="D53" s="2189"/>
      <c r="E53" s="2207"/>
      <c r="F53" s="2189"/>
      <c r="G53" s="2189"/>
      <c r="H53" s="2189"/>
      <c r="I53" s="2189"/>
      <c r="J53" s="2189"/>
      <c r="K53" s="2189"/>
    </row>
    <row r="54" spans="1:11" ht="15.75" customHeight="1">
      <c r="A54" s="2189"/>
      <c r="B54" s="2189"/>
      <c r="C54" s="2189"/>
      <c r="D54" s="2189"/>
      <c r="E54" s="2207"/>
      <c r="F54" s="2189"/>
      <c r="G54" s="2189"/>
      <c r="H54" s="2189"/>
      <c r="I54" s="2189"/>
      <c r="J54" s="2189"/>
      <c r="K54" s="2189"/>
    </row>
    <row r="55" spans="1:11" ht="15.75" customHeight="1">
      <c r="A55" s="2189"/>
      <c r="B55" s="2189"/>
      <c r="C55" s="2189"/>
      <c r="D55" s="2189"/>
      <c r="E55" s="2207"/>
      <c r="F55" s="2189"/>
      <c r="G55" s="2189"/>
      <c r="H55" s="2189"/>
      <c r="I55" s="2189"/>
      <c r="J55" s="2189"/>
      <c r="K55" s="2189"/>
    </row>
    <row r="56" spans="1:11" ht="15.75" customHeight="1">
      <c r="A56" s="2189"/>
      <c r="B56" s="2189"/>
      <c r="C56" s="2189"/>
      <c r="D56" s="2189"/>
      <c r="E56" s="2207"/>
      <c r="F56" s="2189"/>
      <c r="G56" s="2189"/>
      <c r="H56" s="2189"/>
      <c r="I56" s="2189"/>
      <c r="J56" s="2189"/>
      <c r="K56" s="2189"/>
    </row>
    <row r="57" spans="1:11" ht="15.75" customHeight="1">
      <c r="A57" s="2189"/>
      <c r="B57" s="2189"/>
      <c r="C57" s="2189"/>
      <c r="D57" s="2189"/>
      <c r="E57" s="2207"/>
      <c r="F57" s="2189"/>
      <c r="G57" s="2189"/>
      <c r="H57" s="2189"/>
      <c r="I57" s="2189"/>
      <c r="J57" s="2189"/>
      <c r="K57" s="2189"/>
    </row>
    <row r="58" spans="1:11" ht="15.75" customHeight="1">
      <c r="A58" s="2189"/>
      <c r="B58" s="2189"/>
      <c r="C58" s="2189"/>
      <c r="D58" s="2189"/>
      <c r="E58" s="2207"/>
      <c r="F58" s="2189"/>
      <c r="G58" s="2189"/>
      <c r="H58" s="2189"/>
      <c r="I58" s="2189"/>
      <c r="J58" s="2189"/>
      <c r="K58" s="2189"/>
    </row>
    <row r="59" spans="1:11" ht="15.75" customHeight="1">
      <c r="A59" s="2189"/>
      <c r="B59" s="2189"/>
      <c r="C59" s="2189"/>
      <c r="D59" s="2189"/>
      <c r="E59" s="2207"/>
      <c r="F59" s="2189"/>
      <c r="G59" s="2189"/>
      <c r="H59" s="2189"/>
      <c r="I59" s="2189"/>
      <c r="J59" s="2189"/>
      <c r="K59" s="2189"/>
    </row>
    <row r="60" spans="1:11" ht="15.75" customHeight="1">
      <c r="A60" s="2189"/>
      <c r="B60" s="2189"/>
      <c r="C60" s="2189"/>
      <c r="D60" s="2189"/>
      <c r="E60" s="2207"/>
      <c r="F60" s="2189"/>
      <c r="G60" s="2189"/>
      <c r="H60" s="2189"/>
      <c r="I60" s="2189"/>
      <c r="J60" s="2189"/>
      <c r="K60" s="2189"/>
    </row>
    <row r="61" spans="1:11" ht="15.75" customHeight="1">
      <c r="A61" s="2189"/>
      <c r="B61" s="2189"/>
      <c r="C61" s="2189"/>
      <c r="D61" s="2189"/>
      <c r="E61" s="2207"/>
      <c r="F61" s="2189"/>
      <c r="G61" s="2189"/>
      <c r="H61" s="2189"/>
      <c r="I61" s="2189"/>
      <c r="J61" s="2189"/>
      <c r="K61" s="2189"/>
    </row>
    <row r="62" spans="1:11" ht="15.75" customHeight="1">
      <c r="A62" s="2189"/>
      <c r="B62" s="2189"/>
      <c r="C62" s="2189"/>
      <c r="D62" s="2189"/>
      <c r="E62" s="2207"/>
      <c r="F62" s="2189"/>
      <c r="G62" s="2189"/>
      <c r="H62" s="2189"/>
      <c r="I62" s="2189"/>
      <c r="J62" s="2189"/>
      <c r="K62" s="2189"/>
    </row>
    <row r="63" spans="1:11" ht="15.75" customHeight="1">
      <c r="A63" s="2189"/>
      <c r="B63" s="2189"/>
      <c r="C63" s="2189"/>
      <c r="D63" s="2189"/>
      <c r="E63" s="2207"/>
      <c r="F63" s="2189"/>
      <c r="G63" s="2189"/>
      <c r="H63" s="2189"/>
      <c r="I63" s="2189"/>
      <c r="J63" s="2189"/>
      <c r="K63" s="2189"/>
    </row>
    <row r="64" spans="1:11" ht="15.75" customHeight="1">
      <c r="A64" s="2189"/>
      <c r="B64" s="2189"/>
      <c r="C64" s="2189"/>
      <c r="D64" s="2189"/>
      <c r="E64" s="2207"/>
      <c r="F64" s="2189"/>
      <c r="G64" s="2189"/>
      <c r="H64" s="2189"/>
      <c r="I64" s="2189"/>
      <c r="J64" s="2189"/>
      <c r="K64" s="2189"/>
    </row>
    <row r="65" spans="1:11" ht="15.75" customHeight="1">
      <c r="A65" s="2189"/>
      <c r="B65" s="2189"/>
      <c r="C65" s="2189"/>
      <c r="D65" s="2189"/>
      <c r="E65" s="2207"/>
      <c r="F65" s="2189"/>
      <c r="G65" s="2189"/>
      <c r="H65" s="2189"/>
      <c r="I65" s="2189"/>
      <c r="J65" s="2189"/>
      <c r="K65" s="2189"/>
    </row>
    <row r="66" spans="1:11" ht="15.75" customHeight="1">
      <c r="A66" s="2189"/>
      <c r="B66" s="2189"/>
      <c r="C66" s="2189"/>
      <c r="D66" s="2189"/>
      <c r="E66" s="2207"/>
      <c r="F66" s="2189"/>
      <c r="G66" s="2189"/>
      <c r="H66" s="2189"/>
      <c r="I66" s="2189"/>
      <c r="J66" s="2189"/>
      <c r="K66" s="2189"/>
    </row>
    <row r="67" spans="1:11" ht="15.75" customHeight="1">
      <c r="A67" s="2189"/>
      <c r="B67" s="2189"/>
      <c r="C67" s="2189"/>
      <c r="D67" s="2189"/>
      <c r="E67" s="2207"/>
      <c r="F67" s="2189"/>
      <c r="G67" s="2189"/>
      <c r="H67" s="2189"/>
      <c r="I67" s="2189"/>
      <c r="J67" s="2189"/>
      <c r="K67" s="2189"/>
    </row>
    <row r="68" spans="1:11" ht="15.75" customHeight="1">
      <c r="A68" s="2189"/>
      <c r="B68" s="2189"/>
      <c r="C68" s="2189"/>
      <c r="D68" s="2189"/>
      <c r="E68" s="2207"/>
      <c r="F68" s="2189"/>
      <c r="G68" s="2189"/>
      <c r="H68" s="2189"/>
      <c r="I68" s="2189"/>
      <c r="J68" s="2189"/>
      <c r="K68" s="2189"/>
    </row>
    <row r="69" spans="1:11" ht="15.75" customHeight="1">
      <c r="A69" s="2189"/>
      <c r="B69" s="2189"/>
      <c r="C69" s="2189"/>
      <c r="D69" s="2189"/>
      <c r="E69" s="2207"/>
      <c r="F69" s="2189"/>
      <c r="G69" s="2189"/>
      <c r="H69" s="2189"/>
      <c r="I69" s="2189"/>
      <c r="J69" s="2189"/>
      <c r="K69" s="2189"/>
    </row>
    <row r="70" spans="1:11" ht="15.75" customHeight="1">
      <c r="A70" s="2189"/>
      <c r="B70" s="2189"/>
      <c r="C70" s="2189"/>
      <c r="D70" s="2189"/>
      <c r="E70" s="2207"/>
      <c r="F70" s="2189"/>
      <c r="G70" s="2189"/>
      <c r="H70" s="2189"/>
      <c r="I70" s="2189"/>
      <c r="J70" s="2189"/>
      <c r="K70" s="2189"/>
    </row>
    <row r="71" spans="1:11" ht="15.75" customHeight="1">
      <c r="A71" s="2189"/>
      <c r="B71" s="2189"/>
      <c r="C71" s="2189"/>
      <c r="D71" s="2189"/>
      <c r="E71" s="2207"/>
      <c r="F71" s="2189"/>
      <c r="G71" s="2189"/>
      <c r="H71" s="2189"/>
      <c r="I71" s="2189"/>
      <c r="J71" s="2189"/>
      <c r="K71" s="2189"/>
    </row>
    <row r="72" spans="1:11" ht="15.75" customHeight="1">
      <c r="A72" s="2189"/>
      <c r="B72" s="2189"/>
      <c r="C72" s="2189"/>
      <c r="D72" s="2189"/>
      <c r="E72" s="2207"/>
      <c r="F72" s="2189"/>
      <c r="G72" s="2189"/>
      <c r="H72" s="2189"/>
      <c r="I72" s="2189"/>
      <c r="J72" s="2189"/>
      <c r="K72" s="2189"/>
    </row>
    <row r="73" spans="1:11" ht="15.75" customHeight="1">
      <c r="A73" s="2189"/>
      <c r="B73" s="2189"/>
      <c r="C73" s="2189"/>
      <c r="D73" s="2189"/>
      <c r="E73" s="2207"/>
      <c r="F73" s="2189"/>
      <c r="G73" s="2189"/>
      <c r="H73" s="2189"/>
      <c r="I73" s="2189"/>
      <c r="J73" s="2189"/>
      <c r="K73" s="2189"/>
    </row>
    <row r="74" spans="1:11" ht="15.75" customHeight="1">
      <c r="A74" s="2189"/>
      <c r="B74" s="2189"/>
      <c r="C74" s="2189"/>
      <c r="D74" s="2189"/>
      <c r="E74" s="2207"/>
      <c r="F74" s="2189"/>
      <c r="G74" s="2189"/>
      <c r="H74" s="2189"/>
      <c r="I74" s="2189"/>
      <c r="J74" s="2189"/>
      <c r="K74" s="2189"/>
    </row>
    <row r="75" spans="1:11" ht="15.75" customHeight="1">
      <c r="A75" s="2189"/>
      <c r="B75" s="2189"/>
      <c r="C75" s="2189"/>
      <c r="D75" s="2189"/>
      <c r="E75" s="2207"/>
      <c r="F75" s="2189"/>
      <c r="G75" s="2189"/>
      <c r="H75" s="2189"/>
      <c r="I75" s="2189"/>
      <c r="J75" s="2189"/>
      <c r="K75" s="2189"/>
    </row>
    <row r="76" spans="1:11" ht="15.75" customHeight="1">
      <c r="A76" s="2189"/>
      <c r="B76" s="2189"/>
      <c r="C76" s="2189"/>
      <c r="D76" s="2189"/>
      <c r="E76" s="2207"/>
      <c r="F76" s="2189"/>
      <c r="G76" s="2189"/>
      <c r="H76" s="2189"/>
      <c r="I76" s="2189"/>
      <c r="J76" s="2189"/>
      <c r="K76" s="2189"/>
    </row>
    <row r="77" spans="1:11" ht="15.75" customHeight="1">
      <c r="A77" s="2189"/>
      <c r="B77" s="2189"/>
      <c r="C77" s="2189"/>
      <c r="D77" s="2189"/>
      <c r="E77" s="2207"/>
      <c r="F77" s="2189"/>
      <c r="G77" s="2189"/>
      <c r="H77" s="2189"/>
      <c r="I77" s="2189"/>
      <c r="J77" s="2189"/>
      <c r="K77" s="2189"/>
    </row>
    <row r="78" spans="1:11" ht="15.75" customHeight="1">
      <c r="A78" s="2189"/>
      <c r="B78" s="2189"/>
      <c r="C78" s="2189"/>
      <c r="D78" s="2189"/>
      <c r="E78" s="2207"/>
      <c r="F78" s="2189"/>
      <c r="G78" s="2189"/>
      <c r="H78" s="2189"/>
      <c r="I78" s="2189"/>
      <c r="J78" s="2189"/>
      <c r="K78" s="2189"/>
    </row>
    <row r="79" spans="1:11" ht="15.75" customHeight="1">
      <c r="A79" s="2189"/>
      <c r="B79" s="2189"/>
      <c r="C79" s="2189"/>
      <c r="D79" s="2189"/>
      <c r="E79" s="2207"/>
      <c r="F79" s="2189"/>
      <c r="G79" s="2189"/>
      <c r="H79" s="2189"/>
      <c r="I79" s="2189"/>
      <c r="J79" s="2189"/>
      <c r="K79" s="2189"/>
    </row>
    <row r="80" spans="1:11" ht="15.75" customHeight="1">
      <c r="A80" s="2189"/>
      <c r="B80" s="2189"/>
      <c r="C80" s="2189"/>
      <c r="D80" s="2189"/>
      <c r="E80" s="2207"/>
      <c r="F80" s="2189"/>
      <c r="G80" s="2189"/>
      <c r="H80" s="2189"/>
      <c r="I80" s="2189"/>
      <c r="J80" s="2189"/>
      <c r="K80" s="2189"/>
    </row>
    <row r="81" spans="1:11" ht="15.75" customHeight="1">
      <c r="A81" s="2189"/>
      <c r="B81" s="2189"/>
      <c r="C81" s="2189"/>
      <c r="D81" s="2189"/>
      <c r="E81" s="2207"/>
      <c r="F81" s="2189"/>
      <c r="G81" s="2189"/>
      <c r="H81" s="2189"/>
      <c r="I81" s="2189"/>
      <c r="J81" s="2189"/>
      <c r="K81" s="2189"/>
    </row>
    <row r="82" spans="1:11" ht="15.75" customHeight="1">
      <c r="A82" s="2189"/>
      <c r="B82" s="2189"/>
      <c r="C82" s="2189"/>
      <c r="D82" s="2189"/>
      <c r="E82" s="2207"/>
      <c r="F82" s="2189"/>
      <c r="G82" s="2189"/>
      <c r="H82" s="2189"/>
      <c r="I82" s="2189"/>
      <c r="J82" s="2189"/>
      <c r="K82" s="2189"/>
    </row>
    <row r="83" spans="1:11" ht="15.75" customHeight="1">
      <c r="A83" s="2189"/>
      <c r="B83" s="2189"/>
      <c r="C83" s="2189"/>
      <c r="D83" s="2189"/>
      <c r="E83" s="2207"/>
      <c r="F83" s="2189"/>
      <c r="G83" s="2189"/>
      <c r="H83" s="2189"/>
      <c r="I83" s="2189"/>
      <c r="J83" s="2189"/>
      <c r="K83" s="2189"/>
    </row>
    <row r="84" spans="1:11" ht="15.75" customHeight="1">
      <c r="A84" s="2189"/>
      <c r="B84" s="2189"/>
      <c r="C84" s="2189"/>
      <c r="D84" s="2189"/>
      <c r="E84" s="2207"/>
      <c r="F84" s="2189"/>
      <c r="G84" s="2189"/>
      <c r="H84" s="2189"/>
      <c r="I84" s="2189"/>
      <c r="J84" s="2189"/>
      <c r="K84" s="2189"/>
    </row>
    <row r="85" spans="1:11" ht="15.75" customHeight="1">
      <c r="A85" s="2189"/>
      <c r="B85" s="2189"/>
      <c r="C85" s="2189"/>
      <c r="D85" s="2189"/>
      <c r="E85" s="2207"/>
      <c r="F85" s="2189"/>
      <c r="G85" s="2189"/>
      <c r="H85" s="2189"/>
      <c r="I85" s="2189"/>
      <c r="J85" s="2189"/>
      <c r="K85" s="2189"/>
    </row>
    <row r="86" spans="1:11" ht="15.75" customHeight="1">
      <c r="A86" s="2189"/>
      <c r="B86" s="2189"/>
      <c r="C86" s="2189"/>
      <c r="D86" s="2189"/>
      <c r="E86" s="2207"/>
      <c r="F86" s="2189"/>
      <c r="G86" s="2189"/>
      <c r="H86" s="2189"/>
      <c r="I86" s="2189"/>
      <c r="J86" s="2189"/>
      <c r="K86" s="2189"/>
    </row>
    <row r="87" spans="1:11" ht="15.75" customHeight="1">
      <c r="A87" s="2189"/>
      <c r="B87" s="2189"/>
      <c r="C87" s="2189"/>
      <c r="D87" s="2189"/>
      <c r="E87" s="2207"/>
      <c r="F87" s="2189"/>
      <c r="G87" s="2189"/>
      <c r="H87" s="2189"/>
      <c r="I87" s="2189"/>
      <c r="J87" s="2189"/>
      <c r="K87" s="2189"/>
    </row>
    <row r="88" spans="1:11" ht="15.75" customHeight="1">
      <c r="A88" s="2189"/>
      <c r="B88" s="2189"/>
      <c r="C88" s="2189"/>
      <c r="D88" s="2189"/>
      <c r="E88" s="2207"/>
      <c r="F88" s="2189"/>
      <c r="G88" s="2189"/>
      <c r="H88" s="2189"/>
      <c r="I88" s="2189"/>
      <c r="J88" s="2189"/>
      <c r="K88" s="2189"/>
    </row>
    <row r="89" spans="1:11" ht="15.75" customHeight="1">
      <c r="A89" s="2189"/>
      <c r="B89" s="2189"/>
      <c r="C89" s="2189"/>
      <c r="D89" s="2189"/>
      <c r="E89" s="2207"/>
      <c r="F89" s="2189"/>
      <c r="G89" s="2189"/>
      <c r="H89" s="2189"/>
      <c r="I89" s="2189"/>
      <c r="J89" s="2189"/>
      <c r="K89" s="2189"/>
    </row>
    <row r="90" spans="1:11" ht="15.75" customHeight="1">
      <c r="A90" s="2189"/>
      <c r="B90" s="2189"/>
      <c r="C90" s="2189"/>
      <c r="D90" s="2189"/>
      <c r="E90" s="2207"/>
      <c r="F90" s="2189"/>
      <c r="G90" s="2189"/>
      <c r="H90" s="2189"/>
      <c r="I90" s="2189"/>
      <c r="J90" s="2189"/>
      <c r="K90" s="2189"/>
    </row>
    <row r="91" spans="1:11" ht="15.75" customHeight="1">
      <c r="A91" s="2189"/>
      <c r="B91" s="2189"/>
      <c r="C91" s="2189"/>
      <c r="D91" s="2189"/>
      <c r="E91" s="2207"/>
      <c r="F91" s="2189"/>
      <c r="G91" s="2189"/>
      <c r="H91" s="2189"/>
      <c r="I91" s="2189"/>
      <c r="J91" s="2189"/>
      <c r="K91" s="2189"/>
    </row>
    <row r="92" spans="1:11" ht="15.75" customHeight="1">
      <c r="A92" s="2189"/>
      <c r="B92" s="2189"/>
      <c r="C92" s="2189"/>
      <c r="D92" s="2189"/>
      <c r="E92" s="2207"/>
      <c r="F92" s="2189"/>
      <c r="G92" s="2189"/>
      <c r="H92" s="2189"/>
      <c r="I92" s="2189"/>
      <c r="J92" s="2189"/>
      <c r="K92" s="2189"/>
    </row>
    <row r="93" spans="1:11" ht="15.75" customHeight="1">
      <c r="A93" s="2189"/>
      <c r="B93" s="2189"/>
      <c r="C93" s="2189"/>
      <c r="D93" s="2189"/>
      <c r="E93" s="2207"/>
      <c r="F93" s="2189"/>
      <c r="G93" s="2189"/>
      <c r="H93" s="2189"/>
      <c r="I93" s="2189"/>
      <c r="J93" s="2189"/>
      <c r="K93" s="2189"/>
    </row>
    <row r="94" spans="1:11" ht="15.75" customHeight="1">
      <c r="A94" s="2189"/>
      <c r="B94" s="2189"/>
      <c r="C94" s="2189"/>
      <c r="D94" s="2189"/>
      <c r="E94" s="2207"/>
      <c r="F94" s="2189"/>
      <c r="G94" s="2189"/>
      <c r="H94" s="2189"/>
      <c r="I94" s="2189"/>
      <c r="J94" s="2189"/>
      <c r="K94" s="2189"/>
    </row>
    <row r="95" spans="1:11" ht="15.75" customHeight="1">
      <c r="A95" s="2189"/>
      <c r="B95" s="2189"/>
      <c r="C95" s="2189"/>
      <c r="D95" s="2189"/>
      <c r="E95" s="2207"/>
      <c r="F95" s="2189"/>
      <c r="G95" s="2189"/>
      <c r="H95" s="2189"/>
      <c r="I95" s="2189"/>
      <c r="J95" s="2189"/>
      <c r="K95" s="2189"/>
    </row>
    <row r="96" spans="1:11" ht="15.75" customHeight="1">
      <c r="A96" s="2189"/>
      <c r="B96" s="2189"/>
      <c r="C96" s="2189"/>
      <c r="D96" s="2189"/>
      <c r="E96" s="2207"/>
      <c r="F96" s="2189"/>
      <c r="G96" s="2189"/>
      <c r="H96" s="2189"/>
      <c r="I96" s="2189"/>
      <c r="J96" s="2189"/>
      <c r="K96" s="2189"/>
    </row>
    <row r="97" spans="1:11" ht="15.75" customHeight="1">
      <c r="A97" s="2189"/>
      <c r="B97" s="2189"/>
      <c r="C97" s="2189"/>
      <c r="D97" s="2189"/>
      <c r="E97" s="2207"/>
      <c r="F97" s="2189"/>
      <c r="G97" s="2189"/>
      <c r="H97" s="2189"/>
      <c r="I97" s="2189"/>
      <c r="J97" s="2189"/>
      <c r="K97" s="2189"/>
    </row>
    <row r="98" spans="1:11" ht="15.75" customHeight="1">
      <c r="A98" s="2189"/>
      <c r="B98" s="2189"/>
      <c r="C98" s="2189"/>
      <c r="D98" s="2189"/>
      <c r="E98" s="2207"/>
      <c r="F98" s="2189"/>
      <c r="G98" s="2189"/>
      <c r="H98" s="2189"/>
      <c r="I98" s="2189"/>
      <c r="J98" s="2189"/>
      <c r="K98" s="2189"/>
    </row>
    <row r="99" spans="1:11" ht="15.75" customHeight="1">
      <c r="A99" s="2189"/>
      <c r="B99" s="2189"/>
      <c r="C99" s="2189"/>
      <c r="D99" s="2189"/>
      <c r="E99" s="2207"/>
      <c r="F99" s="2189"/>
      <c r="G99" s="2189"/>
      <c r="H99" s="2189"/>
      <c r="I99" s="2189"/>
      <c r="J99" s="2189"/>
      <c r="K99" s="2189"/>
    </row>
    <row r="100" spans="1:11" ht="15.75" customHeight="1">
      <c r="A100" s="2189"/>
      <c r="B100" s="2189"/>
      <c r="C100" s="2189"/>
      <c r="D100" s="2189"/>
      <c r="E100" s="2207"/>
      <c r="F100" s="2189"/>
      <c r="G100" s="2189"/>
      <c r="H100" s="2189"/>
      <c r="I100" s="2189"/>
      <c r="J100" s="2189"/>
      <c r="K100" s="2189"/>
    </row>
    <row r="101" spans="1:11" ht="15.75" customHeight="1">
      <c r="A101" s="2189"/>
      <c r="B101" s="2189"/>
      <c r="C101" s="2189"/>
      <c r="D101" s="2189"/>
      <c r="E101" s="2207"/>
      <c r="F101" s="2189"/>
      <c r="G101" s="2189"/>
      <c r="H101" s="2189"/>
      <c r="I101" s="2189"/>
      <c r="J101" s="2189"/>
      <c r="K101" s="2189"/>
    </row>
    <row r="102" spans="1:11" ht="15.75" customHeight="1">
      <c r="A102" s="2189"/>
      <c r="B102" s="2189"/>
      <c r="C102" s="2189"/>
      <c r="D102" s="2189"/>
      <c r="E102" s="2207"/>
      <c r="F102" s="2189"/>
      <c r="G102" s="2189"/>
      <c r="H102" s="2189"/>
      <c r="I102" s="2189"/>
      <c r="J102" s="2189"/>
      <c r="K102" s="2189"/>
    </row>
    <row r="103" spans="1:11" ht="15.75" customHeight="1">
      <c r="A103" s="2189"/>
      <c r="B103" s="2189"/>
      <c r="C103" s="2189"/>
      <c r="D103" s="2189"/>
      <c r="E103" s="2207"/>
      <c r="F103" s="2189"/>
      <c r="G103" s="2189"/>
      <c r="H103" s="2189"/>
      <c r="I103" s="2189"/>
      <c r="J103" s="2189"/>
      <c r="K103" s="2189"/>
    </row>
  </sheetData>
  <hyperlinks>
    <hyperlink ref="E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04"/>
  <sheetViews>
    <sheetView showGridLines="0" view="pageBreakPreview" zoomScale="85" zoomScaleNormal="100" zoomScaleSheetLayoutView="85" workbookViewId="0">
      <selection activeCell="L3" sqref="L3"/>
    </sheetView>
  </sheetViews>
  <sheetFormatPr defaultColWidth="16.7109375" defaultRowHeight="16.5"/>
  <cols>
    <col min="1" max="1" width="1.28515625" style="2192" customWidth="1"/>
    <col min="2" max="2" width="12.140625" style="2192" customWidth="1"/>
    <col min="3" max="3" width="24.140625" style="2192" customWidth="1"/>
    <col min="4" max="4" width="12.7109375" style="2274" customWidth="1"/>
    <col min="5" max="5" width="6.28515625" style="2274" customWidth="1"/>
    <col min="6" max="6" width="28" style="2192" customWidth="1"/>
    <col min="7" max="7" width="2" style="2192" customWidth="1"/>
    <col min="8" max="8" width="28" style="2192" customWidth="1"/>
    <col min="9" max="9" width="1.85546875" style="2192" customWidth="1"/>
    <col min="10" max="13" width="10.7109375" style="2192" customWidth="1"/>
    <col min="14" max="16384" width="16.7109375" style="2192"/>
  </cols>
  <sheetData>
    <row r="1" spans="1:13">
      <c r="H1" s="2380" t="s">
        <v>110</v>
      </c>
    </row>
    <row r="2" spans="1:13">
      <c r="H2" s="2381" t="s">
        <v>111</v>
      </c>
    </row>
    <row r="4" spans="1:13">
      <c r="A4" s="2189"/>
      <c r="B4" s="2190" t="s">
        <v>1415</v>
      </c>
      <c r="C4" s="2191" t="s">
        <v>1367</v>
      </c>
      <c r="D4" s="2206"/>
      <c r="E4" s="2206"/>
      <c r="F4" s="2191"/>
      <c r="G4" s="2191"/>
      <c r="H4" s="2191"/>
      <c r="I4" s="2189"/>
      <c r="J4" s="2189"/>
      <c r="K4" s="2189"/>
      <c r="L4" s="2189"/>
      <c r="M4" s="2189"/>
    </row>
    <row r="5" spans="1:13">
      <c r="A5" s="2189"/>
      <c r="B5" s="2190"/>
      <c r="C5" s="2191" t="s">
        <v>1368</v>
      </c>
      <c r="D5" s="2206"/>
      <c r="E5" s="2206"/>
      <c r="F5" s="2191"/>
      <c r="G5" s="2191"/>
      <c r="H5" s="2191"/>
      <c r="I5" s="2189"/>
      <c r="J5" s="2189"/>
      <c r="K5" s="2189"/>
      <c r="L5" s="2189"/>
      <c r="M5" s="2189"/>
    </row>
    <row r="6" spans="1:13">
      <c r="A6" s="2189"/>
      <c r="B6" s="2193" t="s">
        <v>1416</v>
      </c>
      <c r="C6" s="2194" t="s">
        <v>1352</v>
      </c>
      <c r="D6" s="2275"/>
      <c r="E6" s="2275"/>
      <c r="F6" s="2194"/>
      <c r="G6" s="2194"/>
      <c r="H6" s="2194"/>
      <c r="I6" s="2189"/>
      <c r="J6" s="2189"/>
      <c r="K6" s="2189"/>
      <c r="L6" s="2189"/>
      <c r="M6" s="2189"/>
    </row>
    <row r="7" spans="1:13">
      <c r="A7" s="2189"/>
      <c r="B7" s="2193"/>
      <c r="C7" s="2194" t="s">
        <v>1369</v>
      </c>
      <c r="D7" s="2275"/>
      <c r="E7" s="2275"/>
      <c r="F7" s="2194"/>
      <c r="G7" s="2194"/>
      <c r="H7" s="2194"/>
      <c r="I7" s="2189"/>
      <c r="J7" s="2189"/>
      <c r="K7" s="2189"/>
      <c r="L7" s="2189"/>
      <c r="M7" s="2189"/>
    </row>
    <row r="8" spans="1:13" ht="17.25" thickBot="1">
      <c r="A8" s="2195"/>
      <c r="B8" s="2196"/>
      <c r="C8" s="2196"/>
      <c r="D8" s="2276"/>
      <c r="E8" s="2276"/>
      <c r="F8" s="2197"/>
      <c r="G8" s="2197"/>
      <c r="H8" s="2197"/>
      <c r="I8" s="2264"/>
      <c r="J8" s="2189"/>
      <c r="K8" s="2189"/>
      <c r="L8" s="2189"/>
      <c r="M8" s="2189"/>
    </row>
    <row r="9" spans="1:13" s="2256" customFormat="1" ht="17.25" thickTop="1">
      <c r="A9" s="2254"/>
      <c r="B9" s="2255"/>
      <c r="C9" s="2255"/>
      <c r="D9" s="2273" t="s">
        <v>1</v>
      </c>
      <c r="E9" s="2273"/>
      <c r="F9" s="2319" t="s">
        <v>1354</v>
      </c>
      <c r="G9" s="2319"/>
      <c r="H9" s="2319"/>
      <c r="I9" s="2254"/>
      <c r="J9" s="2254"/>
      <c r="K9" s="2254"/>
      <c r="L9" s="2254"/>
      <c r="M9" s="2254"/>
    </row>
    <row r="10" spans="1:13" s="2259" customFormat="1">
      <c r="A10" s="2257"/>
      <c r="B10" s="2258"/>
      <c r="C10" s="2258"/>
      <c r="D10" s="2218" t="s">
        <v>6</v>
      </c>
      <c r="E10" s="2218"/>
      <c r="F10" s="2320" t="s">
        <v>1356</v>
      </c>
      <c r="G10" s="2320"/>
      <c r="H10" s="2320"/>
      <c r="I10" s="2257"/>
      <c r="J10" s="2257"/>
      <c r="K10" s="2257"/>
      <c r="L10" s="2257"/>
      <c r="M10" s="2257"/>
    </row>
    <row r="11" spans="1:13" s="2215" customFormat="1" ht="13.5">
      <c r="A11" s="2209"/>
      <c r="B11" s="2210" t="s">
        <v>1353</v>
      </c>
      <c r="C11" s="2211"/>
      <c r="D11" s="2272"/>
      <c r="E11" s="2272"/>
      <c r="F11" s="2261" t="s">
        <v>3</v>
      </c>
      <c r="G11" s="2261"/>
      <c r="H11" s="2261" t="s">
        <v>1370</v>
      </c>
      <c r="I11" s="2209"/>
      <c r="J11" s="2209"/>
      <c r="K11" s="2209"/>
      <c r="L11" s="2209"/>
      <c r="M11" s="2209"/>
    </row>
    <row r="12" spans="1:13" s="2215" customFormat="1" ht="13.5">
      <c r="A12" s="2209"/>
      <c r="B12" s="2216" t="s">
        <v>1355</v>
      </c>
      <c r="C12" s="2217"/>
      <c r="D12" s="2272"/>
      <c r="E12" s="2272"/>
      <c r="F12" s="2262" t="s">
        <v>8</v>
      </c>
      <c r="G12" s="2262"/>
      <c r="H12" s="2263" t="s">
        <v>893</v>
      </c>
      <c r="I12" s="2260"/>
      <c r="J12" s="2260"/>
      <c r="K12" s="2209"/>
      <c r="L12" s="2209"/>
      <c r="M12" s="2209"/>
    </row>
    <row r="13" spans="1:13" s="2215" customFormat="1" ht="5.25" customHeight="1">
      <c r="A13" s="2220"/>
      <c r="B13" s="2221"/>
      <c r="C13" s="2221"/>
      <c r="D13" s="2277"/>
      <c r="E13" s="2277"/>
      <c r="F13" s="2222"/>
      <c r="G13" s="2222"/>
      <c r="H13" s="2222"/>
      <c r="I13" s="2265"/>
      <c r="J13" s="2223"/>
      <c r="K13" s="2223"/>
      <c r="L13" s="2223"/>
      <c r="M13" s="2223"/>
    </row>
    <row r="14" spans="1:13" s="2215" customFormat="1" ht="13.5">
      <c r="A14" s="2223"/>
      <c r="B14" s="2210"/>
      <c r="C14" s="2210"/>
      <c r="D14" s="2212"/>
      <c r="E14" s="2212"/>
      <c r="F14" s="2213"/>
      <c r="G14" s="2213"/>
      <c r="H14" s="2213"/>
      <c r="I14" s="2223"/>
      <c r="J14" s="2223"/>
      <c r="K14" s="2223"/>
      <c r="L14" s="2223"/>
      <c r="M14" s="2223"/>
    </row>
    <row r="15" spans="1:13" s="2215" customFormat="1" ht="13.5">
      <c r="A15" s="2209"/>
      <c r="B15" s="198" t="s">
        <v>12</v>
      </c>
      <c r="C15" s="2211"/>
      <c r="D15" s="2212">
        <v>2022</v>
      </c>
      <c r="E15" s="2212"/>
      <c r="F15" s="2261">
        <v>12.26</v>
      </c>
      <c r="G15" s="2261"/>
      <c r="H15" s="2261">
        <v>11.33</v>
      </c>
      <c r="I15" s="2209"/>
      <c r="J15" s="2209"/>
      <c r="K15" s="2209"/>
      <c r="L15" s="2209"/>
      <c r="M15" s="2209"/>
    </row>
    <row r="16" spans="1:13" s="2215" customFormat="1" ht="13.5">
      <c r="A16" s="2209"/>
      <c r="B16" s="198"/>
      <c r="C16" s="2217"/>
      <c r="D16" s="2280">
        <v>2023</v>
      </c>
      <c r="E16" s="2280"/>
      <c r="F16" s="2261">
        <v>12.44</v>
      </c>
      <c r="G16" s="2261"/>
      <c r="H16" s="2261">
        <v>11.52</v>
      </c>
      <c r="I16" s="2209"/>
      <c r="J16" s="2209"/>
      <c r="K16" s="2209"/>
      <c r="L16" s="2209"/>
      <c r="M16" s="2209"/>
    </row>
    <row r="17" spans="1:13" s="2215" customFormat="1" ht="13.5">
      <c r="A17" s="2209"/>
      <c r="B17" s="198"/>
      <c r="C17" s="2226"/>
      <c r="D17" s="2280">
        <v>2024</v>
      </c>
      <c r="E17" s="2280"/>
      <c r="F17" s="2261">
        <v>12.26</v>
      </c>
      <c r="G17" s="2261"/>
      <c r="H17" s="2261">
        <v>11.63</v>
      </c>
      <c r="I17" s="2209"/>
      <c r="J17" s="2209"/>
      <c r="K17" s="2209"/>
      <c r="L17" s="2209"/>
      <c r="M17" s="2209"/>
    </row>
    <row r="18" spans="1:13" s="2215" customFormat="1" ht="8.1" customHeight="1">
      <c r="A18" s="2209"/>
      <c r="B18" s="198"/>
      <c r="C18" s="2226"/>
      <c r="D18" s="2224"/>
      <c r="E18" s="2224"/>
      <c r="F18" s="2271"/>
      <c r="G18" s="2271"/>
      <c r="H18" s="2271"/>
      <c r="I18" s="2209"/>
      <c r="J18" s="2209"/>
      <c r="K18" s="2209"/>
      <c r="L18" s="2209"/>
      <c r="M18" s="2209"/>
    </row>
    <row r="19" spans="1:13" s="2215" customFormat="1" ht="13.5">
      <c r="A19" s="2209"/>
      <c r="B19" s="206" t="s">
        <v>13</v>
      </c>
      <c r="C19" s="2211"/>
      <c r="D19" s="2224">
        <v>2022</v>
      </c>
      <c r="E19" s="2224"/>
      <c r="F19" s="2271">
        <v>12.83</v>
      </c>
      <c r="G19" s="2271"/>
      <c r="H19" s="2271">
        <v>11.54</v>
      </c>
      <c r="I19" s="2209"/>
      <c r="J19" s="2209"/>
      <c r="K19" s="2209"/>
      <c r="L19" s="2209"/>
      <c r="M19" s="2209"/>
    </row>
    <row r="20" spans="1:13" s="2215" customFormat="1" ht="13.5">
      <c r="A20" s="2209"/>
      <c r="B20" s="206"/>
      <c r="C20" s="2217"/>
      <c r="D20" s="2224">
        <v>2023</v>
      </c>
      <c r="E20" s="2224"/>
      <c r="F20" s="2271">
        <v>12.97</v>
      </c>
      <c r="G20" s="2271"/>
      <c r="H20" s="2271">
        <v>11.68</v>
      </c>
      <c r="I20" s="2209"/>
      <c r="J20" s="2209"/>
      <c r="K20" s="2209"/>
      <c r="L20" s="2209"/>
      <c r="M20" s="2209"/>
    </row>
    <row r="21" spans="1:13" s="2215" customFormat="1" ht="13.5">
      <c r="A21" s="2209"/>
      <c r="B21" s="206"/>
      <c r="C21" s="2226"/>
      <c r="D21" s="2225">
        <v>2024</v>
      </c>
      <c r="E21" s="2225"/>
      <c r="F21" s="2271">
        <v>12.66</v>
      </c>
      <c r="G21" s="2271"/>
      <c r="H21" s="2271">
        <v>11.74</v>
      </c>
      <c r="I21" s="2209"/>
      <c r="J21" s="2209"/>
      <c r="K21" s="2209"/>
      <c r="L21" s="2209"/>
      <c r="M21" s="2209"/>
    </row>
    <row r="22" spans="1:13" s="2215" customFormat="1" ht="8.1" customHeight="1">
      <c r="A22" s="2209"/>
      <c r="B22" s="206"/>
      <c r="C22" s="2226"/>
      <c r="D22" s="2224"/>
      <c r="E22" s="2224"/>
      <c r="F22" s="2271"/>
      <c r="G22" s="2271"/>
      <c r="H22" s="2271"/>
      <c r="I22" s="2209"/>
      <c r="J22" s="2209"/>
      <c r="K22" s="2209"/>
      <c r="L22" s="2209"/>
      <c r="M22" s="2209"/>
    </row>
    <row r="23" spans="1:13" s="2215" customFormat="1" ht="13.5">
      <c r="A23" s="2209"/>
      <c r="B23" s="206" t="s">
        <v>14</v>
      </c>
      <c r="C23" s="2211"/>
      <c r="D23" s="2224">
        <v>2022</v>
      </c>
      <c r="E23" s="2224"/>
      <c r="F23" s="2271">
        <v>11.21</v>
      </c>
      <c r="G23" s="2271"/>
      <c r="H23" s="2271">
        <v>10.86</v>
      </c>
      <c r="I23" s="2209"/>
      <c r="J23" s="2209"/>
      <c r="K23" s="2209"/>
      <c r="L23" s="2209"/>
      <c r="M23" s="2209"/>
    </row>
    <row r="24" spans="1:13" s="2215" customFormat="1" ht="13.5">
      <c r="A24" s="2209"/>
      <c r="B24" s="206"/>
      <c r="C24" s="2217"/>
      <c r="D24" s="2224">
        <v>2023</v>
      </c>
      <c r="E24" s="2224"/>
      <c r="F24" s="2271">
        <v>11.42</v>
      </c>
      <c r="G24" s="2271"/>
      <c r="H24" s="2271">
        <v>11.17</v>
      </c>
      <c r="I24" s="2209"/>
      <c r="J24" s="2209"/>
      <c r="K24" s="2209"/>
      <c r="L24" s="2209"/>
      <c r="M24" s="2209"/>
    </row>
    <row r="25" spans="1:13" s="2215" customFormat="1" ht="13.5">
      <c r="A25" s="2209"/>
      <c r="B25" s="206"/>
      <c r="C25" s="2226"/>
      <c r="D25" s="2225">
        <v>2024</v>
      </c>
      <c r="E25" s="2225"/>
      <c r="F25" s="2271">
        <v>11.49</v>
      </c>
      <c r="G25" s="2271"/>
      <c r="H25" s="2271">
        <v>11.23</v>
      </c>
      <c r="I25" s="2209"/>
      <c r="J25" s="2209"/>
      <c r="K25" s="2209"/>
      <c r="L25" s="2209"/>
      <c r="M25" s="2209"/>
    </row>
    <row r="26" spans="1:13" s="2269" customFormat="1" ht="8.1" customHeight="1">
      <c r="A26" s="2268"/>
      <c r="B26" s="206"/>
      <c r="C26" s="2268"/>
      <c r="D26" s="2278"/>
      <c r="E26" s="2278"/>
      <c r="F26" s="2271"/>
      <c r="G26" s="2271"/>
      <c r="H26" s="2271"/>
      <c r="I26" s="2268"/>
      <c r="J26" s="2268"/>
      <c r="K26" s="2268"/>
      <c r="L26" s="2268"/>
      <c r="M26" s="2268"/>
    </row>
    <row r="27" spans="1:13" s="2204" customFormat="1" ht="14.25">
      <c r="A27" s="2201"/>
      <c r="B27" s="206" t="s">
        <v>15</v>
      </c>
      <c r="C27" s="2201"/>
      <c r="D27" s="2224">
        <v>2022</v>
      </c>
      <c r="E27" s="2279"/>
      <c r="F27" s="2271">
        <v>11.01</v>
      </c>
      <c r="G27" s="2271"/>
      <c r="H27" s="2271">
        <v>9.3699999999999992</v>
      </c>
      <c r="I27" s="2201"/>
      <c r="J27" s="2201"/>
      <c r="K27" s="2201"/>
      <c r="L27" s="2201"/>
      <c r="M27" s="2201"/>
    </row>
    <row r="28" spans="1:13" s="2204" customFormat="1" ht="14.25">
      <c r="A28" s="2201"/>
      <c r="B28" s="206"/>
      <c r="C28" s="2201"/>
      <c r="D28" s="2225">
        <v>2023</v>
      </c>
      <c r="E28" s="2279"/>
      <c r="F28" s="2271">
        <v>11.17</v>
      </c>
      <c r="G28" s="2271"/>
      <c r="H28" s="2271">
        <v>9.76</v>
      </c>
      <c r="I28" s="2201"/>
      <c r="J28" s="2201"/>
      <c r="K28" s="2201"/>
      <c r="L28" s="2201"/>
      <c r="M28" s="2201"/>
    </row>
    <row r="29" spans="1:13">
      <c r="A29" s="2189"/>
      <c r="B29" s="206"/>
      <c r="C29" s="2189"/>
      <c r="D29" s="2225">
        <v>2024</v>
      </c>
      <c r="E29" s="2207"/>
      <c r="F29" s="2271">
        <v>11.17</v>
      </c>
      <c r="G29" s="2271"/>
      <c r="H29" s="2271">
        <v>9.9499999999999993</v>
      </c>
      <c r="I29" s="2189"/>
      <c r="J29" s="2189"/>
      <c r="K29" s="2189"/>
      <c r="L29" s="2189"/>
      <c r="M29" s="2189"/>
    </row>
    <row r="30" spans="1:13" ht="8.1" customHeight="1">
      <c r="A30" s="2189"/>
      <c r="B30" s="206"/>
      <c r="C30" s="2189"/>
      <c r="D30" s="2224"/>
      <c r="E30" s="2207"/>
      <c r="F30" s="2271"/>
      <c r="G30" s="2271"/>
      <c r="H30" s="2271"/>
      <c r="I30" s="2189"/>
      <c r="J30" s="2189"/>
      <c r="K30" s="2189"/>
      <c r="L30" s="2189"/>
      <c r="M30" s="2189"/>
    </row>
    <row r="31" spans="1:13">
      <c r="A31" s="2189"/>
      <c r="B31" s="206" t="s">
        <v>16</v>
      </c>
      <c r="C31" s="2208"/>
      <c r="D31" s="2224">
        <v>2022</v>
      </c>
      <c r="E31" s="2207"/>
      <c r="F31" s="2271">
        <v>11.35</v>
      </c>
      <c r="G31" s="2271"/>
      <c r="H31" s="2271">
        <v>10.61</v>
      </c>
      <c r="I31" s="2189"/>
      <c r="J31" s="2189"/>
      <c r="K31" s="2189"/>
      <c r="L31" s="2189"/>
      <c r="M31" s="2189"/>
    </row>
    <row r="32" spans="1:13">
      <c r="A32" s="2189"/>
      <c r="B32" s="206"/>
      <c r="C32" s="2189"/>
      <c r="D32" s="2225">
        <v>2023</v>
      </c>
      <c r="E32" s="2207"/>
      <c r="F32" s="2271">
        <v>11.74</v>
      </c>
      <c r="G32" s="2271"/>
      <c r="H32" s="2271">
        <v>10.98</v>
      </c>
      <c r="I32" s="2189"/>
      <c r="J32" s="2189"/>
      <c r="K32" s="2189"/>
      <c r="L32" s="2189"/>
      <c r="M32" s="2189"/>
    </row>
    <row r="33" spans="1:13">
      <c r="A33" s="2189"/>
      <c r="B33" s="206"/>
      <c r="C33" s="2189"/>
      <c r="D33" s="2225">
        <v>2024</v>
      </c>
      <c r="E33" s="2207"/>
      <c r="F33" s="2271">
        <v>11.72</v>
      </c>
      <c r="G33" s="2271"/>
      <c r="H33" s="2271">
        <v>11.17</v>
      </c>
      <c r="I33" s="2189"/>
      <c r="J33" s="2189"/>
      <c r="K33" s="2189"/>
      <c r="L33" s="2189"/>
      <c r="M33" s="2189"/>
    </row>
    <row r="34" spans="1:13" ht="8.1" customHeight="1">
      <c r="A34" s="2189"/>
      <c r="B34" s="206"/>
      <c r="C34" s="2189"/>
      <c r="D34" s="2224"/>
      <c r="E34" s="2207"/>
      <c r="F34" s="2271"/>
      <c r="G34" s="2271"/>
      <c r="H34" s="2271"/>
      <c r="I34" s="2189"/>
      <c r="J34" s="2189"/>
      <c r="K34" s="2189"/>
      <c r="L34" s="2189"/>
      <c r="M34" s="2189"/>
    </row>
    <row r="35" spans="1:13">
      <c r="A35" s="2189"/>
      <c r="B35" s="206" t="s">
        <v>17</v>
      </c>
      <c r="C35" s="2189"/>
      <c r="D35" s="2224">
        <v>2022</v>
      </c>
      <c r="E35" s="2207"/>
      <c r="F35" s="2282">
        <v>11.7</v>
      </c>
      <c r="G35" s="2271"/>
      <c r="H35" s="2271">
        <v>10.86</v>
      </c>
      <c r="I35" s="2189"/>
      <c r="J35" s="2189"/>
      <c r="K35" s="2189"/>
      <c r="L35" s="2189"/>
      <c r="M35" s="2189"/>
    </row>
    <row r="36" spans="1:13">
      <c r="A36" s="2189"/>
      <c r="B36" s="206"/>
      <c r="C36" s="2189"/>
      <c r="D36" s="2225">
        <v>2023</v>
      </c>
      <c r="E36" s="2207"/>
      <c r="F36" s="2271">
        <v>11.97</v>
      </c>
      <c r="G36" s="2271"/>
      <c r="H36" s="2271">
        <v>10.95</v>
      </c>
      <c r="I36" s="2189"/>
      <c r="J36" s="2189"/>
      <c r="K36" s="2189"/>
      <c r="L36" s="2189"/>
      <c r="M36" s="2189"/>
    </row>
    <row r="37" spans="1:13">
      <c r="A37" s="2189"/>
      <c r="B37" s="206"/>
      <c r="C37" s="2189"/>
      <c r="D37" s="2225">
        <v>2024</v>
      </c>
      <c r="E37" s="2207"/>
      <c r="F37" s="2271">
        <v>11.87</v>
      </c>
      <c r="G37" s="2271"/>
      <c r="H37" s="2271">
        <v>11.14</v>
      </c>
      <c r="I37" s="2189"/>
      <c r="J37" s="2189"/>
      <c r="K37" s="2189"/>
      <c r="L37" s="2189"/>
      <c r="M37" s="2189"/>
    </row>
    <row r="38" spans="1:13" ht="8.1" customHeight="1">
      <c r="A38" s="2189"/>
      <c r="B38" s="206"/>
      <c r="C38" s="2189"/>
      <c r="D38" s="2224"/>
      <c r="E38" s="2207"/>
      <c r="F38" s="2271"/>
      <c r="G38" s="2271"/>
      <c r="H38" s="2271"/>
      <c r="I38" s="2189"/>
      <c r="J38" s="2189"/>
      <c r="K38" s="2189"/>
      <c r="L38" s="2189"/>
      <c r="M38" s="2189"/>
    </row>
    <row r="39" spans="1:13">
      <c r="A39" s="2189"/>
      <c r="B39" s="206" t="s">
        <v>18</v>
      </c>
      <c r="C39" s="2189"/>
      <c r="D39" s="2224">
        <v>2022</v>
      </c>
      <c r="E39" s="2207"/>
      <c r="F39" s="2271">
        <v>11.04</v>
      </c>
      <c r="G39" s="2271"/>
      <c r="H39" s="2271">
        <v>9.1300000000000008</v>
      </c>
      <c r="I39" s="2189"/>
      <c r="J39" s="2189"/>
      <c r="K39" s="2189"/>
      <c r="L39" s="2189"/>
      <c r="M39" s="2189"/>
    </row>
    <row r="40" spans="1:13">
      <c r="A40" s="2189"/>
      <c r="B40" s="206"/>
      <c r="C40" s="2189"/>
      <c r="D40" s="2225">
        <v>2023</v>
      </c>
      <c r="E40" s="2207"/>
      <c r="F40" s="2271">
        <v>11.29</v>
      </c>
      <c r="G40" s="2271"/>
      <c r="H40" s="2271">
        <v>9.3699999999999992</v>
      </c>
      <c r="I40" s="2189"/>
      <c r="J40" s="2189"/>
      <c r="K40" s="2189"/>
      <c r="L40" s="2189"/>
      <c r="M40" s="2189"/>
    </row>
    <row r="41" spans="1:13">
      <c r="A41" s="2189"/>
      <c r="B41" s="206"/>
      <c r="C41" s="2189"/>
      <c r="D41" s="2225">
        <v>2024</v>
      </c>
      <c r="E41" s="2207"/>
      <c r="F41" s="2271">
        <v>11.33</v>
      </c>
      <c r="G41" s="2271"/>
      <c r="H41" s="2271">
        <v>9.59</v>
      </c>
      <c r="I41" s="2189"/>
      <c r="J41" s="2189"/>
      <c r="K41" s="2189"/>
      <c r="L41" s="2189"/>
      <c r="M41" s="2189"/>
    </row>
    <row r="42" spans="1:13" ht="8.1" customHeight="1">
      <c r="A42" s="2189"/>
      <c r="B42" s="206"/>
      <c r="C42" s="2189"/>
      <c r="D42" s="2224"/>
      <c r="E42" s="2207"/>
      <c r="F42" s="2271"/>
      <c r="G42" s="2271"/>
      <c r="H42" s="2271"/>
      <c r="I42" s="2189"/>
      <c r="J42" s="2189"/>
      <c r="K42" s="2189"/>
      <c r="L42" s="2189"/>
      <c r="M42" s="2189"/>
    </row>
    <row r="43" spans="1:13">
      <c r="A43" s="2189"/>
      <c r="B43" s="206" t="s">
        <v>19</v>
      </c>
      <c r="C43" s="2189"/>
      <c r="D43" s="2224">
        <v>2022</v>
      </c>
      <c r="E43" s="2207"/>
      <c r="F43" s="2271">
        <v>12.58</v>
      </c>
      <c r="G43" s="2271"/>
      <c r="H43" s="2271">
        <v>11.31</v>
      </c>
      <c r="I43" s="2189"/>
      <c r="J43" s="2189"/>
      <c r="K43" s="2189"/>
      <c r="L43" s="2189"/>
      <c r="M43" s="2189"/>
    </row>
    <row r="44" spans="1:13">
      <c r="A44" s="2189"/>
      <c r="B44" s="206"/>
      <c r="C44" s="2189"/>
      <c r="D44" s="2225">
        <v>2023</v>
      </c>
      <c r="E44" s="2207"/>
      <c r="F44" s="2282">
        <v>12.9</v>
      </c>
      <c r="G44" s="2271"/>
      <c r="H44" s="2271"/>
      <c r="I44" s="2189"/>
      <c r="J44" s="2189"/>
      <c r="K44" s="2189"/>
      <c r="L44" s="2189"/>
      <c r="M44" s="2189"/>
    </row>
    <row r="45" spans="1:13">
      <c r="A45" s="2189"/>
      <c r="B45" s="206"/>
      <c r="C45" s="2189"/>
      <c r="D45" s="2225">
        <v>2024</v>
      </c>
      <c r="E45" s="2207"/>
      <c r="F45" s="2271">
        <v>12.83</v>
      </c>
      <c r="G45" s="2271"/>
      <c r="H45" s="2271">
        <v>11.56</v>
      </c>
      <c r="I45" s="2189"/>
      <c r="J45" s="2189"/>
      <c r="K45" s="2189"/>
      <c r="L45" s="2189"/>
      <c r="M45" s="2189"/>
    </row>
    <row r="46" spans="1:13" ht="8.1" customHeight="1">
      <c r="A46" s="2189"/>
      <c r="B46" s="206"/>
      <c r="C46" s="2189"/>
      <c r="D46" s="2224"/>
      <c r="E46" s="2207"/>
      <c r="F46" s="2271"/>
      <c r="G46" s="2271"/>
      <c r="H46" s="2271"/>
      <c r="I46" s="2189"/>
      <c r="J46" s="2189"/>
      <c r="K46" s="2189"/>
      <c r="L46" s="2189"/>
      <c r="M46" s="2189"/>
    </row>
    <row r="47" spans="1:13">
      <c r="A47" s="2189"/>
      <c r="B47" s="206" t="s">
        <v>20</v>
      </c>
      <c r="C47" s="2189"/>
      <c r="D47" s="2224">
        <v>2022</v>
      </c>
      <c r="E47" s="2207"/>
      <c r="F47" s="2271">
        <v>10.050000000000001</v>
      </c>
      <c r="G47" s="2271"/>
      <c r="H47" s="2271">
        <v>9.6199999999999992</v>
      </c>
      <c r="I47" s="2189"/>
      <c r="J47" s="2189"/>
      <c r="K47" s="2189"/>
      <c r="L47" s="2189"/>
      <c r="M47" s="2189"/>
    </row>
    <row r="48" spans="1:13">
      <c r="A48" s="2189"/>
      <c r="B48" s="206"/>
      <c r="C48" s="2189"/>
      <c r="D48" s="2224">
        <v>2023</v>
      </c>
      <c r="E48" s="2207"/>
      <c r="F48" s="2271">
        <v>10.18</v>
      </c>
      <c r="G48" s="2271"/>
      <c r="H48" s="2271">
        <v>9.76</v>
      </c>
      <c r="I48" s="2189"/>
      <c r="J48" s="2189"/>
      <c r="K48" s="2189"/>
      <c r="L48" s="2189"/>
      <c r="M48" s="2189"/>
    </row>
    <row r="49" spans="1:13">
      <c r="A49" s="2189"/>
      <c r="B49" s="206"/>
      <c r="C49" s="2189"/>
      <c r="D49" s="2225">
        <v>2024</v>
      </c>
      <c r="E49" s="2207"/>
      <c r="F49" s="2271">
        <v>9.89</v>
      </c>
      <c r="G49" s="2271"/>
      <c r="H49" s="2271">
        <v>9.85</v>
      </c>
      <c r="I49" s="2189"/>
      <c r="J49" s="2189"/>
      <c r="K49" s="2189"/>
      <c r="L49" s="2189"/>
      <c r="M49" s="2189"/>
    </row>
    <row r="50" spans="1:13" ht="8.1" customHeight="1">
      <c r="A50" s="2189"/>
      <c r="B50" s="206"/>
      <c r="C50" s="2189"/>
      <c r="D50" s="2224"/>
      <c r="E50" s="2207"/>
      <c r="F50" s="2271"/>
      <c r="G50" s="2271"/>
      <c r="H50" s="2271"/>
      <c r="I50" s="2189"/>
      <c r="J50" s="2189"/>
      <c r="K50" s="2189"/>
      <c r="L50" s="2189"/>
      <c r="M50" s="2189"/>
    </row>
    <row r="51" spans="1:13">
      <c r="A51" s="2189"/>
      <c r="B51" s="206" t="s">
        <v>21</v>
      </c>
      <c r="C51" s="2189"/>
      <c r="D51" s="2224">
        <v>2022</v>
      </c>
      <c r="E51" s="2207"/>
      <c r="F51" s="2271">
        <v>10.58</v>
      </c>
      <c r="G51" s="2271"/>
      <c r="H51" s="2271">
        <v>8.84</v>
      </c>
      <c r="I51" s="2189"/>
      <c r="J51" s="2189"/>
      <c r="K51" s="2189"/>
      <c r="L51" s="2189"/>
      <c r="M51" s="2189"/>
    </row>
    <row r="52" spans="1:13">
      <c r="A52" s="2189"/>
      <c r="B52" s="206"/>
      <c r="C52" s="2189"/>
      <c r="D52" s="2224">
        <v>2023</v>
      </c>
      <c r="E52" s="2207"/>
      <c r="F52" s="2271">
        <v>10.94</v>
      </c>
      <c r="G52" s="2271"/>
      <c r="H52" s="2271">
        <v>9.0399999999999991</v>
      </c>
      <c r="I52" s="2189"/>
      <c r="J52" s="2189"/>
      <c r="K52" s="2189"/>
      <c r="L52" s="2189"/>
      <c r="M52" s="2189"/>
    </row>
    <row r="53" spans="1:13">
      <c r="A53" s="2189"/>
      <c r="B53" s="206"/>
      <c r="C53" s="2189"/>
      <c r="D53" s="2225">
        <v>2024</v>
      </c>
      <c r="E53" s="2207"/>
      <c r="F53" s="2282">
        <v>11</v>
      </c>
      <c r="G53" s="2271"/>
      <c r="H53" s="2271">
        <v>9.33</v>
      </c>
      <c r="I53" s="2189"/>
      <c r="J53" s="2189"/>
      <c r="K53" s="2189"/>
      <c r="L53" s="2189"/>
      <c r="M53" s="2189"/>
    </row>
    <row r="54" spans="1:13" ht="8.1" customHeight="1">
      <c r="A54" s="2189"/>
      <c r="B54" s="206"/>
      <c r="C54" s="2189"/>
      <c r="D54" s="2207"/>
      <c r="E54" s="2207"/>
      <c r="F54" s="2271"/>
      <c r="G54" s="2271"/>
      <c r="H54" s="2271"/>
      <c r="I54" s="2189"/>
      <c r="J54" s="2189"/>
      <c r="K54" s="2189"/>
      <c r="L54" s="2189"/>
      <c r="M54" s="2189"/>
    </row>
    <row r="55" spans="1:13">
      <c r="A55" s="2189"/>
      <c r="B55" s="206" t="s">
        <v>22</v>
      </c>
      <c r="C55" s="2189"/>
      <c r="D55" s="2224">
        <v>2022</v>
      </c>
      <c r="E55" s="2207"/>
      <c r="F55" s="2271">
        <v>16.16</v>
      </c>
      <c r="G55" s="2271"/>
      <c r="H55" s="2271">
        <v>13.79</v>
      </c>
      <c r="I55" s="2189"/>
      <c r="J55" s="2189"/>
      <c r="K55" s="2189"/>
      <c r="L55" s="2189"/>
      <c r="M55" s="2189"/>
    </row>
    <row r="56" spans="1:13">
      <c r="A56" s="2189"/>
      <c r="B56" s="206"/>
      <c r="C56" s="2189"/>
      <c r="D56" s="2225">
        <v>2023</v>
      </c>
      <c r="E56" s="2207"/>
      <c r="F56" s="2271">
        <v>16.350000000000001</v>
      </c>
      <c r="G56" s="2271"/>
      <c r="H56" s="2271">
        <v>14.16</v>
      </c>
      <c r="I56" s="2189"/>
      <c r="J56" s="2189"/>
      <c r="K56" s="2189"/>
      <c r="L56" s="2189"/>
      <c r="M56" s="2189"/>
    </row>
    <row r="57" spans="1:13">
      <c r="A57" s="2189"/>
      <c r="B57" s="206"/>
      <c r="C57" s="2189"/>
      <c r="D57" s="2225">
        <v>2024</v>
      </c>
      <c r="E57" s="2207"/>
      <c r="F57" s="2271">
        <v>16.07</v>
      </c>
      <c r="G57" s="2271"/>
      <c r="H57" s="2271">
        <v>14.45</v>
      </c>
      <c r="I57" s="2189"/>
      <c r="J57" s="2189"/>
      <c r="K57" s="2189"/>
      <c r="L57" s="2189"/>
      <c r="M57" s="2189"/>
    </row>
    <row r="58" spans="1:13" ht="8.1" customHeight="1">
      <c r="A58" s="2189"/>
      <c r="B58" s="206"/>
      <c r="C58" s="2189"/>
      <c r="D58" s="2224"/>
      <c r="E58" s="2207"/>
      <c r="F58" s="2271"/>
      <c r="G58" s="2271"/>
      <c r="H58" s="2271"/>
      <c r="I58" s="2189"/>
      <c r="J58" s="2189"/>
      <c r="K58" s="2189"/>
      <c r="L58" s="2189"/>
      <c r="M58" s="2189"/>
    </row>
    <row r="59" spans="1:13">
      <c r="A59" s="2189"/>
      <c r="B59" s="206" t="s">
        <v>23</v>
      </c>
      <c r="C59" s="2189"/>
      <c r="D59" s="2224">
        <v>2022</v>
      </c>
      <c r="E59" s="2207"/>
      <c r="F59" s="2271">
        <v>11.73</v>
      </c>
      <c r="G59" s="2271"/>
      <c r="H59" s="2271">
        <v>9.61</v>
      </c>
      <c r="I59" s="2189"/>
      <c r="J59" s="2189"/>
      <c r="K59" s="2189"/>
      <c r="L59" s="2189"/>
      <c r="M59" s="2189"/>
    </row>
    <row r="60" spans="1:13">
      <c r="A60" s="2189"/>
      <c r="B60" s="206"/>
      <c r="C60" s="2189"/>
      <c r="D60" s="2224">
        <v>2023</v>
      </c>
      <c r="E60" s="2207"/>
      <c r="F60" s="2271">
        <v>12.11</v>
      </c>
      <c r="G60" s="2271"/>
      <c r="H60" s="2271">
        <v>9.8800000000000008</v>
      </c>
      <c r="I60" s="2189"/>
      <c r="J60" s="2189"/>
      <c r="K60" s="2189"/>
      <c r="L60" s="2189"/>
      <c r="M60" s="2189"/>
    </row>
    <row r="61" spans="1:13">
      <c r="A61" s="2189"/>
      <c r="B61" s="206"/>
      <c r="C61" s="2189"/>
      <c r="D61" s="2225">
        <v>2024</v>
      </c>
      <c r="E61" s="2207"/>
      <c r="F61" s="2271">
        <v>12.28</v>
      </c>
      <c r="G61" s="2271"/>
      <c r="H61" s="2282">
        <v>10</v>
      </c>
      <c r="I61" s="2189"/>
      <c r="J61" s="2189"/>
      <c r="K61" s="2189"/>
      <c r="L61" s="2189"/>
      <c r="M61" s="2189"/>
    </row>
    <row r="62" spans="1:13" ht="8.1" customHeight="1">
      <c r="A62" s="2189"/>
      <c r="B62" s="206"/>
      <c r="C62" s="2189"/>
      <c r="D62" s="2224"/>
      <c r="E62" s="2207"/>
      <c r="F62" s="2271"/>
      <c r="G62" s="2271"/>
      <c r="H62" s="2271"/>
      <c r="I62" s="2189"/>
      <c r="J62" s="2189"/>
      <c r="K62" s="2189"/>
      <c r="L62" s="2189"/>
      <c r="M62" s="2189"/>
    </row>
    <row r="63" spans="1:13">
      <c r="A63" s="2189"/>
      <c r="B63" s="206" t="s">
        <v>24</v>
      </c>
      <c r="C63" s="2189"/>
      <c r="D63" s="2224">
        <v>2022</v>
      </c>
      <c r="E63" s="2207"/>
      <c r="F63" s="2271">
        <v>11.61</v>
      </c>
      <c r="G63" s="2271"/>
      <c r="H63" s="2271">
        <v>12.84</v>
      </c>
      <c r="I63" s="2189"/>
      <c r="J63" s="2189"/>
      <c r="K63" s="2189"/>
      <c r="L63" s="2189"/>
      <c r="M63" s="2189"/>
    </row>
    <row r="64" spans="1:13">
      <c r="A64" s="2189"/>
      <c r="B64" s="206"/>
      <c r="C64" s="2189"/>
      <c r="D64" s="2224">
        <v>2023</v>
      </c>
      <c r="E64" s="2207"/>
      <c r="F64" s="2271">
        <v>11.7</v>
      </c>
      <c r="G64" s="2271"/>
      <c r="H64" s="2271">
        <v>12.87</v>
      </c>
      <c r="I64" s="2189"/>
      <c r="J64" s="2189"/>
      <c r="K64" s="2189"/>
      <c r="L64" s="2189"/>
      <c r="M64" s="2189"/>
    </row>
    <row r="65" spans="1:13">
      <c r="A65" s="2189"/>
      <c r="B65" s="206"/>
      <c r="C65" s="2189"/>
      <c r="D65" s="2225">
        <v>2024</v>
      </c>
      <c r="E65" s="2207"/>
      <c r="F65" s="2271">
        <v>11.49</v>
      </c>
      <c r="G65" s="2271"/>
      <c r="H65" s="2271">
        <v>12.99</v>
      </c>
      <c r="I65" s="2189"/>
      <c r="J65" s="2189"/>
      <c r="K65" s="2189"/>
      <c r="L65" s="2189"/>
      <c r="M65" s="2189"/>
    </row>
    <row r="66" spans="1:13" ht="8.1" customHeight="1">
      <c r="A66" s="2189"/>
      <c r="B66" s="206"/>
      <c r="C66" s="2189"/>
      <c r="D66" s="2207"/>
      <c r="E66" s="2207"/>
      <c r="F66" s="2271"/>
      <c r="G66" s="2271"/>
      <c r="H66" s="2271"/>
      <c r="I66" s="2189"/>
      <c r="J66" s="2189"/>
      <c r="K66" s="2189"/>
      <c r="L66" s="2189"/>
      <c r="M66" s="2189"/>
    </row>
    <row r="67" spans="1:13">
      <c r="A67" s="2189"/>
      <c r="B67" s="206" t="s">
        <v>25</v>
      </c>
      <c r="C67" s="2189"/>
      <c r="D67" s="2224">
        <v>2022</v>
      </c>
      <c r="E67" s="2207"/>
      <c r="F67" s="2271">
        <v>10.15</v>
      </c>
      <c r="G67" s="2271"/>
      <c r="H67" s="2271">
        <v>12.86</v>
      </c>
      <c r="I67" s="2189"/>
      <c r="J67" s="2189"/>
      <c r="K67" s="2189"/>
      <c r="L67" s="2189"/>
      <c r="M67" s="2189"/>
    </row>
    <row r="68" spans="1:13">
      <c r="A68" s="2189"/>
      <c r="B68" s="206"/>
      <c r="C68" s="2189"/>
      <c r="D68" s="2225">
        <v>2023</v>
      </c>
      <c r="E68" s="2207"/>
      <c r="F68" s="2271">
        <v>9.99</v>
      </c>
      <c r="G68" s="2271"/>
      <c r="H68" s="2271">
        <v>12.55</v>
      </c>
      <c r="I68" s="2189"/>
      <c r="J68" s="2189"/>
      <c r="K68" s="2189"/>
      <c r="L68" s="2189"/>
      <c r="M68" s="2189"/>
    </row>
    <row r="69" spans="1:13">
      <c r="A69" s="2189"/>
      <c r="B69" s="206"/>
      <c r="C69" s="2189"/>
      <c r="D69" s="2225">
        <v>2024</v>
      </c>
      <c r="E69" s="2207"/>
      <c r="F69" s="2271">
        <v>9.5500000000000007</v>
      </c>
      <c r="G69" s="2271"/>
      <c r="H69" s="2271">
        <v>12.22</v>
      </c>
      <c r="I69" s="2189"/>
      <c r="J69" s="2189"/>
      <c r="K69" s="2189"/>
      <c r="L69" s="2189"/>
      <c r="M69" s="2189"/>
    </row>
    <row r="70" spans="1:13" ht="8.1" customHeight="1">
      <c r="A70" s="2189"/>
      <c r="B70" s="206"/>
      <c r="C70" s="2189"/>
      <c r="D70" s="2224"/>
      <c r="E70" s="2207"/>
      <c r="F70" s="2271"/>
      <c r="G70" s="2271"/>
      <c r="H70" s="2271"/>
      <c r="I70" s="2189"/>
      <c r="J70" s="2189"/>
      <c r="K70" s="2189"/>
      <c r="L70" s="2189"/>
      <c r="M70" s="2189"/>
    </row>
    <row r="71" spans="1:13">
      <c r="A71" s="2189"/>
      <c r="B71" s="206" t="s">
        <v>26</v>
      </c>
      <c r="C71" s="2189"/>
      <c r="D71" s="2224">
        <v>2022</v>
      </c>
      <c r="E71" s="2207"/>
      <c r="F71" s="2271">
        <v>15.77</v>
      </c>
      <c r="G71" s="2271"/>
      <c r="H71" s="2281">
        <v>11</v>
      </c>
      <c r="I71" s="2189"/>
      <c r="J71" s="2189"/>
      <c r="K71" s="2189"/>
      <c r="L71" s="2189"/>
      <c r="M71" s="2189"/>
    </row>
    <row r="72" spans="1:13">
      <c r="A72" s="2189"/>
      <c r="B72" s="206"/>
      <c r="C72" s="2189"/>
      <c r="D72" s="2224">
        <v>2023</v>
      </c>
      <c r="E72" s="2207"/>
      <c r="F72" s="2271">
        <v>15.99</v>
      </c>
      <c r="G72" s="2271"/>
      <c r="H72" s="2271">
        <v>11.23</v>
      </c>
      <c r="I72" s="2189"/>
      <c r="J72" s="2189"/>
      <c r="K72" s="2189"/>
      <c r="L72" s="2189"/>
      <c r="M72" s="2189"/>
    </row>
    <row r="73" spans="1:13">
      <c r="A73" s="2189"/>
      <c r="B73" s="206"/>
      <c r="C73" s="2189"/>
      <c r="D73" s="2225">
        <v>2024</v>
      </c>
      <c r="E73" s="2207"/>
      <c r="F73" s="2271">
        <v>15.45</v>
      </c>
      <c r="G73" s="2271"/>
      <c r="H73" s="2271">
        <v>11.07</v>
      </c>
      <c r="I73" s="2189"/>
      <c r="J73" s="2189"/>
      <c r="K73" s="2189"/>
      <c r="L73" s="2189"/>
      <c r="M73" s="2189"/>
    </row>
    <row r="74" spans="1:13" ht="8.1" customHeight="1">
      <c r="A74" s="2189"/>
      <c r="B74" s="206"/>
      <c r="C74" s="2189"/>
      <c r="D74" s="2224"/>
      <c r="E74" s="2207"/>
      <c r="F74" s="2271"/>
      <c r="G74" s="2271"/>
      <c r="H74" s="2271"/>
      <c r="I74" s="2189"/>
      <c r="J74" s="2189"/>
      <c r="K74" s="2189"/>
      <c r="L74" s="2189"/>
      <c r="M74" s="2189"/>
    </row>
    <row r="75" spans="1:13">
      <c r="A75" s="2189"/>
      <c r="B75" s="206" t="s">
        <v>27</v>
      </c>
      <c r="C75" s="2189"/>
      <c r="D75" s="2224">
        <v>2022</v>
      </c>
      <c r="E75" s="2207"/>
      <c r="F75" s="2271">
        <v>14.77</v>
      </c>
      <c r="G75" s="2271"/>
      <c r="H75" s="2271">
        <v>11.01</v>
      </c>
      <c r="I75" s="2189"/>
      <c r="J75" s="2189"/>
      <c r="K75" s="2189"/>
      <c r="L75" s="2189"/>
      <c r="M75" s="2189"/>
    </row>
    <row r="76" spans="1:13">
      <c r="A76" s="2189"/>
      <c r="B76" s="206"/>
      <c r="C76" s="2189"/>
      <c r="D76" s="2224">
        <v>2023</v>
      </c>
      <c r="E76" s="2207"/>
      <c r="F76" s="2271">
        <v>14.26</v>
      </c>
      <c r="G76" s="2271"/>
      <c r="H76" s="2271">
        <v>11.01</v>
      </c>
      <c r="I76" s="2189"/>
      <c r="J76" s="2189"/>
      <c r="K76" s="2189"/>
      <c r="L76" s="2189"/>
      <c r="M76" s="2189"/>
    </row>
    <row r="77" spans="1:13">
      <c r="A77" s="2189"/>
      <c r="B77" s="206"/>
      <c r="C77" s="2189"/>
      <c r="D77" s="2225">
        <v>2024</v>
      </c>
      <c r="E77" s="2207"/>
      <c r="F77" s="2271">
        <v>14.27</v>
      </c>
      <c r="G77" s="2271"/>
      <c r="H77" s="2271">
        <v>11.34</v>
      </c>
      <c r="I77" s="2189"/>
      <c r="J77" s="2189"/>
      <c r="K77" s="2189"/>
      <c r="L77" s="2189"/>
      <c r="M77" s="2189"/>
    </row>
    <row r="78" spans="1:13" ht="8.1" customHeight="1">
      <c r="A78" s="2189"/>
      <c r="B78" s="206"/>
      <c r="C78" s="2189"/>
      <c r="D78" s="2207"/>
      <c r="E78" s="2207"/>
      <c r="F78" s="2271"/>
      <c r="G78" s="2271"/>
      <c r="H78" s="2271"/>
      <c r="I78" s="2189"/>
      <c r="J78" s="2189"/>
      <c r="K78" s="2189"/>
      <c r="L78" s="2189"/>
      <c r="M78" s="2189"/>
    </row>
    <row r="79" spans="1:13">
      <c r="A79" s="2189"/>
      <c r="B79" s="206" t="s">
        <v>28</v>
      </c>
      <c r="C79" s="2189"/>
      <c r="D79" s="2224">
        <v>2022</v>
      </c>
      <c r="E79" s="2207"/>
      <c r="F79" s="2271">
        <v>15.33</v>
      </c>
      <c r="G79" s="2271"/>
      <c r="H79" s="2271">
        <v>12.49</v>
      </c>
      <c r="I79" s="2189"/>
      <c r="J79" s="2189"/>
      <c r="K79" s="2189"/>
      <c r="L79" s="2189"/>
      <c r="M79" s="2189"/>
    </row>
    <row r="80" spans="1:13">
      <c r="A80" s="2189"/>
      <c r="B80" s="206"/>
      <c r="C80" s="2189"/>
      <c r="D80" s="2224">
        <v>2023</v>
      </c>
      <c r="E80" s="2207"/>
      <c r="F80" s="2271">
        <v>16.190000000000001</v>
      </c>
      <c r="G80" s="2271"/>
      <c r="H80" s="2271">
        <v>13.34</v>
      </c>
      <c r="I80" s="2189"/>
      <c r="J80" s="2189"/>
      <c r="K80" s="2189"/>
      <c r="L80" s="2189"/>
      <c r="M80" s="2189"/>
    </row>
    <row r="81" spans="1:13">
      <c r="A81" s="2189"/>
      <c r="B81" s="206"/>
      <c r="C81" s="2189"/>
      <c r="D81" s="2225">
        <v>2024</v>
      </c>
      <c r="E81" s="2207"/>
      <c r="F81" s="2271">
        <v>16.09</v>
      </c>
      <c r="G81" s="2271"/>
      <c r="H81" s="2271">
        <v>14.47</v>
      </c>
      <c r="I81" s="2189"/>
      <c r="J81" s="2189"/>
      <c r="K81" s="2189"/>
      <c r="L81" s="2189"/>
      <c r="M81" s="2189"/>
    </row>
    <row r="82" spans="1:13" ht="8.1" customHeight="1" thickBot="1">
      <c r="A82" s="2266"/>
      <c r="B82" s="218"/>
      <c r="C82" s="2266"/>
      <c r="D82" s="2267"/>
      <c r="E82" s="2267"/>
      <c r="F82" s="2270"/>
      <c r="G82" s="2270"/>
      <c r="H82" s="2270"/>
      <c r="I82" s="2266"/>
      <c r="J82" s="2189"/>
      <c r="K82" s="2189"/>
      <c r="L82" s="2189"/>
      <c r="M82" s="2189"/>
    </row>
    <row r="83" spans="1:13">
      <c r="A83" s="2189"/>
      <c r="B83" s="2189"/>
      <c r="C83" s="2189"/>
      <c r="D83" s="2207"/>
      <c r="E83" s="2207"/>
      <c r="F83" s="2207"/>
      <c r="G83" s="2207"/>
      <c r="H83" s="2207"/>
      <c r="I83" s="2203" t="s">
        <v>30</v>
      </c>
      <c r="J83" s="2189"/>
      <c r="K83" s="2189"/>
      <c r="L83" s="2189"/>
      <c r="M83" s="2189"/>
    </row>
    <row r="84" spans="1:13">
      <c r="A84" s="2189"/>
      <c r="B84" s="2189"/>
      <c r="C84" s="2189"/>
      <c r="D84" s="2207"/>
      <c r="E84" s="2207"/>
      <c r="F84" s="2207"/>
      <c r="G84" s="2207"/>
      <c r="H84" s="2207"/>
      <c r="I84" s="2205" t="s">
        <v>31</v>
      </c>
      <c r="J84" s="2189"/>
      <c r="K84" s="2189"/>
      <c r="L84" s="2189"/>
      <c r="M84" s="2189"/>
    </row>
    <row r="85" spans="1:13">
      <c r="A85" s="2189"/>
      <c r="B85" s="2189"/>
      <c r="C85" s="2189"/>
      <c r="D85" s="2207"/>
      <c r="E85" s="2207"/>
      <c r="F85" s="2207"/>
      <c r="G85" s="2207"/>
      <c r="H85" s="2207"/>
      <c r="I85" s="2189"/>
      <c r="J85" s="2189"/>
      <c r="K85" s="2189"/>
      <c r="L85" s="2189"/>
      <c r="M85" s="2189"/>
    </row>
    <row r="86" spans="1:13">
      <c r="A86" s="2189"/>
      <c r="B86" s="2189"/>
      <c r="C86" s="2189"/>
      <c r="D86" s="2207"/>
      <c r="E86" s="2207"/>
      <c r="F86" s="2207"/>
      <c r="G86" s="2207"/>
      <c r="H86" s="2207"/>
      <c r="I86" s="2189"/>
      <c r="J86" s="2189"/>
      <c r="K86" s="2189"/>
      <c r="L86" s="2189"/>
      <c r="M86" s="2189"/>
    </row>
    <row r="87" spans="1:13">
      <c r="A87" s="2189"/>
      <c r="B87" s="2189"/>
      <c r="C87" s="2189"/>
      <c r="D87" s="2207"/>
      <c r="E87" s="2207"/>
      <c r="F87" s="2207"/>
      <c r="G87" s="2207"/>
      <c r="H87" s="2207"/>
      <c r="I87" s="2189"/>
      <c r="J87" s="2189"/>
      <c r="K87" s="2189"/>
      <c r="L87" s="2189"/>
      <c r="M87" s="2189"/>
    </row>
    <row r="88" spans="1:13">
      <c r="A88" s="2189"/>
      <c r="B88" s="2189"/>
      <c r="C88" s="2189"/>
      <c r="D88" s="2207"/>
      <c r="E88" s="2207"/>
      <c r="F88" s="2207"/>
      <c r="G88" s="2207"/>
      <c r="H88" s="2207"/>
      <c r="I88" s="2189"/>
      <c r="J88" s="2189"/>
      <c r="K88" s="2189"/>
      <c r="L88" s="2189"/>
      <c r="M88" s="2189"/>
    </row>
    <row r="89" spans="1:13">
      <c r="A89" s="2189"/>
      <c r="B89" s="2189"/>
      <c r="C89" s="2189"/>
      <c r="D89" s="2207"/>
      <c r="E89" s="2207"/>
      <c r="F89" s="2207"/>
      <c r="G89" s="2207"/>
      <c r="H89" s="2207"/>
      <c r="I89" s="2189"/>
      <c r="J89" s="2189"/>
      <c r="K89" s="2189"/>
      <c r="L89" s="2189"/>
      <c r="M89" s="2189"/>
    </row>
    <row r="90" spans="1:13">
      <c r="A90" s="2189"/>
      <c r="B90" s="2189"/>
      <c r="C90" s="2189"/>
      <c r="D90" s="2207"/>
      <c r="E90" s="2207"/>
      <c r="F90" s="2207"/>
      <c r="G90" s="2207"/>
      <c r="H90" s="2207"/>
      <c r="I90" s="2189"/>
      <c r="J90" s="2189"/>
      <c r="K90" s="2189"/>
      <c r="L90" s="2189"/>
      <c r="M90" s="2189"/>
    </row>
    <row r="91" spans="1:13">
      <c r="A91" s="2189"/>
      <c r="B91" s="2189"/>
      <c r="C91" s="2189"/>
      <c r="D91" s="2207"/>
      <c r="E91" s="2207"/>
      <c r="F91" s="2207"/>
      <c r="G91" s="2207"/>
      <c r="H91" s="2207"/>
      <c r="I91" s="2189"/>
      <c r="J91" s="2189"/>
      <c r="K91" s="2189"/>
      <c r="L91" s="2189"/>
      <c r="M91" s="2189"/>
    </row>
    <row r="92" spans="1:13">
      <c r="A92" s="2189"/>
      <c r="B92" s="2189"/>
      <c r="C92" s="2189"/>
      <c r="D92" s="2207"/>
      <c r="E92" s="2207"/>
      <c r="F92" s="2207"/>
      <c r="G92" s="2207"/>
      <c r="H92" s="2207"/>
      <c r="I92" s="2189"/>
      <c r="J92" s="2189"/>
      <c r="K92" s="2189"/>
      <c r="L92" s="2189"/>
      <c r="M92" s="2189"/>
    </row>
    <row r="93" spans="1:13">
      <c r="A93" s="2189"/>
      <c r="B93" s="2189"/>
      <c r="C93" s="2189"/>
      <c r="D93" s="2207"/>
      <c r="E93" s="2207"/>
      <c r="F93" s="2207"/>
      <c r="G93" s="2207"/>
      <c r="H93" s="2207"/>
      <c r="I93" s="2189"/>
      <c r="J93" s="2189"/>
      <c r="K93" s="2189"/>
      <c r="L93" s="2189"/>
      <c r="M93" s="2189"/>
    </row>
    <row r="94" spans="1:13">
      <c r="A94" s="2189"/>
      <c r="B94" s="2189"/>
      <c r="C94" s="2189"/>
      <c r="D94" s="2207"/>
      <c r="E94" s="2207"/>
      <c r="F94" s="2207"/>
      <c r="G94" s="2207"/>
      <c r="H94" s="2207"/>
      <c r="I94" s="2189"/>
      <c r="J94" s="2189"/>
      <c r="K94" s="2189"/>
      <c r="L94" s="2189"/>
      <c r="M94" s="2189"/>
    </row>
    <row r="95" spans="1:13">
      <c r="A95" s="2189"/>
      <c r="B95" s="2189"/>
      <c r="C95" s="2189"/>
      <c r="D95" s="2207"/>
      <c r="E95" s="2207"/>
      <c r="F95" s="2207"/>
      <c r="G95" s="2207"/>
      <c r="H95" s="2207"/>
      <c r="I95" s="2189"/>
      <c r="J95" s="2189"/>
      <c r="K95" s="2189"/>
      <c r="L95" s="2189"/>
      <c r="M95" s="2189"/>
    </row>
    <row r="96" spans="1:13">
      <c r="A96" s="2189"/>
      <c r="B96" s="2189"/>
      <c r="C96" s="2189"/>
      <c r="D96" s="2207"/>
      <c r="E96" s="2207"/>
      <c r="F96" s="2207"/>
      <c r="G96" s="2207"/>
      <c r="H96" s="2207"/>
      <c r="I96" s="2189"/>
      <c r="J96" s="2189"/>
      <c r="K96" s="2189"/>
      <c r="L96" s="2189"/>
      <c r="M96" s="2189"/>
    </row>
    <row r="97" spans="1:13">
      <c r="A97" s="2189"/>
      <c r="B97" s="2189"/>
      <c r="C97" s="2189"/>
      <c r="D97" s="2207"/>
      <c r="E97" s="2207"/>
      <c r="F97" s="2207"/>
      <c r="G97" s="2207"/>
      <c r="H97" s="2207"/>
      <c r="I97" s="2189"/>
      <c r="J97" s="2189"/>
      <c r="K97" s="2189"/>
      <c r="L97" s="2189"/>
      <c r="M97" s="2189"/>
    </row>
    <row r="98" spans="1:13">
      <c r="A98" s="2189"/>
      <c r="B98" s="2189"/>
      <c r="C98" s="2189"/>
      <c r="D98" s="2207"/>
      <c r="E98" s="2207"/>
      <c r="F98" s="2207"/>
      <c r="G98" s="2207"/>
      <c r="H98" s="2207"/>
      <c r="I98" s="2189"/>
      <c r="J98" s="2189"/>
      <c r="K98" s="2189"/>
      <c r="L98" s="2189"/>
      <c r="M98" s="2189"/>
    </row>
    <row r="99" spans="1:13">
      <c r="A99" s="2189"/>
      <c r="B99" s="2189"/>
      <c r="C99" s="2189"/>
      <c r="D99" s="2207"/>
      <c r="E99" s="2207"/>
      <c r="F99" s="2207"/>
      <c r="G99" s="2207"/>
      <c r="H99" s="2207"/>
      <c r="I99" s="2189"/>
      <c r="J99" s="2189"/>
      <c r="K99" s="2189"/>
      <c r="L99" s="2189"/>
      <c r="M99" s="2189"/>
    </row>
    <row r="100" spans="1:13">
      <c r="A100" s="2189"/>
      <c r="B100" s="2189"/>
      <c r="C100" s="2189"/>
      <c r="D100" s="2207"/>
      <c r="E100" s="2207"/>
      <c r="F100" s="2207"/>
      <c r="G100" s="2207"/>
      <c r="H100" s="2207"/>
      <c r="I100" s="2189"/>
      <c r="J100" s="2189"/>
      <c r="K100" s="2189"/>
      <c r="L100" s="2189"/>
      <c r="M100" s="2189"/>
    </row>
    <row r="101" spans="1:13">
      <c r="A101" s="2189"/>
      <c r="B101" s="2189"/>
      <c r="C101" s="2189"/>
      <c r="D101" s="2207"/>
      <c r="E101" s="2207"/>
      <c r="F101" s="2207"/>
      <c r="G101" s="2207"/>
      <c r="H101" s="2207"/>
      <c r="I101" s="2189"/>
      <c r="J101" s="2189"/>
      <c r="K101" s="2189"/>
      <c r="L101" s="2189"/>
      <c r="M101" s="2189"/>
    </row>
    <row r="102" spans="1:13">
      <c r="A102" s="2189"/>
      <c r="B102" s="2189"/>
      <c r="C102" s="2189"/>
      <c r="D102" s="2207"/>
      <c r="E102" s="2207"/>
      <c r="F102" s="2207"/>
      <c r="G102" s="2207"/>
      <c r="H102" s="2207"/>
      <c r="I102" s="2189"/>
      <c r="J102" s="2189"/>
      <c r="K102" s="2189"/>
      <c r="L102" s="2189"/>
      <c r="M102" s="2189"/>
    </row>
    <row r="103" spans="1:13">
      <c r="A103" s="2189"/>
      <c r="B103" s="2189"/>
      <c r="C103" s="2189"/>
      <c r="D103" s="2207"/>
      <c r="E103" s="2207"/>
      <c r="F103" s="2207"/>
      <c r="G103" s="2207"/>
      <c r="H103" s="2207"/>
      <c r="I103" s="2189"/>
      <c r="J103" s="2189"/>
      <c r="K103" s="2189"/>
      <c r="L103" s="2189"/>
      <c r="M103" s="2189"/>
    </row>
    <row r="104" spans="1:13">
      <c r="A104" s="2189"/>
      <c r="B104" s="2189"/>
      <c r="C104" s="2189"/>
      <c r="D104" s="2207"/>
      <c r="E104" s="2207"/>
      <c r="F104" s="2207"/>
      <c r="G104" s="2207"/>
      <c r="H104" s="2207"/>
      <c r="I104" s="2189"/>
      <c r="J104" s="2189"/>
      <c r="K104" s="2189"/>
      <c r="L104" s="2189"/>
      <c r="M104" s="2189"/>
    </row>
  </sheetData>
  <mergeCells count="2">
    <mergeCell ref="F9:H9"/>
    <mergeCell ref="F10:H10"/>
  </mergeCells>
  <hyperlinks>
    <hyperlink ref="H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0000"/>
  </sheetPr>
  <dimension ref="A1:M56"/>
  <sheetViews>
    <sheetView showGridLines="0" view="pageBreakPreview" zoomScale="80" zoomScaleNormal="100" zoomScaleSheetLayoutView="80" workbookViewId="0">
      <selection activeCell="J1" sqref="J1:J2"/>
    </sheetView>
  </sheetViews>
  <sheetFormatPr defaultColWidth="8.42578125" defaultRowHeight="16.5"/>
  <cols>
    <col min="1" max="1" width="1.5703125" style="74" customWidth="1"/>
    <col min="2" max="2" width="11.85546875" style="74" customWidth="1"/>
    <col min="3" max="3" width="12.5703125" style="74" customWidth="1"/>
    <col min="4" max="4" width="14" style="948" customWidth="1"/>
    <col min="5" max="5" width="10.7109375" style="74" customWidth="1"/>
    <col min="6" max="6" width="23.85546875" style="74" customWidth="1"/>
    <col min="7" max="7" width="11.7109375" style="74" customWidth="1"/>
    <col min="8" max="8" width="18.28515625" style="74" customWidth="1"/>
    <col min="9" max="9" width="13.7109375" style="74" customWidth="1"/>
    <col min="10" max="10" width="10.42578125" style="74" customWidth="1"/>
    <col min="11" max="11" width="1.42578125" style="74" customWidth="1"/>
    <col min="12" max="16384" width="8.42578125" style="74"/>
  </cols>
  <sheetData>
    <row r="1" spans="1:11">
      <c r="J1" s="2380" t="s">
        <v>110</v>
      </c>
    </row>
    <row r="2" spans="1:11">
      <c r="J2" s="2381" t="s">
        <v>111</v>
      </c>
    </row>
    <row r="3" spans="1:11" ht="15" customHeight="1"/>
    <row r="4" spans="1:11">
      <c r="B4" s="931" t="s">
        <v>1417</v>
      </c>
      <c r="C4" s="932" t="s">
        <v>1078</v>
      </c>
      <c r="D4" s="949"/>
      <c r="F4" s="933"/>
      <c r="G4" s="933"/>
      <c r="H4" s="933"/>
      <c r="I4" s="933"/>
      <c r="J4" s="933"/>
    </row>
    <row r="5" spans="1:11">
      <c r="B5" s="934" t="s">
        <v>1418</v>
      </c>
      <c r="C5" s="1131" t="s">
        <v>896</v>
      </c>
      <c r="D5" s="950"/>
    </row>
    <row r="6" spans="1:11" s="1997" customFormat="1">
      <c r="C6" s="1998" t="s">
        <v>977</v>
      </c>
      <c r="D6" s="1999"/>
    </row>
    <row r="7" spans="1:11" ht="9.9499999999999993" customHeight="1" thickBot="1"/>
    <row r="8" spans="1:11" ht="8.1" customHeight="1" thickTop="1">
      <c r="A8" s="936"/>
      <c r="B8" s="936"/>
      <c r="C8" s="936"/>
      <c r="D8" s="952"/>
      <c r="E8" s="936"/>
      <c r="F8" s="936"/>
      <c r="G8" s="936"/>
      <c r="H8" s="936"/>
      <c r="I8" s="936"/>
      <c r="J8" s="936"/>
      <c r="K8" s="936"/>
    </row>
    <row r="9" spans="1:11" ht="16.5" customHeight="1">
      <c r="A9" s="75"/>
      <c r="B9" s="105" t="s">
        <v>50</v>
      </c>
      <c r="C9" s="2167"/>
      <c r="D9" s="880" t="s">
        <v>1</v>
      </c>
      <c r="E9" s="2168" t="s">
        <v>2</v>
      </c>
      <c r="F9" s="938" t="s">
        <v>146</v>
      </c>
      <c r="G9" s="938" t="s">
        <v>289</v>
      </c>
      <c r="H9" s="938" t="s">
        <v>81</v>
      </c>
      <c r="I9" s="938" t="s">
        <v>289</v>
      </c>
      <c r="J9" s="938" t="s">
        <v>289</v>
      </c>
      <c r="K9" s="75"/>
    </row>
    <row r="10" spans="1:11" ht="16.5" customHeight="1">
      <c r="A10" s="75"/>
      <c r="B10" s="101" t="s">
        <v>52</v>
      </c>
      <c r="C10" s="76"/>
      <c r="D10" s="77" t="s">
        <v>6</v>
      </c>
      <c r="E10" s="2169" t="s">
        <v>7</v>
      </c>
      <c r="F10" s="2170" t="s">
        <v>39</v>
      </c>
      <c r="G10" s="2170" t="s">
        <v>290</v>
      </c>
      <c r="H10" s="2170" t="s">
        <v>291</v>
      </c>
      <c r="I10" s="2170" t="s">
        <v>292</v>
      </c>
      <c r="J10" s="2170" t="s">
        <v>293</v>
      </c>
      <c r="K10" s="75"/>
    </row>
    <row r="11" spans="1:11">
      <c r="A11" s="75"/>
      <c r="B11" s="2171"/>
      <c r="C11" s="76"/>
      <c r="D11" s="77"/>
      <c r="E11" s="2172"/>
      <c r="F11" s="939" t="s">
        <v>147</v>
      </c>
      <c r="G11" s="939" t="s">
        <v>140</v>
      </c>
      <c r="H11" s="2170" t="s">
        <v>294</v>
      </c>
      <c r="I11" s="2170" t="s">
        <v>0</v>
      </c>
      <c r="J11" s="939" t="s">
        <v>295</v>
      </c>
      <c r="K11" s="75"/>
    </row>
    <row r="12" spans="1:11">
      <c r="A12" s="75"/>
      <c r="B12" s="2171"/>
      <c r="C12" s="76"/>
      <c r="D12" s="77"/>
      <c r="E12" s="2172"/>
      <c r="F12" s="939" t="s">
        <v>42</v>
      </c>
      <c r="G12" s="939" t="s">
        <v>43</v>
      </c>
      <c r="H12" s="939" t="s">
        <v>296</v>
      </c>
      <c r="I12" s="939" t="s">
        <v>5</v>
      </c>
      <c r="J12" s="2172" t="s">
        <v>43</v>
      </c>
      <c r="K12" s="75"/>
    </row>
    <row r="13" spans="1:11">
      <c r="A13" s="75"/>
      <c r="B13" s="2171"/>
      <c r="C13" s="76"/>
      <c r="D13" s="77"/>
      <c r="E13" s="2172"/>
      <c r="F13" s="939" t="s">
        <v>43</v>
      </c>
      <c r="G13" s="939"/>
      <c r="H13" s="939" t="s">
        <v>56</v>
      </c>
      <c r="I13" s="939" t="s">
        <v>297</v>
      </c>
      <c r="J13" s="76"/>
      <c r="K13" s="75"/>
    </row>
    <row r="14" spans="1:11">
      <c r="A14" s="75"/>
      <c r="B14" s="2171"/>
      <c r="C14" s="76"/>
      <c r="D14" s="77"/>
      <c r="E14" s="2172"/>
      <c r="F14" s="939"/>
      <c r="G14" s="939"/>
      <c r="H14" s="939"/>
      <c r="I14" s="939" t="s">
        <v>43</v>
      </c>
      <c r="J14" s="2172"/>
      <c r="K14" s="75"/>
    </row>
    <row r="15" spans="1:11" ht="8.1" customHeight="1">
      <c r="A15" s="940"/>
      <c r="B15" s="2173"/>
      <c r="C15" s="2173"/>
      <c r="D15" s="2174"/>
      <c r="E15" s="2173"/>
      <c r="F15" s="2173"/>
      <c r="G15" s="2173"/>
      <c r="H15" s="2173"/>
      <c r="I15" s="2173"/>
      <c r="J15" s="2173"/>
      <c r="K15" s="940"/>
    </row>
    <row r="16" spans="1:11" ht="8.1" customHeight="1">
      <c r="A16" s="75"/>
      <c r="B16" s="76"/>
      <c r="C16" s="76"/>
      <c r="D16" s="77"/>
      <c r="E16" s="76"/>
      <c r="F16" s="76"/>
      <c r="G16" s="76"/>
      <c r="H16" s="76"/>
      <c r="I16" s="76"/>
      <c r="J16" s="76"/>
      <c r="K16" s="75"/>
    </row>
    <row r="17" spans="1:11" ht="15" customHeight="1">
      <c r="A17" s="75"/>
      <c r="B17" s="1124" t="s">
        <v>2</v>
      </c>
      <c r="C17" s="1125"/>
      <c r="D17" s="1129">
        <v>2020</v>
      </c>
      <c r="E17" s="1405">
        <f>SUM(F17:J17)</f>
        <v>42983</v>
      </c>
      <c r="F17" s="1406">
        <f>SUM(F21,F45,F49)</f>
        <v>42809</v>
      </c>
      <c r="G17" s="1406">
        <f t="shared" ref="G17:I17" si="0">SUM(G21,G45,G49)</f>
        <v>95</v>
      </c>
      <c r="H17" s="1406">
        <f t="shared" si="0"/>
        <v>65</v>
      </c>
      <c r="I17" s="1406">
        <f t="shared" si="0"/>
        <v>14</v>
      </c>
      <c r="J17" s="1407" t="s">
        <v>29</v>
      </c>
      <c r="K17" s="75"/>
    </row>
    <row r="18" spans="1:11" ht="15" customHeight="1">
      <c r="A18" s="75"/>
      <c r="B18" s="1126" t="s">
        <v>7</v>
      </c>
      <c r="C18" s="1125"/>
      <c r="D18" s="1129">
        <v>2021</v>
      </c>
      <c r="E18" s="1405">
        <f t="shared" ref="E18:E51" si="1">SUM(F18:J18)</f>
        <v>40926</v>
      </c>
      <c r="F18" s="1406">
        <f t="shared" ref="F18:I19" si="2">SUM(F22,F46,F50)</f>
        <v>40743</v>
      </c>
      <c r="G18" s="1406">
        <f t="shared" si="2"/>
        <v>60</v>
      </c>
      <c r="H18" s="1406">
        <f t="shared" si="2"/>
        <v>104</v>
      </c>
      <c r="I18" s="1406">
        <f t="shared" si="2"/>
        <v>19</v>
      </c>
      <c r="J18" s="1407" t="s">
        <v>29</v>
      </c>
      <c r="K18" s="75"/>
    </row>
    <row r="19" spans="1:11" ht="15" customHeight="1">
      <c r="A19" s="75"/>
      <c r="B19" s="1126"/>
      <c r="C19" s="1125"/>
      <c r="D19" s="1129">
        <v>2022</v>
      </c>
      <c r="E19" s="1405">
        <f t="shared" si="1"/>
        <v>41701</v>
      </c>
      <c r="F19" s="1406">
        <f t="shared" si="2"/>
        <v>41604</v>
      </c>
      <c r="G19" s="1406">
        <f t="shared" si="2"/>
        <v>37</v>
      </c>
      <c r="H19" s="1406">
        <f t="shared" si="2"/>
        <v>40</v>
      </c>
      <c r="I19" s="1406">
        <f t="shared" si="2"/>
        <v>20</v>
      </c>
      <c r="J19" s="1407" t="s">
        <v>29</v>
      </c>
      <c r="K19" s="75"/>
    </row>
    <row r="20" spans="1:11" ht="15" customHeight="1">
      <c r="A20" s="75"/>
      <c r="B20" s="1126"/>
      <c r="C20" s="1125"/>
      <c r="D20" s="1130"/>
      <c r="E20" s="1408"/>
      <c r="F20" s="1408"/>
      <c r="G20" s="1408"/>
      <c r="H20" s="1408"/>
      <c r="I20" s="1408"/>
      <c r="J20" s="1408"/>
      <c r="K20" s="75"/>
    </row>
    <row r="21" spans="1:11" ht="15" customHeight="1">
      <c r="A21" s="75"/>
      <c r="B21" s="1123" t="s">
        <v>298</v>
      </c>
      <c r="C21" s="76"/>
      <c r="D21" s="77">
        <v>2020</v>
      </c>
      <c r="E21" s="1409">
        <f t="shared" si="1"/>
        <v>42408</v>
      </c>
      <c r="F21" s="1448">
        <f t="shared" ref="F21:I22" si="3">SUM(F25,F29,F33,F37,F41,)</f>
        <v>42271</v>
      </c>
      <c r="G21" s="1448">
        <f t="shared" si="3"/>
        <v>83</v>
      </c>
      <c r="H21" s="1448">
        <f t="shared" si="3"/>
        <v>40</v>
      </c>
      <c r="I21" s="1448">
        <f t="shared" si="3"/>
        <v>14</v>
      </c>
      <c r="J21" s="1409" t="s">
        <v>29</v>
      </c>
      <c r="K21" s="75"/>
    </row>
    <row r="22" spans="1:11" ht="15" customHeight="1">
      <c r="A22" s="75"/>
      <c r="B22" s="78" t="s">
        <v>299</v>
      </c>
      <c r="C22" s="76"/>
      <c r="D22" s="1130">
        <v>2021</v>
      </c>
      <c r="E22" s="1409">
        <f t="shared" si="1"/>
        <v>40321</v>
      </c>
      <c r="F22" s="1448">
        <f t="shared" si="3"/>
        <v>40173</v>
      </c>
      <c r="G22" s="1448">
        <f t="shared" si="3"/>
        <v>53</v>
      </c>
      <c r="H22" s="1448">
        <f t="shared" si="3"/>
        <v>76</v>
      </c>
      <c r="I22" s="1448">
        <f t="shared" si="3"/>
        <v>19</v>
      </c>
      <c r="J22" s="1409" t="s">
        <v>29</v>
      </c>
      <c r="K22" s="75"/>
    </row>
    <row r="23" spans="1:11" ht="15" customHeight="1">
      <c r="A23" s="75"/>
      <c r="B23" s="78"/>
      <c r="C23" s="76"/>
      <c r="D23" s="1130">
        <v>2022</v>
      </c>
      <c r="E23" s="1409">
        <f t="shared" si="1"/>
        <v>41236</v>
      </c>
      <c r="F23" s="1448">
        <f>SUM(F27,F31,F35,F39,F43,)</f>
        <v>41163</v>
      </c>
      <c r="G23" s="1448">
        <f t="shared" ref="G23:I23" si="4">SUM(G27,G31,G35,G39,G43,)</f>
        <v>23</v>
      </c>
      <c r="H23" s="1448">
        <f t="shared" si="4"/>
        <v>30</v>
      </c>
      <c r="I23" s="1448">
        <f t="shared" si="4"/>
        <v>20</v>
      </c>
      <c r="J23" s="1409" t="s">
        <v>29</v>
      </c>
      <c r="K23" s="75"/>
    </row>
    <row r="24" spans="1:11" ht="15" customHeight="1">
      <c r="A24" s="75"/>
      <c r="B24" s="78"/>
      <c r="C24" s="76"/>
      <c r="D24" s="1130"/>
      <c r="E24" s="1408"/>
      <c r="F24" s="1408"/>
      <c r="G24" s="1408"/>
      <c r="H24" s="1408"/>
      <c r="I24" s="1408"/>
      <c r="J24" s="1408"/>
      <c r="K24" s="75"/>
    </row>
    <row r="25" spans="1:11" ht="15" customHeight="1">
      <c r="A25" s="75"/>
      <c r="B25" s="80" t="s">
        <v>300</v>
      </c>
      <c r="C25" s="76"/>
      <c r="D25" s="77">
        <v>2020</v>
      </c>
      <c r="E25" s="1409">
        <f t="shared" si="1"/>
        <v>1887</v>
      </c>
      <c r="F25" s="1408">
        <v>1887</v>
      </c>
      <c r="G25" s="1410" t="s">
        <v>29</v>
      </c>
      <c r="H25" s="1410" t="s">
        <v>29</v>
      </c>
      <c r="I25" s="1410" t="s">
        <v>29</v>
      </c>
      <c r="J25" s="1410" t="s">
        <v>29</v>
      </c>
      <c r="K25" s="75"/>
    </row>
    <row r="26" spans="1:11" ht="15" customHeight="1">
      <c r="A26" s="75"/>
      <c r="B26" s="81" t="s">
        <v>301</v>
      </c>
      <c r="C26" s="76"/>
      <c r="D26" s="1130">
        <v>2021</v>
      </c>
      <c r="E26" s="1409">
        <f t="shared" si="1"/>
        <v>1980</v>
      </c>
      <c r="F26" s="1408">
        <v>1980</v>
      </c>
      <c r="G26" s="1408" t="s">
        <v>29</v>
      </c>
      <c r="H26" s="1410" t="s">
        <v>29</v>
      </c>
      <c r="I26" s="1410" t="s">
        <v>29</v>
      </c>
      <c r="J26" s="1410" t="s">
        <v>29</v>
      </c>
      <c r="K26" s="75"/>
    </row>
    <row r="27" spans="1:11" ht="15" customHeight="1">
      <c r="A27" s="75"/>
      <c r="B27" s="81"/>
      <c r="C27" s="76"/>
      <c r="D27" s="1130">
        <v>2022</v>
      </c>
      <c r="E27" s="1409">
        <f t="shared" si="1"/>
        <v>1798</v>
      </c>
      <c r="F27" s="1411">
        <v>1797</v>
      </c>
      <c r="G27" s="1410" t="s">
        <v>29</v>
      </c>
      <c r="H27" s="1412">
        <v>1</v>
      </c>
      <c r="I27" s="1408" t="s">
        <v>29</v>
      </c>
      <c r="J27" s="1410" t="s">
        <v>29</v>
      </c>
      <c r="K27" s="75"/>
    </row>
    <row r="28" spans="1:11" ht="15" customHeight="1">
      <c r="A28" s="75"/>
      <c r="B28" s="81"/>
      <c r="C28" s="76"/>
      <c r="D28" s="1130"/>
      <c r="E28" s="1409"/>
      <c r="F28" s="1411"/>
      <c r="G28" s="1408"/>
      <c r="H28" s="1410"/>
      <c r="I28" s="1410"/>
      <c r="J28" s="1410"/>
      <c r="K28" s="75"/>
    </row>
    <row r="29" spans="1:11" ht="15" customHeight="1">
      <c r="A29" s="75"/>
      <c r="B29" s="80" t="s">
        <v>302</v>
      </c>
      <c r="C29" s="76"/>
      <c r="D29" s="77">
        <v>2020</v>
      </c>
      <c r="E29" s="1409">
        <f t="shared" si="1"/>
        <v>29479</v>
      </c>
      <c r="F29" s="1408">
        <v>29400</v>
      </c>
      <c r="G29" s="1408">
        <v>55</v>
      </c>
      <c r="H29" s="1408">
        <v>16</v>
      </c>
      <c r="I29" s="1410">
        <v>8</v>
      </c>
      <c r="J29" s="1410" t="s">
        <v>29</v>
      </c>
      <c r="K29" s="75"/>
    </row>
    <row r="30" spans="1:11" ht="15" customHeight="1">
      <c r="A30" s="75"/>
      <c r="B30" s="81" t="s">
        <v>303</v>
      </c>
      <c r="C30" s="76"/>
      <c r="D30" s="1130">
        <v>2021</v>
      </c>
      <c r="E30" s="1409">
        <f t="shared" si="1"/>
        <v>28180</v>
      </c>
      <c r="F30" s="1408">
        <v>28131</v>
      </c>
      <c r="G30" s="1408">
        <v>22</v>
      </c>
      <c r="H30" s="1410">
        <v>13</v>
      </c>
      <c r="I30" s="1408">
        <v>14</v>
      </c>
      <c r="J30" s="1410" t="s">
        <v>29</v>
      </c>
      <c r="K30" s="75"/>
    </row>
    <row r="31" spans="1:11" ht="15" customHeight="1">
      <c r="A31" s="75"/>
      <c r="B31" s="81"/>
      <c r="C31" s="76"/>
      <c r="D31" s="1130">
        <v>2022</v>
      </c>
      <c r="E31" s="1409">
        <f t="shared" si="1"/>
        <v>29482</v>
      </c>
      <c r="F31" s="1411">
        <v>29442</v>
      </c>
      <c r="G31" s="1413">
        <v>15</v>
      </c>
      <c r="H31" s="1413">
        <v>7</v>
      </c>
      <c r="I31" s="1413">
        <v>18</v>
      </c>
      <c r="J31" s="1410" t="s">
        <v>29</v>
      </c>
      <c r="K31" s="75"/>
    </row>
    <row r="32" spans="1:11" ht="15" customHeight="1">
      <c r="A32" s="75"/>
      <c r="B32" s="81"/>
      <c r="C32" s="76"/>
      <c r="D32" s="1130"/>
      <c r="E32" s="1409"/>
      <c r="F32" s="1411"/>
      <c r="G32" s="1408"/>
      <c r="H32" s="1408"/>
      <c r="I32" s="1408"/>
      <c r="J32" s="1410"/>
      <c r="K32" s="75"/>
    </row>
    <row r="33" spans="1:11" ht="15" customHeight="1">
      <c r="A33" s="75"/>
      <c r="B33" s="80" t="s">
        <v>304</v>
      </c>
      <c r="C33" s="76"/>
      <c r="D33" s="77">
        <v>2020</v>
      </c>
      <c r="E33" s="1409">
        <f t="shared" si="1"/>
        <v>6336</v>
      </c>
      <c r="F33" s="1408">
        <v>6316</v>
      </c>
      <c r="G33" s="1408">
        <v>10</v>
      </c>
      <c r="H33" s="1408">
        <v>4</v>
      </c>
      <c r="I33" s="1408">
        <v>6</v>
      </c>
      <c r="J33" s="1410" t="s">
        <v>29</v>
      </c>
      <c r="K33" s="75"/>
    </row>
    <row r="34" spans="1:11" ht="15" customHeight="1">
      <c r="A34" s="75"/>
      <c r="B34" s="81" t="s">
        <v>305</v>
      </c>
      <c r="C34" s="76"/>
      <c r="D34" s="1130">
        <v>2021</v>
      </c>
      <c r="E34" s="1409">
        <f t="shared" si="1"/>
        <v>5917</v>
      </c>
      <c r="F34" s="1408">
        <v>5890</v>
      </c>
      <c r="G34" s="1408">
        <v>12</v>
      </c>
      <c r="H34" s="1408">
        <v>12</v>
      </c>
      <c r="I34" s="1408">
        <v>3</v>
      </c>
      <c r="J34" s="1410" t="s">
        <v>29</v>
      </c>
      <c r="K34" s="75"/>
    </row>
    <row r="35" spans="1:11" ht="15" customHeight="1">
      <c r="A35" s="75"/>
      <c r="B35" s="81"/>
      <c r="C35" s="76"/>
      <c r="D35" s="1130">
        <v>2022</v>
      </c>
      <c r="E35" s="1409">
        <f t="shared" si="1"/>
        <v>5982</v>
      </c>
      <c r="F35" s="1414">
        <v>5975</v>
      </c>
      <c r="G35" s="1415">
        <v>1</v>
      </c>
      <c r="H35" s="1415">
        <v>5</v>
      </c>
      <c r="I35" s="1415">
        <v>1</v>
      </c>
      <c r="J35" s="1410" t="s">
        <v>29</v>
      </c>
      <c r="K35" s="75"/>
    </row>
    <row r="36" spans="1:11" ht="15" customHeight="1">
      <c r="A36" s="75"/>
      <c r="B36" s="81"/>
      <c r="C36" s="76"/>
      <c r="D36" s="1130"/>
      <c r="E36" s="1409"/>
      <c r="F36" s="1414"/>
      <c r="G36" s="1414"/>
      <c r="H36" s="1414"/>
      <c r="I36" s="1414"/>
      <c r="J36" s="1410"/>
      <c r="K36" s="75"/>
    </row>
    <row r="37" spans="1:11" ht="15" customHeight="1">
      <c r="A37" s="75"/>
      <c r="B37" s="80" t="s">
        <v>306</v>
      </c>
      <c r="C37" s="76"/>
      <c r="D37" s="77">
        <v>2020</v>
      </c>
      <c r="E37" s="1409">
        <f t="shared" si="1"/>
        <v>3024</v>
      </c>
      <c r="F37" s="1408">
        <v>3009</v>
      </c>
      <c r="G37" s="1408">
        <v>9</v>
      </c>
      <c r="H37" s="1408">
        <v>6</v>
      </c>
      <c r="I37" s="1408" t="s">
        <v>29</v>
      </c>
      <c r="J37" s="1410" t="s">
        <v>29</v>
      </c>
      <c r="K37" s="75"/>
    </row>
    <row r="38" spans="1:11" ht="15" customHeight="1">
      <c r="A38" s="75"/>
      <c r="B38" s="81" t="s">
        <v>307</v>
      </c>
      <c r="C38" s="76"/>
      <c r="D38" s="1130">
        <v>2021</v>
      </c>
      <c r="E38" s="1409">
        <f t="shared" si="1"/>
        <v>2653</v>
      </c>
      <c r="F38" s="1408">
        <v>2626</v>
      </c>
      <c r="G38" s="1408">
        <v>6</v>
      </c>
      <c r="H38" s="1408">
        <v>20</v>
      </c>
      <c r="I38" s="1408">
        <v>1</v>
      </c>
      <c r="J38" s="1410" t="s">
        <v>29</v>
      </c>
      <c r="K38" s="79"/>
    </row>
    <row r="39" spans="1:11" ht="15" customHeight="1">
      <c r="A39" s="75"/>
      <c r="B39" s="81"/>
      <c r="C39" s="76"/>
      <c r="D39" s="1130">
        <v>2022</v>
      </c>
      <c r="E39" s="1409">
        <f t="shared" si="1"/>
        <v>2579</v>
      </c>
      <c r="F39" s="1416">
        <v>2568</v>
      </c>
      <c r="G39" s="1417">
        <v>2</v>
      </c>
      <c r="H39" s="1417">
        <v>8</v>
      </c>
      <c r="I39" s="1417">
        <v>1</v>
      </c>
      <c r="J39" s="1410" t="s">
        <v>29</v>
      </c>
      <c r="K39" s="79"/>
    </row>
    <row r="40" spans="1:11" ht="15" customHeight="1">
      <c r="A40" s="75"/>
      <c r="B40" s="81"/>
      <c r="C40" s="76"/>
      <c r="D40" s="1130"/>
      <c r="E40" s="1409"/>
      <c r="F40" s="1416"/>
      <c r="G40" s="1416"/>
      <c r="H40" s="1416"/>
      <c r="I40" s="1416"/>
      <c r="J40" s="1410"/>
      <c r="K40" s="79"/>
    </row>
    <row r="41" spans="1:11" ht="15" customHeight="1">
      <c r="A41" s="75"/>
      <c r="B41" s="80" t="s">
        <v>308</v>
      </c>
      <c r="C41" s="76"/>
      <c r="D41" s="77">
        <v>2020</v>
      </c>
      <c r="E41" s="1409">
        <f t="shared" si="1"/>
        <v>1682</v>
      </c>
      <c r="F41" s="1418">
        <v>1659</v>
      </c>
      <c r="G41" s="1418">
        <v>9</v>
      </c>
      <c r="H41" s="1418">
        <v>14</v>
      </c>
      <c r="I41" s="1418" t="s">
        <v>29</v>
      </c>
      <c r="J41" s="1419" t="s">
        <v>29</v>
      </c>
      <c r="K41" s="79"/>
    </row>
    <row r="42" spans="1:11" ht="15" customHeight="1">
      <c r="A42" s="75"/>
      <c r="B42" s="81" t="s">
        <v>309</v>
      </c>
      <c r="C42" s="76"/>
      <c r="D42" s="1130">
        <v>2021</v>
      </c>
      <c r="E42" s="1409">
        <f t="shared" si="1"/>
        <v>1591</v>
      </c>
      <c r="F42" s="1418">
        <v>1546</v>
      </c>
      <c r="G42" s="1418">
        <v>13</v>
      </c>
      <c r="H42" s="1418">
        <v>31</v>
      </c>
      <c r="I42" s="1418">
        <v>1</v>
      </c>
      <c r="J42" s="1410" t="s">
        <v>29</v>
      </c>
      <c r="K42" s="79"/>
    </row>
    <row r="43" spans="1:11" ht="15" customHeight="1">
      <c r="A43" s="75"/>
      <c r="B43" s="81"/>
      <c r="C43" s="76"/>
      <c r="D43" s="1130">
        <v>2022</v>
      </c>
      <c r="E43" s="1409">
        <f t="shared" si="1"/>
        <v>1395</v>
      </c>
      <c r="F43" s="1420">
        <v>1381</v>
      </c>
      <c r="G43" s="1421">
        <v>5</v>
      </c>
      <c r="H43" s="1421">
        <v>9</v>
      </c>
      <c r="I43" s="1420" t="s">
        <v>29</v>
      </c>
      <c r="J43" s="1410" t="s">
        <v>29</v>
      </c>
      <c r="K43" s="79"/>
    </row>
    <row r="44" spans="1:11" ht="15" customHeight="1">
      <c r="A44" s="75"/>
      <c r="B44" s="81"/>
      <c r="C44" s="76"/>
      <c r="D44" s="1130"/>
      <c r="E44" s="1409"/>
      <c r="F44" s="1420"/>
      <c r="G44" s="1420"/>
      <c r="H44" s="1420"/>
      <c r="I44" s="1420"/>
      <c r="J44" s="1410"/>
      <c r="K44" s="79"/>
    </row>
    <row r="45" spans="1:11" ht="15" customHeight="1">
      <c r="A45" s="75"/>
      <c r="B45" s="1123" t="s">
        <v>310</v>
      </c>
      <c r="C45" s="76"/>
      <c r="D45" s="77">
        <v>2020</v>
      </c>
      <c r="E45" s="1409">
        <f t="shared" si="1"/>
        <v>554</v>
      </c>
      <c r="F45" s="1422">
        <v>526</v>
      </c>
      <c r="G45" s="1422">
        <v>12</v>
      </c>
      <c r="H45" s="1422">
        <v>16</v>
      </c>
      <c r="I45" s="1422" t="s">
        <v>29</v>
      </c>
      <c r="J45" s="1423" t="s">
        <v>29</v>
      </c>
      <c r="K45" s="79"/>
    </row>
    <row r="46" spans="1:11" ht="15" customHeight="1">
      <c r="A46" s="75"/>
      <c r="B46" s="82" t="s">
        <v>311</v>
      </c>
      <c r="C46" s="76"/>
      <c r="D46" s="1130">
        <v>2021</v>
      </c>
      <c r="E46" s="1409">
        <f t="shared" si="1"/>
        <v>586</v>
      </c>
      <c r="F46" s="1422">
        <v>555</v>
      </c>
      <c r="G46" s="1422">
        <v>6</v>
      </c>
      <c r="H46" s="1422">
        <v>25</v>
      </c>
      <c r="I46" s="1422" t="s">
        <v>29</v>
      </c>
      <c r="J46" s="1410" t="s">
        <v>29</v>
      </c>
      <c r="K46" s="79"/>
    </row>
    <row r="47" spans="1:11" ht="15" customHeight="1">
      <c r="A47" s="75"/>
      <c r="B47" s="82"/>
      <c r="C47" s="76"/>
      <c r="D47" s="1130">
        <v>2022</v>
      </c>
      <c r="E47" s="1409">
        <f t="shared" si="1"/>
        <v>458</v>
      </c>
      <c r="F47" s="1424">
        <v>439</v>
      </c>
      <c r="G47" s="1424">
        <v>11</v>
      </c>
      <c r="H47" s="1424">
        <v>8</v>
      </c>
      <c r="I47" s="1425" t="s">
        <v>29</v>
      </c>
      <c r="J47" s="1410" t="s">
        <v>29</v>
      </c>
      <c r="K47" s="75"/>
    </row>
    <row r="48" spans="1:11" ht="15" customHeight="1">
      <c r="A48" s="75"/>
      <c r="B48" s="82"/>
      <c r="C48" s="76"/>
      <c r="D48" s="1130"/>
      <c r="E48" s="1409"/>
      <c r="F48" s="1426"/>
      <c r="G48" s="1426"/>
      <c r="H48" s="1426"/>
      <c r="I48" s="1425"/>
      <c r="J48" s="1410"/>
      <c r="K48" s="75"/>
    </row>
    <row r="49" spans="1:13" ht="15" customHeight="1">
      <c r="A49" s="75"/>
      <c r="B49" s="2089" t="s">
        <v>164</v>
      </c>
      <c r="C49" s="1125"/>
      <c r="D49" s="77">
        <v>2020</v>
      </c>
      <c r="E49" s="1409">
        <f t="shared" si="1"/>
        <v>21</v>
      </c>
      <c r="F49" s="1422">
        <v>12</v>
      </c>
      <c r="G49" s="1422" t="s">
        <v>29</v>
      </c>
      <c r="H49" s="1422">
        <v>9</v>
      </c>
      <c r="I49" s="1422" t="s">
        <v>29</v>
      </c>
      <c r="J49" s="1423" t="s">
        <v>29</v>
      </c>
      <c r="K49" s="79"/>
    </row>
    <row r="50" spans="1:13" ht="15" customHeight="1">
      <c r="A50" s="75"/>
      <c r="B50" s="1127" t="s">
        <v>168</v>
      </c>
      <c r="C50" s="1125"/>
      <c r="D50" s="1130">
        <v>2021</v>
      </c>
      <c r="E50" s="1409">
        <f t="shared" si="1"/>
        <v>19</v>
      </c>
      <c r="F50" s="1422">
        <v>15</v>
      </c>
      <c r="G50" s="1422">
        <v>1</v>
      </c>
      <c r="H50" s="1422">
        <v>3</v>
      </c>
      <c r="I50" s="1422" t="s">
        <v>29</v>
      </c>
      <c r="J50" s="1410" t="s">
        <v>29</v>
      </c>
      <c r="K50" s="79"/>
    </row>
    <row r="51" spans="1:13" ht="15" customHeight="1">
      <c r="A51" s="75"/>
      <c r="B51" s="1128"/>
      <c r="C51" s="1125"/>
      <c r="D51" s="1130">
        <v>2022</v>
      </c>
      <c r="E51" s="1409">
        <f t="shared" si="1"/>
        <v>7</v>
      </c>
      <c r="F51" s="1424">
        <v>2</v>
      </c>
      <c r="G51" s="1424">
        <v>3</v>
      </c>
      <c r="H51" s="1424">
        <v>2</v>
      </c>
      <c r="I51" s="1425" t="s">
        <v>29</v>
      </c>
      <c r="J51" s="1410" t="s">
        <v>29</v>
      </c>
      <c r="K51" s="75"/>
    </row>
    <row r="52" spans="1:13" ht="17.25" thickBot="1">
      <c r="A52" s="937"/>
      <c r="B52" s="941"/>
      <c r="C52" s="942"/>
      <c r="D52" s="951"/>
      <c r="E52" s="942"/>
      <c r="F52" s="942"/>
      <c r="G52" s="942"/>
      <c r="H52" s="942"/>
      <c r="I52" s="942"/>
      <c r="J52" s="942"/>
      <c r="K52" s="942"/>
      <c r="L52" s="935" t="s">
        <v>49</v>
      </c>
      <c r="M52" s="935"/>
    </row>
    <row r="53" spans="1:13" s="943" customFormat="1" ht="15" customHeight="1">
      <c r="B53" s="944"/>
      <c r="D53" s="954"/>
      <c r="K53" s="945" t="s">
        <v>312</v>
      </c>
    </row>
    <row r="54" spans="1:13" s="943" customFormat="1" ht="13.5" customHeight="1">
      <c r="D54" s="954"/>
      <c r="K54" s="946" t="s">
        <v>313</v>
      </c>
    </row>
    <row r="55" spans="1:13" ht="3.75" customHeight="1">
      <c r="B55" s="947"/>
    </row>
    <row r="56" spans="1:13">
      <c r="B56" s="75"/>
    </row>
  </sheetData>
  <hyperlinks>
    <hyperlink ref="J1" r:id="rId1"/>
  </hyperlinks>
  <printOptions horizontalCentered="1"/>
  <pageMargins left="0.35433070866141736" right="0.31496062992125984" top="0.74803149606299213" bottom="0.51181102362204722" header="0.11811023622047245" footer="0.39370078740157483"/>
  <pageSetup paperSize="9" scale="73" orientation="portrait" r:id="rId2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0000"/>
  </sheetPr>
  <dimension ref="A1:M54"/>
  <sheetViews>
    <sheetView showGridLines="0" view="pageBreakPreview" zoomScale="80" zoomScaleNormal="100" zoomScaleSheetLayoutView="80" workbookViewId="0">
      <selection activeCell="J1" sqref="J1:J2"/>
    </sheetView>
  </sheetViews>
  <sheetFormatPr defaultColWidth="8.42578125" defaultRowHeight="16.5"/>
  <cols>
    <col min="1" max="1" width="1.5703125" style="1132" customWidth="1"/>
    <col min="2" max="2" width="11.85546875" style="1132" customWidth="1"/>
    <col min="3" max="3" width="12.5703125" style="1132" customWidth="1"/>
    <col min="4" max="4" width="14" style="1133" customWidth="1"/>
    <col min="5" max="5" width="10.7109375" style="1132" customWidth="1"/>
    <col min="6" max="6" width="23.85546875" style="1132" customWidth="1"/>
    <col min="7" max="7" width="11.7109375" style="1132" customWidth="1"/>
    <col min="8" max="8" width="18.28515625" style="1132" customWidth="1"/>
    <col min="9" max="9" width="13.7109375" style="1132" customWidth="1"/>
    <col min="10" max="10" width="10.42578125" style="1132" customWidth="1"/>
    <col min="11" max="11" width="1.42578125" style="1132" customWidth="1"/>
    <col min="12" max="16384" width="8.42578125" style="1132"/>
  </cols>
  <sheetData>
    <row r="1" spans="1:11">
      <c r="J1" s="2380" t="s">
        <v>110</v>
      </c>
    </row>
    <row r="2" spans="1:11">
      <c r="J2" s="2381" t="s">
        <v>111</v>
      </c>
    </row>
    <row r="3" spans="1:11" ht="15" customHeight="1"/>
    <row r="4" spans="1:11">
      <c r="B4" s="1135" t="s">
        <v>1419</v>
      </c>
      <c r="C4" s="1136" t="s">
        <v>314</v>
      </c>
      <c r="D4" s="1137"/>
      <c r="F4" s="1138"/>
      <c r="G4" s="1138"/>
      <c r="H4" s="1138"/>
      <c r="I4" s="1138"/>
      <c r="J4" s="1138"/>
    </row>
    <row r="5" spans="1:11">
      <c r="B5" s="1134"/>
      <c r="C5" s="1136" t="s">
        <v>1079</v>
      </c>
      <c r="D5" s="1137"/>
      <c r="F5" s="1138"/>
      <c r="G5" s="1138"/>
      <c r="H5" s="1138"/>
      <c r="I5" s="1138"/>
    </row>
    <row r="6" spans="1:11" s="1172" customFormat="1">
      <c r="B6" s="1992" t="s">
        <v>1420</v>
      </c>
      <c r="C6" s="1993" t="s">
        <v>315</v>
      </c>
      <c r="D6" s="1994"/>
    </row>
    <row r="7" spans="1:11">
      <c r="C7" s="1215" t="s">
        <v>1080</v>
      </c>
      <c r="D7" s="1140"/>
    </row>
    <row r="8" spans="1:11" ht="9.9499999999999993" customHeight="1" thickBot="1"/>
    <row r="9" spans="1:11" ht="8.1" customHeight="1" thickTop="1">
      <c r="A9" s="1142"/>
      <c r="B9" s="1142"/>
      <c r="C9" s="1142"/>
      <c r="D9" s="1216"/>
      <c r="E9" s="1142"/>
      <c r="F9" s="1142"/>
      <c r="G9" s="1142"/>
      <c r="H9" s="1142"/>
      <c r="I9" s="1142"/>
      <c r="J9" s="1142"/>
      <c r="K9" s="1142"/>
    </row>
    <row r="10" spans="1:11" ht="16.5" customHeight="1">
      <c r="A10" s="1146"/>
      <c r="B10" s="1147" t="s">
        <v>50</v>
      </c>
      <c r="C10" s="1124"/>
      <c r="D10" s="1129" t="s">
        <v>1</v>
      </c>
      <c r="E10" s="1148" t="s">
        <v>2</v>
      </c>
      <c r="F10" s="1153" t="s">
        <v>146</v>
      </c>
      <c r="G10" s="1153" t="s">
        <v>289</v>
      </c>
      <c r="H10" s="1153" t="s">
        <v>81</v>
      </c>
      <c r="I10" s="1153" t="s">
        <v>289</v>
      </c>
      <c r="J10" s="1153" t="s">
        <v>289</v>
      </c>
      <c r="K10" s="1146"/>
    </row>
    <row r="11" spans="1:11" ht="16.5" customHeight="1">
      <c r="A11" s="1146"/>
      <c r="B11" s="1150" t="s">
        <v>52</v>
      </c>
      <c r="C11" s="1125"/>
      <c r="D11" s="1130" t="s">
        <v>6</v>
      </c>
      <c r="E11" s="1154" t="s">
        <v>7</v>
      </c>
      <c r="F11" s="1271" t="s">
        <v>39</v>
      </c>
      <c r="G11" s="1271" t="s">
        <v>290</v>
      </c>
      <c r="H11" s="1271" t="s">
        <v>291</v>
      </c>
      <c r="I11" s="1271" t="s">
        <v>292</v>
      </c>
      <c r="J11" s="1271" t="s">
        <v>293</v>
      </c>
      <c r="K11" s="1146"/>
    </row>
    <row r="12" spans="1:11">
      <c r="A12" s="1146"/>
      <c r="B12" s="1203"/>
      <c r="C12" s="1125"/>
      <c r="D12" s="1130"/>
      <c r="E12" s="1152"/>
      <c r="F12" s="1155" t="s">
        <v>147</v>
      </c>
      <c r="G12" s="1155" t="s">
        <v>140</v>
      </c>
      <c r="H12" s="1271" t="s">
        <v>294</v>
      </c>
      <c r="I12" s="1271" t="s">
        <v>0</v>
      </c>
      <c r="J12" s="1155" t="s">
        <v>295</v>
      </c>
      <c r="K12" s="1146"/>
    </row>
    <row r="13" spans="1:11">
      <c r="A13" s="1146"/>
      <c r="B13" s="1203"/>
      <c r="C13" s="1125"/>
      <c r="D13" s="1130"/>
      <c r="E13" s="1152"/>
      <c r="F13" s="1155" t="s">
        <v>42</v>
      </c>
      <c r="G13" s="1155" t="s">
        <v>43</v>
      </c>
      <c r="H13" s="1155" t="s">
        <v>296</v>
      </c>
      <c r="I13" s="1155" t="s">
        <v>5</v>
      </c>
      <c r="J13" s="1152" t="s">
        <v>43</v>
      </c>
      <c r="K13" s="1146"/>
    </row>
    <row r="14" spans="1:11">
      <c r="A14" s="1146"/>
      <c r="B14" s="1203"/>
      <c r="C14" s="1125"/>
      <c r="D14" s="1130"/>
      <c r="E14" s="1152"/>
      <c r="F14" s="1155" t="s">
        <v>43</v>
      </c>
      <c r="G14" s="1155"/>
      <c r="H14" s="1155" t="s">
        <v>56</v>
      </c>
      <c r="I14" s="1155" t="s">
        <v>297</v>
      </c>
      <c r="J14" s="1125"/>
      <c r="K14" s="1146"/>
    </row>
    <row r="15" spans="1:11">
      <c r="A15" s="1146"/>
      <c r="B15" s="1203"/>
      <c r="C15" s="1125"/>
      <c r="D15" s="1130"/>
      <c r="E15" s="1152"/>
      <c r="F15" s="1155"/>
      <c r="G15" s="1155"/>
      <c r="H15" s="1155"/>
      <c r="I15" s="1155" t="s">
        <v>43</v>
      </c>
      <c r="J15" s="1152"/>
      <c r="K15" s="1146"/>
    </row>
    <row r="16" spans="1:11" ht="8.1" customHeight="1">
      <c r="A16" s="1156"/>
      <c r="B16" s="1157"/>
      <c r="C16" s="1157"/>
      <c r="D16" s="1158"/>
      <c r="E16" s="1157"/>
      <c r="F16" s="1157"/>
      <c r="G16" s="1157"/>
      <c r="H16" s="1157"/>
      <c r="I16" s="1157"/>
      <c r="J16" s="1157"/>
      <c r="K16" s="1156"/>
    </row>
    <row r="17" spans="1:11" ht="8.1" customHeight="1">
      <c r="A17" s="1146"/>
      <c r="B17" s="1125"/>
      <c r="C17" s="1125"/>
      <c r="D17" s="1130"/>
      <c r="E17" s="1125"/>
      <c r="F17" s="1125"/>
      <c r="G17" s="1125"/>
      <c r="H17" s="1125"/>
      <c r="I17" s="1125"/>
      <c r="J17" s="1125"/>
      <c r="K17" s="1146"/>
    </row>
    <row r="18" spans="1:11" ht="15" customHeight="1">
      <c r="A18" s="1146"/>
      <c r="B18" s="1124" t="s">
        <v>2</v>
      </c>
      <c r="C18" s="1125"/>
      <c r="D18" s="1129">
        <v>2020</v>
      </c>
      <c r="E18" s="2175">
        <f>SUM(F18:J18)</f>
        <v>42099</v>
      </c>
      <c r="F18" s="2176">
        <f t="shared" ref="F18:I19" si="0">SUM(F27,F31,F35,F39,F43,F47)</f>
        <v>41965</v>
      </c>
      <c r="G18" s="2176">
        <f t="shared" si="0"/>
        <v>94</v>
      </c>
      <c r="H18" s="2176">
        <f t="shared" si="0"/>
        <v>27</v>
      </c>
      <c r="I18" s="2176">
        <f t="shared" si="0"/>
        <v>13</v>
      </c>
      <c r="J18" s="2177" t="s">
        <v>29</v>
      </c>
      <c r="K18" s="1146"/>
    </row>
    <row r="19" spans="1:11" ht="15" customHeight="1">
      <c r="A19" s="1146"/>
      <c r="B19" s="1126" t="s">
        <v>7</v>
      </c>
      <c r="C19" s="1125"/>
      <c r="D19" s="1129">
        <v>2021</v>
      </c>
      <c r="E19" s="2175">
        <f t="shared" ref="E19" si="1">SUM(F19:J19)</f>
        <v>46439</v>
      </c>
      <c r="F19" s="2176">
        <f t="shared" si="0"/>
        <v>46309</v>
      </c>
      <c r="G19" s="2176">
        <f t="shared" si="0"/>
        <v>47</v>
      </c>
      <c r="H19" s="2176">
        <f t="shared" si="0"/>
        <v>62</v>
      </c>
      <c r="I19" s="2176">
        <f t="shared" si="0"/>
        <v>21</v>
      </c>
      <c r="J19" s="2177" t="s">
        <v>29</v>
      </c>
      <c r="K19" s="1146"/>
    </row>
    <row r="20" spans="1:11" ht="15" customHeight="1">
      <c r="A20" s="1146"/>
      <c r="B20" s="1126"/>
      <c r="C20" s="1125"/>
      <c r="D20" s="1129">
        <v>2022</v>
      </c>
      <c r="E20" s="2175">
        <f>SUM(F20:J20)</f>
        <v>47859</v>
      </c>
      <c r="F20" s="2176">
        <f>SUM(F29,F33,F37,F41,F45,F49)</f>
        <v>47783</v>
      </c>
      <c r="G20" s="2176">
        <f t="shared" ref="G20:I20" si="2">SUM(G29,G33,G37,G41,G45,G49)</f>
        <v>37</v>
      </c>
      <c r="H20" s="2176">
        <f t="shared" si="2"/>
        <v>17</v>
      </c>
      <c r="I20" s="2176">
        <f t="shared" si="2"/>
        <v>22</v>
      </c>
      <c r="J20" s="2177" t="s">
        <v>29</v>
      </c>
      <c r="K20" s="1146"/>
    </row>
    <row r="21" spans="1:11" ht="15" customHeight="1">
      <c r="A21" s="1146"/>
      <c r="B21" s="1126"/>
      <c r="C21" s="1125"/>
      <c r="D21" s="1130"/>
      <c r="E21" s="2178"/>
      <c r="F21" s="2178"/>
      <c r="G21" s="2178"/>
      <c r="H21" s="2178"/>
      <c r="I21" s="2178"/>
      <c r="J21" s="2178"/>
      <c r="K21" s="1146"/>
    </row>
    <row r="22" spans="1:11" ht="15" customHeight="1">
      <c r="A22" s="1146"/>
      <c r="B22" s="1124" t="s">
        <v>316</v>
      </c>
      <c r="C22" s="1125"/>
      <c r="D22" s="1130"/>
      <c r="E22" s="2176"/>
      <c r="F22" s="2178"/>
      <c r="G22" s="2178"/>
      <c r="H22" s="2178"/>
      <c r="I22" s="2178"/>
      <c r="J22" s="2178"/>
      <c r="K22" s="1146"/>
    </row>
    <row r="23" spans="1:11" ht="15" customHeight="1">
      <c r="A23" s="1146"/>
      <c r="B23" s="1124" t="s">
        <v>317</v>
      </c>
      <c r="C23" s="1125"/>
      <c r="D23" s="1130"/>
      <c r="E23" s="2176"/>
      <c r="F23" s="2178"/>
      <c r="G23" s="2178"/>
      <c r="H23" s="2178"/>
      <c r="I23" s="2178"/>
      <c r="J23" s="2178"/>
      <c r="K23" s="1146"/>
    </row>
    <row r="24" spans="1:11" ht="15" customHeight="1">
      <c r="A24" s="1146"/>
      <c r="B24" s="1203" t="s">
        <v>318</v>
      </c>
      <c r="C24" s="1125"/>
      <c r="D24" s="1130"/>
      <c r="E24" s="2176"/>
      <c r="F24" s="2178"/>
      <c r="G24" s="2178"/>
      <c r="H24" s="2178"/>
      <c r="I24" s="2178"/>
      <c r="J24" s="2178"/>
      <c r="K24" s="1146"/>
    </row>
    <row r="25" spans="1:11" ht="15" customHeight="1">
      <c r="A25" s="1146"/>
      <c r="B25" s="1125" t="s">
        <v>1342</v>
      </c>
      <c r="C25" s="1125"/>
      <c r="D25" s="1130"/>
      <c r="E25" s="2179"/>
      <c r="F25" s="2178"/>
      <c r="G25" s="2180"/>
      <c r="H25" s="2180"/>
      <c r="I25" s="2180"/>
      <c r="J25" s="2180"/>
      <c r="K25" s="1146"/>
    </row>
    <row r="26" spans="1:11" ht="15" customHeight="1">
      <c r="A26" s="1146"/>
      <c r="B26" s="1125"/>
      <c r="C26" s="1125"/>
      <c r="D26" s="1130"/>
      <c r="E26" s="2181"/>
      <c r="F26" s="2178"/>
      <c r="G26" s="2178"/>
      <c r="H26" s="2180"/>
      <c r="I26" s="2180"/>
      <c r="J26" s="2180"/>
      <c r="K26" s="1146"/>
    </row>
    <row r="27" spans="1:11" ht="15" customHeight="1">
      <c r="A27" s="1146"/>
      <c r="B27" s="2182">
        <v>4</v>
      </c>
      <c r="C27" s="1125"/>
      <c r="D27" s="1130">
        <v>2020</v>
      </c>
      <c r="E27" s="2181">
        <f>SUM(F27:J27)</f>
        <v>741</v>
      </c>
      <c r="F27" s="2181">
        <v>740</v>
      </c>
      <c r="G27" s="2181">
        <v>1</v>
      </c>
      <c r="H27" s="2181" t="s">
        <v>29</v>
      </c>
      <c r="I27" s="2181" t="s">
        <v>29</v>
      </c>
      <c r="J27" s="2181" t="s">
        <v>29</v>
      </c>
      <c r="K27" s="1146"/>
    </row>
    <row r="28" spans="1:11" ht="15" customHeight="1">
      <c r="A28" s="1146"/>
      <c r="B28" s="2182"/>
      <c r="C28" s="1125"/>
      <c r="D28" s="1130">
        <v>2021</v>
      </c>
      <c r="E28" s="2181">
        <f t="shared" ref="E28:E29" si="3">SUM(F28:J28)</f>
        <v>874</v>
      </c>
      <c r="F28" s="2181">
        <v>874</v>
      </c>
      <c r="G28" s="2181" t="s">
        <v>29</v>
      </c>
      <c r="H28" s="2181" t="s">
        <v>29</v>
      </c>
      <c r="I28" s="2181" t="s">
        <v>29</v>
      </c>
      <c r="J28" s="2181" t="s">
        <v>29</v>
      </c>
      <c r="K28" s="1146"/>
    </row>
    <row r="29" spans="1:11" ht="15" customHeight="1">
      <c r="A29" s="1146"/>
      <c r="B29" s="2182"/>
      <c r="C29" s="1125"/>
      <c r="D29" s="1130">
        <v>2022</v>
      </c>
      <c r="E29" s="2181">
        <f t="shared" si="3"/>
        <v>1184</v>
      </c>
      <c r="F29" s="2181">
        <v>1183</v>
      </c>
      <c r="G29" s="2183">
        <v>1</v>
      </c>
      <c r="H29" s="2181" t="s">
        <v>29</v>
      </c>
      <c r="I29" s="2181" t="s">
        <v>29</v>
      </c>
      <c r="J29" s="2181" t="s">
        <v>29</v>
      </c>
      <c r="K29" s="1146"/>
    </row>
    <row r="30" spans="1:11" ht="15" customHeight="1">
      <c r="A30" s="1146"/>
      <c r="B30" s="2182"/>
      <c r="C30" s="1125"/>
      <c r="D30" s="1130"/>
      <c r="E30" s="2181"/>
      <c r="F30" s="2181"/>
      <c r="G30" s="2181"/>
      <c r="H30" s="2181"/>
      <c r="I30" s="2181"/>
      <c r="J30" s="2181"/>
      <c r="K30" s="1146"/>
    </row>
    <row r="31" spans="1:11" ht="15" customHeight="1">
      <c r="A31" s="1146"/>
      <c r="B31" s="2182" t="s">
        <v>319</v>
      </c>
      <c r="C31" s="1125"/>
      <c r="D31" s="1130">
        <v>2020</v>
      </c>
      <c r="E31" s="2181">
        <f>SUM(F31:J31)</f>
        <v>6393</v>
      </c>
      <c r="F31" s="2181">
        <v>6377</v>
      </c>
      <c r="G31" s="2181">
        <v>12</v>
      </c>
      <c r="H31" s="2181">
        <v>3</v>
      </c>
      <c r="I31" s="2181">
        <v>1</v>
      </c>
      <c r="J31" s="2181" t="s">
        <v>29</v>
      </c>
      <c r="K31" s="1146"/>
    </row>
    <row r="32" spans="1:11" ht="15" customHeight="1">
      <c r="A32" s="1146"/>
      <c r="B32" s="2182"/>
      <c r="C32" s="1125"/>
      <c r="D32" s="1130">
        <v>2021</v>
      </c>
      <c r="E32" s="2181">
        <f t="shared" ref="E32:E33" si="4">SUM(F32:J32)</f>
        <v>7278</v>
      </c>
      <c r="F32" s="2181">
        <v>7273</v>
      </c>
      <c r="G32" s="2181">
        <v>4</v>
      </c>
      <c r="H32" s="2181">
        <v>1</v>
      </c>
      <c r="I32" s="2181" t="s">
        <v>29</v>
      </c>
      <c r="J32" s="2181" t="s">
        <v>29</v>
      </c>
      <c r="K32" s="1146"/>
    </row>
    <row r="33" spans="1:11" ht="15" customHeight="1">
      <c r="A33" s="1146"/>
      <c r="B33" s="2182"/>
      <c r="C33" s="1125"/>
      <c r="D33" s="1130">
        <v>2022</v>
      </c>
      <c r="E33" s="2181">
        <f t="shared" si="4"/>
        <v>7746</v>
      </c>
      <c r="F33" s="2181">
        <v>7738</v>
      </c>
      <c r="G33" s="2183">
        <v>3</v>
      </c>
      <c r="H33" s="2181" t="s">
        <v>29</v>
      </c>
      <c r="I33" s="2183">
        <v>5</v>
      </c>
      <c r="J33" s="2181" t="s">
        <v>29</v>
      </c>
      <c r="K33" s="1146"/>
    </row>
    <row r="34" spans="1:11" ht="15" customHeight="1">
      <c r="A34" s="1146"/>
      <c r="B34" s="2182"/>
      <c r="C34" s="1125"/>
      <c r="D34" s="1130"/>
      <c r="E34" s="2181"/>
      <c r="F34" s="2181"/>
      <c r="G34" s="2181"/>
      <c r="H34" s="2181"/>
      <c r="I34" s="2181"/>
      <c r="J34" s="2181"/>
      <c r="K34" s="1146"/>
    </row>
    <row r="35" spans="1:11" ht="15" customHeight="1">
      <c r="A35" s="1146"/>
      <c r="B35" s="2182" t="s">
        <v>320</v>
      </c>
      <c r="C35" s="1125"/>
      <c r="D35" s="1130">
        <v>2020</v>
      </c>
      <c r="E35" s="2181">
        <f>SUM(F35:J35)</f>
        <v>10425</v>
      </c>
      <c r="F35" s="2181">
        <v>10401</v>
      </c>
      <c r="G35" s="2181">
        <v>9</v>
      </c>
      <c r="H35" s="2181">
        <v>9</v>
      </c>
      <c r="I35" s="2181">
        <v>6</v>
      </c>
      <c r="J35" s="2181" t="s">
        <v>29</v>
      </c>
      <c r="K35" s="1146"/>
    </row>
    <row r="36" spans="1:11" ht="15" customHeight="1">
      <c r="A36" s="1146"/>
      <c r="B36" s="2182"/>
      <c r="C36" s="1125"/>
      <c r="D36" s="1130">
        <v>2021</v>
      </c>
      <c r="E36" s="2181">
        <f t="shared" ref="E36:E37" si="5">SUM(F36:J36)</f>
        <v>11075</v>
      </c>
      <c r="F36" s="2181">
        <v>11062</v>
      </c>
      <c r="G36" s="2181">
        <v>5</v>
      </c>
      <c r="H36" s="2181">
        <v>4</v>
      </c>
      <c r="I36" s="2181">
        <v>4</v>
      </c>
      <c r="J36" s="2181" t="s">
        <v>29</v>
      </c>
      <c r="K36" s="1146"/>
    </row>
    <row r="37" spans="1:11" ht="15" customHeight="1">
      <c r="A37" s="1146"/>
      <c r="B37" s="2182"/>
      <c r="C37" s="1125"/>
      <c r="D37" s="1130">
        <v>2022</v>
      </c>
      <c r="E37" s="2181">
        <f t="shared" si="5"/>
        <v>11502</v>
      </c>
      <c r="F37" s="2181">
        <v>11488</v>
      </c>
      <c r="G37" s="2183">
        <v>5</v>
      </c>
      <c r="H37" s="2183">
        <v>2</v>
      </c>
      <c r="I37" s="2183">
        <v>7</v>
      </c>
      <c r="J37" s="2181" t="s">
        <v>29</v>
      </c>
      <c r="K37" s="1146"/>
    </row>
    <row r="38" spans="1:11" ht="15" customHeight="1">
      <c r="A38" s="1146"/>
      <c r="B38" s="2182"/>
      <c r="C38" s="1125"/>
      <c r="D38" s="1130"/>
      <c r="E38" s="2181"/>
      <c r="F38" s="2181"/>
      <c r="G38" s="2181"/>
      <c r="H38" s="2181"/>
      <c r="I38" s="2181"/>
      <c r="J38" s="2181"/>
      <c r="K38" s="1146"/>
    </row>
    <row r="39" spans="1:11" ht="15" customHeight="1">
      <c r="A39" s="1146"/>
      <c r="B39" s="2182" t="s">
        <v>321</v>
      </c>
      <c r="C39" s="2184"/>
      <c r="D39" s="1130">
        <v>2020</v>
      </c>
      <c r="E39" s="2181">
        <f>SUM(F39:J39)</f>
        <v>11976</v>
      </c>
      <c r="F39" s="2181">
        <v>11947</v>
      </c>
      <c r="G39" s="2181">
        <v>24</v>
      </c>
      <c r="H39" s="2181">
        <v>3</v>
      </c>
      <c r="I39" s="2181">
        <v>2</v>
      </c>
      <c r="J39" s="2181" t="s">
        <v>29</v>
      </c>
      <c r="K39" s="1170"/>
    </row>
    <row r="40" spans="1:11" ht="15" customHeight="1">
      <c r="A40" s="1146"/>
      <c r="B40" s="2182"/>
      <c r="C40" s="2184"/>
      <c r="D40" s="1130">
        <v>2021</v>
      </c>
      <c r="E40" s="2181">
        <f t="shared" ref="E40:E41" si="6">SUM(F40:J40)</f>
        <v>13084</v>
      </c>
      <c r="F40" s="2181">
        <v>13064</v>
      </c>
      <c r="G40" s="2181">
        <v>9</v>
      </c>
      <c r="H40" s="2181">
        <v>4</v>
      </c>
      <c r="I40" s="2181">
        <v>7</v>
      </c>
      <c r="J40" s="2181" t="s">
        <v>29</v>
      </c>
      <c r="K40" s="1170"/>
    </row>
    <row r="41" spans="1:11" ht="15" customHeight="1">
      <c r="A41" s="1146"/>
      <c r="B41" s="2182"/>
      <c r="C41" s="2184"/>
      <c r="D41" s="1130">
        <v>2022</v>
      </c>
      <c r="E41" s="2181">
        <f t="shared" si="6"/>
        <v>13440</v>
      </c>
      <c r="F41" s="2181">
        <v>13420</v>
      </c>
      <c r="G41" s="2183">
        <v>9</v>
      </c>
      <c r="H41" s="2183">
        <v>6</v>
      </c>
      <c r="I41" s="2183">
        <v>5</v>
      </c>
      <c r="J41" s="2181" t="s">
        <v>29</v>
      </c>
      <c r="K41" s="1170"/>
    </row>
    <row r="42" spans="1:11" ht="15" customHeight="1">
      <c r="A42" s="1146"/>
      <c r="B42" s="2182"/>
      <c r="C42" s="2184"/>
      <c r="D42" s="1130"/>
      <c r="E42" s="2181"/>
      <c r="F42" s="2181"/>
      <c r="G42" s="2181"/>
      <c r="H42" s="2181"/>
      <c r="I42" s="2181"/>
      <c r="J42" s="2181"/>
      <c r="K42" s="1170"/>
    </row>
    <row r="43" spans="1:11" ht="15" customHeight="1">
      <c r="A43" s="1146"/>
      <c r="B43" s="2182" t="s">
        <v>322</v>
      </c>
      <c r="C43" s="2184"/>
      <c r="D43" s="1130">
        <v>2020</v>
      </c>
      <c r="E43" s="2181">
        <f>SUM(F43:J43)</f>
        <v>7998</v>
      </c>
      <c r="F43" s="2181">
        <v>7972</v>
      </c>
      <c r="G43" s="2181">
        <v>21</v>
      </c>
      <c r="H43" s="2181">
        <v>3</v>
      </c>
      <c r="I43" s="2181">
        <v>2</v>
      </c>
      <c r="J43" s="2181" t="s">
        <v>29</v>
      </c>
      <c r="K43" s="1170"/>
    </row>
    <row r="44" spans="1:11" ht="15" customHeight="1">
      <c r="A44" s="1146"/>
      <c r="B44" s="2182"/>
      <c r="C44" s="2184"/>
      <c r="D44" s="1130">
        <v>2021</v>
      </c>
      <c r="E44" s="2181">
        <f t="shared" ref="E44:E45" si="7">SUM(F44:J44)</f>
        <v>9595</v>
      </c>
      <c r="F44" s="2181">
        <v>9567</v>
      </c>
      <c r="G44" s="2181">
        <v>9</v>
      </c>
      <c r="H44" s="2181">
        <v>13</v>
      </c>
      <c r="I44" s="2181">
        <v>6</v>
      </c>
      <c r="J44" s="2181" t="s">
        <v>29</v>
      </c>
      <c r="K44" s="1170"/>
    </row>
    <row r="45" spans="1:11" ht="15" customHeight="1">
      <c r="A45" s="1146"/>
      <c r="B45" s="2182"/>
      <c r="C45" s="2184"/>
      <c r="D45" s="1130">
        <v>2022</v>
      </c>
      <c r="E45" s="2181">
        <f t="shared" si="7"/>
        <v>9802</v>
      </c>
      <c r="F45" s="2181">
        <v>9791</v>
      </c>
      <c r="G45" s="2183">
        <v>2</v>
      </c>
      <c r="H45" s="2183">
        <v>5</v>
      </c>
      <c r="I45" s="2183">
        <v>4</v>
      </c>
      <c r="J45" s="2181" t="s">
        <v>29</v>
      </c>
      <c r="K45" s="1170"/>
    </row>
    <row r="46" spans="1:11" ht="15" customHeight="1">
      <c r="A46" s="1146"/>
      <c r="B46" s="2182"/>
      <c r="C46" s="2184"/>
      <c r="D46" s="1130"/>
      <c r="E46" s="2181"/>
      <c r="F46" s="2181"/>
      <c r="G46" s="2181"/>
      <c r="H46" s="2181"/>
      <c r="I46" s="2181"/>
      <c r="J46" s="2181"/>
      <c r="K46" s="1170"/>
    </row>
    <row r="47" spans="1:11" ht="15" customHeight="1">
      <c r="A47" s="1146"/>
      <c r="B47" s="2182" t="s">
        <v>323</v>
      </c>
      <c r="C47" s="2184"/>
      <c r="D47" s="1130">
        <v>2020</v>
      </c>
      <c r="E47" s="2181">
        <f>SUM(F47:J47)</f>
        <v>4566</v>
      </c>
      <c r="F47" s="2181">
        <v>4528</v>
      </c>
      <c r="G47" s="2181">
        <v>27</v>
      </c>
      <c r="H47" s="2181">
        <v>9</v>
      </c>
      <c r="I47" s="2181">
        <v>2</v>
      </c>
      <c r="J47" s="2181" t="s">
        <v>29</v>
      </c>
      <c r="K47" s="1170"/>
    </row>
    <row r="48" spans="1:11" ht="15" customHeight="1">
      <c r="A48" s="1146"/>
      <c r="B48" s="1127" t="s">
        <v>324</v>
      </c>
      <c r="C48" s="1125"/>
      <c r="D48" s="1130">
        <v>2021</v>
      </c>
      <c r="E48" s="2181">
        <f t="shared" ref="E48:E49" si="8">SUM(F48:J48)</f>
        <v>4533</v>
      </c>
      <c r="F48" s="2181">
        <v>4469</v>
      </c>
      <c r="G48" s="2181">
        <v>20</v>
      </c>
      <c r="H48" s="2181">
        <v>40</v>
      </c>
      <c r="I48" s="2181">
        <v>4</v>
      </c>
      <c r="J48" s="2181" t="s">
        <v>29</v>
      </c>
      <c r="K48" s="1146"/>
    </row>
    <row r="49" spans="1:13" ht="15" customHeight="1">
      <c r="A49" s="1146"/>
      <c r="B49" s="1127"/>
      <c r="C49" s="1125"/>
      <c r="D49" s="1130">
        <v>2022</v>
      </c>
      <c r="E49" s="2181">
        <f t="shared" si="8"/>
        <v>4185</v>
      </c>
      <c r="F49" s="2181">
        <v>4163</v>
      </c>
      <c r="G49" s="2183">
        <v>17</v>
      </c>
      <c r="H49" s="2183">
        <v>4</v>
      </c>
      <c r="I49" s="2183">
        <v>1</v>
      </c>
      <c r="J49" s="2181" t="s">
        <v>29</v>
      </c>
      <c r="K49" s="1146"/>
    </row>
    <row r="50" spans="1:13" ht="17.25" thickBot="1">
      <c r="A50" s="1149"/>
      <c r="B50" s="1179"/>
      <c r="C50" s="1180"/>
      <c r="D50" s="1181"/>
      <c r="E50" s="1180"/>
      <c r="F50" s="1180"/>
      <c r="G50" s="1180"/>
      <c r="H50" s="1180"/>
      <c r="I50" s="1180"/>
      <c r="J50" s="1180"/>
      <c r="K50" s="1180"/>
      <c r="L50" s="1131" t="s">
        <v>49</v>
      </c>
      <c r="M50" s="1131"/>
    </row>
    <row r="51" spans="1:13" s="1212" customFormat="1" ht="15" customHeight="1">
      <c r="B51" s="1213"/>
      <c r="D51" s="1226"/>
      <c r="K51" s="1187" t="s">
        <v>312</v>
      </c>
    </row>
    <row r="52" spans="1:13" s="1212" customFormat="1" ht="13.5" customHeight="1">
      <c r="D52" s="1226"/>
      <c r="K52" s="1188" t="s">
        <v>313</v>
      </c>
    </row>
    <row r="53" spans="1:13" ht="3.75" customHeight="1">
      <c r="B53" s="1189"/>
    </row>
    <row r="54" spans="1:13">
      <c r="B54" s="1146"/>
    </row>
  </sheetData>
  <hyperlinks>
    <hyperlink ref="J1" r:id="rId1"/>
  </hyperlinks>
  <printOptions horizontalCentered="1"/>
  <pageMargins left="0.35433070866141736" right="0.31496062992125984" top="0.74803149606299213" bottom="0.51181102362204722" header="0.11811023622047245" footer="0.39370078740157483"/>
  <pageSetup paperSize="9" scale="73" orientation="portrait" r:id="rId2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R91"/>
  <sheetViews>
    <sheetView view="pageBreakPreview" zoomScale="80" zoomScaleNormal="100" zoomScaleSheetLayoutView="80" workbookViewId="0">
      <pane xSplit="3" ySplit="15" topLeftCell="D16" activePane="bottomRight" state="frozen"/>
      <selection activeCell="F2" sqref="F2"/>
      <selection pane="topRight" activeCell="F2" sqref="F2"/>
      <selection pane="bottomLeft" activeCell="F2" sqref="F2"/>
      <selection pane="bottomRight" activeCell="M1" sqref="M1:M2"/>
    </sheetView>
  </sheetViews>
  <sheetFormatPr defaultColWidth="10.42578125" defaultRowHeight="16.5"/>
  <cols>
    <col min="1" max="1" width="1.140625" style="155" customWidth="1"/>
    <col min="2" max="2" width="11.140625" style="155" customWidth="1"/>
    <col min="3" max="3" width="9.5703125" style="155" customWidth="1"/>
    <col min="4" max="4" width="8.5703125" style="156" customWidth="1"/>
    <col min="5" max="5" width="1.140625" style="156" customWidth="1"/>
    <col min="6" max="6" width="16.140625" style="2091" customWidth="1"/>
    <col min="7" max="7" width="15" style="2091" customWidth="1"/>
    <col min="8" max="8" width="15" style="157" customWidth="1"/>
    <col min="9" max="9" width="1.85546875" style="156" customWidth="1"/>
    <col min="10" max="12" width="16.140625" style="2103" customWidth="1"/>
    <col min="13" max="13" width="1.140625" style="157" customWidth="1"/>
    <col min="14" max="14" width="11" style="155" customWidth="1"/>
    <col min="15" max="15" width="1" style="155" customWidth="1"/>
    <col min="16" max="16" width="11" style="155" customWidth="1"/>
    <col min="17" max="17" width="12.5703125" style="155" customWidth="1"/>
    <col min="18" max="18" width="11" style="155" customWidth="1"/>
    <col min="19" max="16384" width="10.42578125" style="155"/>
  </cols>
  <sheetData>
    <row r="1" spans="1:16">
      <c r="M1" s="2380" t="s">
        <v>110</v>
      </c>
    </row>
    <row r="2" spans="1:16">
      <c r="M2" s="2381" t="s">
        <v>111</v>
      </c>
    </row>
    <row r="3" spans="1:16" ht="8.1" customHeight="1">
      <c r="G3" s="155"/>
    </row>
    <row r="4" spans="1:16" ht="8.1" customHeight="1"/>
    <row r="5" spans="1:16" s="158" customFormat="1" ht="20.100000000000001" customHeight="1">
      <c r="B5" s="159" t="s">
        <v>1393</v>
      </c>
      <c r="C5" s="160" t="s">
        <v>1181</v>
      </c>
      <c r="D5" s="161"/>
      <c r="E5" s="161"/>
      <c r="F5" s="2092"/>
      <c r="G5" s="2092"/>
      <c r="H5" s="162"/>
      <c r="I5" s="161"/>
      <c r="J5" s="2104"/>
      <c r="K5" s="2104"/>
      <c r="L5" s="2104"/>
      <c r="M5" s="162"/>
      <c r="N5" s="163"/>
      <c r="O5" s="163"/>
      <c r="P5" s="163"/>
    </row>
    <row r="6" spans="1:16" s="164" customFormat="1" ht="20.100000000000001" customHeight="1">
      <c r="B6" s="165" t="s">
        <v>1394</v>
      </c>
      <c r="C6" s="166" t="s">
        <v>1182</v>
      </c>
      <c r="D6" s="167"/>
      <c r="E6" s="167"/>
      <c r="F6" s="2093"/>
      <c r="G6" s="2093"/>
      <c r="H6" s="165"/>
      <c r="I6" s="167"/>
      <c r="J6" s="2105"/>
      <c r="K6" s="2105"/>
      <c r="L6" s="2105"/>
      <c r="M6" s="165"/>
      <c r="N6" s="166"/>
      <c r="O6" s="166"/>
      <c r="P6" s="166"/>
    </row>
    <row r="7" spans="1:16" s="168" customFormat="1" ht="9.9499999999999993" customHeight="1" thickBot="1">
      <c r="B7" s="169"/>
      <c r="C7" s="169"/>
      <c r="D7" s="170"/>
      <c r="E7" s="170"/>
      <c r="F7" s="2094"/>
      <c r="G7" s="2094"/>
      <c r="H7" s="171"/>
      <c r="I7" s="170"/>
      <c r="J7" s="2106"/>
      <c r="K7" s="2106"/>
      <c r="L7" s="2106"/>
      <c r="M7" s="171"/>
    </row>
    <row r="8" spans="1:16" s="177" customFormat="1" ht="5.25" customHeight="1" thickTop="1">
      <c r="A8" s="172"/>
      <c r="B8" s="173"/>
      <c r="C8" s="174"/>
      <c r="D8" s="175"/>
      <c r="E8" s="175"/>
      <c r="F8" s="2095"/>
      <c r="G8" s="2095"/>
      <c r="H8" s="176"/>
      <c r="I8" s="175"/>
      <c r="J8" s="2107"/>
      <c r="K8" s="2107"/>
      <c r="L8" s="2107"/>
      <c r="M8" s="176"/>
    </row>
    <row r="9" spans="1:16" s="177" customFormat="1" ht="14.25" customHeight="1">
      <c r="A9" s="183"/>
      <c r="B9" s="178" t="s">
        <v>0</v>
      </c>
      <c r="C9" s="179"/>
      <c r="D9" s="180" t="s">
        <v>1</v>
      </c>
      <c r="E9" s="185"/>
      <c r="F9" s="2297" t="s">
        <v>2</v>
      </c>
      <c r="G9" s="2297"/>
      <c r="H9" s="2297"/>
      <c r="I9" s="185"/>
      <c r="J9" s="2297" t="s">
        <v>3</v>
      </c>
      <c r="K9" s="2297"/>
      <c r="L9" s="2297"/>
      <c r="M9" s="180"/>
    </row>
    <row r="10" spans="1:16" s="177" customFormat="1" ht="14.25" customHeight="1">
      <c r="A10" s="183"/>
      <c r="B10" s="183" t="s">
        <v>5</v>
      </c>
      <c r="C10" s="184"/>
      <c r="D10" s="185" t="s">
        <v>6</v>
      </c>
      <c r="E10" s="185"/>
      <c r="F10" s="2298" t="s">
        <v>7</v>
      </c>
      <c r="G10" s="2298"/>
      <c r="H10" s="2298"/>
      <c r="I10" s="185"/>
      <c r="J10" s="2298" t="s">
        <v>8</v>
      </c>
      <c r="K10" s="2298"/>
      <c r="L10" s="2298"/>
      <c r="M10" s="185"/>
    </row>
    <row r="11" spans="1:16" s="177" customFormat="1" ht="14.25" customHeight="1">
      <c r="A11" s="183"/>
      <c r="B11" s="183"/>
      <c r="C11" s="184"/>
      <c r="D11" s="1083"/>
      <c r="E11" s="1083"/>
      <c r="F11" s="2130" t="s">
        <v>2</v>
      </c>
      <c r="G11" s="2130" t="s">
        <v>33</v>
      </c>
      <c r="H11" s="861" t="s">
        <v>34</v>
      </c>
      <c r="I11" s="1083"/>
      <c r="J11" s="2299" t="s">
        <v>890</v>
      </c>
      <c r="K11" s="2299"/>
      <c r="L11" s="2299"/>
      <c r="M11" s="1083"/>
    </row>
    <row r="12" spans="1:16" s="177" customFormat="1" ht="17.25" customHeight="1">
      <c r="A12" s="183"/>
      <c r="B12" s="183"/>
      <c r="C12" s="184"/>
      <c r="D12" s="1083"/>
      <c r="E12" s="1083"/>
      <c r="F12" s="2131" t="s">
        <v>7</v>
      </c>
      <c r="G12" s="2131" t="s">
        <v>35</v>
      </c>
      <c r="H12" s="2185" t="s">
        <v>36</v>
      </c>
      <c r="I12" s="1083"/>
      <c r="J12" s="2300" t="s">
        <v>891</v>
      </c>
      <c r="K12" s="2300"/>
      <c r="L12" s="2300"/>
      <c r="M12" s="1083"/>
    </row>
    <row r="13" spans="1:16" s="177" customFormat="1" ht="17.25" customHeight="1">
      <c r="A13" s="183"/>
      <c r="B13" s="183"/>
      <c r="C13" s="184"/>
      <c r="D13" s="2087"/>
      <c r="E13" s="2087"/>
      <c r="F13" s="2132"/>
      <c r="G13" s="2132"/>
      <c r="H13" s="1769"/>
      <c r="I13" s="2087"/>
      <c r="J13" s="2108" t="s">
        <v>2</v>
      </c>
      <c r="K13" s="2108" t="s">
        <v>33</v>
      </c>
      <c r="L13" s="2108" t="s">
        <v>34</v>
      </c>
      <c r="M13" s="181"/>
    </row>
    <row r="14" spans="1:16" s="177" customFormat="1" ht="13.5" customHeight="1">
      <c r="A14" s="183"/>
      <c r="B14" s="183"/>
      <c r="C14" s="184"/>
      <c r="D14" s="185"/>
      <c r="E14" s="185"/>
      <c r="F14" s="2132"/>
      <c r="G14" s="2132"/>
      <c r="H14" s="1769"/>
      <c r="I14" s="185"/>
      <c r="J14" s="2109" t="s">
        <v>7</v>
      </c>
      <c r="K14" s="2109" t="s">
        <v>35</v>
      </c>
      <c r="L14" s="2109" t="s">
        <v>36</v>
      </c>
      <c r="M14" s="186"/>
    </row>
    <row r="15" spans="1:16" s="177" customFormat="1" ht="7.5" customHeight="1">
      <c r="A15" s="189"/>
      <c r="B15" s="189"/>
      <c r="C15" s="190"/>
      <c r="D15" s="191"/>
      <c r="E15" s="191"/>
      <c r="F15" s="2098"/>
      <c r="G15" s="2098"/>
      <c r="H15" s="192"/>
      <c r="I15" s="191"/>
      <c r="J15" s="2110"/>
      <c r="K15" s="2110"/>
      <c r="L15" s="2110"/>
      <c r="M15" s="192"/>
    </row>
    <row r="16" spans="1:16" ht="6.95" customHeight="1">
      <c r="B16" s="288"/>
      <c r="C16" s="288"/>
      <c r="D16" s="289"/>
      <c r="E16" s="289"/>
      <c r="F16" s="2099"/>
      <c r="G16" s="2099"/>
      <c r="H16" s="290"/>
      <c r="I16" s="289"/>
      <c r="J16" s="2111"/>
      <c r="K16" s="2111"/>
      <c r="L16" s="2111"/>
      <c r="M16" s="290"/>
    </row>
    <row r="17" spans="2:17" s="193" customFormat="1" ht="15" customHeight="1">
      <c r="B17" s="199" t="s">
        <v>12</v>
      </c>
      <c r="C17" s="199"/>
      <c r="D17" s="200">
        <v>2022</v>
      </c>
      <c r="E17" s="200"/>
      <c r="F17" s="2122">
        <f t="shared" ref="F17:H17" si="0">SUM(F21,F25,F29,F33,F37,F41,F45,F49,F53,F57,F61,F65,F69,F73,F77,F81)</f>
        <v>4755010</v>
      </c>
      <c r="G17" s="2122">
        <f t="shared" si="0"/>
        <v>2426032</v>
      </c>
      <c r="H17" s="202">
        <f t="shared" si="0"/>
        <v>2328978</v>
      </c>
      <c r="I17" s="396"/>
      <c r="J17" s="2112">
        <f t="shared" ref="J17:L17" si="1">SUM(J21,J25,J29,J33,J37,J41,J45,J49,J53,J57,J61,J65,J69,J73,J77,J81)</f>
        <v>2770015</v>
      </c>
      <c r="K17" s="2112">
        <f t="shared" si="1"/>
        <v>1421657</v>
      </c>
      <c r="L17" s="2112">
        <f t="shared" si="1"/>
        <v>1348358</v>
      </c>
      <c r="M17" s="202"/>
    </row>
    <row r="18" spans="2:17" s="193" customFormat="1" ht="15" customHeight="1">
      <c r="B18" s="199"/>
      <c r="C18" s="199"/>
      <c r="D18" s="200">
        <v>2023</v>
      </c>
      <c r="E18" s="205"/>
      <c r="F18" s="2122">
        <f t="shared" ref="F18:H18" si="2">SUM(F22,F26,F30,F34,F38,F42,F46,F50,F54,F58,F62,F66,F70,F74,F78,F82)</f>
        <v>4832414</v>
      </c>
      <c r="G18" s="2122">
        <f t="shared" si="2"/>
        <v>2458351</v>
      </c>
      <c r="H18" s="202">
        <f t="shared" si="2"/>
        <v>2374063</v>
      </c>
      <c r="I18" s="396"/>
      <c r="J18" s="2112">
        <f t="shared" ref="J18:L18" si="3">SUM(J22,J26,J30,J34,J38,J42,J46,J50,J54,J58,J62,J66,J70,J74,J78,J82)</f>
        <v>2779131</v>
      </c>
      <c r="K18" s="2112">
        <f t="shared" si="3"/>
        <v>1426748</v>
      </c>
      <c r="L18" s="2112">
        <f t="shared" si="3"/>
        <v>1352383</v>
      </c>
      <c r="M18" s="202"/>
    </row>
    <row r="19" spans="2:17" s="193" customFormat="1" ht="15" customHeight="1">
      <c r="B19" s="199"/>
      <c r="C19" s="199"/>
      <c r="D19" s="200">
        <v>2024</v>
      </c>
      <c r="F19" s="2122">
        <f t="shared" ref="F19:H19" si="4">SUM(F23,F27,F31,F35,F39,F43,F47,F51,F55,F59,F63,F67,F71,F75,F79,F83)</f>
        <v>4874669</v>
      </c>
      <c r="G19" s="2122">
        <f t="shared" si="4"/>
        <v>2482717</v>
      </c>
      <c r="H19" s="202">
        <f t="shared" si="4"/>
        <v>2391952</v>
      </c>
      <c r="I19" s="396"/>
      <c r="J19" s="2112">
        <f t="shared" ref="J19:L19" si="5">SUM(J23,J27,J31,J35,J39,J43,J47,J51,J55,J59,J63,J67,J71,J75,J79,J83)</f>
        <v>2774767</v>
      </c>
      <c r="K19" s="2112">
        <f t="shared" si="5"/>
        <v>1424479</v>
      </c>
      <c r="L19" s="2112">
        <f t="shared" si="5"/>
        <v>1350288</v>
      </c>
      <c r="M19" s="202"/>
    </row>
    <row r="20" spans="2:17" s="193" customFormat="1" ht="8.1" customHeight="1">
      <c r="B20" s="199"/>
      <c r="C20" s="199"/>
      <c r="D20" s="205"/>
      <c r="E20" s="205"/>
      <c r="F20" s="2133"/>
      <c r="G20" s="2123"/>
      <c r="H20" s="56"/>
      <c r="I20" s="398"/>
      <c r="J20" s="2113"/>
      <c r="K20" s="2113"/>
      <c r="L20" s="2113"/>
      <c r="M20" s="202"/>
      <c r="N20" s="201"/>
      <c r="O20" s="198"/>
      <c r="P20" s="202"/>
      <c r="Q20" s="202"/>
    </row>
    <row r="21" spans="2:17" s="193" customFormat="1" ht="15" customHeight="1">
      <c r="B21" s="206" t="s">
        <v>13</v>
      </c>
      <c r="C21" s="206"/>
      <c r="D21" s="205">
        <v>2022</v>
      </c>
      <c r="E21" s="205"/>
      <c r="F21" s="2133">
        <f t="shared" ref="F21" si="6">SUM(G21:H21)</f>
        <v>569696</v>
      </c>
      <c r="G21" s="2123">
        <f>SUM(K21,'4.3  (2)'!G21,'4.3  (2)'!K20)</f>
        <v>291279</v>
      </c>
      <c r="H21" s="56">
        <f>SUM(L21,'4.3  (2)'!H21,'4.3  (2)'!L20)</f>
        <v>278417</v>
      </c>
      <c r="I21" s="398"/>
      <c r="J21" s="2113">
        <f>SUM(K21:L21)</f>
        <v>331205</v>
      </c>
      <c r="K21" s="2113">
        <v>170042</v>
      </c>
      <c r="L21" s="2113">
        <v>161163</v>
      </c>
      <c r="M21" s="56"/>
      <c r="N21" s="209"/>
      <c r="O21" s="210"/>
    </row>
    <row r="22" spans="2:17" s="193" customFormat="1" ht="15" customHeight="1">
      <c r="B22" s="206"/>
      <c r="C22" s="206"/>
      <c r="D22" s="205">
        <v>2023</v>
      </c>
      <c r="E22" s="205"/>
      <c r="F22" s="2133">
        <f t="shared" ref="F22:F23" si="7">SUM(G22:H22)</f>
        <v>578767</v>
      </c>
      <c r="G22" s="2123">
        <f>SUM(K22,'4.3  (2)'!G22,'4.3  (2)'!K21)</f>
        <v>295093</v>
      </c>
      <c r="H22" s="56">
        <f>SUM(L22,'4.3  (2)'!H22,'4.3  (2)'!L21)</f>
        <v>283674</v>
      </c>
      <c r="I22" s="398"/>
      <c r="J22" s="2113">
        <f t="shared" ref="J22:J23" si="8">SUM(K22:L22)</f>
        <v>333726</v>
      </c>
      <c r="K22" s="2113">
        <v>171191</v>
      </c>
      <c r="L22" s="2113">
        <v>162535</v>
      </c>
      <c r="M22" s="56"/>
      <c r="N22" s="209"/>
      <c r="O22" s="210"/>
      <c r="P22" s="56"/>
      <c r="Q22" s="56"/>
    </row>
    <row r="23" spans="2:17" s="193" customFormat="1" ht="15" customHeight="1">
      <c r="B23" s="206"/>
      <c r="C23" s="206"/>
      <c r="D23" s="205">
        <v>2024</v>
      </c>
      <c r="F23" s="2133">
        <f t="shared" si="7"/>
        <v>584948</v>
      </c>
      <c r="G23" s="2123">
        <f>SUM(K23,'4.3  (2)'!G23,'4.3  (2)'!K22)</f>
        <v>298717</v>
      </c>
      <c r="H23" s="56">
        <f>SUM(L23,'4.3  (2)'!H23,'4.3  (2)'!L22)</f>
        <v>286231</v>
      </c>
      <c r="I23" s="398"/>
      <c r="J23" s="2113">
        <f t="shared" si="8"/>
        <v>335452</v>
      </c>
      <c r="K23" s="2113">
        <v>172259</v>
      </c>
      <c r="L23" s="2113">
        <v>163193</v>
      </c>
      <c r="M23" s="56"/>
      <c r="N23" s="209"/>
      <c r="O23" s="210"/>
      <c r="P23" s="56"/>
      <c r="Q23" s="56"/>
    </row>
    <row r="24" spans="2:17" s="193" customFormat="1" ht="8.1" customHeight="1">
      <c r="B24" s="206"/>
      <c r="C24" s="206"/>
      <c r="D24" s="205"/>
      <c r="E24" s="205"/>
      <c r="F24" s="2133"/>
      <c r="G24" s="2123"/>
      <c r="H24" s="56"/>
      <c r="I24" s="398"/>
      <c r="J24" s="2113"/>
      <c r="K24" s="2113"/>
      <c r="L24" s="2113"/>
      <c r="M24" s="56"/>
      <c r="N24" s="209"/>
      <c r="O24" s="210"/>
      <c r="P24" s="56"/>
      <c r="Q24" s="56"/>
    </row>
    <row r="25" spans="2:17" s="193" customFormat="1" ht="15" customHeight="1">
      <c r="B25" s="206" t="s">
        <v>14</v>
      </c>
      <c r="C25" s="206"/>
      <c r="D25" s="205">
        <v>2022</v>
      </c>
      <c r="E25" s="205"/>
      <c r="F25" s="2133">
        <f t="shared" ref="F25:F27" si="9">SUM(G25:H25)</f>
        <v>332115</v>
      </c>
      <c r="G25" s="2123">
        <f>SUM(K25,'4.3  (2)'!G25,'4.3  (2)'!K24)</f>
        <v>167715</v>
      </c>
      <c r="H25" s="56">
        <f>SUM(L25,'4.3  (2)'!H25,'4.3  (2)'!L24)</f>
        <v>164400</v>
      </c>
      <c r="I25" s="398"/>
      <c r="J25" s="2113">
        <f>SUM(K25:L25)</f>
        <v>188524</v>
      </c>
      <c r="K25" s="2113">
        <v>96184</v>
      </c>
      <c r="L25" s="2113">
        <v>92340</v>
      </c>
      <c r="M25" s="56"/>
      <c r="N25" s="209"/>
      <c r="O25" s="210"/>
    </row>
    <row r="26" spans="2:17" s="193" customFormat="1" ht="15" customHeight="1">
      <c r="B26" s="206"/>
      <c r="C26" s="206"/>
      <c r="D26" s="205">
        <v>2023</v>
      </c>
      <c r="E26" s="205"/>
      <c r="F26" s="2133">
        <f t="shared" si="9"/>
        <v>336207</v>
      </c>
      <c r="G26" s="2123">
        <f>SUM(K26,'4.3  (2)'!G26,'4.3  (2)'!K25)</f>
        <v>169018</v>
      </c>
      <c r="H26" s="56">
        <f>SUM(L26,'4.3  (2)'!H26,'4.3  (2)'!L25)</f>
        <v>167189</v>
      </c>
      <c r="I26" s="398"/>
      <c r="J26" s="2113">
        <f t="shared" ref="J26:J27" si="10">SUM(K26:L26)</f>
        <v>188360</v>
      </c>
      <c r="K26" s="2113">
        <v>95997</v>
      </c>
      <c r="L26" s="2113">
        <v>92363</v>
      </c>
      <c r="M26" s="56"/>
      <c r="N26" s="209"/>
      <c r="O26" s="210"/>
      <c r="P26" s="56"/>
      <c r="Q26" s="56"/>
    </row>
    <row r="27" spans="2:17" s="193" customFormat="1" ht="15" customHeight="1">
      <c r="B27" s="206"/>
      <c r="C27" s="206"/>
      <c r="D27" s="205">
        <v>2024</v>
      </c>
      <c r="F27" s="2133">
        <f t="shared" si="9"/>
        <v>337152</v>
      </c>
      <c r="G27" s="2123">
        <f>SUM(K27,'4.3  (2)'!G27,'4.3  (2)'!K26)</f>
        <v>169676</v>
      </c>
      <c r="H27" s="56">
        <f>SUM(L27,'4.3  (2)'!H27,'4.3  (2)'!L26)</f>
        <v>167476</v>
      </c>
      <c r="I27" s="398"/>
      <c r="J27" s="2113">
        <f t="shared" si="10"/>
        <v>187745</v>
      </c>
      <c r="K27" s="2113">
        <v>95791</v>
      </c>
      <c r="L27" s="2113">
        <v>91954</v>
      </c>
      <c r="M27" s="56"/>
      <c r="N27" s="209"/>
      <c r="O27" s="210"/>
      <c r="P27" s="56"/>
      <c r="Q27" s="56"/>
    </row>
    <row r="28" spans="2:17" s="193" customFormat="1" ht="8.1" customHeight="1">
      <c r="B28" s="206"/>
      <c r="C28" s="206"/>
      <c r="D28" s="205"/>
      <c r="E28" s="205"/>
      <c r="F28" s="2133"/>
      <c r="G28" s="2123"/>
      <c r="H28" s="56"/>
      <c r="I28" s="398"/>
      <c r="J28" s="2113"/>
      <c r="K28" s="2113"/>
      <c r="L28" s="2113"/>
      <c r="M28" s="56"/>
      <c r="N28" s="209"/>
      <c r="O28" s="210"/>
      <c r="P28" s="56"/>
      <c r="Q28" s="56"/>
    </row>
    <row r="29" spans="2:17" s="193" customFormat="1" ht="15" customHeight="1">
      <c r="B29" s="206" t="s">
        <v>15</v>
      </c>
      <c r="C29" s="206"/>
      <c r="D29" s="205">
        <v>2022</v>
      </c>
      <c r="E29" s="205"/>
      <c r="F29" s="2133">
        <f t="shared" ref="F29:F31" si="11">SUM(G29:H29)</f>
        <v>285474</v>
      </c>
      <c r="G29" s="2123">
        <f>SUM(K29,'4.3  (2)'!G29,'4.3  (2)'!K28)</f>
        <v>144310</v>
      </c>
      <c r="H29" s="56">
        <f>SUM(L29,'4.3  (2)'!H29,'4.3  (2)'!L28)</f>
        <v>141164</v>
      </c>
      <c r="I29" s="398"/>
      <c r="J29" s="2113">
        <f>SUM(K29:L29)</f>
        <v>172145</v>
      </c>
      <c r="K29" s="2113">
        <v>87780</v>
      </c>
      <c r="L29" s="2113">
        <v>84365</v>
      </c>
      <c r="M29" s="56"/>
      <c r="N29" s="209"/>
      <c r="O29" s="210"/>
    </row>
    <row r="30" spans="2:17" s="193" customFormat="1" ht="15" customHeight="1">
      <c r="B30" s="206"/>
      <c r="C30" s="206"/>
      <c r="D30" s="205">
        <v>2023</v>
      </c>
      <c r="E30" s="205"/>
      <c r="F30" s="2133">
        <f t="shared" si="11"/>
        <v>291407</v>
      </c>
      <c r="G30" s="2123">
        <f>SUM(K30,'4.3  (2)'!G30,'4.3  (2)'!K29)</f>
        <v>146442</v>
      </c>
      <c r="H30" s="56">
        <f>SUM(L30,'4.3  (2)'!H30,'4.3  (2)'!L29)</f>
        <v>144965</v>
      </c>
      <c r="I30" s="398"/>
      <c r="J30" s="2113">
        <f t="shared" ref="J30:J31" si="12">SUM(K30:L30)</f>
        <v>171867</v>
      </c>
      <c r="K30" s="2113">
        <v>87535</v>
      </c>
      <c r="L30" s="2113">
        <v>84332</v>
      </c>
      <c r="M30" s="56"/>
      <c r="N30" s="209"/>
      <c r="O30" s="210"/>
      <c r="P30" s="56"/>
      <c r="Q30" s="56"/>
    </row>
    <row r="31" spans="2:17" s="193" customFormat="1" ht="15" customHeight="1">
      <c r="B31" s="206"/>
      <c r="C31" s="206"/>
      <c r="D31" s="205">
        <v>2024</v>
      </c>
      <c r="F31" s="2133">
        <f t="shared" si="11"/>
        <v>295392</v>
      </c>
      <c r="G31" s="2123">
        <f>SUM(K31,'4.3  (2)'!G31,'4.3  (2)'!K30)</f>
        <v>148391</v>
      </c>
      <c r="H31" s="56">
        <f>SUM(L31,'4.3  (2)'!H31,'4.3  (2)'!L30)</f>
        <v>147001</v>
      </c>
      <c r="I31" s="398"/>
      <c r="J31" s="2113">
        <f t="shared" si="12"/>
        <v>170780</v>
      </c>
      <c r="K31" s="2113">
        <v>87006</v>
      </c>
      <c r="L31" s="2113">
        <v>83774</v>
      </c>
      <c r="M31" s="56"/>
      <c r="N31" s="209"/>
      <c r="O31" s="210"/>
      <c r="P31" s="56"/>
      <c r="Q31" s="56"/>
    </row>
    <row r="32" spans="2:17" s="193" customFormat="1" ht="8.1" customHeight="1">
      <c r="B32" s="206"/>
      <c r="C32" s="206"/>
      <c r="D32" s="205"/>
      <c r="E32" s="205"/>
      <c r="F32" s="2133"/>
      <c r="G32" s="2123"/>
      <c r="H32" s="56"/>
      <c r="I32" s="398"/>
      <c r="J32" s="2113"/>
      <c r="K32" s="2113"/>
      <c r="L32" s="2113"/>
      <c r="M32" s="56"/>
      <c r="N32" s="209"/>
      <c r="O32" s="210"/>
      <c r="P32" s="56"/>
      <c r="Q32" s="56"/>
    </row>
    <row r="33" spans="2:17" s="193" customFormat="1" ht="15" customHeight="1">
      <c r="B33" s="206" t="s">
        <v>16</v>
      </c>
      <c r="C33" s="212"/>
      <c r="D33" s="205">
        <v>2022</v>
      </c>
      <c r="E33" s="205"/>
      <c r="F33" s="2133">
        <f t="shared" ref="F33:F35" si="13">SUM(G33:H33)</f>
        <v>148654</v>
      </c>
      <c r="G33" s="2123">
        <f>SUM(K33,'4.3  (2)'!G33,'4.3  (2)'!K32)</f>
        <v>75890</v>
      </c>
      <c r="H33" s="56">
        <f>SUM(L33,'4.3  (2)'!H33,'4.3  (2)'!L32)</f>
        <v>72764</v>
      </c>
      <c r="I33" s="398"/>
      <c r="J33" s="2113">
        <f>SUM(K33:L33)</f>
        <v>86269</v>
      </c>
      <c r="K33" s="2113">
        <v>44411</v>
      </c>
      <c r="L33" s="2113">
        <v>41858</v>
      </c>
      <c r="M33" s="56"/>
      <c r="N33" s="209"/>
      <c r="O33" s="213"/>
    </row>
    <row r="34" spans="2:17" s="193" customFormat="1" ht="15" customHeight="1">
      <c r="B34" s="206"/>
      <c r="C34" s="212"/>
      <c r="D34" s="205">
        <v>2023</v>
      </c>
      <c r="E34" s="205"/>
      <c r="F34" s="2133">
        <f t="shared" si="13"/>
        <v>152366</v>
      </c>
      <c r="G34" s="2123">
        <f>SUM(K34,'4.3  (2)'!G34,'4.3  (2)'!K33)</f>
        <v>77777</v>
      </c>
      <c r="H34" s="56">
        <f>SUM(L34,'4.3  (2)'!H34,'4.3  (2)'!L33)</f>
        <v>74589</v>
      </c>
      <c r="I34" s="398"/>
      <c r="J34" s="2113">
        <f t="shared" ref="J34:J35" si="14">SUM(K34:L34)</f>
        <v>87251</v>
      </c>
      <c r="K34" s="2113">
        <v>44932</v>
      </c>
      <c r="L34" s="2113">
        <v>42319</v>
      </c>
      <c r="M34" s="56"/>
      <c r="N34" s="209"/>
      <c r="O34" s="213"/>
      <c r="P34" s="56"/>
      <c r="Q34" s="56"/>
    </row>
    <row r="35" spans="2:17" s="193" customFormat="1" ht="15" customHeight="1">
      <c r="B35" s="206"/>
      <c r="C35" s="212"/>
      <c r="D35" s="205">
        <v>2024</v>
      </c>
      <c r="F35" s="2133">
        <f t="shared" si="13"/>
        <v>154721</v>
      </c>
      <c r="G35" s="2123">
        <f>SUM(K35,'4.3  (2)'!G35,'4.3  (2)'!K34)</f>
        <v>79233</v>
      </c>
      <c r="H35" s="56">
        <f>SUM(L35,'4.3  (2)'!H35,'4.3  (2)'!L34)</f>
        <v>75488</v>
      </c>
      <c r="I35" s="398"/>
      <c r="J35" s="2113">
        <f t="shared" si="14"/>
        <v>87840</v>
      </c>
      <c r="K35" s="2113">
        <v>45224</v>
      </c>
      <c r="L35" s="2113">
        <v>42616</v>
      </c>
      <c r="M35" s="56"/>
      <c r="N35" s="209"/>
      <c r="O35" s="213"/>
      <c r="P35" s="56"/>
      <c r="Q35" s="56"/>
    </row>
    <row r="36" spans="2:17" s="193" customFormat="1" ht="8.1" customHeight="1">
      <c r="B36" s="206"/>
      <c r="C36" s="212"/>
      <c r="D36" s="205"/>
      <c r="E36" s="205"/>
      <c r="F36" s="2133"/>
      <c r="G36" s="2123"/>
      <c r="H36" s="56"/>
      <c r="I36" s="398"/>
      <c r="J36" s="2113"/>
      <c r="K36" s="2113"/>
      <c r="L36" s="2113"/>
      <c r="M36" s="56"/>
      <c r="N36" s="209"/>
      <c r="O36" s="213"/>
      <c r="P36" s="56"/>
      <c r="Q36" s="56"/>
    </row>
    <row r="37" spans="2:17" s="193" customFormat="1" ht="15" customHeight="1">
      <c r="B37" s="206" t="s">
        <v>17</v>
      </c>
      <c r="C37" s="194"/>
      <c r="D37" s="205">
        <v>2022</v>
      </c>
      <c r="E37" s="205"/>
      <c r="F37" s="2133">
        <f t="shared" ref="F37:F39" si="15">SUM(G37:H37)</f>
        <v>192427</v>
      </c>
      <c r="G37" s="2123">
        <f>SUM(K37,'4.3  (2)'!G37,'4.3  (2)'!K36)</f>
        <v>98603</v>
      </c>
      <c r="H37" s="56">
        <f>SUM(L37,'4.3  (2)'!H37,'4.3  (2)'!L36)</f>
        <v>93824</v>
      </c>
      <c r="I37" s="398"/>
      <c r="J37" s="2113">
        <f>SUM(K37:L37)</f>
        <v>108856</v>
      </c>
      <c r="K37" s="2113">
        <v>56120</v>
      </c>
      <c r="L37" s="2113">
        <v>52736</v>
      </c>
      <c r="M37" s="56"/>
      <c r="N37" s="209"/>
      <c r="O37" s="210"/>
    </row>
    <row r="38" spans="2:17" s="193" customFormat="1" ht="15" customHeight="1">
      <c r="B38" s="206"/>
      <c r="C38" s="194"/>
      <c r="D38" s="205">
        <v>2023</v>
      </c>
      <c r="E38" s="205"/>
      <c r="F38" s="2133">
        <f t="shared" si="15"/>
        <v>196445</v>
      </c>
      <c r="G38" s="2123">
        <f>SUM(K38,'4.3  (2)'!G38,'4.3  (2)'!K37)</f>
        <v>100632</v>
      </c>
      <c r="H38" s="56">
        <f>SUM(L38,'4.3  (2)'!H38,'4.3  (2)'!L37)</f>
        <v>95813</v>
      </c>
      <c r="I38" s="398"/>
      <c r="J38" s="2113">
        <f t="shared" ref="J38:J39" si="16">SUM(K38:L38)</f>
        <v>109880</v>
      </c>
      <c r="K38" s="2113">
        <v>56814</v>
      </c>
      <c r="L38" s="2113">
        <v>53066</v>
      </c>
      <c r="M38" s="56"/>
      <c r="N38" s="209"/>
      <c r="O38" s="210"/>
      <c r="P38" s="56"/>
      <c r="Q38" s="56"/>
    </row>
    <row r="39" spans="2:17" s="193" customFormat="1" ht="15" customHeight="1">
      <c r="B39" s="206"/>
      <c r="C39" s="194"/>
      <c r="D39" s="205">
        <v>2024</v>
      </c>
      <c r="F39" s="2133">
        <f t="shared" si="15"/>
        <v>199956</v>
      </c>
      <c r="G39" s="2123">
        <f>SUM(K39,'4.3  (2)'!G39,'4.3  (2)'!K38)</f>
        <v>102669</v>
      </c>
      <c r="H39" s="56">
        <f>SUM(L39,'4.3  (2)'!H39,'4.3  (2)'!L38)</f>
        <v>97287</v>
      </c>
      <c r="I39" s="398"/>
      <c r="J39" s="2113">
        <f t="shared" si="16"/>
        <v>110441</v>
      </c>
      <c r="K39" s="2113">
        <v>57127</v>
      </c>
      <c r="L39" s="2113">
        <v>53314</v>
      </c>
      <c r="M39" s="56"/>
      <c r="N39" s="209"/>
      <c r="O39" s="210"/>
      <c r="P39" s="56"/>
      <c r="Q39" s="56"/>
    </row>
    <row r="40" spans="2:17" s="193" customFormat="1" ht="8.1" customHeight="1">
      <c r="B40" s="206"/>
      <c r="C40" s="194"/>
      <c r="D40" s="205"/>
      <c r="E40" s="205"/>
      <c r="F40" s="2133"/>
      <c r="G40" s="2123"/>
      <c r="H40" s="56"/>
      <c r="I40" s="398"/>
      <c r="J40" s="2113"/>
      <c r="K40" s="2113"/>
      <c r="L40" s="2113"/>
      <c r="M40" s="56"/>
      <c r="N40" s="209"/>
      <c r="O40" s="210"/>
      <c r="P40" s="56"/>
      <c r="Q40" s="56"/>
    </row>
    <row r="41" spans="2:17" s="193" customFormat="1" ht="15" customHeight="1">
      <c r="B41" s="206" t="s">
        <v>18</v>
      </c>
      <c r="C41" s="194"/>
      <c r="D41" s="205">
        <v>2022</v>
      </c>
      <c r="E41" s="205"/>
      <c r="F41" s="2133">
        <f t="shared" ref="F41:F43" si="17">SUM(G41:H41)</f>
        <v>253447</v>
      </c>
      <c r="G41" s="2123">
        <f>SUM(K41,'4.3  (2)'!G41,'4.3  (2)'!K40)</f>
        <v>129319</v>
      </c>
      <c r="H41" s="56">
        <f>SUM(L41,'4.3  (2)'!H41,'4.3  (2)'!L40)</f>
        <v>124128</v>
      </c>
      <c r="I41" s="398"/>
      <c r="J41" s="2113">
        <f>SUM(K41:L41)</f>
        <v>151624</v>
      </c>
      <c r="K41" s="2113">
        <v>77478</v>
      </c>
      <c r="L41" s="2113">
        <v>74146</v>
      </c>
      <c r="M41" s="56"/>
      <c r="N41" s="209"/>
      <c r="O41" s="210"/>
    </row>
    <row r="42" spans="2:17" s="193" customFormat="1" ht="15" customHeight="1">
      <c r="B42" s="206"/>
      <c r="C42" s="194"/>
      <c r="D42" s="205">
        <v>2023</v>
      </c>
      <c r="E42" s="205"/>
      <c r="F42" s="2133">
        <f t="shared" si="17"/>
        <v>258405</v>
      </c>
      <c r="G42" s="2123">
        <f>SUM(K42,'4.3  (2)'!G42,'4.3  (2)'!K41)</f>
        <v>131547</v>
      </c>
      <c r="H42" s="56">
        <f>SUM(L42,'4.3  (2)'!H42,'4.3  (2)'!L41)</f>
        <v>126858</v>
      </c>
      <c r="I42" s="398"/>
      <c r="J42" s="2113">
        <f t="shared" ref="J42:J43" si="18">SUM(K42:L42)</f>
        <v>152546</v>
      </c>
      <c r="K42" s="2113">
        <v>78206</v>
      </c>
      <c r="L42" s="2113">
        <v>74340</v>
      </c>
      <c r="M42" s="56"/>
      <c r="N42" s="209"/>
      <c r="O42" s="210"/>
      <c r="P42" s="56"/>
      <c r="Q42" s="56"/>
    </row>
    <row r="43" spans="2:17" s="193" customFormat="1" ht="15" customHeight="1">
      <c r="B43" s="206"/>
      <c r="C43" s="194"/>
      <c r="D43" s="205">
        <v>2024</v>
      </c>
      <c r="F43" s="2133">
        <f t="shared" si="17"/>
        <v>262251</v>
      </c>
      <c r="G43" s="2123">
        <f>SUM(K43,'4.3  (2)'!G43,'4.3  (2)'!K42)</f>
        <v>133643</v>
      </c>
      <c r="H43" s="56">
        <f>SUM(L43,'4.3  (2)'!H43,'4.3  (2)'!L42)</f>
        <v>128608</v>
      </c>
      <c r="I43" s="398"/>
      <c r="J43" s="2113">
        <f t="shared" si="18"/>
        <v>152824</v>
      </c>
      <c r="K43" s="2113">
        <v>78219</v>
      </c>
      <c r="L43" s="2113">
        <v>74605</v>
      </c>
      <c r="M43" s="56"/>
      <c r="N43" s="209"/>
      <c r="O43" s="210"/>
      <c r="P43" s="56"/>
      <c r="Q43" s="56"/>
    </row>
    <row r="44" spans="2:17" s="193" customFormat="1" ht="8.1" customHeight="1">
      <c r="B44" s="206"/>
      <c r="C44" s="194"/>
      <c r="D44" s="205"/>
      <c r="E44" s="205"/>
      <c r="F44" s="2133"/>
      <c r="G44" s="2123"/>
      <c r="H44" s="56"/>
      <c r="I44" s="398"/>
      <c r="J44" s="2113"/>
      <c r="K44" s="2113"/>
      <c r="L44" s="2113"/>
      <c r="M44" s="56"/>
      <c r="N44" s="209"/>
      <c r="O44" s="210"/>
      <c r="P44" s="56"/>
      <c r="Q44" s="56"/>
    </row>
    <row r="45" spans="2:17" s="193" customFormat="1" ht="15" customHeight="1">
      <c r="B45" s="206" t="s">
        <v>19</v>
      </c>
      <c r="C45" s="194"/>
      <c r="D45" s="205">
        <v>2022</v>
      </c>
      <c r="E45" s="205"/>
      <c r="F45" s="2133">
        <f t="shared" ref="F45:F47" si="19">SUM(G45:H45)</f>
        <v>228176</v>
      </c>
      <c r="G45" s="2123">
        <f>SUM(K45,'4.3  (2)'!G45,'4.3  (2)'!K44)</f>
        <v>116511</v>
      </c>
      <c r="H45" s="56">
        <f>SUM(L45,'4.3  (2)'!H45,'4.3  (2)'!L44)</f>
        <v>111665</v>
      </c>
      <c r="I45" s="398"/>
      <c r="J45" s="2113">
        <f>SUM(K45:L45)</f>
        <v>129598</v>
      </c>
      <c r="K45" s="2113">
        <v>66349</v>
      </c>
      <c r="L45" s="2113">
        <v>63249</v>
      </c>
      <c r="M45" s="56"/>
      <c r="N45" s="209"/>
      <c r="O45" s="210"/>
    </row>
    <row r="46" spans="2:17" s="193" customFormat="1" ht="15" customHeight="1">
      <c r="B46" s="206"/>
      <c r="C46" s="194"/>
      <c r="D46" s="205">
        <v>2023</v>
      </c>
      <c r="E46" s="205"/>
      <c r="F46" s="2133">
        <f t="shared" si="19"/>
        <v>230087</v>
      </c>
      <c r="G46" s="2123">
        <f>SUM(K46,'4.3  (2)'!G46,'4.3  (2)'!K45)</f>
        <v>117163</v>
      </c>
      <c r="H46" s="56">
        <f>SUM(L46,'4.3  (2)'!H46,'4.3  (2)'!L45)</f>
        <v>112924</v>
      </c>
      <c r="I46" s="398"/>
      <c r="J46" s="2113">
        <f t="shared" ref="J46:J47" si="20">SUM(K46:L46)</f>
        <v>129737</v>
      </c>
      <c r="K46" s="2113">
        <v>66366</v>
      </c>
      <c r="L46" s="2113">
        <v>63371</v>
      </c>
      <c r="M46" s="56"/>
      <c r="N46" s="209"/>
      <c r="O46" s="210"/>
      <c r="P46" s="56"/>
      <c r="Q46" s="56"/>
    </row>
    <row r="47" spans="2:17" s="193" customFormat="1" ht="15" customHeight="1">
      <c r="B47" s="206"/>
      <c r="C47" s="194"/>
      <c r="D47" s="205">
        <v>2024</v>
      </c>
      <c r="F47" s="2133">
        <f t="shared" si="19"/>
        <v>230113</v>
      </c>
      <c r="G47" s="2123">
        <f>SUM(K47,'4.3  (2)'!G47,'4.3  (2)'!K46)</f>
        <v>117383</v>
      </c>
      <c r="H47" s="56">
        <f>SUM(L47,'4.3  (2)'!H47,'4.3  (2)'!L46)</f>
        <v>112730</v>
      </c>
      <c r="I47" s="398"/>
      <c r="J47" s="2113">
        <f t="shared" si="20"/>
        <v>128702</v>
      </c>
      <c r="K47" s="2113">
        <v>65744</v>
      </c>
      <c r="L47" s="2113">
        <v>62958</v>
      </c>
      <c r="M47" s="56"/>
      <c r="N47" s="209"/>
      <c r="O47" s="210"/>
      <c r="P47" s="56"/>
      <c r="Q47" s="56"/>
    </row>
    <row r="48" spans="2:17" s="193" customFormat="1" ht="8.1" customHeight="1">
      <c r="B48" s="206"/>
      <c r="C48" s="194"/>
      <c r="D48" s="205"/>
      <c r="E48" s="205"/>
      <c r="F48" s="2133"/>
      <c r="G48" s="2123"/>
      <c r="H48" s="56"/>
      <c r="I48" s="398"/>
      <c r="J48" s="2113"/>
      <c r="K48" s="2113"/>
      <c r="L48" s="2113"/>
      <c r="M48" s="56"/>
      <c r="N48" s="209"/>
      <c r="O48" s="210"/>
      <c r="P48" s="56"/>
      <c r="Q48" s="56"/>
    </row>
    <row r="49" spans="2:17" s="193" customFormat="1" ht="15" customHeight="1">
      <c r="B49" s="206" t="s">
        <v>20</v>
      </c>
      <c r="C49" s="194"/>
      <c r="D49" s="205">
        <v>2022</v>
      </c>
      <c r="E49" s="205"/>
      <c r="F49" s="2133">
        <f t="shared" ref="F49:F51" si="21">SUM(G49:H49)</f>
        <v>360930</v>
      </c>
      <c r="G49" s="2123">
        <f>SUM(K49,'4.3  (2)'!G49,'4.3  (2)'!K48)</f>
        <v>184577</v>
      </c>
      <c r="H49" s="56">
        <f>SUM(L49,'4.3  (2)'!H49,'4.3  (2)'!L48)</f>
        <v>176353</v>
      </c>
      <c r="I49" s="398"/>
      <c r="J49" s="2113">
        <f>SUM(K49:L49)</f>
        <v>200543</v>
      </c>
      <c r="K49" s="2113">
        <v>103142</v>
      </c>
      <c r="L49" s="2113">
        <v>97401</v>
      </c>
      <c r="M49" s="56"/>
      <c r="N49" s="209"/>
      <c r="O49" s="210"/>
    </row>
    <row r="50" spans="2:17" s="193" customFormat="1" ht="15" customHeight="1">
      <c r="B50" s="206"/>
      <c r="C50" s="194"/>
      <c r="D50" s="205">
        <v>2023</v>
      </c>
      <c r="E50" s="205"/>
      <c r="F50" s="2133">
        <f t="shared" si="21"/>
        <v>363693</v>
      </c>
      <c r="G50" s="2123">
        <f>SUM(K50,'4.3  (2)'!G50,'4.3  (2)'!K49)</f>
        <v>185612</v>
      </c>
      <c r="H50" s="56">
        <f>SUM(L50,'4.3  (2)'!H50,'4.3  (2)'!L49)</f>
        <v>178081</v>
      </c>
      <c r="I50" s="398"/>
      <c r="J50" s="2113">
        <f t="shared" ref="J50:J51" si="22">SUM(K50:L50)</f>
        <v>198997</v>
      </c>
      <c r="K50" s="2113">
        <v>102491</v>
      </c>
      <c r="L50" s="2113">
        <v>96506</v>
      </c>
      <c r="M50" s="56"/>
      <c r="N50" s="209"/>
      <c r="O50" s="210"/>
      <c r="P50" s="56"/>
      <c r="Q50" s="56"/>
    </row>
    <row r="51" spans="2:17" s="193" customFormat="1" ht="15" customHeight="1">
      <c r="B51" s="206"/>
      <c r="C51" s="194"/>
      <c r="D51" s="205">
        <v>2024</v>
      </c>
      <c r="F51" s="2133">
        <f t="shared" si="21"/>
        <v>364623</v>
      </c>
      <c r="G51" s="2123">
        <f>SUM(K51,'4.3  (2)'!G51,'4.3  (2)'!K50)</f>
        <v>186622</v>
      </c>
      <c r="H51" s="56">
        <f>SUM(L51,'4.3  (2)'!H51,'4.3  (2)'!L50)</f>
        <v>178001</v>
      </c>
      <c r="I51" s="398"/>
      <c r="J51" s="2113">
        <f t="shared" si="22"/>
        <v>196506</v>
      </c>
      <c r="K51" s="2113">
        <v>101047</v>
      </c>
      <c r="L51" s="2113">
        <v>95459</v>
      </c>
      <c r="M51" s="56"/>
      <c r="N51" s="209"/>
      <c r="O51" s="210"/>
      <c r="P51" s="56"/>
      <c r="Q51" s="56"/>
    </row>
    <row r="52" spans="2:17" s="193" customFormat="1" ht="8.1" customHeight="1">
      <c r="B52" s="206"/>
      <c r="C52" s="194"/>
      <c r="D52" s="205"/>
      <c r="E52" s="205"/>
      <c r="F52" s="2133"/>
      <c r="G52" s="2123"/>
      <c r="H52" s="56"/>
      <c r="I52" s="398"/>
      <c r="J52" s="2113"/>
      <c r="K52" s="2113"/>
      <c r="L52" s="2113"/>
      <c r="M52" s="56"/>
      <c r="N52" s="209"/>
      <c r="O52" s="210"/>
      <c r="P52" s="56"/>
      <c r="Q52" s="56"/>
    </row>
    <row r="53" spans="2:17" s="193" customFormat="1" ht="15" customHeight="1">
      <c r="B53" s="206" t="s">
        <v>21</v>
      </c>
      <c r="C53" s="212"/>
      <c r="D53" s="205">
        <v>2022</v>
      </c>
      <c r="E53" s="205"/>
      <c r="F53" s="2133">
        <f t="shared" ref="F53:F55" si="23">SUM(G53:H53)</f>
        <v>43368</v>
      </c>
      <c r="G53" s="2123">
        <f>SUM(K53,'4.3  (2)'!G53,'4.3  (2)'!K52)</f>
        <v>22327</v>
      </c>
      <c r="H53" s="56">
        <f>SUM(L53,'4.3  (2)'!H53,'4.3  (2)'!L52)</f>
        <v>21041</v>
      </c>
      <c r="I53" s="398"/>
      <c r="J53" s="2113">
        <f>SUM(K53:L53)</f>
        <v>24253</v>
      </c>
      <c r="K53" s="2113">
        <v>12551</v>
      </c>
      <c r="L53" s="2113">
        <v>11702</v>
      </c>
      <c r="M53" s="56"/>
      <c r="N53" s="209"/>
      <c r="O53" s="213"/>
    </row>
    <row r="54" spans="2:17" s="193" customFormat="1" ht="15" customHeight="1">
      <c r="B54" s="206"/>
      <c r="C54" s="212"/>
      <c r="D54" s="205">
        <v>2023</v>
      </c>
      <c r="E54" s="205"/>
      <c r="F54" s="2133">
        <f t="shared" si="23"/>
        <v>44989</v>
      </c>
      <c r="G54" s="2123">
        <f>SUM(K54,'4.3  (2)'!G54,'4.3  (2)'!K53)</f>
        <v>23204</v>
      </c>
      <c r="H54" s="56">
        <f>SUM(L54,'4.3  (2)'!H54,'4.3  (2)'!L53)</f>
        <v>21785</v>
      </c>
      <c r="I54" s="398"/>
      <c r="J54" s="2113">
        <f t="shared" ref="J54:J55" si="24">SUM(K54:L54)</f>
        <v>24596</v>
      </c>
      <c r="K54" s="2113">
        <v>12743</v>
      </c>
      <c r="L54" s="2113">
        <v>11853</v>
      </c>
      <c r="M54" s="56"/>
      <c r="N54" s="209"/>
      <c r="O54" s="213"/>
      <c r="P54" s="56"/>
      <c r="Q54" s="56"/>
    </row>
    <row r="55" spans="2:17" s="193" customFormat="1" ht="15" customHeight="1">
      <c r="B55" s="206"/>
      <c r="C55" s="212"/>
      <c r="D55" s="205">
        <v>2024</v>
      </c>
      <c r="F55" s="2133">
        <f t="shared" si="23"/>
        <v>46185</v>
      </c>
      <c r="G55" s="2123">
        <f>SUM(K55,'4.3  (2)'!G55,'4.3  (2)'!K54)</f>
        <v>23979</v>
      </c>
      <c r="H55" s="56">
        <f>SUM(L55,'4.3  (2)'!H55,'4.3  (2)'!L54)</f>
        <v>22206</v>
      </c>
      <c r="I55" s="398"/>
      <c r="J55" s="2113">
        <f t="shared" si="24"/>
        <v>24794</v>
      </c>
      <c r="K55" s="2113">
        <v>12817</v>
      </c>
      <c r="L55" s="2113">
        <v>11977</v>
      </c>
      <c r="M55" s="56"/>
      <c r="N55" s="209"/>
      <c r="O55" s="213"/>
      <c r="P55" s="56"/>
      <c r="Q55" s="56"/>
    </row>
    <row r="56" spans="2:17" s="193" customFormat="1" ht="8.1" customHeight="1">
      <c r="B56" s="206"/>
      <c r="C56" s="212"/>
      <c r="D56" s="205"/>
      <c r="E56" s="205"/>
      <c r="F56" s="2133"/>
      <c r="G56" s="2123"/>
      <c r="H56" s="56"/>
      <c r="I56" s="398"/>
      <c r="J56" s="2113"/>
      <c r="K56" s="2113"/>
      <c r="L56" s="2113"/>
      <c r="M56" s="56"/>
      <c r="N56" s="209"/>
      <c r="O56" s="213"/>
      <c r="P56" s="56"/>
    </row>
    <row r="57" spans="2:17" s="193" customFormat="1" ht="15" customHeight="1">
      <c r="B57" s="206" t="s">
        <v>22</v>
      </c>
      <c r="C57" s="194"/>
      <c r="D57" s="205">
        <v>2022</v>
      </c>
      <c r="E57" s="205"/>
      <c r="F57" s="2133">
        <f t="shared" ref="F57:F59" si="25">SUM(G57:H57)</f>
        <v>916286</v>
      </c>
      <c r="G57" s="2123">
        <f>SUM(K57,'4.3  (2)'!G57,'4.3  (2)'!K56)</f>
        <v>466383</v>
      </c>
      <c r="H57" s="56">
        <f>SUM(L57,'4.3  (2)'!H57,'4.3  (2)'!L56)</f>
        <v>449903</v>
      </c>
      <c r="I57" s="398"/>
      <c r="J57" s="2113">
        <f>SUM(K57:L57)</f>
        <v>548622</v>
      </c>
      <c r="K57" s="2113">
        <v>281261</v>
      </c>
      <c r="L57" s="2113">
        <v>267361</v>
      </c>
      <c r="M57" s="56"/>
      <c r="N57" s="209"/>
      <c r="O57" s="210"/>
    </row>
    <row r="58" spans="2:17" s="193" customFormat="1" ht="15" customHeight="1">
      <c r="B58" s="206"/>
      <c r="C58" s="194"/>
      <c r="D58" s="205">
        <v>2023</v>
      </c>
      <c r="E58" s="205"/>
      <c r="F58" s="2133">
        <f t="shared" si="25"/>
        <v>931227</v>
      </c>
      <c r="G58" s="2123">
        <f>SUM(K58,'4.3  (2)'!G58,'4.3  (2)'!K57)</f>
        <v>473226</v>
      </c>
      <c r="H58" s="56">
        <f>SUM(L58,'4.3  (2)'!H58,'4.3  (2)'!L57)</f>
        <v>458001</v>
      </c>
      <c r="I58" s="398"/>
      <c r="J58" s="2113">
        <f t="shared" ref="J58:J59" si="26">SUM(K58:L58)</f>
        <v>553986</v>
      </c>
      <c r="K58" s="2113">
        <v>284275</v>
      </c>
      <c r="L58" s="2113">
        <v>269711</v>
      </c>
      <c r="M58" s="56"/>
      <c r="N58" s="209"/>
      <c r="O58" s="210"/>
      <c r="P58" s="56"/>
      <c r="Q58" s="56"/>
    </row>
    <row r="59" spans="2:17" s="193" customFormat="1" ht="15" customHeight="1">
      <c r="B59" s="206"/>
      <c r="C59" s="194"/>
      <c r="D59" s="205">
        <v>2024</v>
      </c>
      <c r="F59" s="2133">
        <f t="shared" si="25"/>
        <v>941374</v>
      </c>
      <c r="G59" s="2123">
        <f>SUM(K59,'4.3  (2)'!G59,'4.3  (2)'!K58)</f>
        <v>479032</v>
      </c>
      <c r="H59" s="56">
        <f>SUM(L59,'4.3  (2)'!H59,'4.3  (2)'!L58)</f>
        <v>462342</v>
      </c>
      <c r="I59" s="398"/>
      <c r="J59" s="2113">
        <f t="shared" si="26"/>
        <v>556460</v>
      </c>
      <c r="K59" s="2113">
        <v>285833</v>
      </c>
      <c r="L59" s="2113">
        <v>270627</v>
      </c>
      <c r="M59" s="56"/>
      <c r="N59" s="209"/>
      <c r="O59" s="210"/>
      <c r="P59" s="56"/>
      <c r="Q59" s="56"/>
    </row>
    <row r="60" spans="2:17" s="193" customFormat="1" ht="8.1" customHeight="1">
      <c r="B60" s="206"/>
      <c r="C60" s="194"/>
      <c r="D60" s="205"/>
      <c r="E60" s="205"/>
      <c r="F60" s="2133"/>
      <c r="G60" s="2123"/>
      <c r="H60" s="56"/>
      <c r="I60" s="398"/>
      <c r="J60" s="2113"/>
      <c r="K60" s="2113"/>
      <c r="L60" s="2113"/>
      <c r="M60" s="56"/>
      <c r="N60" s="209"/>
      <c r="O60" s="210"/>
      <c r="P60" s="56"/>
      <c r="Q60" s="56"/>
    </row>
    <row r="61" spans="2:17" s="193" customFormat="1" ht="18" customHeight="1">
      <c r="B61" s="206" t="s">
        <v>23</v>
      </c>
      <c r="C61" s="194"/>
      <c r="D61" s="205">
        <v>2022</v>
      </c>
      <c r="E61" s="205"/>
      <c r="F61" s="2133">
        <f t="shared" ref="F61:F63" si="27">SUM(G61:H61)</f>
        <v>231726</v>
      </c>
      <c r="G61" s="2123">
        <f>SUM(K61,'4.3  (2)'!G61,'4.3  (2)'!K60)</f>
        <v>117335</v>
      </c>
      <c r="H61" s="56">
        <f>SUM(L61,'4.3  (2)'!H61,'4.3  (2)'!L60)</f>
        <v>114391</v>
      </c>
      <c r="I61" s="398"/>
      <c r="J61" s="2113">
        <f>SUM(K61:L61)</f>
        <v>134557</v>
      </c>
      <c r="K61" s="2113">
        <v>69018</v>
      </c>
      <c r="L61" s="2113">
        <v>65539</v>
      </c>
      <c r="M61" s="56"/>
      <c r="N61" s="209"/>
      <c r="O61" s="210"/>
    </row>
    <row r="62" spans="2:17" s="193" customFormat="1" ht="15" customHeight="1">
      <c r="B62" s="206"/>
      <c r="C62" s="194"/>
      <c r="D62" s="205">
        <v>2023</v>
      </c>
      <c r="E62" s="205"/>
      <c r="F62" s="2133">
        <f t="shared" si="27"/>
        <v>238234</v>
      </c>
      <c r="G62" s="2123">
        <f>SUM(K62,'4.3  (2)'!G62,'4.3  (2)'!K61)</f>
        <v>120511</v>
      </c>
      <c r="H62" s="56">
        <f>SUM(L62,'4.3  (2)'!H62,'4.3  (2)'!L61)</f>
        <v>117723</v>
      </c>
      <c r="I62" s="398"/>
      <c r="J62" s="2113">
        <f t="shared" ref="J62:J63" si="28">SUM(K62:L62)</f>
        <v>136134</v>
      </c>
      <c r="K62" s="2113">
        <v>69802</v>
      </c>
      <c r="L62" s="2113">
        <v>66332</v>
      </c>
      <c r="M62" s="56"/>
      <c r="N62" s="209"/>
      <c r="O62" s="210"/>
      <c r="P62" s="56"/>
      <c r="Q62" s="56"/>
    </row>
    <row r="63" spans="2:17" s="193" customFormat="1" ht="15" customHeight="1">
      <c r="B63" s="206"/>
      <c r="C63" s="194"/>
      <c r="D63" s="205">
        <v>2024</v>
      </c>
      <c r="F63" s="2133">
        <f t="shared" si="27"/>
        <v>242669</v>
      </c>
      <c r="G63" s="2123">
        <f>SUM(K63,'4.3  (2)'!G63,'4.3  (2)'!K62)</f>
        <v>122838</v>
      </c>
      <c r="H63" s="56">
        <f>SUM(L63,'4.3  (2)'!H63,'4.3  (2)'!L62)</f>
        <v>119831</v>
      </c>
      <c r="I63" s="398"/>
      <c r="J63" s="2113">
        <f t="shared" si="28"/>
        <v>137534</v>
      </c>
      <c r="K63" s="2113">
        <v>70302</v>
      </c>
      <c r="L63" s="2113">
        <v>67232</v>
      </c>
      <c r="M63" s="56"/>
      <c r="N63" s="209"/>
      <c r="O63" s="210"/>
      <c r="P63" s="56"/>
      <c r="Q63" s="56"/>
    </row>
    <row r="64" spans="2:17" s="193" customFormat="1" ht="8.1" customHeight="1">
      <c r="B64" s="206"/>
      <c r="C64" s="194"/>
      <c r="D64" s="205"/>
      <c r="E64" s="205"/>
      <c r="F64" s="2133"/>
      <c r="G64" s="2123"/>
      <c r="H64" s="56"/>
      <c r="I64" s="398"/>
      <c r="J64" s="2113"/>
      <c r="K64" s="2113"/>
      <c r="L64" s="2113"/>
      <c r="M64" s="56"/>
      <c r="N64" s="209"/>
      <c r="O64" s="210"/>
      <c r="P64" s="56"/>
      <c r="Q64" s="56"/>
    </row>
    <row r="65" spans="2:17" s="193" customFormat="1" ht="15" customHeight="1">
      <c r="B65" s="206" t="s">
        <v>24</v>
      </c>
      <c r="C65" s="194"/>
      <c r="D65" s="205">
        <v>2022</v>
      </c>
      <c r="E65" s="205"/>
      <c r="F65" s="2133">
        <f t="shared" ref="F65:F67" si="29">SUM(G65:H65)</f>
        <v>497321</v>
      </c>
      <c r="G65" s="2123">
        <f>SUM(K65,'4.3  (2)'!G65,'4.3  (2)'!K64)</f>
        <v>255440</v>
      </c>
      <c r="H65" s="56">
        <f>SUM(L65,'4.3  (2)'!H65,'4.3  (2)'!L64)</f>
        <v>241881</v>
      </c>
      <c r="I65" s="398"/>
      <c r="J65" s="2113">
        <f>SUM(K65:L65)</f>
        <v>292541</v>
      </c>
      <c r="K65" s="2113">
        <v>151118</v>
      </c>
      <c r="L65" s="2113">
        <v>141423</v>
      </c>
      <c r="M65" s="56"/>
      <c r="N65" s="209"/>
      <c r="O65" s="210"/>
    </row>
    <row r="66" spans="2:17" s="193" customFormat="1" ht="15" customHeight="1">
      <c r="B66" s="206"/>
      <c r="C66" s="194"/>
      <c r="D66" s="205">
        <v>2023</v>
      </c>
      <c r="E66" s="205"/>
      <c r="F66" s="2133">
        <f t="shared" si="29"/>
        <v>508578</v>
      </c>
      <c r="G66" s="2123">
        <f>SUM(K66,'4.3  (2)'!G66,'4.3  (2)'!K65)</f>
        <v>259631</v>
      </c>
      <c r="H66" s="56">
        <f>SUM(L66,'4.3  (2)'!H66,'4.3  (2)'!L65)</f>
        <v>248947</v>
      </c>
      <c r="I66" s="398"/>
      <c r="J66" s="2113">
        <f t="shared" ref="J66:J67" si="30">SUM(K66:L66)</f>
        <v>292143</v>
      </c>
      <c r="K66" s="2113">
        <v>150758</v>
      </c>
      <c r="L66" s="2113">
        <v>141385</v>
      </c>
      <c r="M66" s="56"/>
      <c r="N66" s="209"/>
      <c r="O66" s="210"/>
      <c r="P66" s="56"/>
      <c r="Q66" s="56"/>
    </row>
    <row r="67" spans="2:17" s="193" customFormat="1" ht="15" customHeight="1">
      <c r="B67" s="206"/>
      <c r="C67" s="194"/>
      <c r="D67" s="205">
        <v>2024</v>
      </c>
      <c r="F67" s="2133">
        <f t="shared" si="29"/>
        <v>513615</v>
      </c>
      <c r="G67" s="2123">
        <f>SUM(K67,'4.3  (2)'!G67,'4.3  (2)'!K66)</f>
        <v>261824</v>
      </c>
      <c r="H67" s="56">
        <f>SUM(L67,'4.3  (2)'!H67,'4.3  (2)'!L66)</f>
        <v>251791</v>
      </c>
      <c r="I67" s="398"/>
      <c r="J67" s="2113">
        <f t="shared" si="30"/>
        <v>290373</v>
      </c>
      <c r="K67" s="2113">
        <v>149842</v>
      </c>
      <c r="L67" s="2113">
        <v>140531</v>
      </c>
      <c r="M67" s="56"/>
      <c r="N67" s="209"/>
      <c r="O67" s="210"/>
      <c r="P67" s="56"/>
      <c r="Q67" s="56"/>
    </row>
    <row r="68" spans="2:17" s="193" customFormat="1" ht="8.1" customHeight="1">
      <c r="B68" s="206"/>
      <c r="C68" s="194"/>
      <c r="D68" s="205"/>
      <c r="E68" s="205"/>
      <c r="F68" s="2133"/>
      <c r="G68" s="2123"/>
      <c r="H68" s="56"/>
      <c r="I68" s="398"/>
      <c r="J68" s="2113"/>
      <c r="K68" s="2113"/>
      <c r="L68" s="2113"/>
      <c r="M68" s="56"/>
      <c r="N68" s="209"/>
      <c r="O68" s="210"/>
      <c r="P68" s="56"/>
      <c r="Q68" s="56"/>
    </row>
    <row r="69" spans="2:17" s="193" customFormat="1" ht="15" customHeight="1">
      <c r="B69" s="206" t="s">
        <v>25</v>
      </c>
      <c r="C69" s="194"/>
      <c r="D69" s="205">
        <v>2022</v>
      </c>
      <c r="E69" s="205"/>
      <c r="F69" s="2133">
        <f t="shared" ref="F69:F71" si="31">SUM(G69:H69)</f>
        <v>424977</v>
      </c>
      <c r="G69" s="2123">
        <f>SUM(K69,'4.3  (2)'!G69,'4.3  (2)'!K68)</f>
        <v>218598</v>
      </c>
      <c r="H69" s="56">
        <f>SUM(L69,'4.3  (2)'!H69,'4.3  (2)'!L68)</f>
        <v>206379</v>
      </c>
      <c r="I69" s="398"/>
      <c r="J69" s="2113">
        <f>SUM(K69:L69)</f>
        <v>235319</v>
      </c>
      <c r="K69" s="2113">
        <v>121663</v>
      </c>
      <c r="L69" s="2113">
        <v>113656</v>
      </c>
      <c r="M69" s="56"/>
      <c r="N69" s="209"/>
      <c r="O69" s="210"/>
    </row>
    <row r="70" spans="2:17" s="193" customFormat="1" ht="15" customHeight="1">
      <c r="B70" s="206"/>
      <c r="C70" s="194"/>
      <c r="D70" s="205">
        <v>2023</v>
      </c>
      <c r="E70" s="205"/>
      <c r="F70" s="2133">
        <f t="shared" si="31"/>
        <v>425092</v>
      </c>
      <c r="G70" s="2123">
        <f>SUM(K70,'4.3  (2)'!G70,'4.3  (2)'!K69)</f>
        <v>217417</v>
      </c>
      <c r="H70" s="56">
        <f>SUM(L70,'4.3  (2)'!H70,'4.3  (2)'!L69)</f>
        <v>207675</v>
      </c>
      <c r="I70" s="398"/>
      <c r="J70" s="2113">
        <f t="shared" ref="J70:J71" si="32">SUM(K70:L70)</f>
        <v>231170</v>
      </c>
      <c r="K70" s="2113">
        <v>119497</v>
      </c>
      <c r="L70" s="2113">
        <v>111673</v>
      </c>
      <c r="M70" s="56"/>
      <c r="N70" s="209"/>
      <c r="O70" s="210"/>
      <c r="P70" s="56"/>
      <c r="Q70" s="56"/>
    </row>
    <row r="71" spans="2:17" s="193" customFormat="1" ht="15" customHeight="1">
      <c r="B71" s="206"/>
      <c r="C71" s="194"/>
      <c r="D71" s="205">
        <v>2024</v>
      </c>
      <c r="F71" s="2133">
        <f t="shared" si="31"/>
        <v>419875</v>
      </c>
      <c r="G71" s="2123">
        <f>SUM(K71,'4.3  (2)'!G71,'4.3  (2)'!K70)</f>
        <v>215011</v>
      </c>
      <c r="H71" s="56">
        <f>SUM(L71,'4.3  (2)'!H71,'4.3  (2)'!L70)</f>
        <v>204864</v>
      </c>
      <c r="I71" s="398"/>
      <c r="J71" s="2113">
        <f t="shared" si="32"/>
        <v>225114</v>
      </c>
      <c r="K71" s="2113">
        <v>116564</v>
      </c>
      <c r="L71" s="2113">
        <v>108550</v>
      </c>
      <c r="M71" s="56"/>
      <c r="N71" s="209"/>
      <c r="O71" s="210"/>
      <c r="P71" s="56"/>
      <c r="Q71" s="56"/>
    </row>
    <row r="72" spans="2:17" s="193" customFormat="1" ht="8.1" customHeight="1">
      <c r="B72" s="206"/>
      <c r="C72" s="194"/>
      <c r="D72" s="205"/>
      <c r="E72" s="205"/>
      <c r="F72" s="2133"/>
      <c r="G72" s="2123"/>
      <c r="H72" s="56"/>
      <c r="I72" s="398"/>
      <c r="J72" s="2113"/>
      <c r="K72" s="2113"/>
      <c r="L72" s="2113"/>
      <c r="M72" s="56"/>
      <c r="O72" s="210"/>
      <c r="P72" s="56"/>
      <c r="Q72" s="56"/>
    </row>
    <row r="73" spans="2:17" s="193" customFormat="1" ht="15" customHeight="1">
      <c r="B73" s="206" t="s">
        <v>26</v>
      </c>
      <c r="C73" s="212"/>
      <c r="D73" s="205">
        <v>2022</v>
      </c>
      <c r="E73" s="205"/>
      <c r="F73" s="2133">
        <f t="shared" ref="F73:F75" si="33">SUM(G73:H73)</f>
        <v>219728</v>
      </c>
      <c r="G73" s="2123">
        <f>SUM(K73,'4.3  (2)'!G73,'4.3  (2)'!K72)</f>
        <v>111487</v>
      </c>
      <c r="H73" s="56">
        <f>SUM(L73,'4.3  (2)'!H73,'4.3  (2)'!L72)</f>
        <v>108241</v>
      </c>
      <c r="I73" s="398"/>
      <c r="J73" s="2113">
        <f>SUM(K73:L73)</f>
        <v>133531</v>
      </c>
      <c r="K73" s="2113">
        <v>67883</v>
      </c>
      <c r="L73" s="2113">
        <v>65648</v>
      </c>
      <c r="M73" s="56"/>
      <c r="N73" s="209"/>
      <c r="O73" s="213"/>
    </row>
    <row r="74" spans="2:17" s="193" customFormat="1" ht="15" customHeight="1">
      <c r="B74" s="206"/>
      <c r="C74" s="212"/>
      <c r="D74" s="205">
        <v>2023</v>
      </c>
      <c r="E74" s="205"/>
      <c r="F74" s="2133">
        <f t="shared" si="33"/>
        <v>223527</v>
      </c>
      <c r="G74" s="2123">
        <f>SUM(K74,'4.3  (2)'!G74,'4.3  (2)'!K73)</f>
        <v>113404</v>
      </c>
      <c r="H74" s="56">
        <f>SUM(L74,'4.3  (2)'!H74,'4.3  (2)'!L73)</f>
        <v>110123</v>
      </c>
      <c r="I74" s="398"/>
      <c r="J74" s="2113">
        <f t="shared" ref="J74:J75" si="34">SUM(K74:L74)</f>
        <v>135553</v>
      </c>
      <c r="K74" s="2113">
        <v>69084</v>
      </c>
      <c r="L74" s="2113">
        <v>66469</v>
      </c>
      <c r="M74" s="56"/>
      <c r="N74" s="209"/>
      <c r="O74" s="213"/>
    </row>
    <row r="75" spans="2:17" s="193" customFormat="1" ht="15" customHeight="1">
      <c r="B75" s="206"/>
      <c r="C75" s="212"/>
      <c r="D75" s="205">
        <v>2024</v>
      </c>
      <c r="F75" s="2133">
        <f t="shared" si="33"/>
        <v>225971</v>
      </c>
      <c r="G75" s="2123">
        <f>SUM(K75,'4.3  (2)'!G75,'4.3  (2)'!K74)</f>
        <v>114673</v>
      </c>
      <c r="H75" s="56">
        <f>SUM(L75,'4.3  (2)'!H75,'4.3  (2)'!L74)</f>
        <v>111298</v>
      </c>
      <c r="I75" s="398"/>
      <c r="J75" s="2113">
        <f t="shared" si="34"/>
        <v>136767</v>
      </c>
      <c r="K75" s="2113">
        <v>69553</v>
      </c>
      <c r="L75" s="2113">
        <v>67214</v>
      </c>
      <c r="M75" s="56"/>
      <c r="N75" s="209"/>
      <c r="O75" s="213"/>
    </row>
    <row r="76" spans="2:17" s="193" customFormat="1" ht="8.1" customHeight="1">
      <c r="B76" s="206"/>
      <c r="C76" s="212"/>
      <c r="D76" s="205"/>
      <c r="E76" s="205"/>
      <c r="F76" s="2133"/>
      <c r="G76" s="2123"/>
      <c r="H76" s="56"/>
      <c r="I76" s="398"/>
      <c r="J76" s="2113"/>
      <c r="K76" s="2113"/>
      <c r="L76" s="2113"/>
      <c r="M76" s="56"/>
      <c r="N76" s="209"/>
      <c r="O76" s="213"/>
    </row>
    <row r="77" spans="2:17" s="193" customFormat="1" ht="15" customHeight="1">
      <c r="B77" s="206" t="s">
        <v>27</v>
      </c>
      <c r="C77" s="212"/>
      <c r="D77" s="205">
        <v>2022</v>
      </c>
      <c r="E77" s="205"/>
      <c r="F77" s="2133">
        <f t="shared" ref="F77:F79" si="35">SUM(G77:H77)</f>
        <v>16746</v>
      </c>
      <c r="G77" s="2123">
        <f>SUM(K77,'4.3  (2)'!G77,'4.3  (2)'!K76)</f>
        <v>8615</v>
      </c>
      <c r="H77" s="56">
        <f>SUM(L77,'4.3  (2)'!H77,'4.3  (2)'!L76)</f>
        <v>8131</v>
      </c>
      <c r="I77" s="398"/>
      <c r="J77" s="2113">
        <f>SUM(K77:L77)</f>
        <v>9925</v>
      </c>
      <c r="K77" s="2113">
        <v>5152</v>
      </c>
      <c r="L77" s="2113">
        <v>4773</v>
      </c>
      <c r="M77" s="56"/>
      <c r="N77" s="209"/>
      <c r="O77" s="213"/>
    </row>
    <row r="78" spans="2:17" s="193" customFormat="1" ht="15" customHeight="1">
      <c r="B78" s="206"/>
      <c r="C78" s="212"/>
      <c r="D78" s="205">
        <v>2023</v>
      </c>
      <c r="E78" s="205"/>
      <c r="F78" s="2133">
        <f t="shared" si="35"/>
        <v>17403</v>
      </c>
      <c r="G78" s="2123">
        <f>SUM(K78,'4.3  (2)'!G78,'4.3  (2)'!K77)</f>
        <v>8940</v>
      </c>
      <c r="H78" s="56">
        <f>SUM(L78,'4.3  (2)'!H78,'4.3  (2)'!L77)</f>
        <v>8463</v>
      </c>
      <c r="I78" s="398"/>
      <c r="J78" s="2113">
        <f t="shared" ref="J78:J79" si="36">SUM(K78:L78)</f>
        <v>10095</v>
      </c>
      <c r="K78" s="2113">
        <v>5225</v>
      </c>
      <c r="L78" s="2113">
        <v>4870</v>
      </c>
      <c r="M78" s="56"/>
      <c r="N78" s="209"/>
      <c r="O78" s="213"/>
    </row>
    <row r="79" spans="2:17" s="193" customFormat="1" ht="15" customHeight="1">
      <c r="B79" s="206"/>
      <c r="C79" s="212"/>
      <c r="D79" s="205">
        <v>2024</v>
      </c>
      <c r="F79" s="2133">
        <f t="shared" si="35"/>
        <v>17987</v>
      </c>
      <c r="G79" s="2123">
        <f>SUM(K79,'4.3  (2)'!G79,'4.3  (2)'!K78)</f>
        <v>9351</v>
      </c>
      <c r="H79" s="56">
        <f>SUM(L79,'4.3  (2)'!H79,'4.3  (2)'!L78)</f>
        <v>8636</v>
      </c>
      <c r="I79" s="398"/>
      <c r="J79" s="2113">
        <f t="shared" si="36"/>
        <v>10132</v>
      </c>
      <c r="K79" s="2113">
        <v>5229</v>
      </c>
      <c r="L79" s="2113">
        <v>4903</v>
      </c>
      <c r="M79" s="56"/>
      <c r="N79" s="209"/>
      <c r="O79" s="213"/>
    </row>
    <row r="80" spans="2:17" s="193" customFormat="1" ht="8.1" customHeight="1">
      <c r="B80" s="206"/>
      <c r="C80" s="212"/>
      <c r="D80" s="205"/>
      <c r="E80" s="205"/>
      <c r="F80" s="2133"/>
      <c r="G80" s="2123"/>
      <c r="H80" s="56"/>
      <c r="I80" s="398"/>
      <c r="J80" s="2113"/>
      <c r="K80" s="2113"/>
      <c r="L80" s="2113"/>
      <c r="M80" s="56"/>
      <c r="N80" s="209"/>
      <c r="O80" s="213"/>
    </row>
    <row r="81" spans="1:18" s="193" customFormat="1" ht="15" customHeight="1">
      <c r="B81" s="206" t="s">
        <v>28</v>
      </c>
      <c r="C81" s="212"/>
      <c r="D81" s="205">
        <v>2022</v>
      </c>
      <c r="F81" s="2133">
        <f t="shared" ref="F81:F83" si="37">SUM(G81:H81)</f>
        <v>33939</v>
      </c>
      <c r="G81" s="2123">
        <f>SUM(K81,'4.3  (2)'!G81,'4.3  (2)'!K80)</f>
        <v>17643</v>
      </c>
      <c r="H81" s="56">
        <f>SUM(L81,'4.3  (2)'!H81,'4.3  (2)'!L80)</f>
        <v>16296</v>
      </c>
      <c r="I81" s="398"/>
      <c r="J81" s="2113">
        <f>SUM(K81:L81)</f>
        <v>22503</v>
      </c>
      <c r="K81" s="2113">
        <v>11505</v>
      </c>
      <c r="L81" s="2113">
        <v>10998</v>
      </c>
      <c r="M81" s="56"/>
      <c r="N81" s="209"/>
      <c r="O81" s="213"/>
    </row>
    <row r="82" spans="1:18" s="193" customFormat="1" ht="15" customHeight="1">
      <c r="B82" s="206"/>
      <c r="C82" s="212"/>
      <c r="D82" s="205">
        <v>2023</v>
      </c>
      <c r="F82" s="2133">
        <f t="shared" si="37"/>
        <v>35987</v>
      </c>
      <c r="G82" s="2123">
        <f>SUM(K82,'4.3  (2)'!G82,'4.3  (2)'!K81)</f>
        <v>18734</v>
      </c>
      <c r="H82" s="56">
        <f>SUM(L82,'4.3  (2)'!H82,'4.3  (2)'!L81)</f>
        <v>17253</v>
      </c>
      <c r="I82" s="398"/>
      <c r="J82" s="2113">
        <f t="shared" ref="J82:J83" si="38">SUM(K82:L82)</f>
        <v>23090</v>
      </c>
      <c r="K82" s="2113">
        <v>11832</v>
      </c>
      <c r="L82" s="2113">
        <v>11258</v>
      </c>
      <c r="M82" s="56"/>
      <c r="N82" s="209"/>
      <c r="O82" s="213"/>
      <c r="P82" s="56"/>
      <c r="Q82" s="56"/>
    </row>
    <row r="83" spans="1:18" s="193" customFormat="1" ht="15" customHeight="1">
      <c r="B83" s="206"/>
      <c r="C83" s="212"/>
      <c r="D83" s="205">
        <v>2024</v>
      </c>
      <c r="F83" s="2133">
        <f t="shared" si="37"/>
        <v>37837</v>
      </c>
      <c r="G83" s="2123">
        <f>SUM(K83,'4.3  (2)'!G83,'4.3  (2)'!K82)</f>
        <v>19675</v>
      </c>
      <c r="H83" s="56">
        <f>SUM(L83,'4.3  (2)'!H83,'4.3  (2)'!L82)</f>
        <v>18162</v>
      </c>
      <c r="I83" s="398"/>
      <c r="J83" s="2113">
        <f t="shared" si="38"/>
        <v>23303</v>
      </c>
      <c r="K83" s="2113">
        <v>11922</v>
      </c>
      <c r="L83" s="2113">
        <v>11381</v>
      </c>
      <c r="M83" s="56"/>
      <c r="N83" s="209"/>
      <c r="O83" s="213"/>
      <c r="P83" s="56"/>
      <c r="Q83" s="56"/>
      <c r="R83" s="216"/>
    </row>
    <row r="84" spans="1:18" s="193" customFormat="1" ht="6.95" customHeight="1" thickBot="1">
      <c r="B84" s="218"/>
      <c r="C84" s="219"/>
      <c r="D84" s="220"/>
      <c r="E84" s="220"/>
      <c r="F84" s="2100"/>
      <c r="G84" s="2100"/>
      <c r="H84" s="221"/>
      <c r="I84" s="220"/>
      <c r="J84" s="2114"/>
      <c r="K84" s="2114"/>
      <c r="L84" s="2114"/>
      <c r="M84" s="221"/>
      <c r="N84" s="209"/>
      <c r="O84" s="213"/>
      <c r="P84" s="223"/>
      <c r="Q84" s="223"/>
      <c r="R84" s="207"/>
    </row>
    <row r="85" spans="1:18" s="224" customFormat="1" ht="15.75" customHeight="1">
      <c r="A85" s="293"/>
      <c r="B85" s="225"/>
      <c r="D85" s="226"/>
      <c r="E85" s="294"/>
      <c r="F85" s="2124"/>
      <c r="G85" s="2124"/>
      <c r="H85" s="294"/>
      <c r="I85" s="230"/>
      <c r="J85" s="2128"/>
      <c r="K85" s="2115"/>
      <c r="L85" s="2115"/>
      <c r="M85" s="230" t="s">
        <v>30</v>
      </c>
    </row>
    <row r="86" spans="1:18" s="224" customFormat="1" ht="15.75" customHeight="1">
      <c r="D86" s="226"/>
      <c r="E86" s="294"/>
      <c r="F86" s="2124"/>
      <c r="G86" s="2124"/>
      <c r="H86" s="294"/>
      <c r="I86" s="233"/>
      <c r="J86" s="2129"/>
      <c r="K86" s="2115"/>
      <c r="L86" s="2115"/>
      <c r="M86" s="233" t="s">
        <v>31</v>
      </c>
    </row>
    <row r="87" spans="1:18" s="224" customFormat="1" ht="16.5" customHeight="1">
      <c r="B87" s="296" t="s">
        <v>1063</v>
      </c>
      <c r="D87" s="226"/>
      <c r="E87" s="294"/>
      <c r="F87" s="2124"/>
      <c r="G87" s="2124"/>
      <c r="H87" s="294"/>
      <c r="J87" s="2115"/>
      <c r="K87" s="2115"/>
      <c r="L87" s="2115"/>
    </row>
    <row r="88" spans="1:18" s="234" customFormat="1" ht="15.75" customHeight="1">
      <c r="B88" s="235" t="s">
        <v>1069</v>
      </c>
      <c r="D88" s="236"/>
      <c r="F88" s="2134"/>
      <c r="G88" s="2117"/>
      <c r="H88" s="2227"/>
      <c r="J88" s="2118"/>
      <c r="K88" s="2118"/>
      <c r="L88" s="2118"/>
    </row>
    <row r="89" spans="1:18" s="300" customFormat="1" ht="15" customHeight="1">
      <c r="B89" s="238" t="s">
        <v>1070</v>
      </c>
      <c r="C89" s="298"/>
      <c r="D89" s="236"/>
      <c r="E89" s="299"/>
      <c r="F89" s="2125"/>
      <c r="G89" s="2125"/>
      <c r="H89" s="2228"/>
      <c r="J89" s="2120"/>
      <c r="K89" s="2120"/>
      <c r="L89" s="2120"/>
    </row>
    <row r="90" spans="1:18">
      <c r="B90" s="235" t="s">
        <v>32</v>
      </c>
      <c r="C90" s="247"/>
      <c r="D90" s="248"/>
      <c r="E90" s="244"/>
      <c r="F90" s="2102"/>
      <c r="G90" s="2102"/>
      <c r="I90" s="155"/>
      <c r="M90" s="155"/>
    </row>
    <row r="91" spans="1:18" ht="15" customHeight="1">
      <c r="B91" s="238" t="s">
        <v>1094</v>
      </c>
      <c r="E91" s="157"/>
      <c r="I91" s="155"/>
      <c r="M91" s="155"/>
    </row>
  </sheetData>
  <mergeCells count="6">
    <mergeCell ref="J11:L11"/>
    <mergeCell ref="J12:L12"/>
    <mergeCell ref="F9:H9"/>
    <mergeCell ref="J9:L9"/>
    <mergeCell ref="F10:H10"/>
    <mergeCell ref="J10:L10"/>
  </mergeCells>
  <hyperlinks>
    <hyperlink ref="M1" r:id="rId1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0000"/>
    <pageSetUpPr fitToPage="1"/>
  </sheetPr>
  <dimension ref="A1:R74"/>
  <sheetViews>
    <sheetView showGridLines="0" view="pageBreakPreview" zoomScale="80" zoomScaleNormal="100" zoomScaleSheetLayoutView="80" workbookViewId="0">
      <selection activeCell="J1" sqref="J1:J2"/>
    </sheetView>
  </sheetViews>
  <sheetFormatPr defaultColWidth="8.42578125" defaultRowHeight="16.5"/>
  <cols>
    <col min="1" max="1" width="0.85546875" style="1132" customWidth="1"/>
    <col min="2" max="2" width="12" style="1132" customWidth="1"/>
    <col min="3" max="3" width="12.28515625" style="1132" customWidth="1"/>
    <col min="4" max="4" width="15.7109375" style="1133" customWidth="1"/>
    <col min="5" max="5" width="15.42578125" style="1134" customWidth="1"/>
    <col min="6" max="6" width="0.85546875" style="1134" customWidth="1"/>
    <col min="7" max="7" width="12.28515625" style="1134" customWidth="1"/>
    <col min="8" max="8" width="15.140625" style="1132" customWidth="1"/>
    <col min="9" max="9" width="20.5703125" style="1132" customWidth="1"/>
    <col min="10" max="10" width="12.28515625" style="1132" customWidth="1"/>
    <col min="11" max="11" width="1.42578125" style="1132" customWidth="1"/>
    <col min="12" max="16384" width="8.42578125" style="1132"/>
  </cols>
  <sheetData>
    <row r="1" spans="1:18">
      <c r="J1" s="2380" t="s">
        <v>110</v>
      </c>
    </row>
    <row r="2" spans="1:18">
      <c r="J2" s="2381" t="s">
        <v>111</v>
      </c>
    </row>
    <row r="3" spans="1:18" ht="15" customHeight="1">
      <c r="G3" s="1132"/>
    </row>
    <row r="4" spans="1:18">
      <c r="B4" s="1135" t="s">
        <v>1421</v>
      </c>
      <c r="C4" s="1136" t="s">
        <v>1081</v>
      </c>
      <c r="D4" s="1137"/>
      <c r="H4" s="1138"/>
      <c r="I4" s="1138"/>
      <c r="J4" s="1138"/>
    </row>
    <row r="5" spans="1:18">
      <c r="B5" s="1139" t="s">
        <v>1422</v>
      </c>
      <c r="C5" s="1131" t="s">
        <v>1082</v>
      </c>
      <c r="D5" s="1140"/>
    </row>
    <row r="6" spans="1:18" s="1172" customFormat="1">
      <c r="A6" s="1993"/>
      <c r="C6" s="1996" t="s">
        <v>134</v>
      </c>
      <c r="D6" s="1994"/>
      <c r="E6" s="1995"/>
      <c r="F6" s="1995"/>
      <c r="G6" s="1995"/>
    </row>
    <row r="7" spans="1:18" ht="10.5" customHeight="1" thickBot="1"/>
    <row r="8" spans="1:18" ht="8.1" customHeight="1" thickTop="1">
      <c r="A8" s="1142"/>
      <c r="B8" s="1143"/>
      <c r="C8" s="1143"/>
      <c r="D8" s="1144"/>
      <c r="E8" s="1145"/>
      <c r="F8" s="1145"/>
      <c r="G8" s="2321" t="s">
        <v>1083</v>
      </c>
      <c r="H8" s="2322"/>
      <c r="I8" s="2322"/>
      <c r="J8" s="2322"/>
      <c r="K8" s="1142"/>
    </row>
    <row r="9" spans="1:18" ht="18" customHeight="1" thickBot="1">
      <c r="A9" s="1146"/>
      <c r="B9" s="1147" t="s">
        <v>50</v>
      </c>
      <c r="C9" s="1125"/>
      <c r="D9" s="1129" t="s">
        <v>1</v>
      </c>
      <c r="E9" s="1148" t="s">
        <v>325</v>
      </c>
      <c r="F9" s="1125"/>
      <c r="G9" s="2323"/>
      <c r="H9" s="2323"/>
      <c r="I9" s="2323"/>
      <c r="J9" s="2323"/>
      <c r="K9" s="1149"/>
    </row>
    <row r="10" spans="1:18" ht="16.5" customHeight="1">
      <c r="A10" s="1146"/>
      <c r="B10" s="1150" t="s">
        <v>52</v>
      </c>
      <c r="C10" s="1124"/>
      <c r="D10" s="1151" t="s">
        <v>6</v>
      </c>
      <c r="E10" s="1152" t="s">
        <v>326</v>
      </c>
      <c r="F10" s="1148"/>
      <c r="G10" s="1148" t="s">
        <v>2</v>
      </c>
      <c r="H10" s="1153" t="s">
        <v>327</v>
      </c>
      <c r="I10" s="1153" t="s">
        <v>328</v>
      </c>
      <c r="J10" s="1148" t="s">
        <v>164</v>
      </c>
      <c r="K10" s="1146"/>
    </row>
    <row r="11" spans="1:18" ht="16.5" customHeight="1">
      <c r="A11" s="1146"/>
      <c r="B11" s="1125"/>
      <c r="C11" s="1125"/>
      <c r="D11" s="1130"/>
      <c r="E11" s="1125"/>
      <c r="F11" s="1152"/>
      <c r="G11" s="1154" t="s">
        <v>7</v>
      </c>
      <c r="H11" s="1449" t="s">
        <v>299</v>
      </c>
      <c r="I11" s="1449" t="s">
        <v>329</v>
      </c>
      <c r="J11" s="1449" t="s">
        <v>168</v>
      </c>
      <c r="K11" s="1146"/>
    </row>
    <row r="12" spans="1:18" ht="8.1" customHeight="1">
      <c r="A12" s="1156"/>
      <c r="B12" s="1157"/>
      <c r="C12" s="1157"/>
      <c r="D12" s="1158"/>
      <c r="E12" s="1159"/>
      <c r="F12" s="1159"/>
      <c r="G12" s="1159"/>
      <c r="H12" s="1157"/>
      <c r="I12" s="1157"/>
      <c r="J12" s="1157"/>
      <c r="K12" s="1156"/>
    </row>
    <row r="13" spans="1:18" ht="8.1" customHeight="1">
      <c r="A13" s="1146"/>
      <c r="B13" s="1125"/>
      <c r="C13" s="1125"/>
      <c r="D13" s="1130"/>
      <c r="E13" s="1160"/>
      <c r="F13" s="1160"/>
      <c r="G13" s="1160"/>
      <c r="H13" s="1125"/>
      <c r="I13" s="1125"/>
      <c r="J13" s="1125"/>
      <c r="K13" s="1146"/>
    </row>
    <row r="14" spans="1:18" ht="15" customHeight="1">
      <c r="A14" s="1146"/>
      <c r="B14" s="1124" t="s">
        <v>330</v>
      </c>
      <c r="C14" s="1125"/>
      <c r="D14" s="1130">
        <v>2020</v>
      </c>
      <c r="E14" s="1161">
        <v>42402</v>
      </c>
      <c r="F14" s="1162"/>
      <c r="G14" s="1167">
        <v>99.999999999999986</v>
      </c>
      <c r="H14" s="1163">
        <v>91.67</v>
      </c>
      <c r="I14" s="1163">
        <v>8.0299999999999994</v>
      </c>
      <c r="J14" s="1163">
        <v>0.3</v>
      </c>
      <c r="K14" s="1164"/>
      <c r="M14" s="1165"/>
      <c r="N14" s="1166"/>
      <c r="O14" s="1166"/>
      <c r="P14" s="1166"/>
      <c r="Q14" s="1166"/>
      <c r="R14" s="1166"/>
    </row>
    <row r="15" spans="1:18" ht="15" customHeight="1">
      <c r="A15" s="1146"/>
      <c r="B15" s="1126" t="s">
        <v>331</v>
      </c>
      <c r="C15" s="1125"/>
      <c r="D15" s="1130">
        <v>2021</v>
      </c>
      <c r="E15" s="1161">
        <v>44687</v>
      </c>
      <c r="F15" s="1162"/>
      <c r="G15" s="1167">
        <v>99.999999999999986</v>
      </c>
      <c r="H15" s="1163">
        <v>91.54</v>
      </c>
      <c r="I15" s="1163">
        <v>8.17</v>
      </c>
      <c r="J15" s="1163">
        <v>0.3</v>
      </c>
      <c r="K15" s="1164"/>
      <c r="M15" s="1165"/>
      <c r="N15" s="1166"/>
      <c r="O15" s="1166"/>
      <c r="P15" s="1166"/>
      <c r="Q15" s="1166"/>
      <c r="R15" s="1166"/>
    </row>
    <row r="16" spans="1:18" ht="15" customHeight="1">
      <c r="A16" s="1146"/>
      <c r="B16" s="1126"/>
      <c r="C16" s="1125"/>
      <c r="D16" s="1130">
        <v>2022</v>
      </c>
      <c r="E16" s="1161">
        <v>42340</v>
      </c>
      <c r="F16" s="1167"/>
      <c r="G16" s="1167">
        <v>99.999999999999986</v>
      </c>
      <c r="H16" s="1163">
        <v>92.36</v>
      </c>
      <c r="I16" s="2290">
        <v>7.34</v>
      </c>
      <c r="J16" s="2290">
        <v>0.3</v>
      </c>
      <c r="K16" s="1164"/>
      <c r="M16" s="1165"/>
      <c r="N16" s="1166"/>
      <c r="O16" s="1166"/>
      <c r="P16" s="1166"/>
      <c r="Q16" s="1166"/>
      <c r="R16" s="1166"/>
    </row>
    <row r="17" spans="1:18" ht="15" customHeight="1">
      <c r="A17" s="1146"/>
      <c r="B17" s="1126"/>
      <c r="C17" s="1125"/>
      <c r="D17" s="1130"/>
      <c r="E17" s="1161"/>
      <c r="F17" s="1161"/>
      <c r="G17" s="1167"/>
      <c r="H17" s="1168"/>
      <c r="I17" s="1168"/>
      <c r="J17" s="1168"/>
      <c r="K17" s="1164"/>
      <c r="M17" s="1165"/>
      <c r="N17" s="1166"/>
      <c r="O17" s="1166"/>
      <c r="P17" s="1166"/>
      <c r="Q17" s="1166"/>
      <c r="R17" s="1166"/>
    </row>
    <row r="18" spans="1:18" ht="15" customHeight="1">
      <c r="A18" s="1146"/>
      <c r="B18" s="1124" t="s">
        <v>173</v>
      </c>
      <c r="C18" s="1125"/>
      <c r="D18" s="1130">
        <v>2020</v>
      </c>
      <c r="E18" s="1161">
        <v>28802</v>
      </c>
      <c r="F18" s="1161"/>
      <c r="G18" s="1167">
        <v>99.999999999999986</v>
      </c>
      <c r="H18" s="2290">
        <v>92.65</v>
      </c>
      <c r="I18" s="2290">
        <v>7.15</v>
      </c>
      <c r="J18" s="2290">
        <v>0.2</v>
      </c>
      <c r="K18" s="1146"/>
      <c r="M18" s="1165"/>
      <c r="N18" s="1166"/>
      <c r="O18" s="1166"/>
      <c r="P18" s="1166"/>
      <c r="Q18" s="1166"/>
      <c r="R18" s="1166"/>
    </row>
    <row r="19" spans="1:18" ht="15" customHeight="1">
      <c r="A19" s="1146"/>
      <c r="B19" s="1126" t="s">
        <v>174</v>
      </c>
      <c r="C19" s="1125"/>
      <c r="D19" s="1130">
        <v>2021</v>
      </c>
      <c r="E19" s="1161">
        <v>30414</v>
      </c>
      <c r="F19" s="1161"/>
      <c r="G19" s="1167">
        <v>99.999999999999986</v>
      </c>
      <c r="H19" s="2290">
        <v>92.48</v>
      </c>
      <c r="I19" s="2290">
        <v>7.31</v>
      </c>
      <c r="J19" s="2290">
        <v>0.2</v>
      </c>
      <c r="K19" s="1146"/>
      <c r="M19" s="1165"/>
      <c r="N19" s="1166"/>
      <c r="O19" s="1166"/>
      <c r="P19" s="1166"/>
      <c r="Q19" s="1166"/>
      <c r="R19" s="1166"/>
    </row>
    <row r="20" spans="1:18" ht="15" customHeight="1">
      <c r="A20" s="1146"/>
      <c r="B20" s="1126"/>
      <c r="C20" s="1125"/>
      <c r="D20" s="1130">
        <v>2022</v>
      </c>
      <c r="E20" s="1161">
        <v>28717</v>
      </c>
      <c r="F20" s="1161"/>
      <c r="G20" s="1167">
        <v>99.999999999999986</v>
      </c>
      <c r="H20" s="2290">
        <v>92.43</v>
      </c>
      <c r="I20" s="2290">
        <v>7.38</v>
      </c>
      <c r="J20" s="2290">
        <v>0.18</v>
      </c>
      <c r="K20" s="1146"/>
      <c r="M20" s="1165"/>
      <c r="N20" s="1166"/>
      <c r="O20" s="1166"/>
      <c r="P20" s="1166"/>
      <c r="Q20" s="1166"/>
      <c r="R20" s="1166"/>
    </row>
    <row r="21" spans="1:18" ht="15" customHeight="1">
      <c r="A21" s="1146"/>
      <c r="B21" s="1126"/>
      <c r="C21" s="1125"/>
      <c r="D21" s="1130"/>
      <c r="E21" s="1161"/>
      <c r="F21" s="1161"/>
      <c r="G21" s="1167"/>
      <c r="H21" s="1168"/>
      <c r="I21" s="1168"/>
      <c r="J21" s="1168"/>
      <c r="K21" s="1146"/>
      <c r="M21" s="1165"/>
      <c r="N21" s="1166"/>
      <c r="O21" s="1166"/>
      <c r="P21" s="1166"/>
      <c r="Q21" s="1166"/>
      <c r="R21" s="1166"/>
    </row>
    <row r="22" spans="1:18" ht="15" customHeight="1">
      <c r="A22" s="1146"/>
      <c r="B22" s="1124" t="s">
        <v>230</v>
      </c>
      <c r="C22" s="1125"/>
      <c r="D22" s="1130">
        <v>2020</v>
      </c>
      <c r="E22" s="1161">
        <v>289</v>
      </c>
      <c r="F22" s="1161"/>
      <c r="G22" s="1167">
        <v>100</v>
      </c>
      <c r="H22" s="2290">
        <v>86.51</v>
      </c>
      <c r="I22" s="2290">
        <v>10.029999999999999</v>
      </c>
      <c r="J22" s="2290">
        <v>3.46</v>
      </c>
      <c r="K22" s="1146"/>
      <c r="M22" s="1165"/>
      <c r="N22" s="1166"/>
      <c r="O22" s="1166"/>
      <c r="P22" s="1166"/>
      <c r="Q22" s="1166"/>
      <c r="R22" s="1166"/>
    </row>
    <row r="23" spans="1:18" ht="15" customHeight="1">
      <c r="A23" s="1146"/>
      <c r="B23" s="1126" t="s">
        <v>231</v>
      </c>
      <c r="C23" s="1125"/>
      <c r="D23" s="1130">
        <v>2021</v>
      </c>
      <c r="E23" s="1204">
        <v>312</v>
      </c>
      <c r="F23" s="1161"/>
      <c r="G23" s="1167">
        <v>99.999999999999986</v>
      </c>
      <c r="H23" s="2290">
        <v>86.16</v>
      </c>
      <c r="I23" s="2290">
        <v>10.38</v>
      </c>
      <c r="J23" s="2290">
        <v>3.46</v>
      </c>
      <c r="K23" s="1146"/>
      <c r="M23" s="1165"/>
      <c r="N23" s="1166"/>
      <c r="O23" s="1166"/>
      <c r="P23" s="1166"/>
      <c r="Q23" s="1166"/>
      <c r="R23" s="1166"/>
    </row>
    <row r="24" spans="1:18" ht="15" customHeight="1">
      <c r="A24" s="1146"/>
      <c r="B24" s="1126"/>
      <c r="C24" s="1125"/>
      <c r="D24" s="1130">
        <v>2022</v>
      </c>
      <c r="E24" s="1204">
        <v>299</v>
      </c>
      <c r="F24" s="1161"/>
      <c r="G24" s="1167">
        <v>99.999999999999986</v>
      </c>
      <c r="H24" s="2290">
        <v>91.23</v>
      </c>
      <c r="I24" s="2290">
        <v>6.32</v>
      </c>
      <c r="J24" s="2290">
        <v>2.46</v>
      </c>
      <c r="K24" s="1146"/>
      <c r="M24" s="1165"/>
      <c r="N24" s="1166"/>
      <c r="O24" s="1166"/>
      <c r="P24" s="1166"/>
      <c r="Q24" s="1166"/>
      <c r="R24" s="1166"/>
    </row>
    <row r="25" spans="1:18" ht="15" customHeight="1">
      <c r="A25" s="1146"/>
      <c r="B25" s="1126"/>
      <c r="C25" s="1125"/>
      <c r="D25" s="1130"/>
      <c r="E25" s="1161"/>
      <c r="F25" s="1161"/>
      <c r="G25" s="1167"/>
      <c r="H25" s="2290"/>
      <c r="I25" s="2290"/>
      <c r="J25" s="2290"/>
      <c r="K25" s="1146"/>
      <c r="M25" s="1165"/>
      <c r="N25" s="1166"/>
      <c r="O25" s="1166"/>
      <c r="P25" s="1166"/>
      <c r="Q25" s="1166"/>
      <c r="R25" s="1166"/>
    </row>
    <row r="26" spans="1:18" ht="15" customHeight="1">
      <c r="A26" s="1146"/>
      <c r="B26" s="1124" t="s">
        <v>232</v>
      </c>
      <c r="C26" s="1125"/>
      <c r="D26" s="1130">
        <v>2020</v>
      </c>
      <c r="E26" s="1161">
        <v>566</v>
      </c>
      <c r="F26" s="1161"/>
      <c r="G26" s="1167">
        <v>100</v>
      </c>
      <c r="H26" s="2290">
        <v>79.86</v>
      </c>
      <c r="I26" s="2290">
        <v>17.14</v>
      </c>
      <c r="J26" s="2290">
        <v>3</v>
      </c>
      <c r="K26" s="1146"/>
      <c r="M26" s="1165"/>
      <c r="N26" s="1166"/>
      <c r="O26" s="1166"/>
      <c r="P26" s="1166"/>
      <c r="Q26" s="1166"/>
      <c r="R26" s="1166"/>
    </row>
    <row r="27" spans="1:18" ht="15" customHeight="1">
      <c r="A27" s="1146"/>
      <c r="B27" s="1126" t="s">
        <v>233</v>
      </c>
      <c r="C27" s="1125"/>
      <c r="D27" s="1130">
        <v>2021</v>
      </c>
      <c r="E27" s="1204">
        <v>616</v>
      </c>
      <c r="F27" s="1161"/>
      <c r="G27" s="1167">
        <v>99.999999999999986</v>
      </c>
      <c r="H27" s="2290">
        <v>79.89</v>
      </c>
      <c r="I27" s="2290">
        <v>17.11</v>
      </c>
      <c r="J27" s="2290">
        <v>3</v>
      </c>
      <c r="K27" s="1146"/>
      <c r="M27" s="1165"/>
      <c r="N27" s="1166"/>
      <c r="O27" s="1166"/>
      <c r="P27" s="1166"/>
      <c r="Q27" s="1166"/>
      <c r="R27" s="1166"/>
    </row>
    <row r="28" spans="1:18" ht="15" customHeight="1">
      <c r="A28" s="1146"/>
      <c r="B28" s="1126"/>
      <c r="C28" s="1125"/>
      <c r="D28" s="1130">
        <v>2022</v>
      </c>
      <c r="E28" s="1204">
        <v>653</v>
      </c>
      <c r="F28" s="1161"/>
      <c r="G28" s="1167">
        <v>99.999999999999986</v>
      </c>
      <c r="H28" s="1163">
        <v>79.58</v>
      </c>
      <c r="I28" s="1163">
        <v>16.37</v>
      </c>
      <c r="J28" s="1163">
        <v>4.05</v>
      </c>
      <c r="K28" s="1146"/>
      <c r="M28" s="1165"/>
      <c r="N28" s="1166"/>
      <c r="O28" s="1166"/>
      <c r="P28" s="1166"/>
      <c r="Q28" s="1166"/>
      <c r="R28" s="1166"/>
    </row>
    <row r="29" spans="1:18" ht="15" customHeight="1">
      <c r="A29" s="1146"/>
      <c r="B29" s="1126"/>
      <c r="C29" s="1125"/>
      <c r="D29" s="1130"/>
      <c r="E29" s="1161"/>
      <c r="F29" s="1161"/>
      <c r="G29" s="1167"/>
      <c r="H29" s="2291"/>
      <c r="I29" s="2291"/>
      <c r="J29" s="2291"/>
      <c r="K29" s="1146"/>
      <c r="M29" s="1165"/>
      <c r="N29" s="1166"/>
      <c r="O29" s="1166"/>
      <c r="P29" s="1166"/>
      <c r="Q29" s="1166"/>
      <c r="R29" s="1166"/>
    </row>
    <row r="30" spans="1:18" ht="15" customHeight="1">
      <c r="A30" s="1146"/>
      <c r="B30" s="1124" t="s">
        <v>184</v>
      </c>
      <c r="C30" s="1125"/>
      <c r="D30" s="1130">
        <v>2020</v>
      </c>
      <c r="E30" s="1169">
        <v>1805</v>
      </c>
      <c r="F30" s="1169"/>
      <c r="G30" s="1450">
        <v>100</v>
      </c>
      <c r="H30" s="2292">
        <v>75.12</v>
      </c>
      <c r="I30" s="2292">
        <v>16.84</v>
      </c>
      <c r="J30" s="2292">
        <v>8.0299999999999994</v>
      </c>
      <c r="K30" s="1146"/>
      <c r="M30" s="1165"/>
      <c r="N30" s="1166"/>
      <c r="O30" s="1166"/>
      <c r="P30" s="1166"/>
      <c r="Q30" s="1166"/>
      <c r="R30" s="1166"/>
    </row>
    <row r="31" spans="1:18" s="1172" customFormat="1" ht="15" customHeight="1">
      <c r="A31" s="1170"/>
      <c r="B31" s="1126" t="s">
        <v>185</v>
      </c>
      <c r="C31" s="1171"/>
      <c r="D31" s="1130">
        <v>2021</v>
      </c>
      <c r="E31" s="1169">
        <v>1851</v>
      </c>
      <c r="F31" s="1169"/>
      <c r="G31" s="1450">
        <v>99.999999999999986</v>
      </c>
      <c r="H31" s="2292">
        <v>75.099999999999994</v>
      </c>
      <c r="I31" s="2292">
        <v>16.88</v>
      </c>
      <c r="J31" s="2292">
        <v>8.02</v>
      </c>
      <c r="K31" s="1170"/>
      <c r="M31" s="1173"/>
      <c r="N31" s="1166"/>
      <c r="O31" s="1166"/>
      <c r="P31" s="1166"/>
      <c r="Q31" s="1166"/>
      <c r="R31" s="1166"/>
    </row>
    <row r="32" spans="1:18" s="1172" customFormat="1" ht="15" customHeight="1">
      <c r="A32" s="1170"/>
      <c r="B32" s="1126"/>
      <c r="C32" s="1171"/>
      <c r="D32" s="1130">
        <v>2022</v>
      </c>
      <c r="E32" s="1169">
        <v>1480</v>
      </c>
      <c r="F32" s="1169"/>
      <c r="G32" s="1167">
        <v>99.999999999999986</v>
      </c>
      <c r="H32" s="2292">
        <v>72.95</v>
      </c>
      <c r="I32" s="2292">
        <v>18.78</v>
      </c>
      <c r="J32" s="2292">
        <v>8.2799999999999994</v>
      </c>
      <c r="K32" s="1170"/>
      <c r="M32" s="1173"/>
      <c r="N32" s="1166"/>
      <c r="O32" s="1166"/>
      <c r="P32" s="1166"/>
      <c r="Q32" s="1166"/>
      <c r="R32" s="1166"/>
    </row>
    <row r="33" spans="1:18" s="1172" customFormat="1" ht="15" customHeight="1">
      <c r="A33" s="1170"/>
      <c r="B33" s="1126"/>
      <c r="C33" s="1171"/>
      <c r="D33" s="1130"/>
      <c r="E33" s="1169"/>
      <c r="F33" s="1169"/>
      <c r="G33" s="1450"/>
      <c r="H33" s="2293"/>
      <c r="I33" s="2293"/>
      <c r="J33" s="2293"/>
      <c r="K33" s="1170"/>
      <c r="M33" s="1173"/>
      <c r="N33" s="1166"/>
      <c r="O33" s="1166"/>
      <c r="P33" s="1166"/>
      <c r="Q33" s="1166"/>
      <c r="R33" s="1166"/>
    </row>
    <row r="34" spans="1:18" ht="15" customHeight="1">
      <c r="A34" s="1146"/>
      <c r="B34" s="1174" t="s">
        <v>181</v>
      </c>
      <c r="C34" s="1171"/>
      <c r="D34" s="1130">
        <v>2020</v>
      </c>
      <c r="E34" s="1169">
        <v>77</v>
      </c>
      <c r="F34" s="1169"/>
      <c r="G34" s="1450">
        <v>100</v>
      </c>
      <c r="H34" s="2292">
        <v>88.31</v>
      </c>
      <c r="I34" s="2292">
        <v>7.79</v>
      </c>
      <c r="J34" s="2292">
        <v>3.9</v>
      </c>
      <c r="K34" s="1146"/>
      <c r="N34" s="1166"/>
      <c r="O34" s="1166"/>
      <c r="P34" s="1166"/>
      <c r="Q34" s="1166"/>
      <c r="R34" s="1166"/>
    </row>
    <row r="35" spans="1:18" ht="15" customHeight="1">
      <c r="A35" s="1146"/>
      <c r="B35" s="1174"/>
      <c r="C35" s="1171"/>
      <c r="D35" s="1130">
        <v>2021</v>
      </c>
      <c r="E35" s="1427">
        <v>79</v>
      </c>
      <c r="F35" s="1169"/>
      <c r="G35" s="1450">
        <v>99.999999999999986</v>
      </c>
      <c r="H35" s="2292">
        <v>88.31</v>
      </c>
      <c r="I35" s="2292">
        <v>7.79</v>
      </c>
      <c r="J35" s="2292">
        <v>3.9</v>
      </c>
      <c r="K35" s="1146"/>
      <c r="N35" s="1166"/>
      <c r="O35" s="1166"/>
      <c r="P35" s="1166"/>
      <c r="Q35" s="1166"/>
      <c r="R35" s="1166"/>
    </row>
    <row r="36" spans="1:18" ht="15" customHeight="1">
      <c r="A36" s="1146"/>
      <c r="B36" s="1174"/>
      <c r="C36" s="1171"/>
      <c r="D36" s="1130">
        <v>2022</v>
      </c>
      <c r="E36" s="1204">
        <v>71</v>
      </c>
      <c r="F36" s="1161"/>
      <c r="G36" s="1167">
        <v>99.999999999999986</v>
      </c>
      <c r="H36" s="1163">
        <v>88.71</v>
      </c>
      <c r="I36" s="1163">
        <v>9.68</v>
      </c>
      <c r="J36" s="1163">
        <v>1.61</v>
      </c>
      <c r="K36" s="1146"/>
      <c r="N36" s="1166"/>
      <c r="O36" s="1166"/>
      <c r="P36" s="1166"/>
      <c r="Q36" s="1166"/>
      <c r="R36" s="1166"/>
    </row>
    <row r="37" spans="1:18" ht="15" customHeight="1">
      <c r="A37" s="1146"/>
      <c r="B37" s="1174"/>
      <c r="C37" s="1171"/>
      <c r="D37" s="1130"/>
      <c r="E37" s="1169"/>
      <c r="F37" s="1169"/>
      <c r="G37" s="1450"/>
      <c r="H37" s="2293"/>
      <c r="I37" s="2293"/>
      <c r="J37" s="2293"/>
      <c r="K37" s="1146"/>
      <c r="N37" s="1166"/>
      <c r="O37" s="1166"/>
      <c r="P37" s="1166"/>
      <c r="Q37" s="1166"/>
      <c r="R37" s="1166"/>
    </row>
    <row r="38" spans="1:18" ht="15" customHeight="1">
      <c r="A38" s="1146"/>
      <c r="B38" s="2324" t="s">
        <v>332</v>
      </c>
      <c r="C38" s="2324"/>
      <c r="D38" s="1130">
        <v>2020</v>
      </c>
      <c r="E38" s="1169">
        <v>5634</v>
      </c>
      <c r="F38" s="1169"/>
      <c r="G38" s="1450">
        <v>99.999999999999986</v>
      </c>
      <c r="H38" s="2292">
        <v>89.55</v>
      </c>
      <c r="I38" s="2292">
        <v>9.9600000000000009</v>
      </c>
      <c r="J38" s="2292">
        <v>0.5</v>
      </c>
      <c r="K38" s="1146"/>
      <c r="N38" s="1166"/>
      <c r="O38" s="1166"/>
      <c r="P38" s="1166"/>
      <c r="Q38" s="1166"/>
      <c r="R38" s="1166"/>
    </row>
    <row r="39" spans="1:18" s="1172" customFormat="1" ht="15" customHeight="1">
      <c r="A39" s="1170"/>
      <c r="B39" s="2325" t="s">
        <v>333</v>
      </c>
      <c r="C39" s="2325"/>
      <c r="D39" s="1130">
        <v>2021</v>
      </c>
      <c r="E39" s="1169">
        <v>6095</v>
      </c>
      <c r="F39" s="1169"/>
      <c r="G39" s="1450">
        <v>99.999999999999986</v>
      </c>
      <c r="H39" s="2292">
        <v>89.28</v>
      </c>
      <c r="I39" s="2292">
        <v>10.25</v>
      </c>
      <c r="J39" s="2292">
        <v>0.47</v>
      </c>
      <c r="K39" s="1170"/>
    </row>
    <row r="40" spans="1:18" s="1172" customFormat="1" ht="15" customHeight="1">
      <c r="A40" s="1170"/>
      <c r="B40" s="1126" t="s">
        <v>334</v>
      </c>
      <c r="C40" s="1126"/>
      <c r="D40" s="1130">
        <v>2022</v>
      </c>
      <c r="E40" s="1428">
        <v>5965</v>
      </c>
      <c r="F40" s="1169"/>
      <c r="G40" s="1167">
        <v>99.999999999999986</v>
      </c>
      <c r="H40" s="2294">
        <v>87.8</v>
      </c>
      <c r="I40" s="2294">
        <v>11.16</v>
      </c>
      <c r="J40" s="2294">
        <v>1.04</v>
      </c>
      <c r="K40" s="1170"/>
    </row>
    <row r="41" spans="1:18" s="1172" customFormat="1" ht="15" customHeight="1">
      <c r="A41" s="1170"/>
      <c r="B41" s="1126" t="s">
        <v>335</v>
      </c>
      <c r="C41" s="1126"/>
      <c r="D41" s="1130"/>
      <c r="E41" s="1161"/>
      <c r="F41" s="1161"/>
      <c r="G41" s="1167"/>
      <c r="H41" s="2291"/>
      <c r="I41" s="2291"/>
      <c r="J41" s="2291"/>
      <c r="K41" s="1170"/>
    </row>
    <row r="42" spans="1:18" s="1172" customFormat="1" ht="15" customHeight="1">
      <c r="A42" s="1170"/>
      <c r="B42" s="1175"/>
      <c r="C42" s="1175"/>
      <c r="D42" s="1130"/>
      <c r="E42" s="1161"/>
      <c r="F42" s="1161"/>
      <c r="G42" s="1167"/>
      <c r="H42" s="2291"/>
      <c r="I42" s="2291"/>
      <c r="J42" s="2291"/>
      <c r="K42" s="1170"/>
    </row>
    <row r="43" spans="1:18" ht="15" customHeight="1">
      <c r="A43" s="1146"/>
      <c r="B43" s="1124" t="s">
        <v>336</v>
      </c>
      <c r="C43" s="1125"/>
      <c r="D43" s="1130">
        <v>2020</v>
      </c>
      <c r="E43" s="1161">
        <v>2311</v>
      </c>
      <c r="F43" s="1161"/>
      <c r="G43" s="1167">
        <v>100</v>
      </c>
      <c r="H43" s="1163">
        <v>92.3</v>
      </c>
      <c r="I43" s="1163">
        <v>7.4</v>
      </c>
      <c r="J43" s="1163">
        <v>0.3</v>
      </c>
      <c r="K43" s="1146"/>
    </row>
    <row r="44" spans="1:18" ht="15" customHeight="1">
      <c r="A44" s="1146"/>
      <c r="B44" s="1126" t="s">
        <v>337</v>
      </c>
      <c r="C44" s="1125"/>
      <c r="D44" s="1130">
        <v>2021</v>
      </c>
      <c r="E44" s="1161">
        <v>2397</v>
      </c>
      <c r="F44" s="1161"/>
      <c r="G44" s="1167">
        <v>99.999999999999986</v>
      </c>
      <c r="H44" s="1163">
        <v>92.35</v>
      </c>
      <c r="I44" s="1163">
        <v>7.35</v>
      </c>
      <c r="J44" s="1163">
        <v>0.3</v>
      </c>
      <c r="K44" s="1146"/>
    </row>
    <row r="45" spans="1:18" ht="15" customHeight="1">
      <c r="A45" s="1146"/>
      <c r="B45" s="1126"/>
      <c r="C45" s="1125"/>
      <c r="D45" s="1130">
        <v>2022</v>
      </c>
      <c r="E45" s="1161">
        <v>1860</v>
      </c>
      <c r="F45" s="1161"/>
      <c r="G45" s="1167">
        <v>99.999999999999986</v>
      </c>
      <c r="H45" s="1163">
        <v>90.11</v>
      </c>
      <c r="I45" s="1163">
        <v>9.6199999999999992</v>
      </c>
      <c r="J45" s="1163">
        <v>0.28000000000000003</v>
      </c>
      <c r="K45" s="1146"/>
    </row>
    <row r="46" spans="1:18" ht="15" customHeight="1">
      <c r="A46" s="1146"/>
      <c r="B46" s="1126"/>
      <c r="C46" s="1125"/>
      <c r="D46" s="1130"/>
      <c r="E46" s="1161"/>
      <c r="F46" s="1161"/>
      <c r="G46" s="1167"/>
      <c r="H46" s="2291"/>
      <c r="I46" s="2291"/>
      <c r="J46" s="2291"/>
      <c r="K46" s="1146"/>
    </row>
    <row r="47" spans="1:18" ht="15" customHeight="1">
      <c r="A47" s="1146"/>
      <c r="B47" s="1124" t="s">
        <v>338</v>
      </c>
      <c r="C47" s="1125"/>
      <c r="D47" s="1130">
        <v>2020</v>
      </c>
      <c r="E47" s="1161">
        <v>1121</v>
      </c>
      <c r="F47" s="1161"/>
      <c r="G47" s="1167">
        <v>100.01</v>
      </c>
      <c r="H47" s="1163">
        <v>91.53</v>
      </c>
      <c r="I47" s="1163">
        <v>7.31</v>
      </c>
      <c r="J47" s="1163">
        <v>1.1599999999999999</v>
      </c>
      <c r="K47" s="1146"/>
    </row>
    <row r="48" spans="1:18" ht="15" customHeight="1">
      <c r="A48" s="1146"/>
      <c r="B48" s="1126" t="s">
        <v>339</v>
      </c>
      <c r="C48" s="1125"/>
      <c r="D48" s="1130">
        <v>2021</v>
      </c>
      <c r="E48" s="1161">
        <v>1142</v>
      </c>
      <c r="F48" s="1161"/>
      <c r="G48" s="1167">
        <v>99.999999999999986</v>
      </c>
      <c r="H48" s="1163">
        <v>91.61</v>
      </c>
      <c r="I48" s="1163">
        <v>7.31</v>
      </c>
      <c r="J48" s="1163">
        <v>1.07</v>
      </c>
      <c r="K48" s="1146"/>
    </row>
    <row r="49" spans="1:15" ht="15" customHeight="1">
      <c r="A49" s="1146"/>
      <c r="B49" s="1126"/>
      <c r="C49" s="1125"/>
      <c r="D49" s="1130">
        <v>2022</v>
      </c>
      <c r="E49" s="1204">
        <v>941</v>
      </c>
      <c r="F49" s="1161"/>
      <c r="G49" s="1167">
        <v>99.999999999999986</v>
      </c>
      <c r="H49" s="1163">
        <v>89.64</v>
      </c>
      <c r="I49" s="1163">
        <v>9.16</v>
      </c>
      <c r="J49" s="1163">
        <v>1.2</v>
      </c>
      <c r="K49" s="1146"/>
    </row>
    <row r="50" spans="1:15" ht="15" customHeight="1">
      <c r="A50" s="1146"/>
      <c r="B50" s="1126"/>
      <c r="C50" s="1125"/>
      <c r="D50" s="1130"/>
      <c r="E50" s="1161"/>
      <c r="F50" s="1161"/>
      <c r="G50" s="1167"/>
      <c r="H50" s="1163"/>
      <c r="I50" s="1163"/>
      <c r="J50" s="1163"/>
      <c r="K50" s="1146"/>
    </row>
    <row r="51" spans="1:15" ht="15" customHeight="1">
      <c r="A51" s="1146"/>
      <c r="B51" s="1124" t="s">
        <v>819</v>
      </c>
      <c r="C51" s="1125"/>
      <c r="D51" s="1130">
        <v>2020</v>
      </c>
      <c r="E51" s="1161">
        <v>69</v>
      </c>
      <c r="F51" s="1161"/>
      <c r="G51" s="1167">
        <v>100</v>
      </c>
      <c r="H51" s="1163">
        <v>95.65</v>
      </c>
      <c r="I51" s="1163">
        <v>4.3499999999999996</v>
      </c>
      <c r="J51" s="1163" t="s">
        <v>29</v>
      </c>
      <c r="K51" s="1146"/>
    </row>
    <row r="52" spans="1:15" ht="15" customHeight="1">
      <c r="A52" s="1146"/>
      <c r="B52" s="1126" t="s">
        <v>820</v>
      </c>
      <c r="C52" s="1125"/>
      <c r="D52" s="1130">
        <v>2021</v>
      </c>
      <c r="E52" s="1204">
        <v>71</v>
      </c>
      <c r="F52" s="1161"/>
      <c r="G52" s="1167">
        <v>99.999999999999986</v>
      </c>
      <c r="H52" s="1163">
        <v>95.65</v>
      </c>
      <c r="I52" s="1163">
        <v>4.3499999999999996</v>
      </c>
      <c r="J52" s="1163" t="s">
        <v>29</v>
      </c>
      <c r="K52" s="1146"/>
    </row>
    <row r="53" spans="1:15" ht="15" customHeight="1">
      <c r="A53" s="1146"/>
      <c r="B53" s="1126"/>
      <c r="C53" s="1125"/>
      <c r="D53" s="1130">
        <v>2022</v>
      </c>
      <c r="E53" s="1204">
        <v>116</v>
      </c>
      <c r="F53" s="1161"/>
      <c r="G53" s="1167">
        <v>99.999999999999986</v>
      </c>
      <c r="H53" s="1163">
        <v>97.35</v>
      </c>
      <c r="I53" s="1163">
        <v>2.65</v>
      </c>
      <c r="J53" s="1163" t="s">
        <v>29</v>
      </c>
      <c r="K53" s="1146"/>
    </row>
    <row r="54" spans="1:15" ht="15" customHeight="1">
      <c r="A54" s="1146"/>
      <c r="B54" s="1126"/>
      <c r="C54" s="1125"/>
      <c r="D54" s="1130"/>
      <c r="E54" s="1161"/>
      <c r="F54" s="1161"/>
      <c r="G54" s="1167"/>
      <c r="H54" s="2291"/>
      <c r="I54" s="2291"/>
      <c r="J54" s="2291"/>
      <c r="K54" s="1146"/>
    </row>
    <row r="55" spans="1:15" ht="15" customHeight="1">
      <c r="A55" s="1146"/>
      <c r="B55" s="1124" t="s">
        <v>179</v>
      </c>
      <c r="C55" s="1125"/>
      <c r="D55" s="1130">
        <v>2020</v>
      </c>
      <c r="E55" s="1161">
        <v>22395</v>
      </c>
      <c r="F55" s="1161"/>
      <c r="G55" s="1167">
        <v>100.01</v>
      </c>
      <c r="H55" s="1163">
        <v>90.34</v>
      </c>
      <c r="I55" s="1163">
        <v>8.42</v>
      </c>
      <c r="J55" s="1163">
        <v>1.24</v>
      </c>
      <c r="K55" s="1146"/>
    </row>
    <row r="56" spans="1:15" ht="15" customHeight="1">
      <c r="A56" s="1146"/>
      <c r="B56" s="1126" t="s">
        <v>180</v>
      </c>
      <c r="C56" s="1125"/>
      <c r="D56" s="1130">
        <v>2021</v>
      </c>
      <c r="E56" s="1161">
        <v>23549</v>
      </c>
      <c r="F56" s="1161"/>
      <c r="G56" s="1167">
        <v>99.999999999999986</v>
      </c>
      <c r="H56" s="1163">
        <v>90.24</v>
      </c>
      <c r="I56" s="1163">
        <v>8.52</v>
      </c>
      <c r="J56" s="1163">
        <v>1.24</v>
      </c>
      <c r="K56" s="1146"/>
    </row>
    <row r="57" spans="1:15" ht="15" customHeight="1">
      <c r="A57" s="1146"/>
      <c r="B57" s="1126"/>
      <c r="C57" s="1125"/>
      <c r="D57" s="1130">
        <v>2022</v>
      </c>
      <c r="E57" s="1161">
        <v>22258</v>
      </c>
      <c r="F57" s="1161"/>
      <c r="G57" s="1167">
        <v>99.999999999999986</v>
      </c>
      <c r="H57" s="1163">
        <v>89.53</v>
      </c>
      <c r="I57" s="1163">
        <v>9.2100000000000009</v>
      </c>
      <c r="J57" s="1163">
        <v>1.26</v>
      </c>
      <c r="K57" s="1146"/>
    </row>
    <row r="58" spans="1:15" ht="15" customHeight="1">
      <c r="A58" s="1146"/>
      <c r="B58" s="1126"/>
      <c r="C58" s="1125"/>
      <c r="D58" s="1130"/>
      <c r="E58" s="1161"/>
      <c r="F58" s="1161"/>
      <c r="G58" s="1167"/>
      <c r="H58" s="2291"/>
      <c r="I58" s="2291"/>
      <c r="J58" s="2291"/>
      <c r="K58" s="1146"/>
    </row>
    <row r="59" spans="1:15" ht="15" customHeight="1">
      <c r="A59" s="1146"/>
      <c r="B59" s="1124" t="s">
        <v>182</v>
      </c>
      <c r="C59" s="1125"/>
      <c r="D59" s="1130">
        <v>2020</v>
      </c>
      <c r="E59" s="1161">
        <v>11789</v>
      </c>
      <c r="F59" s="1161"/>
      <c r="G59" s="1167">
        <v>99.999999999999986</v>
      </c>
      <c r="H59" s="1163">
        <v>88.81</v>
      </c>
      <c r="I59" s="1163">
        <v>10.130000000000001</v>
      </c>
      <c r="J59" s="1163">
        <v>1.06</v>
      </c>
      <c r="K59" s="1146"/>
    </row>
    <row r="60" spans="1:15" ht="15" customHeight="1">
      <c r="A60" s="1146"/>
      <c r="B60" s="1126" t="s">
        <v>183</v>
      </c>
      <c r="C60" s="1125"/>
      <c r="D60" s="1130">
        <v>2021</v>
      </c>
      <c r="E60" s="1161">
        <v>12346</v>
      </c>
      <c r="F60" s="1161"/>
      <c r="G60" s="1167">
        <v>99.999999999999986</v>
      </c>
      <c r="H60" s="1163">
        <v>88.7</v>
      </c>
      <c r="I60" s="1163">
        <v>10.25</v>
      </c>
      <c r="J60" s="1163">
        <v>1.05</v>
      </c>
      <c r="K60" s="1146"/>
      <c r="N60" s="1165"/>
      <c r="O60" s="1165"/>
    </row>
    <row r="61" spans="1:15" ht="15" customHeight="1">
      <c r="A61" s="1146"/>
      <c r="B61" s="1126"/>
      <c r="C61" s="1125"/>
      <c r="D61" s="1130">
        <v>2022</v>
      </c>
      <c r="E61" s="1161">
        <v>11474</v>
      </c>
      <c r="F61" s="1161"/>
      <c r="G61" s="1167">
        <v>99.999999999999986</v>
      </c>
      <c r="H61" s="1163">
        <v>88.77</v>
      </c>
      <c r="I61" s="1163">
        <v>10.36</v>
      </c>
      <c r="J61" s="1163">
        <v>0.88</v>
      </c>
      <c r="K61" s="1146"/>
      <c r="N61" s="1165"/>
      <c r="O61" s="1165"/>
    </row>
    <row r="62" spans="1:15" ht="15" customHeight="1">
      <c r="A62" s="1146"/>
      <c r="B62" s="1126"/>
      <c r="C62" s="1125"/>
      <c r="D62" s="1130"/>
      <c r="E62" s="1161"/>
      <c r="F62" s="1161"/>
      <c r="G62" s="1167"/>
      <c r="H62" s="2291"/>
      <c r="I62" s="2291"/>
      <c r="J62" s="2291"/>
      <c r="K62" s="1146"/>
      <c r="N62" s="1165"/>
      <c r="O62" s="1165"/>
    </row>
    <row r="63" spans="1:15" ht="15" customHeight="1">
      <c r="A63" s="1146"/>
      <c r="B63" s="1124" t="s">
        <v>340</v>
      </c>
      <c r="C63" s="1125"/>
      <c r="D63" s="1130">
        <v>2020</v>
      </c>
      <c r="E63" s="1161">
        <v>13382</v>
      </c>
      <c r="F63" s="1161"/>
      <c r="G63" s="1167">
        <v>99.999999999999986</v>
      </c>
      <c r="H63" s="1163">
        <v>79.5</v>
      </c>
      <c r="I63" s="1163">
        <v>17.73</v>
      </c>
      <c r="J63" s="1163">
        <v>2.77</v>
      </c>
      <c r="K63" s="1146"/>
      <c r="N63" s="1165"/>
      <c r="O63" s="1165"/>
    </row>
    <row r="64" spans="1:15" ht="15" customHeight="1">
      <c r="A64" s="1146"/>
      <c r="B64" s="1126" t="s">
        <v>341</v>
      </c>
      <c r="C64" s="1125"/>
      <c r="D64" s="1130">
        <v>2021</v>
      </c>
      <c r="E64" s="1161">
        <v>13939</v>
      </c>
      <c r="F64" s="1161"/>
      <c r="G64" s="1167">
        <v>99.999999999999986</v>
      </c>
      <c r="H64" s="1163">
        <v>79.36</v>
      </c>
      <c r="I64" s="1163">
        <v>17.86</v>
      </c>
      <c r="J64" s="1163">
        <v>2.78</v>
      </c>
      <c r="K64" s="1146"/>
      <c r="N64" s="1165"/>
      <c r="O64" s="1165"/>
    </row>
    <row r="65" spans="1:15" ht="15" customHeight="1">
      <c r="A65" s="1146"/>
      <c r="B65" s="1126"/>
      <c r="C65" s="1125"/>
      <c r="D65" s="1130">
        <v>2022</v>
      </c>
      <c r="E65" s="1161">
        <v>13344</v>
      </c>
      <c r="F65" s="1161"/>
      <c r="G65" s="1167">
        <v>99.999999999999986</v>
      </c>
      <c r="H65" s="1163">
        <v>77.5</v>
      </c>
      <c r="I65" s="1163">
        <v>19.77</v>
      </c>
      <c r="J65" s="1163">
        <v>2.73</v>
      </c>
      <c r="K65" s="1146"/>
      <c r="N65" s="1165"/>
      <c r="O65" s="1165"/>
    </row>
    <row r="66" spans="1:15" ht="15" customHeight="1">
      <c r="A66" s="1146"/>
      <c r="B66" s="1126"/>
      <c r="C66" s="1125"/>
      <c r="D66" s="1130"/>
      <c r="E66" s="1161"/>
      <c r="F66" s="1161"/>
      <c r="G66" s="1167"/>
      <c r="H66" s="2291"/>
      <c r="I66" s="2291"/>
      <c r="J66" s="2291"/>
      <c r="K66" s="1146"/>
      <c r="N66" s="1165"/>
      <c r="O66" s="1165"/>
    </row>
    <row r="67" spans="1:15" ht="15" customHeight="1">
      <c r="A67" s="1146"/>
      <c r="B67" s="1124" t="s">
        <v>342</v>
      </c>
      <c r="C67" s="1125"/>
      <c r="D67" s="1130">
        <v>2020</v>
      </c>
      <c r="E67" s="1176">
        <v>16631</v>
      </c>
      <c r="F67" s="1176"/>
      <c r="G67" s="1167">
        <v>100</v>
      </c>
      <c r="H67" s="1163">
        <v>80.349999999999994</v>
      </c>
      <c r="I67" s="1163">
        <v>14.17</v>
      </c>
      <c r="J67" s="1163">
        <v>5.48</v>
      </c>
      <c r="K67" s="1146"/>
      <c r="N67" s="1165"/>
      <c r="O67" s="1165"/>
    </row>
    <row r="68" spans="1:15" ht="15" customHeight="1">
      <c r="A68" s="1146"/>
      <c r="B68" s="1126" t="s">
        <v>343</v>
      </c>
      <c r="C68" s="1125"/>
      <c r="D68" s="1130">
        <v>2021</v>
      </c>
      <c r="E68" s="1176">
        <v>17265</v>
      </c>
      <c r="F68" s="1176"/>
      <c r="G68" s="1167">
        <v>99.999999999999986</v>
      </c>
      <c r="H68" s="1163">
        <v>80.260000000000005</v>
      </c>
      <c r="I68" s="1163">
        <v>14.2</v>
      </c>
      <c r="J68" s="1163">
        <v>5.54</v>
      </c>
      <c r="K68" s="1146"/>
    </row>
    <row r="69" spans="1:15" ht="15" customHeight="1">
      <c r="A69" s="1146"/>
      <c r="B69" s="1177"/>
      <c r="C69" s="1146"/>
      <c r="D69" s="1130">
        <v>2022</v>
      </c>
      <c r="E69" s="1429">
        <v>16547</v>
      </c>
      <c r="F69" s="1178"/>
      <c r="G69" s="1167">
        <v>99.999999999999986</v>
      </c>
      <c r="H69" s="2295">
        <v>81.2</v>
      </c>
      <c r="I69" s="2295">
        <v>13.57</v>
      </c>
      <c r="J69" s="2295">
        <v>5.23</v>
      </c>
      <c r="K69" s="1146"/>
    </row>
    <row r="70" spans="1:15" ht="21" customHeight="1" thickBot="1">
      <c r="A70" s="1149"/>
      <c r="B70" s="1179"/>
      <c r="C70" s="1180"/>
      <c r="D70" s="1181"/>
      <c r="E70" s="1182"/>
      <c r="F70" s="1182"/>
      <c r="G70" s="1451"/>
      <c r="H70" s="1180"/>
      <c r="I70" s="1180"/>
      <c r="J70" s="1180"/>
      <c r="K70" s="1180"/>
      <c r="L70" s="1131" t="s">
        <v>49</v>
      </c>
    </row>
    <row r="71" spans="1:15" s="1183" customFormat="1" ht="15" customHeight="1">
      <c r="B71" s="1184"/>
      <c r="D71" s="1185"/>
      <c r="E71" s="1186"/>
      <c r="F71" s="1186"/>
      <c r="K71" s="1187" t="s">
        <v>312</v>
      </c>
    </row>
    <row r="72" spans="1:15" s="1183" customFormat="1" ht="13.5" customHeight="1">
      <c r="D72" s="1185"/>
      <c r="E72" s="1186"/>
      <c r="F72" s="1186"/>
      <c r="G72" s="1186"/>
      <c r="K72" s="1188" t="s">
        <v>313</v>
      </c>
    </row>
    <row r="73" spans="1:15" ht="3.75" customHeight="1">
      <c r="B73" s="1189"/>
    </row>
    <row r="74" spans="1:15">
      <c r="B74" s="1146"/>
    </row>
  </sheetData>
  <mergeCells count="3">
    <mergeCell ref="G8:J9"/>
    <mergeCell ref="B38:C38"/>
    <mergeCell ref="B39:C39"/>
  </mergeCells>
  <hyperlinks>
    <hyperlink ref="J1" r:id="rId1"/>
  </hyperlinks>
  <printOptions horizontalCentered="1"/>
  <pageMargins left="0.39370078740157499" right="0.39370078740157499" top="0.74803149606299202" bottom="0.511811023622047" header="0.118110236220472" footer="0.39370078740157499"/>
  <pageSetup paperSize="9" scale="72" orientation="portrait" r:id="rId2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FF0000"/>
    <pageSetUpPr fitToPage="1"/>
  </sheetPr>
  <dimension ref="A1:Q57"/>
  <sheetViews>
    <sheetView showGridLines="0" view="pageBreakPreview" zoomScaleNormal="80" zoomScaleSheetLayoutView="100" workbookViewId="0">
      <selection activeCell="K1" sqref="K1:K2"/>
    </sheetView>
  </sheetViews>
  <sheetFormatPr defaultColWidth="8.42578125" defaultRowHeight="16.5"/>
  <cols>
    <col min="1" max="1" width="1" style="1132" customWidth="1"/>
    <col min="2" max="2" width="11.85546875" style="1132" customWidth="1"/>
    <col min="3" max="3" width="15.28515625" style="1132" customWidth="1"/>
    <col min="4" max="4" width="15.28515625" style="1190" customWidth="1"/>
    <col min="5" max="5" width="10" style="1132" customWidth="1"/>
    <col min="6" max="6" width="0.5703125" style="1132" customWidth="1"/>
    <col min="7" max="7" width="10.7109375" style="1132" customWidth="1"/>
    <col min="8" max="8" width="15.5703125" style="1132" customWidth="1"/>
    <col min="9" max="9" width="19.28515625" style="1132" customWidth="1"/>
    <col min="10" max="10" width="11.5703125" style="1132" customWidth="1"/>
    <col min="11" max="11" width="1.42578125" style="1132" customWidth="1"/>
    <col min="12" max="16384" width="8.42578125" style="1132"/>
  </cols>
  <sheetData>
    <row r="1" spans="1:17">
      <c r="K1" s="2380" t="s">
        <v>110</v>
      </c>
    </row>
    <row r="2" spans="1:17">
      <c r="K2" s="2381" t="s">
        <v>111</v>
      </c>
    </row>
    <row r="3" spans="1:17" ht="15" customHeight="1"/>
    <row r="4" spans="1:17">
      <c r="B4" s="1135" t="s">
        <v>1421</v>
      </c>
      <c r="C4" s="1136" t="s">
        <v>797</v>
      </c>
      <c r="D4" s="1191"/>
      <c r="E4" s="1134"/>
      <c r="F4" s="1134"/>
      <c r="G4" s="1134"/>
      <c r="H4" s="1138"/>
      <c r="I4" s="1138"/>
      <c r="J4" s="1138"/>
    </row>
    <row r="5" spans="1:17">
      <c r="B5" s="1139"/>
      <c r="C5" s="1138" t="s">
        <v>973</v>
      </c>
      <c r="D5" s="1191"/>
      <c r="E5" s="1134"/>
      <c r="F5" s="1134"/>
      <c r="G5" s="1134"/>
      <c r="H5" s="1138"/>
      <c r="I5" s="1138"/>
      <c r="J5" s="1138"/>
    </row>
    <row r="6" spans="1:17" s="1172" customFormat="1">
      <c r="B6" s="1139" t="s">
        <v>1422</v>
      </c>
      <c r="C6" s="1993" t="s">
        <v>798</v>
      </c>
      <c r="D6" s="1994"/>
      <c r="E6" s="1995"/>
      <c r="F6" s="1995"/>
      <c r="G6" s="1995"/>
    </row>
    <row r="7" spans="1:17">
      <c r="A7" s="1131"/>
      <c r="C7" s="1141" t="s">
        <v>974</v>
      </c>
      <c r="D7" s="1192"/>
      <c r="E7" s="1134"/>
      <c r="F7" s="1134"/>
      <c r="G7" s="1134"/>
    </row>
    <row r="8" spans="1:17" ht="10.5" customHeight="1" thickBot="1"/>
    <row r="9" spans="1:17" ht="8.1" customHeight="1" thickTop="1">
      <c r="A9" s="1142"/>
      <c r="B9" s="1143"/>
      <c r="C9" s="1143"/>
      <c r="D9" s="1193"/>
      <c r="E9" s="1143"/>
      <c r="F9" s="1143"/>
      <c r="G9" s="2321" t="s">
        <v>1083</v>
      </c>
      <c r="H9" s="2326"/>
      <c r="I9" s="2326"/>
      <c r="J9" s="2326"/>
      <c r="K9" s="1142"/>
    </row>
    <row r="10" spans="1:17" ht="18" customHeight="1" thickBot="1">
      <c r="A10" s="1146"/>
      <c r="B10" s="1147" t="s">
        <v>50</v>
      </c>
      <c r="C10" s="1125"/>
      <c r="D10" s="1129" t="s">
        <v>1</v>
      </c>
      <c r="E10" s="1148" t="s">
        <v>325</v>
      </c>
      <c r="F10" s="1125"/>
      <c r="G10" s="2327"/>
      <c r="H10" s="2327"/>
      <c r="I10" s="2327"/>
      <c r="J10" s="2327"/>
      <c r="K10" s="1149"/>
    </row>
    <row r="11" spans="1:17" ht="16.5" customHeight="1">
      <c r="A11" s="1146"/>
      <c r="B11" s="1194" t="s">
        <v>52</v>
      </c>
      <c r="C11" s="1195"/>
      <c r="D11" s="1196" t="s">
        <v>6</v>
      </c>
      <c r="E11" s="1154" t="s">
        <v>326</v>
      </c>
      <c r="F11" s="1148"/>
      <c r="G11" s="1148" t="s">
        <v>2</v>
      </c>
      <c r="H11" s="1153" t="s">
        <v>327</v>
      </c>
      <c r="I11" s="1153" t="s">
        <v>328</v>
      </c>
      <c r="J11" s="1148" t="s">
        <v>164</v>
      </c>
      <c r="K11" s="1146"/>
    </row>
    <row r="12" spans="1:17" ht="16.5" customHeight="1">
      <c r="A12" s="1146"/>
      <c r="B12" s="1125"/>
      <c r="C12" s="1125"/>
      <c r="D12" s="1197"/>
      <c r="E12" s="1125"/>
      <c r="F12" s="1152"/>
      <c r="G12" s="1154" t="s">
        <v>7</v>
      </c>
      <c r="H12" s="1155" t="s">
        <v>299</v>
      </c>
      <c r="I12" s="1155" t="s">
        <v>329</v>
      </c>
      <c r="J12" s="1155" t="s">
        <v>168</v>
      </c>
      <c r="K12" s="1146"/>
    </row>
    <row r="13" spans="1:17" ht="8.1" customHeight="1">
      <c r="A13" s="1156"/>
      <c r="B13" s="1157"/>
      <c r="C13" s="1157"/>
      <c r="D13" s="1198"/>
      <c r="E13" s="1157"/>
      <c r="F13" s="1157"/>
      <c r="G13" s="1157"/>
      <c r="H13" s="1157"/>
      <c r="I13" s="1157"/>
      <c r="J13" s="1157"/>
      <c r="K13" s="1156"/>
    </row>
    <row r="14" spans="1:17" ht="8.1" customHeight="1">
      <c r="A14" s="1146"/>
      <c r="B14" s="1125"/>
      <c r="C14" s="1125"/>
      <c r="D14" s="1197"/>
      <c r="E14" s="1125"/>
      <c r="F14" s="1125"/>
      <c r="G14" s="1125"/>
      <c r="H14" s="1125"/>
      <c r="I14" s="1125"/>
      <c r="J14" s="1125"/>
      <c r="K14" s="1146"/>
    </row>
    <row r="15" spans="1:17" ht="20.100000000000001" customHeight="1">
      <c r="A15" s="1146"/>
      <c r="B15" s="1124" t="s">
        <v>344</v>
      </c>
      <c r="C15" s="1125"/>
      <c r="D15" s="1130">
        <v>2020</v>
      </c>
      <c r="E15" s="1161">
        <v>2341</v>
      </c>
      <c r="F15" s="1452"/>
      <c r="G15" s="1199">
        <v>100</v>
      </c>
      <c r="H15" s="1199">
        <v>89.24</v>
      </c>
      <c r="I15" s="1199">
        <v>7.35</v>
      </c>
      <c r="J15" s="1199">
        <v>3.42</v>
      </c>
      <c r="K15" s="1164"/>
      <c r="M15" s="1200"/>
      <c r="N15" s="1200"/>
      <c r="O15" s="1200"/>
      <c r="P15" s="1200"/>
      <c r="Q15" s="1200"/>
    </row>
    <row r="16" spans="1:17" s="1172" customFormat="1" ht="20.100000000000001" customHeight="1">
      <c r="A16" s="1170"/>
      <c r="B16" s="1126" t="s">
        <v>345</v>
      </c>
      <c r="C16" s="1171"/>
      <c r="D16" s="1130">
        <v>2021</v>
      </c>
      <c r="E16" s="1161">
        <v>2437</v>
      </c>
      <c r="F16" s="1452"/>
      <c r="G16" s="1199">
        <v>100</v>
      </c>
      <c r="H16" s="1199">
        <v>89.13</v>
      </c>
      <c r="I16" s="1199">
        <v>7.42</v>
      </c>
      <c r="J16" s="1199">
        <v>3.45</v>
      </c>
      <c r="K16" s="1201"/>
      <c r="M16" s="1200"/>
      <c r="N16" s="1200"/>
      <c r="O16" s="1200"/>
      <c r="P16" s="1200"/>
      <c r="Q16" s="1200"/>
    </row>
    <row r="17" spans="1:17" s="1172" customFormat="1" ht="20.100000000000001" customHeight="1">
      <c r="A17" s="1170"/>
      <c r="B17" s="1126"/>
      <c r="C17" s="1171"/>
      <c r="D17" s="1130">
        <v>2022</v>
      </c>
      <c r="E17" s="1161">
        <v>2223</v>
      </c>
      <c r="F17" s="1453"/>
      <c r="G17" s="1199">
        <v>100</v>
      </c>
      <c r="H17" s="1430">
        <v>86.7</v>
      </c>
      <c r="I17" s="1430">
        <v>9.33</v>
      </c>
      <c r="J17" s="1430">
        <v>3.97</v>
      </c>
      <c r="K17" s="1201"/>
      <c r="M17" s="1200"/>
      <c r="N17" s="1200"/>
      <c r="O17" s="1200"/>
      <c r="P17" s="1200"/>
      <c r="Q17" s="1200"/>
    </row>
    <row r="18" spans="1:17" s="1172" customFormat="1" ht="20.100000000000001" customHeight="1">
      <c r="A18" s="1170"/>
      <c r="B18" s="1126"/>
      <c r="C18" s="1171"/>
      <c r="D18" s="1130"/>
      <c r="E18" s="1161"/>
      <c r="F18" s="1453"/>
      <c r="G18" s="1202"/>
      <c r="H18" s="1430"/>
      <c r="I18" s="1430"/>
      <c r="J18" s="1430"/>
      <c r="K18" s="1201"/>
      <c r="M18" s="1200"/>
      <c r="N18" s="1200"/>
      <c r="O18" s="1200"/>
      <c r="P18" s="1200"/>
      <c r="Q18" s="1200"/>
    </row>
    <row r="19" spans="1:17" ht="20.100000000000001" customHeight="1">
      <c r="A19" s="1146"/>
      <c r="B19" s="1203" t="s">
        <v>346</v>
      </c>
      <c r="C19" s="1125"/>
      <c r="D19" s="1130">
        <v>2020</v>
      </c>
      <c r="E19" s="1161">
        <v>736</v>
      </c>
      <c r="F19" s="1453"/>
      <c r="G19" s="1202">
        <v>100</v>
      </c>
      <c r="H19" s="1430">
        <v>74.73</v>
      </c>
      <c r="I19" s="1430">
        <v>13.18</v>
      </c>
      <c r="J19" s="1430">
        <v>12.09</v>
      </c>
      <c r="K19" s="1146"/>
      <c r="M19" s="1200"/>
      <c r="N19" s="1200"/>
      <c r="O19" s="1200"/>
      <c r="P19" s="1200"/>
      <c r="Q19" s="1200"/>
    </row>
    <row r="20" spans="1:17" ht="20.100000000000001" customHeight="1">
      <c r="A20" s="1146"/>
      <c r="B20" s="1203"/>
      <c r="C20" s="1125"/>
      <c r="D20" s="1130">
        <v>2021</v>
      </c>
      <c r="E20" s="1161">
        <v>759</v>
      </c>
      <c r="F20" s="1453"/>
      <c r="G20" s="1202">
        <v>100</v>
      </c>
      <c r="H20" s="1430">
        <v>74.290000000000006</v>
      </c>
      <c r="I20" s="1430">
        <v>13.26</v>
      </c>
      <c r="J20" s="1430">
        <v>12.45</v>
      </c>
      <c r="K20" s="1146"/>
      <c r="M20" s="1200"/>
      <c r="N20" s="1200"/>
      <c r="O20" s="1200"/>
      <c r="P20" s="1200"/>
      <c r="Q20" s="1200"/>
    </row>
    <row r="21" spans="1:17" ht="20.100000000000001" customHeight="1">
      <c r="A21" s="1146"/>
      <c r="B21" s="1203"/>
      <c r="C21" s="1125"/>
      <c r="D21" s="1130">
        <v>2022</v>
      </c>
      <c r="E21" s="1204">
        <v>698</v>
      </c>
      <c r="F21" s="1453"/>
      <c r="G21" s="1199">
        <v>100</v>
      </c>
      <c r="H21" s="1430">
        <v>70.67</v>
      </c>
      <c r="I21" s="1430">
        <v>16.149999999999999</v>
      </c>
      <c r="J21" s="1430">
        <v>13.19</v>
      </c>
      <c r="K21" s="1146"/>
      <c r="M21" s="1200"/>
      <c r="N21" s="1200"/>
      <c r="O21" s="1200"/>
      <c r="P21" s="1200"/>
      <c r="Q21" s="1200"/>
    </row>
    <row r="22" spans="1:17" ht="20.100000000000001" customHeight="1">
      <c r="A22" s="1146"/>
      <c r="B22" s="1203"/>
      <c r="C22" s="1125"/>
      <c r="D22" s="1130"/>
      <c r="E22" s="1161"/>
      <c r="F22" s="1453"/>
      <c r="G22" s="1202"/>
      <c r="H22" s="1430"/>
      <c r="I22" s="1430"/>
      <c r="J22" s="1430"/>
      <c r="K22" s="1146"/>
      <c r="M22" s="1200"/>
      <c r="N22" s="1200"/>
      <c r="O22" s="1200"/>
      <c r="P22" s="1200"/>
      <c r="Q22" s="1200"/>
    </row>
    <row r="23" spans="1:17" ht="20.100000000000001" customHeight="1">
      <c r="A23" s="1146"/>
      <c r="B23" s="1203" t="s">
        <v>347</v>
      </c>
      <c r="C23" s="1125"/>
      <c r="D23" s="1130">
        <v>2020</v>
      </c>
      <c r="E23" s="1161">
        <v>3612</v>
      </c>
      <c r="F23" s="1453"/>
      <c r="G23" s="1202">
        <v>100</v>
      </c>
      <c r="H23" s="1430">
        <v>73.09</v>
      </c>
      <c r="I23" s="1430">
        <v>16.47</v>
      </c>
      <c r="J23" s="1430">
        <v>10.44</v>
      </c>
      <c r="K23" s="1146"/>
      <c r="M23" s="1200"/>
      <c r="N23" s="1200"/>
      <c r="O23" s="1200"/>
      <c r="P23" s="1200"/>
      <c r="Q23" s="1200"/>
    </row>
    <row r="24" spans="1:17" ht="20.100000000000001" customHeight="1">
      <c r="A24" s="1146"/>
      <c r="B24" s="1126"/>
      <c r="C24" s="1125"/>
      <c r="D24" s="1130">
        <v>2021</v>
      </c>
      <c r="E24" s="1161">
        <v>3714</v>
      </c>
      <c r="F24" s="1453"/>
      <c r="G24" s="1202">
        <v>100</v>
      </c>
      <c r="H24" s="1430">
        <v>72.88</v>
      </c>
      <c r="I24" s="1430">
        <v>16.53</v>
      </c>
      <c r="J24" s="1430">
        <v>10.6</v>
      </c>
      <c r="K24" s="1146"/>
      <c r="M24" s="1200"/>
      <c r="N24" s="1200"/>
      <c r="O24" s="1200"/>
      <c r="P24" s="1200"/>
      <c r="Q24" s="1200"/>
    </row>
    <row r="25" spans="1:17" ht="20.100000000000001" customHeight="1">
      <c r="A25" s="1146"/>
      <c r="B25" s="1126"/>
      <c r="C25" s="1125"/>
      <c r="D25" s="1130">
        <v>2022</v>
      </c>
      <c r="E25" s="1161">
        <v>3712</v>
      </c>
      <c r="F25" s="1453"/>
      <c r="G25" s="1199">
        <v>100</v>
      </c>
      <c r="H25" s="1431">
        <v>74.849999999999994</v>
      </c>
      <c r="I25" s="1431">
        <v>16.559999999999999</v>
      </c>
      <c r="J25" s="1431">
        <v>8.6</v>
      </c>
      <c r="K25" s="1146"/>
      <c r="M25" s="1200"/>
      <c r="N25" s="1200"/>
      <c r="O25" s="1200"/>
      <c r="P25" s="1200"/>
      <c r="Q25" s="1200"/>
    </row>
    <row r="26" spans="1:17" ht="20.100000000000001" customHeight="1">
      <c r="A26" s="1146"/>
      <c r="B26" s="1126"/>
      <c r="C26" s="1125"/>
      <c r="D26" s="1130"/>
      <c r="E26" s="1161"/>
      <c r="F26" s="1454"/>
      <c r="G26" s="1202"/>
      <c r="H26" s="1432"/>
      <c r="I26" s="1432"/>
      <c r="J26" s="1432"/>
      <c r="K26" s="1146"/>
      <c r="M26" s="1200"/>
      <c r="N26" s="1200"/>
      <c r="O26" s="1200"/>
      <c r="P26" s="1200"/>
      <c r="Q26" s="1200"/>
    </row>
    <row r="27" spans="1:17" ht="30" customHeight="1">
      <c r="A27" s="1146"/>
      <c r="B27" s="1124" t="s">
        <v>794</v>
      </c>
      <c r="C27" s="1205"/>
      <c r="D27" s="1130">
        <v>2020</v>
      </c>
      <c r="E27" s="1161">
        <v>618</v>
      </c>
      <c r="F27" s="1455"/>
      <c r="G27" s="1202">
        <v>100.00999999999999</v>
      </c>
      <c r="H27" s="1433">
        <v>91.1</v>
      </c>
      <c r="I27" s="1433">
        <v>7.77</v>
      </c>
      <c r="J27" s="1433">
        <v>1.1299999999999999</v>
      </c>
      <c r="K27" s="1206"/>
      <c r="M27" s="1200"/>
      <c r="N27" s="1200"/>
      <c r="O27" s="1200"/>
      <c r="P27" s="1200"/>
      <c r="Q27" s="1200"/>
    </row>
    <row r="28" spans="1:17" ht="17.100000000000001" customHeight="1">
      <c r="A28" s="1146"/>
      <c r="B28" s="1124" t="s">
        <v>333</v>
      </c>
      <c r="C28" s="1125"/>
      <c r="D28" s="1130">
        <v>2021</v>
      </c>
      <c r="E28" s="1161">
        <v>659</v>
      </c>
      <c r="F28" s="1455"/>
      <c r="G28" s="1202">
        <v>100</v>
      </c>
      <c r="H28" s="1433">
        <v>90.35</v>
      </c>
      <c r="I28" s="1433">
        <v>8.36</v>
      </c>
      <c r="J28" s="1433">
        <v>1.29</v>
      </c>
      <c r="K28" s="1206"/>
    </row>
    <row r="29" spans="1:17" ht="17.100000000000001" customHeight="1">
      <c r="A29" s="1146"/>
      <c r="B29" s="1205" t="s">
        <v>795</v>
      </c>
      <c r="C29" s="1125"/>
      <c r="D29" s="1130">
        <v>2022</v>
      </c>
      <c r="E29" s="1204">
        <v>590</v>
      </c>
      <c r="F29" s="1455"/>
      <c r="G29" s="1199">
        <v>100</v>
      </c>
      <c r="H29" s="1433">
        <v>92.24</v>
      </c>
      <c r="I29" s="1433">
        <v>5.96</v>
      </c>
      <c r="J29" s="1433">
        <v>1.81</v>
      </c>
      <c r="K29" s="1206"/>
    </row>
    <row r="30" spans="1:17" ht="17.100000000000001" customHeight="1">
      <c r="A30" s="1146"/>
      <c r="B30" s="1207" t="s">
        <v>796</v>
      </c>
      <c r="C30" s="1125"/>
      <c r="D30" s="1130"/>
      <c r="E30" s="1161"/>
      <c r="F30" s="1455"/>
      <c r="G30" s="1202"/>
      <c r="H30" s="1433"/>
      <c r="I30" s="1433"/>
      <c r="J30" s="1433"/>
      <c r="K30" s="1146"/>
    </row>
    <row r="31" spans="1:17" ht="17.100000000000001" customHeight="1">
      <c r="A31" s="1146"/>
      <c r="B31" s="1207" t="s">
        <v>348</v>
      </c>
      <c r="C31" s="1125"/>
      <c r="D31" s="1130"/>
      <c r="E31" s="1161"/>
      <c r="F31" s="1456"/>
      <c r="G31" s="1202"/>
      <c r="H31" s="1434"/>
      <c r="I31" s="1434"/>
      <c r="J31" s="1434"/>
      <c r="K31" s="1146"/>
    </row>
    <row r="32" spans="1:17" ht="18" customHeight="1">
      <c r="A32" s="1146"/>
      <c r="B32" s="1208"/>
      <c r="C32" s="1125"/>
      <c r="D32" s="1130"/>
      <c r="E32" s="1161"/>
      <c r="F32" s="1456"/>
      <c r="G32" s="1202"/>
      <c r="H32" s="1434"/>
      <c r="I32" s="1434"/>
      <c r="J32" s="1434"/>
      <c r="K32" s="1146"/>
    </row>
    <row r="33" spans="1:11" ht="20.100000000000001" customHeight="1">
      <c r="A33" s="1146"/>
      <c r="B33" s="1124"/>
      <c r="C33" s="1125"/>
      <c r="D33" s="1130">
        <v>2020</v>
      </c>
      <c r="E33" s="1161">
        <v>1762</v>
      </c>
      <c r="F33" s="1457"/>
      <c r="G33" s="1202">
        <v>100</v>
      </c>
      <c r="H33" s="1435">
        <v>81.040000000000006</v>
      </c>
      <c r="I33" s="1435">
        <v>14.42</v>
      </c>
      <c r="J33" s="1435">
        <v>4.54</v>
      </c>
      <c r="K33" s="1146"/>
    </row>
    <row r="34" spans="1:11" ht="20.100000000000001" customHeight="1">
      <c r="A34" s="1146"/>
      <c r="B34" s="1205" t="s">
        <v>215</v>
      </c>
      <c r="C34" s="1125"/>
      <c r="D34" s="1130">
        <v>2021</v>
      </c>
      <c r="E34" s="1161">
        <v>1820</v>
      </c>
      <c r="F34" s="1457"/>
      <c r="G34" s="1202">
        <v>100</v>
      </c>
      <c r="H34" s="1435">
        <v>81.09</v>
      </c>
      <c r="I34" s="1435">
        <v>14.37</v>
      </c>
      <c r="J34" s="1435">
        <v>4.55</v>
      </c>
      <c r="K34" s="1146"/>
    </row>
    <row r="35" spans="1:11" ht="20.100000000000001" customHeight="1">
      <c r="A35" s="1146"/>
      <c r="B35" s="1208"/>
      <c r="C35" s="1125"/>
      <c r="D35" s="1130">
        <v>2022</v>
      </c>
      <c r="E35" s="1161">
        <v>1801</v>
      </c>
      <c r="F35" s="1210"/>
      <c r="G35" s="1199">
        <v>100</v>
      </c>
      <c r="H35" s="1436">
        <v>81.86</v>
      </c>
      <c r="I35" s="1436">
        <v>14.26</v>
      </c>
      <c r="J35" s="1436">
        <v>3.88</v>
      </c>
      <c r="K35" s="1146"/>
    </row>
    <row r="36" spans="1:11" ht="20.100000000000001" customHeight="1">
      <c r="A36" s="1146"/>
      <c r="B36" s="1208"/>
      <c r="C36" s="1125"/>
      <c r="D36" s="1130"/>
      <c r="E36" s="1161"/>
      <c r="F36" s="1210"/>
      <c r="G36" s="1202"/>
      <c r="H36" s="1436"/>
      <c r="I36" s="1436"/>
      <c r="J36" s="1436"/>
      <c r="K36" s="1146"/>
    </row>
    <row r="37" spans="1:11" ht="20.100000000000001" customHeight="1">
      <c r="A37" s="1146"/>
      <c r="B37" s="1124"/>
      <c r="C37" s="1125"/>
      <c r="D37" s="1130">
        <v>2020</v>
      </c>
      <c r="E37" s="1161">
        <v>3499</v>
      </c>
      <c r="F37" s="1210"/>
      <c r="G37" s="1202">
        <v>100</v>
      </c>
      <c r="H37" s="1436">
        <v>86.54</v>
      </c>
      <c r="I37" s="1436">
        <v>12.8</v>
      </c>
      <c r="J37" s="1436">
        <v>0.66</v>
      </c>
      <c r="K37" s="1146"/>
    </row>
    <row r="38" spans="1:11" ht="20.100000000000001" customHeight="1">
      <c r="A38" s="1146"/>
      <c r="B38" s="1205" t="s">
        <v>217</v>
      </c>
      <c r="C38" s="1125"/>
      <c r="D38" s="1130">
        <v>2021</v>
      </c>
      <c r="E38" s="1161">
        <v>3590</v>
      </c>
      <c r="F38" s="1210"/>
      <c r="G38" s="1202">
        <v>100</v>
      </c>
      <c r="H38" s="1436">
        <v>86.48</v>
      </c>
      <c r="I38" s="1436">
        <v>12.86</v>
      </c>
      <c r="J38" s="1436">
        <v>0.66</v>
      </c>
      <c r="K38" s="1146"/>
    </row>
    <row r="39" spans="1:11" ht="20.100000000000001" customHeight="1">
      <c r="A39" s="1146"/>
      <c r="B39" s="1126"/>
      <c r="C39" s="1125"/>
      <c r="D39" s="1130">
        <v>2022</v>
      </c>
      <c r="E39" s="1161">
        <v>3622</v>
      </c>
      <c r="F39" s="1210"/>
      <c r="G39" s="1199">
        <v>100</v>
      </c>
      <c r="H39" s="1436">
        <v>84.83</v>
      </c>
      <c r="I39" s="1436">
        <v>13.56</v>
      </c>
      <c r="J39" s="1436">
        <v>1.61</v>
      </c>
      <c r="K39" s="1146"/>
    </row>
    <row r="40" spans="1:11" ht="20.100000000000001" customHeight="1">
      <c r="A40" s="1146"/>
      <c r="B40" s="1208"/>
      <c r="C40" s="1125"/>
      <c r="D40" s="1130"/>
      <c r="E40" s="1161"/>
      <c r="F40" s="1210"/>
      <c r="G40" s="1202"/>
      <c r="H40" s="1436"/>
      <c r="I40" s="1436"/>
      <c r="J40" s="1436"/>
      <c r="K40" s="1146"/>
    </row>
    <row r="41" spans="1:11" ht="20.100000000000001" customHeight="1">
      <c r="A41" s="1146"/>
      <c r="B41" s="1124"/>
      <c r="C41" s="1125"/>
      <c r="D41" s="1130">
        <v>2020</v>
      </c>
      <c r="E41" s="1161">
        <v>1838</v>
      </c>
      <c r="F41" s="1210"/>
      <c r="G41" s="1202">
        <v>100</v>
      </c>
      <c r="H41" s="1436">
        <v>81.88</v>
      </c>
      <c r="I41" s="1436">
        <v>17.079999999999998</v>
      </c>
      <c r="J41" s="1436">
        <v>1.03</v>
      </c>
      <c r="K41" s="1146"/>
    </row>
    <row r="42" spans="1:11" ht="20.100000000000001" customHeight="1">
      <c r="A42" s="1146"/>
      <c r="B42" s="1205" t="s">
        <v>219</v>
      </c>
      <c r="C42" s="1125"/>
      <c r="D42" s="1130">
        <v>2021</v>
      </c>
      <c r="E42" s="1161">
        <v>1910</v>
      </c>
      <c r="F42" s="1210"/>
      <c r="G42" s="1202">
        <v>100</v>
      </c>
      <c r="H42" s="1436">
        <v>81.42</v>
      </c>
      <c r="I42" s="1436">
        <v>17.61</v>
      </c>
      <c r="J42" s="1436">
        <v>0.97</v>
      </c>
      <c r="K42" s="1146"/>
    </row>
    <row r="43" spans="1:11" ht="20.100000000000001" customHeight="1">
      <c r="A43" s="1146"/>
      <c r="B43" s="1208"/>
      <c r="C43" s="1125"/>
      <c r="D43" s="1130">
        <v>2022</v>
      </c>
      <c r="E43" s="1161">
        <v>1926</v>
      </c>
      <c r="F43" s="1210"/>
      <c r="G43" s="1199">
        <v>100</v>
      </c>
      <c r="H43" s="1436">
        <v>82.04</v>
      </c>
      <c r="I43" s="1436">
        <v>17.100000000000001</v>
      </c>
      <c r="J43" s="1436">
        <v>0.86</v>
      </c>
      <c r="K43" s="1146"/>
    </row>
    <row r="44" spans="1:11" ht="20.100000000000001" customHeight="1">
      <c r="A44" s="1146"/>
      <c r="B44" s="1208"/>
      <c r="C44" s="1125"/>
      <c r="D44" s="1130"/>
      <c r="E44" s="1161"/>
      <c r="F44" s="1210"/>
      <c r="G44" s="1202"/>
      <c r="H44" s="1436"/>
      <c r="I44" s="1436"/>
      <c r="J44" s="1436"/>
      <c r="K44" s="1146"/>
    </row>
    <row r="45" spans="1:11" ht="20.100000000000001" customHeight="1">
      <c r="A45" s="1146"/>
      <c r="B45" s="1124" t="s">
        <v>222</v>
      </c>
      <c r="C45" s="1125"/>
      <c r="D45" s="1130">
        <v>2020</v>
      </c>
      <c r="E45" s="1161">
        <v>3417</v>
      </c>
      <c r="F45" s="1210"/>
      <c r="G45" s="1202">
        <v>99.99</v>
      </c>
      <c r="H45" s="1436">
        <v>97.6</v>
      </c>
      <c r="I45" s="1436">
        <v>2.31</v>
      </c>
      <c r="J45" s="1436">
        <v>0.09</v>
      </c>
      <c r="K45" s="1146"/>
    </row>
    <row r="46" spans="1:11" ht="20.100000000000001" customHeight="1">
      <c r="A46" s="1146"/>
      <c r="B46" s="1126" t="s">
        <v>349</v>
      </c>
      <c r="C46" s="1125"/>
      <c r="D46" s="1130">
        <v>2021</v>
      </c>
      <c r="E46" s="1161">
        <v>3602</v>
      </c>
      <c r="F46" s="1210"/>
      <c r="G46" s="1202">
        <v>100</v>
      </c>
      <c r="H46" s="1436">
        <v>97.62</v>
      </c>
      <c r="I46" s="1436">
        <v>2.2999999999999998</v>
      </c>
      <c r="J46" s="1436">
        <v>0.09</v>
      </c>
      <c r="K46" s="1146"/>
    </row>
    <row r="47" spans="1:11" ht="20.100000000000001" customHeight="1">
      <c r="A47" s="1146"/>
      <c r="B47" s="1126"/>
      <c r="C47" s="1125"/>
      <c r="D47" s="1130">
        <v>2022</v>
      </c>
      <c r="E47" s="1161">
        <v>3484</v>
      </c>
      <c r="F47" s="1210"/>
      <c r="G47" s="1199">
        <v>100</v>
      </c>
      <c r="H47" s="1436">
        <v>96.49</v>
      </c>
      <c r="I47" s="1436">
        <v>3.36</v>
      </c>
      <c r="J47" s="1436">
        <v>0.15</v>
      </c>
      <c r="K47" s="1146"/>
    </row>
    <row r="48" spans="1:11" ht="20.100000000000001" customHeight="1">
      <c r="A48" s="1146"/>
      <c r="B48" s="1126"/>
      <c r="C48" s="1125"/>
      <c r="D48" s="1130"/>
      <c r="E48" s="1161"/>
      <c r="F48" s="1210"/>
      <c r="G48" s="1202"/>
      <c r="H48" s="1436"/>
      <c r="I48" s="1436"/>
      <c r="J48" s="1436"/>
      <c r="K48" s="1146"/>
    </row>
    <row r="49" spans="1:12" ht="20.100000000000001" customHeight="1">
      <c r="A49" s="1146"/>
      <c r="B49" s="1124" t="s">
        <v>350</v>
      </c>
      <c r="C49" s="1125"/>
      <c r="D49" s="1130">
        <v>2020</v>
      </c>
      <c r="E49" s="1210">
        <v>8487</v>
      </c>
      <c r="F49" s="1210"/>
      <c r="G49" s="1209">
        <v>99.99</v>
      </c>
      <c r="H49" s="1436">
        <v>97.74</v>
      </c>
      <c r="I49" s="1436">
        <v>2.09</v>
      </c>
      <c r="J49" s="1436">
        <v>0.18</v>
      </c>
      <c r="K49" s="1146"/>
    </row>
    <row r="50" spans="1:12" ht="20.100000000000001" customHeight="1">
      <c r="A50" s="1146"/>
      <c r="B50" s="1126" t="s">
        <v>351</v>
      </c>
      <c r="C50" s="1125"/>
      <c r="D50" s="1130">
        <v>2021</v>
      </c>
      <c r="E50" s="1210">
        <v>8917</v>
      </c>
      <c r="F50" s="1210"/>
      <c r="G50" s="1209">
        <v>100</v>
      </c>
      <c r="H50" s="1436">
        <v>97.74</v>
      </c>
      <c r="I50" s="1436">
        <v>2.08</v>
      </c>
      <c r="J50" s="1436">
        <v>0.18</v>
      </c>
      <c r="K50" s="1146"/>
    </row>
    <row r="51" spans="1:12" ht="20.100000000000001" customHeight="1">
      <c r="A51" s="1146"/>
      <c r="B51" s="1126"/>
      <c r="C51" s="1125"/>
      <c r="D51" s="1130">
        <v>2022</v>
      </c>
      <c r="E51" s="1211">
        <v>8809</v>
      </c>
      <c r="F51" s="1208"/>
      <c r="G51" s="1199">
        <v>100</v>
      </c>
      <c r="H51" s="1458">
        <v>98.34</v>
      </c>
      <c r="I51" s="1458">
        <v>1.44</v>
      </c>
      <c r="J51" s="1458">
        <v>0.21</v>
      </c>
      <c r="K51" s="1146"/>
    </row>
    <row r="52" spans="1:12" ht="20.100000000000001" customHeight="1">
      <c r="A52" s="1146"/>
      <c r="B52" s="1126"/>
      <c r="C52" s="1125"/>
      <c r="D52" s="1130"/>
      <c r="E52" s="1211"/>
      <c r="F52" s="1208"/>
      <c r="G52" s="1199"/>
      <c r="H52" s="1458"/>
      <c r="I52" s="1458"/>
      <c r="J52" s="1458"/>
      <c r="K52" s="1146"/>
    </row>
    <row r="53" spans="1:12" ht="3.75" customHeight="1" thickBot="1">
      <c r="A53" s="1149"/>
      <c r="B53" s="2164"/>
      <c r="C53" s="2165"/>
      <c r="D53" s="2166"/>
      <c r="E53" s="2165"/>
      <c r="F53" s="2165"/>
      <c r="G53" s="2165"/>
      <c r="H53" s="2165"/>
      <c r="I53" s="2165"/>
      <c r="J53" s="2165"/>
      <c r="K53" s="1180"/>
      <c r="L53" s="1131" t="s">
        <v>49</v>
      </c>
    </row>
    <row r="54" spans="1:12" s="1212" customFormat="1" ht="15" customHeight="1">
      <c r="B54" s="1213"/>
      <c r="D54" s="1214"/>
      <c r="K54" s="1187" t="s">
        <v>312</v>
      </c>
    </row>
    <row r="55" spans="1:12" s="1212" customFormat="1" ht="13.5" customHeight="1">
      <c r="D55" s="1214"/>
      <c r="K55" s="1188" t="s">
        <v>313</v>
      </c>
    </row>
    <row r="56" spans="1:12" ht="3.75" customHeight="1">
      <c r="B56" s="1189"/>
    </row>
    <row r="57" spans="1:12">
      <c r="B57" s="1146"/>
    </row>
  </sheetData>
  <mergeCells count="1">
    <mergeCell ref="G9:J10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2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FF0000"/>
  </sheetPr>
  <dimension ref="A1:J47"/>
  <sheetViews>
    <sheetView showGridLines="0" view="pageBreakPreview" zoomScale="80" zoomScaleNormal="100" zoomScaleSheetLayoutView="80" workbookViewId="0">
      <selection activeCell="I1" sqref="I1:I2"/>
    </sheetView>
  </sheetViews>
  <sheetFormatPr defaultColWidth="8.42578125" defaultRowHeight="16.5"/>
  <cols>
    <col min="1" max="1" width="1.5703125" style="1132" customWidth="1"/>
    <col min="2" max="2" width="13" style="1132" customWidth="1"/>
    <col min="3" max="3" width="4.7109375" style="1132" customWidth="1"/>
    <col min="4" max="4" width="14.28515625" style="1133" customWidth="1"/>
    <col min="5" max="5" width="18.140625" style="1133" customWidth="1"/>
    <col min="6" max="6" width="22.140625" style="1132" customWidth="1"/>
    <col min="7" max="7" width="20.28515625" style="1132" customWidth="1"/>
    <col min="8" max="8" width="18" style="1132" customWidth="1"/>
    <col min="9" max="9" width="1.42578125" style="1132" customWidth="1"/>
    <col min="10" max="16384" width="8.42578125" style="1132"/>
  </cols>
  <sheetData>
    <row r="1" spans="1:9">
      <c r="I1" s="2380" t="s">
        <v>110</v>
      </c>
    </row>
    <row r="2" spans="1:9">
      <c r="I2" s="2381" t="s">
        <v>111</v>
      </c>
    </row>
    <row r="3" spans="1:9" ht="15" customHeight="1"/>
    <row r="4" spans="1:9">
      <c r="B4" s="1135" t="s">
        <v>1423</v>
      </c>
      <c r="C4" s="1136" t="s">
        <v>1060</v>
      </c>
      <c r="D4" s="1137"/>
      <c r="E4" s="1137"/>
      <c r="G4" s="1138"/>
      <c r="H4" s="1138"/>
    </row>
    <row r="5" spans="1:9">
      <c r="B5" s="1135"/>
      <c r="C5" s="1136" t="s">
        <v>1075</v>
      </c>
      <c r="D5" s="1137"/>
      <c r="E5" s="1137"/>
      <c r="G5" s="1138"/>
      <c r="H5" s="1138"/>
    </row>
    <row r="6" spans="1:9" s="1172" customFormat="1">
      <c r="B6" s="1992" t="s">
        <v>1424</v>
      </c>
      <c r="C6" s="1993" t="s">
        <v>1061</v>
      </c>
      <c r="D6" s="1994"/>
      <c r="E6" s="1994"/>
    </row>
    <row r="7" spans="1:9">
      <c r="C7" s="1215" t="s">
        <v>1084</v>
      </c>
      <c r="D7" s="1140"/>
      <c r="E7" s="1140"/>
    </row>
    <row r="8" spans="1:9" ht="9.9499999999999993" customHeight="1" thickBot="1"/>
    <row r="9" spans="1:9" ht="8.1" customHeight="1" thickTop="1">
      <c r="A9" s="1142"/>
      <c r="B9" s="1142"/>
      <c r="C9" s="1216"/>
      <c r="D9" s="1216"/>
      <c r="E9" s="1142"/>
      <c r="F9" s="1142"/>
      <c r="G9" s="1142"/>
      <c r="H9" s="1142"/>
    </row>
    <row r="10" spans="1:9" ht="16.5" customHeight="1">
      <c r="A10" s="1146"/>
      <c r="B10" s="2089" t="s">
        <v>50</v>
      </c>
      <c r="C10" s="1208"/>
      <c r="D10" s="1129" t="s">
        <v>1</v>
      </c>
      <c r="E10" s="1148" t="s">
        <v>2</v>
      </c>
      <c r="F10" s="1153" t="s">
        <v>51</v>
      </c>
      <c r="G10" s="1153" t="s">
        <v>901</v>
      </c>
      <c r="H10" s="1153" t="s">
        <v>81</v>
      </c>
    </row>
    <row r="11" spans="1:9" ht="16.5" customHeight="1">
      <c r="A11" s="1146"/>
      <c r="B11" s="1150" t="s">
        <v>52</v>
      </c>
      <c r="C11" s="1208"/>
      <c r="D11" s="2156" t="s">
        <v>6</v>
      </c>
      <c r="E11" s="1154" t="s">
        <v>7</v>
      </c>
      <c r="F11" s="1155" t="s">
        <v>900</v>
      </c>
      <c r="G11" s="1155" t="s">
        <v>902</v>
      </c>
      <c r="H11" s="1271" t="s">
        <v>291</v>
      </c>
    </row>
    <row r="12" spans="1:9">
      <c r="A12" s="1146"/>
      <c r="B12" s="2157" t="s">
        <v>899</v>
      </c>
      <c r="C12" s="1208"/>
      <c r="D12" s="2158"/>
      <c r="E12" s="1152"/>
      <c r="F12" s="1208"/>
      <c r="G12" s="1155"/>
      <c r="H12" s="1271" t="s">
        <v>294</v>
      </c>
    </row>
    <row r="13" spans="1:9">
      <c r="A13" s="1146"/>
      <c r="B13" s="1128"/>
      <c r="C13" s="1208"/>
      <c r="D13" s="2158"/>
      <c r="E13" s="1152"/>
      <c r="F13" s="1155"/>
      <c r="G13" s="1155"/>
      <c r="H13" s="1155" t="s">
        <v>296</v>
      </c>
    </row>
    <row r="14" spans="1:9">
      <c r="A14" s="1146"/>
      <c r="B14" s="1128"/>
      <c r="C14" s="1208"/>
      <c r="D14" s="2158"/>
      <c r="E14" s="1152"/>
      <c r="F14" s="1155"/>
      <c r="G14" s="1155"/>
      <c r="H14" s="1155" t="s">
        <v>56</v>
      </c>
    </row>
    <row r="15" spans="1:9" ht="8.1" customHeight="1">
      <c r="A15" s="1156"/>
      <c r="B15" s="2159"/>
      <c r="C15" s="1157"/>
      <c r="D15" s="1158"/>
      <c r="E15" s="1157"/>
      <c r="F15" s="1157"/>
      <c r="G15" s="1157"/>
      <c r="H15" s="1157"/>
    </row>
    <row r="16" spans="1:9" ht="8.1" customHeight="1">
      <c r="A16" s="1146"/>
      <c r="B16" s="1128"/>
      <c r="C16" s="1208"/>
      <c r="D16" s="2158"/>
      <c r="E16" s="1125"/>
      <c r="F16" s="1125"/>
      <c r="G16" s="1125"/>
      <c r="H16" s="1125"/>
    </row>
    <row r="17" spans="1:8" ht="15" customHeight="1">
      <c r="A17" s="1146"/>
      <c r="B17" s="2160" t="s">
        <v>2</v>
      </c>
      <c r="C17" s="1208"/>
      <c r="D17" s="2158">
        <v>2021</v>
      </c>
      <c r="E17" s="2161">
        <f>SUM(F17,G17,H17,'4.18 (2)'!E16,'4.18 (2)'!F16,'4.18 (2)'!G16,'4.18 (2)'!H16,)</f>
        <v>149418</v>
      </c>
      <c r="F17" s="2161">
        <f t="shared" ref="F17:H18" si="0">SUM(F20,F23,F26,F29,F32,F35,F38,F41)</f>
        <v>43796</v>
      </c>
      <c r="G17" s="2161">
        <f t="shared" si="0"/>
        <v>829</v>
      </c>
      <c r="H17" s="2161">
        <f t="shared" si="0"/>
        <v>52661</v>
      </c>
    </row>
    <row r="18" spans="1:8" ht="15" customHeight="1">
      <c r="A18" s="1146"/>
      <c r="B18" s="2162" t="s">
        <v>7</v>
      </c>
      <c r="C18" s="1208"/>
      <c r="D18" s="2158">
        <v>2022</v>
      </c>
      <c r="E18" s="2161">
        <f>SUM(F18,G18,H18,'4.18 (2)'!E17,'4.18 (2)'!F17,'4.18 (2)'!G17,'4.18 (2)'!H17,)</f>
        <v>142154</v>
      </c>
      <c r="F18" s="2161">
        <f t="shared" si="0"/>
        <v>45085</v>
      </c>
      <c r="G18" s="2161">
        <f t="shared" si="0"/>
        <v>871</v>
      </c>
      <c r="H18" s="2161">
        <f t="shared" si="0"/>
        <v>45341</v>
      </c>
    </row>
    <row r="19" spans="1:8" ht="15" customHeight="1">
      <c r="A19" s="1146"/>
      <c r="B19" s="2163"/>
      <c r="C19" s="1208"/>
      <c r="D19" s="2158"/>
      <c r="E19" s="2161"/>
      <c r="F19" s="2161"/>
      <c r="G19" s="2161"/>
      <c r="H19" s="2161"/>
    </row>
    <row r="20" spans="1:8" ht="15" customHeight="1">
      <c r="A20" s="1146"/>
      <c r="B20" s="2160" t="s">
        <v>903</v>
      </c>
      <c r="C20" s="1208"/>
      <c r="D20" s="2158">
        <v>2021</v>
      </c>
      <c r="E20" s="1439">
        <f>SUM(F20,G20,H20,'4.18 (2)'!E19,'4.18 (2)'!F19,'4.18 (2)'!G19,'4.18 (2)'!H19,)</f>
        <v>32</v>
      </c>
      <c r="F20" s="1439">
        <v>10</v>
      </c>
      <c r="G20" s="1439" t="s">
        <v>29</v>
      </c>
      <c r="H20" s="1439">
        <v>7</v>
      </c>
    </row>
    <row r="21" spans="1:8" ht="15" customHeight="1">
      <c r="A21" s="1146"/>
      <c r="B21" s="2160"/>
      <c r="C21" s="1208"/>
      <c r="D21" s="2158">
        <v>2022</v>
      </c>
      <c r="E21" s="1439">
        <f>SUM(F21,G21,H21,'4.18 (2)'!E20,'4.18 (2)'!F20,'4.18 (2)'!G20,'4.18 (2)'!H20,)</f>
        <v>1</v>
      </c>
      <c r="F21" s="1439">
        <v>1</v>
      </c>
      <c r="G21" s="1439" t="s">
        <v>29</v>
      </c>
      <c r="H21" s="1439" t="s">
        <v>29</v>
      </c>
    </row>
    <row r="22" spans="1:8" ht="15" customHeight="1">
      <c r="A22" s="1146"/>
      <c r="B22" s="2160"/>
      <c r="C22" s="1208"/>
      <c r="D22" s="2158"/>
      <c r="E22" s="2161"/>
      <c r="F22" s="1439"/>
      <c r="G22" s="1439"/>
      <c r="H22" s="1439"/>
    </row>
    <row r="23" spans="1:8" ht="15" customHeight="1">
      <c r="A23" s="1146"/>
      <c r="B23" s="2160">
        <v>5</v>
      </c>
      <c r="C23" s="1208"/>
      <c r="D23" s="2158">
        <v>2021</v>
      </c>
      <c r="E23" s="1439">
        <f>SUM(F23,G23,H23,'4.18 (2)'!E22,'4.18 (2)'!F22,'4.18 (2)'!G22,'4.18 (2)'!H22,)</f>
        <v>2742</v>
      </c>
      <c r="F23" s="1439">
        <v>604</v>
      </c>
      <c r="G23" s="1439">
        <v>22</v>
      </c>
      <c r="H23" s="1439">
        <v>843</v>
      </c>
    </row>
    <row r="24" spans="1:8" ht="15" customHeight="1">
      <c r="A24" s="1146"/>
      <c r="B24" s="2160"/>
      <c r="C24" s="1208"/>
      <c r="D24" s="2158">
        <v>2022</v>
      </c>
      <c r="E24" s="1439">
        <f>SUM(F24,G24,H24,'4.18 (2)'!E23,'4.18 (2)'!F23,'4.18 (2)'!G23,'4.18 (2)'!H23,)</f>
        <v>983</v>
      </c>
      <c r="F24" s="1439">
        <v>253</v>
      </c>
      <c r="G24" s="1439">
        <v>2</v>
      </c>
      <c r="H24" s="1439">
        <v>208</v>
      </c>
    </row>
    <row r="25" spans="1:8" ht="15" customHeight="1">
      <c r="A25" s="1146"/>
      <c r="B25" s="2160"/>
      <c r="C25" s="1208"/>
      <c r="D25" s="2158"/>
      <c r="E25" s="2161"/>
      <c r="F25" s="1439"/>
      <c r="G25" s="1439"/>
      <c r="H25" s="1439"/>
    </row>
    <row r="26" spans="1:8" ht="15" customHeight="1">
      <c r="A26" s="1146"/>
      <c r="B26" s="2160">
        <v>4.5</v>
      </c>
      <c r="C26" s="1208"/>
      <c r="D26" s="2158">
        <v>2021</v>
      </c>
      <c r="E26" s="1439">
        <f>SUM(F26,G26,H26,'4.18 (2)'!E25,'4.18 (2)'!F25,'4.18 (2)'!G25,'4.18 (2)'!H25,)</f>
        <v>20674</v>
      </c>
      <c r="F26" s="1439">
        <v>3711</v>
      </c>
      <c r="G26" s="1439">
        <v>103</v>
      </c>
      <c r="H26" s="1439">
        <v>7230</v>
      </c>
    </row>
    <row r="27" spans="1:8" ht="15" customHeight="1">
      <c r="A27" s="1146"/>
      <c r="B27" s="2160"/>
      <c r="C27" s="1208"/>
      <c r="D27" s="2158">
        <v>2022</v>
      </c>
      <c r="E27" s="1439">
        <f>SUM(F27,G27,H27,'4.18 (2)'!E26,'4.18 (2)'!F26,'4.18 (2)'!G26,'4.18 (2)'!H26,)</f>
        <v>11660</v>
      </c>
      <c r="F27" s="1439">
        <v>2526</v>
      </c>
      <c r="G27" s="1439">
        <v>67</v>
      </c>
      <c r="H27" s="1439">
        <v>3142</v>
      </c>
    </row>
    <row r="28" spans="1:8" ht="15" customHeight="1">
      <c r="A28" s="1146"/>
      <c r="B28" s="2160"/>
      <c r="C28" s="1208"/>
      <c r="D28" s="2158"/>
      <c r="E28" s="2161"/>
      <c r="F28" s="1439"/>
      <c r="G28" s="1439"/>
      <c r="H28" s="1439"/>
    </row>
    <row r="29" spans="1:8" ht="15" customHeight="1">
      <c r="A29" s="1146"/>
      <c r="B29" s="2160">
        <v>4</v>
      </c>
      <c r="C29" s="1208"/>
      <c r="D29" s="2158">
        <v>2021</v>
      </c>
      <c r="E29" s="1439">
        <f>SUM(F29,G29,H29,'4.18 (2)'!E28,'4.18 (2)'!F28,'4.18 (2)'!G28,'4.18 (2)'!H28,)</f>
        <v>64526</v>
      </c>
      <c r="F29" s="1439">
        <v>14043</v>
      </c>
      <c r="G29" s="1439">
        <v>199</v>
      </c>
      <c r="H29" s="1439">
        <v>24214</v>
      </c>
    </row>
    <row r="30" spans="1:8" ht="15" customHeight="1">
      <c r="A30" s="1146"/>
      <c r="B30" s="2160"/>
      <c r="C30" s="1208"/>
      <c r="D30" s="2158">
        <v>2022</v>
      </c>
      <c r="E30" s="1439">
        <f>SUM(F30,G30,H30,'4.18 (2)'!E29,'4.18 (2)'!F29,'4.18 (2)'!G29,'4.18 (2)'!H29,)</f>
        <v>55152</v>
      </c>
      <c r="F30" s="1439">
        <v>12963</v>
      </c>
      <c r="G30" s="1439">
        <v>209</v>
      </c>
      <c r="H30" s="1439">
        <v>17104</v>
      </c>
    </row>
    <row r="31" spans="1:8" ht="15" customHeight="1">
      <c r="A31" s="1146"/>
      <c r="B31" s="2160"/>
      <c r="C31" s="1208"/>
      <c r="D31" s="2158"/>
      <c r="E31" s="2161"/>
      <c r="F31" s="1439"/>
      <c r="G31" s="1439"/>
      <c r="H31" s="1439"/>
    </row>
    <row r="32" spans="1:8" ht="15" customHeight="1">
      <c r="A32" s="1146"/>
      <c r="B32" s="2160">
        <v>3.5</v>
      </c>
      <c r="C32" s="1208"/>
      <c r="D32" s="2158">
        <v>2021</v>
      </c>
      <c r="E32" s="1439">
        <f>SUM(F32,G32,H32,'4.18 (2)'!E31,'4.18 (2)'!F31,'4.18 (2)'!G31,'4.18 (2)'!H31,)</f>
        <v>45171</v>
      </c>
      <c r="F32" s="1439">
        <v>16523</v>
      </c>
      <c r="G32" s="1439">
        <v>267</v>
      </c>
      <c r="H32" s="1439">
        <v>16090</v>
      </c>
    </row>
    <row r="33" spans="1:10" ht="15" customHeight="1">
      <c r="A33" s="1146"/>
      <c r="B33" s="2160"/>
      <c r="C33" s="1208"/>
      <c r="D33" s="2158">
        <v>2022</v>
      </c>
      <c r="E33" s="1439">
        <f>SUM(F33,G33,H33,'4.18 (2)'!E32,'4.18 (2)'!F32,'4.18 (2)'!G32,'4.18 (2)'!H32,)</f>
        <v>54364</v>
      </c>
      <c r="F33" s="1439">
        <v>18999</v>
      </c>
      <c r="G33" s="1439">
        <v>281</v>
      </c>
      <c r="H33" s="1439">
        <v>19038</v>
      </c>
    </row>
    <row r="34" spans="1:10" ht="15" customHeight="1">
      <c r="A34" s="1146"/>
      <c r="B34" s="2160"/>
      <c r="C34" s="1208"/>
      <c r="D34" s="2158"/>
      <c r="E34" s="2161"/>
      <c r="F34" s="1439"/>
      <c r="G34" s="1439"/>
      <c r="H34" s="1439"/>
    </row>
    <row r="35" spans="1:10" ht="15" customHeight="1">
      <c r="A35" s="1146"/>
      <c r="B35" s="2160">
        <v>3</v>
      </c>
      <c r="C35" s="1208"/>
      <c r="D35" s="2158">
        <v>2021</v>
      </c>
      <c r="E35" s="1439">
        <f>SUM(F35,G35,H35,'4.18 (2)'!E34,'4.18 (2)'!F34,'4.18 (2)'!G34,'4.18 (2)'!H34,)</f>
        <v>13089</v>
      </c>
      <c r="F35" s="1439">
        <v>6971</v>
      </c>
      <c r="G35" s="1439">
        <v>162</v>
      </c>
      <c r="H35" s="1439">
        <v>3632</v>
      </c>
    </row>
    <row r="36" spans="1:10" ht="15" customHeight="1">
      <c r="A36" s="1146"/>
      <c r="B36" s="2160"/>
      <c r="C36" s="1208"/>
      <c r="D36" s="2158">
        <v>2022</v>
      </c>
      <c r="E36" s="1439">
        <f>SUM(F36,G36,H36,'4.18 (2)'!E35,'4.18 (2)'!F35,'4.18 (2)'!G35,'4.18 (2)'!H35,)</f>
        <v>16671</v>
      </c>
      <c r="F36" s="1439">
        <v>8454</v>
      </c>
      <c r="G36" s="1439">
        <v>220</v>
      </c>
      <c r="H36" s="1439">
        <v>5062</v>
      </c>
    </row>
    <row r="37" spans="1:10" ht="15" customHeight="1">
      <c r="A37" s="1146"/>
      <c r="B37" s="2160"/>
      <c r="C37" s="1208"/>
      <c r="D37" s="2158"/>
      <c r="E37" s="2161"/>
      <c r="F37" s="1439"/>
      <c r="G37" s="1439"/>
      <c r="H37" s="1439"/>
    </row>
    <row r="38" spans="1:10" ht="15" customHeight="1">
      <c r="A38" s="1146"/>
      <c r="B38" s="2160">
        <v>2.5</v>
      </c>
      <c r="C38" s="1208"/>
      <c r="D38" s="2158">
        <v>2021</v>
      </c>
      <c r="E38" s="1439">
        <f>SUM(F38,G38,H38,'4.18 (2)'!E37,'4.18 (2)'!F37,'4.18 (2)'!G37,'4.18 (2)'!H37,)</f>
        <v>2984</v>
      </c>
      <c r="F38" s="1439">
        <v>1831</v>
      </c>
      <c r="G38" s="1439">
        <v>65</v>
      </c>
      <c r="H38" s="1439">
        <v>611</v>
      </c>
    </row>
    <row r="39" spans="1:10" ht="15" customHeight="1">
      <c r="A39" s="1146"/>
      <c r="B39" s="2160"/>
      <c r="C39" s="1208"/>
      <c r="D39" s="2158">
        <v>2022</v>
      </c>
      <c r="E39" s="1439">
        <f>SUM(F39,G39,H39,'4.18 (2)'!E38,'4.18 (2)'!F38,'4.18 (2)'!G38,'4.18 (2)'!H38,)</f>
        <v>3155</v>
      </c>
      <c r="F39" s="1439">
        <v>1810</v>
      </c>
      <c r="G39" s="1439">
        <v>85</v>
      </c>
      <c r="H39" s="1439">
        <v>748</v>
      </c>
    </row>
    <row r="40" spans="1:10" ht="15" customHeight="1">
      <c r="A40" s="1146"/>
      <c r="B40" s="2160"/>
      <c r="C40" s="1208"/>
      <c r="D40" s="2158"/>
      <c r="E40" s="2161"/>
      <c r="F40" s="1439"/>
      <c r="G40" s="1439"/>
      <c r="H40" s="1439"/>
    </row>
    <row r="41" spans="1:10" ht="15" customHeight="1">
      <c r="A41" s="1146"/>
      <c r="B41" s="2160">
        <v>2</v>
      </c>
      <c r="C41" s="1208"/>
      <c r="D41" s="2158">
        <v>2021</v>
      </c>
      <c r="E41" s="1439">
        <f>SUM(F41,G41,H41,'4.18 (2)'!E40,'4.18 (2)'!F40,'4.18 (2)'!G40,'4.18 (2)'!H40,)</f>
        <v>200</v>
      </c>
      <c r="F41" s="1439">
        <v>103</v>
      </c>
      <c r="G41" s="1439">
        <v>11</v>
      </c>
      <c r="H41" s="1439">
        <v>34</v>
      </c>
    </row>
    <row r="42" spans="1:10" ht="15" customHeight="1">
      <c r="A42" s="1146"/>
      <c r="B42" s="2163"/>
      <c r="C42" s="1208"/>
      <c r="D42" s="2158">
        <v>2022</v>
      </c>
      <c r="E42" s="1439">
        <f>SUM(F42,G42,H42,'4.18 (2)'!E41,'4.18 (2)'!F41,'4.18 (2)'!G41,'4.18 (2)'!H41,)</f>
        <v>168</v>
      </c>
      <c r="F42" s="1439">
        <v>79</v>
      </c>
      <c r="G42" s="1439">
        <v>7</v>
      </c>
      <c r="H42" s="1439">
        <v>39</v>
      </c>
    </row>
    <row r="43" spans="1:10" ht="17.25" thickBot="1">
      <c r="A43" s="1149"/>
      <c r="B43" s="1180"/>
      <c r="C43" s="1181"/>
      <c r="D43" s="1181"/>
      <c r="E43" s="1180"/>
      <c r="F43" s="1180"/>
      <c r="G43" s="1180"/>
      <c r="H43" s="1180"/>
      <c r="I43" s="1131" t="s">
        <v>49</v>
      </c>
      <c r="J43" s="1131"/>
    </row>
    <row r="44" spans="1:10" s="1212" customFormat="1" ht="15" customHeight="1">
      <c r="B44" s="1213"/>
      <c r="D44" s="1226"/>
      <c r="E44" s="1226"/>
      <c r="I44" s="1187" t="s">
        <v>312</v>
      </c>
    </row>
    <row r="45" spans="1:10" s="1212" customFormat="1" ht="13.5" customHeight="1">
      <c r="D45" s="1226"/>
      <c r="E45" s="1226"/>
      <c r="I45" s="1188" t="s">
        <v>313</v>
      </c>
    </row>
    <row r="46" spans="1:10" ht="3.75" customHeight="1">
      <c r="B46" s="1189"/>
    </row>
    <row r="47" spans="1:10">
      <c r="B47" s="1146"/>
    </row>
  </sheetData>
  <hyperlinks>
    <hyperlink ref="I1" r:id="rId1"/>
  </hyperlinks>
  <printOptions horizontalCentered="1"/>
  <pageMargins left="0.35433070866141736" right="0.31496062992125984" top="0.74803149606299213" bottom="0.51181102362204722" header="0.11811023622047245" footer="0.39370078740157483"/>
  <pageSetup paperSize="9" scale="85" orientation="portrait" r:id="rId2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0000"/>
  </sheetPr>
  <dimension ref="A1:J46"/>
  <sheetViews>
    <sheetView showGridLines="0" view="pageBreakPreview" zoomScale="80" zoomScaleNormal="100" zoomScaleSheetLayoutView="80" workbookViewId="0">
      <selection activeCell="I1" sqref="I1:I2"/>
    </sheetView>
  </sheetViews>
  <sheetFormatPr defaultColWidth="8.42578125" defaultRowHeight="16.5"/>
  <cols>
    <col min="1" max="1" width="1.5703125" style="1132" customWidth="1"/>
    <col min="2" max="2" width="13" style="1132" customWidth="1"/>
    <col min="3" max="3" width="4.7109375" style="1132" customWidth="1"/>
    <col min="4" max="4" width="14.28515625" style="1133" customWidth="1"/>
    <col min="5" max="5" width="18.140625" style="1133" customWidth="1"/>
    <col min="6" max="7" width="18" style="1132" customWidth="1"/>
    <col min="8" max="8" width="22.140625" style="1132" customWidth="1"/>
    <col min="9" max="9" width="1.42578125" style="1132" customWidth="1"/>
    <col min="10" max="16384" width="8.42578125" style="1132"/>
  </cols>
  <sheetData>
    <row r="1" spans="1:9">
      <c r="I1" s="2380" t="s">
        <v>110</v>
      </c>
    </row>
    <row r="2" spans="1:9">
      <c r="I2" s="2381" t="s">
        <v>111</v>
      </c>
    </row>
    <row r="3" spans="1:9" ht="15" customHeight="1"/>
    <row r="4" spans="1:9">
      <c r="B4" s="1135" t="s">
        <v>1423</v>
      </c>
      <c r="C4" s="1136" t="s">
        <v>1060</v>
      </c>
      <c r="D4" s="1137"/>
      <c r="E4" s="1137"/>
      <c r="G4" s="1138"/>
      <c r="H4" s="1138"/>
    </row>
    <row r="5" spans="1:9">
      <c r="B5" s="1135"/>
      <c r="C5" s="1136" t="s">
        <v>1076</v>
      </c>
      <c r="D5" s="1137"/>
      <c r="E5" s="1137"/>
      <c r="G5" s="1138"/>
      <c r="H5" s="1138"/>
    </row>
    <row r="6" spans="1:9" s="1172" customFormat="1">
      <c r="B6" s="1992" t="s">
        <v>1424</v>
      </c>
      <c r="C6" s="1993" t="s">
        <v>1061</v>
      </c>
      <c r="D6" s="1994"/>
      <c r="E6" s="1994"/>
    </row>
    <row r="7" spans="1:9">
      <c r="C7" s="1215" t="s">
        <v>1085</v>
      </c>
      <c r="D7" s="1140"/>
      <c r="E7" s="1140"/>
    </row>
    <row r="8" spans="1:9" ht="9.9499999999999993" customHeight="1" thickBot="1"/>
    <row r="9" spans="1:9" ht="8.1" customHeight="1" thickTop="1">
      <c r="A9" s="1142"/>
      <c r="B9" s="1142"/>
      <c r="C9" s="1142"/>
      <c r="D9" s="1216"/>
      <c r="E9" s="1142"/>
      <c r="F9" s="1142"/>
      <c r="G9" s="1142"/>
      <c r="H9" s="1142"/>
      <c r="I9" s="1142"/>
    </row>
    <row r="10" spans="1:9" ht="16.5" customHeight="1">
      <c r="A10" s="1146"/>
      <c r="B10" s="1217" t="s">
        <v>898</v>
      </c>
      <c r="C10" s="1164"/>
      <c r="D10" s="1218" t="s">
        <v>50</v>
      </c>
      <c r="E10" s="1219" t="s">
        <v>732</v>
      </c>
      <c r="F10" s="1219" t="s">
        <v>731</v>
      </c>
      <c r="G10" s="1219" t="s">
        <v>728</v>
      </c>
      <c r="H10" s="1219" t="s">
        <v>51</v>
      </c>
      <c r="I10" s="1146"/>
    </row>
    <row r="11" spans="1:9" ht="16.5" customHeight="1">
      <c r="A11" s="1146"/>
      <c r="B11" s="1220" t="s">
        <v>897</v>
      </c>
      <c r="C11" s="1146"/>
      <c r="D11" s="1220" t="s">
        <v>52</v>
      </c>
      <c r="E11" s="1224" t="s">
        <v>733</v>
      </c>
      <c r="F11" s="1224"/>
      <c r="G11" s="1224" t="s">
        <v>730</v>
      </c>
      <c r="H11" s="1222" t="s">
        <v>0</v>
      </c>
      <c r="I11" s="1146"/>
    </row>
    <row r="12" spans="1:9">
      <c r="A12" s="1146"/>
      <c r="B12" s="1223"/>
      <c r="C12" s="1146"/>
      <c r="D12" s="1218" t="s">
        <v>899</v>
      </c>
      <c r="E12" s="1132"/>
      <c r="F12" s="1224"/>
      <c r="G12" s="1222"/>
      <c r="H12" s="1224" t="s">
        <v>1059</v>
      </c>
      <c r="I12" s="1146"/>
    </row>
    <row r="13" spans="1:9">
      <c r="A13" s="1146"/>
      <c r="B13" s="1223"/>
      <c r="C13" s="1146"/>
      <c r="D13" s="1221"/>
      <c r="E13" s="1224"/>
      <c r="F13" s="1224"/>
      <c r="G13" s="1224"/>
      <c r="H13" s="1224" t="s">
        <v>43</v>
      </c>
      <c r="I13" s="1146"/>
    </row>
    <row r="14" spans="1:9" ht="8.1" customHeight="1">
      <c r="A14" s="1156"/>
      <c r="B14" s="1156"/>
      <c r="C14" s="1156"/>
      <c r="D14" s="1225"/>
      <c r="E14" s="1156"/>
      <c r="F14" s="1156"/>
      <c r="G14" s="1156"/>
      <c r="H14" s="1156"/>
      <c r="I14" s="1156"/>
    </row>
    <row r="15" spans="1:9" ht="8.1" customHeight="1">
      <c r="A15" s="1146"/>
      <c r="B15" s="1146"/>
      <c r="C15" s="1146"/>
      <c r="D15" s="1221"/>
      <c r="E15" s="1146"/>
      <c r="F15" s="1146"/>
      <c r="G15" s="1146"/>
      <c r="H15" s="1146"/>
      <c r="I15" s="1146"/>
    </row>
    <row r="16" spans="1:9" ht="15" customHeight="1">
      <c r="A16" s="1146"/>
      <c r="B16" s="1437" t="s">
        <v>2</v>
      </c>
      <c r="D16" s="1133">
        <v>2021</v>
      </c>
      <c r="E16" s="1228">
        <f t="shared" ref="E16:H17" si="0">SUM(E19,E22,E25,E28,E31,E34,E37,E40)</f>
        <v>29932</v>
      </c>
      <c r="F16" s="1228">
        <f t="shared" si="0"/>
        <v>9537</v>
      </c>
      <c r="G16" s="1228">
        <f t="shared" si="0"/>
        <v>10503</v>
      </c>
      <c r="H16" s="1228">
        <f t="shared" si="0"/>
        <v>2160</v>
      </c>
    </row>
    <row r="17" spans="1:8" ht="15" customHeight="1">
      <c r="A17" s="1146"/>
      <c r="B17" s="1438" t="s">
        <v>7</v>
      </c>
      <c r="D17" s="1133">
        <v>2022</v>
      </c>
      <c r="E17" s="1228">
        <f t="shared" si="0"/>
        <v>23237</v>
      </c>
      <c r="F17" s="1228">
        <f t="shared" si="0"/>
        <v>13405</v>
      </c>
      <c r="G17" s="1228">
        <f t="shared" si="0"/>
        <v>12178</v>
      </c>
      <c r="H17" s="1228">
        <f t="shared" si="0"/>
        <v>2037</v>
      </c>
    </row>
    <row r="18" spans="1:8" ht="15" customHeight="1">
      <c r="A18" s="1146"/>
      <c r="B18" s="1227"/>
      <c r="E18" s="1228"/>
      <c r="F18" s="1228"/>
      <c r="G18" s="1228"/>
      <c r="H18" s="1228"/>
    </row>
    <row r="19" spans="1:8" ht="15" customHeight="1">
      <c r="A19" s="1146"/>
      <c r="B19" s="1227" t="s">
        <v>903</v>
      </c>
      <c r="D19" s="1133">
        <v>2021</v>
      </c>
      <c r="E19" s="1439">
        <v>15</v>
      </c>
      <c r="F19" s="1439" t="s">
        <v>29</v>
      </c>
      <c r="G19" s="1439" t="s">
        <v>29</v>
      </c>
      <c r="H19" s="1439" t="s">
        <v>29</v>
      </c>
    </row>
    <row r="20" spans="1:8" ht="15" customHeight="1">
      <c r="A20" s="1146"/>
      <c r="B20" s="1227"/>
      <c r="D20" s="1133">
        <v>2022</v>
      </c>
      <c r="E20" s="1439" t="s">
        <v>29</v>
      </c>
      <c r="F20" s="1439" t="s">
        <v>29</v>
      </c>
      <c r="G20" s="1439" t="s">
        <v>29</v>
      </c>
      <c r="H20" s="1439" t="s">
        <v>29</v>
      </c>
    </row>
    <row r="21" spans="1:8" ht="15" customHeight="1">
      <c r="A21" s="1146"/>
      <c r="B21" s="1227"/>
      <c r="E21" s="1439"/>
      <c r="F21" s="1439"/>
      <c r="G21" s="1439"/>
      <c r="H21" s="1439"/>
    </row>
    <row r="22" spans="1:8" ht="15" customHeight="1">
      <c r="A22" s="1146"/>
      <c r="B22" s="1227">
        <v>5</v>
      </c>
      <c r="D22" s="1133">
        <v>2021</v>
      </c>
      <c r="E22" s="1439">
        <v>946</v>
      </c>
      <c r="F22" s="1439">
        <v>112</v>
      </c>
      <c r="G22" s="1439">
        <v>213</v>
      </c>
      <c r="H22" s="1439">
        <v>2</v>
      </c>
    </row>
    <row r="23" spans="1:8" ht="15" customHeight="1">
      <c r="A23" s="1146"/>
      <c r="B23" s="1227"/>
      <c r="D23" s="1133">
        <v>2022</v>
      </c>
      <c r="E23" s="1439">
        <v>390</v>
      </c>
      <c r="F23" s="1439">
        <v>44</v>
      </c>
      <c r="G23" s="1439">
        <v>86</v>
      </c>
      <c r="H23" s="1439" t="s">
        <v>29</v>
      </c>
    </row>
    <row r="24" spans="1:8" ht="15" customHeight="1">
      <c r="A24" s="1146"/>
      <c r="B24" s="1227"/>
      <c r="E24" s="1439"/>
      <c r="F24" s="1439"/>
      <c r="G24" s="1439"/>
      <c r="H24" s="1439"/>
    </row>
    <row r="25" spans="1:8" ht="15" customHeight="1">
      <c r="A25" s="1146"/>
      <c r="B25" s="1227">
        <v>4.5</v>
      </c>
      <c r="D25" s="1133">
        <v>2021</v>
      </c>
      <c r="E25" s="1439">
        <v>6360</v>
      </c>
      <c r="F25" s="1439">
        <v>1301</v>
      </c>
      <c r="G25" s="1439">
        <v>1926</v>
      </c>
      <c r="H25" s="1439">
        <v>43</v>
      </c>
    </row>
    <row r="26" spans="1:8" ht="15" customHeight="1">
      <c r="A26" s="1146"/>
      <c r="B26" s="1227"/>
      <c r="D26" s="1133">
        <v>2022</v>
      </c>
      <c r="E26" s="1439">
        <v>3724</v>
      </c>
      <c r="F26" s="1439">
        <v>1047</v>
      </c>
      <c r="G26" s="1439">
        <v>1146</v>
      </c>
      <c r="H26" s="1439">
        <v>8</v>
      </c>
    </row>
    <row r="27" spans="1:8" ht="15" customHeight="1">
      <c r="A27" s="1146"/>
      <c r="B27" s="1227"/>
      <c r="E27" s="1439"/>
      <c r="F27" s="1439"/>
      <c r="G27" s="1439"/>
      <c r="H27" s="1439"/>
    </row>
    <row r="28" spans="1:8" ht="15" customHeight="1">
      <c r="A28" s="1146"/>
      <c r="B28" s="1227">
        <v>4</v>
      </c>
      <c r="D28" s="1133">
        <v>2021</v>
      </c>
      <c r="E28" s="1439">
        <v>16364</v>
      </c>
      <c r="F28" s="1439">
        <v>4375</v>
      </c>
      <c r="G28" s="1439">
        <v>4980</v>
      </c>
      <c r="H28" s="1439">
        <v>351</v>
      </c>
    </row>
    <row r="29" spans="1:8" ht="15" customHeight="1">
      <c r="A29" s="1146"/>
      <c r="B29" s="1227"/>
      <c r="D29" s="1133">
        <v>2022</v>
      </c>
      <c r="E29" s="1439">
        <v>13218</v>
      </c>
      <c r="F29" s="1439">
        <v>5908</v>
      </c>
      <c r="G29" s="1439">
        <v>5451</v>
      </c>
      <c r="H29" s="1439">
        <v>299</v>
      </c>
    </row>
    <row r="30" spans="1:8" ht="15" customHeight="1">
      <c r="A30" s="1146"/>
      <c r="B30" s="1227"/>
      <c r="E30" s="1439"/>
      <c r="F30" s="1439"/>
      <c r="G30" s="1439"/>
      <c r="H30" s="1439"/>
    </row>
    <row r="31" spans="1:8" ht="15" customHeight="1">
      <c r="A31" s="1146"/>
      <c r="B31" s="1227">
        <v>3.5</v>
      </c>
      <c r="D31" s="1133">
        <v>2021</v>
      </c>
      <c r="E31" s="1439">
        <v>5814</v>
      </c>
      <c r="F31" s="1439">
        <v>2988</v>
      </c>
      <c r="G31" s="1439">
        <v>2707</v>
      </c>
      <c r="H31" s="1439">
        <v>782</v>
      </c>
    </row>
    <row r="32" spans="1:8" ht="15" customHeight="1">
      <c r="A32" s="1146"/>
      <c r="B32" s="1227"/>
      <c r="D32" s="1133">
        <v>2022</v>
      </c>
      <c r="E32" s="1439">
        <v>5652</v>
      </c>
      <c r="F32" s="1439">
        <v>5102</v>
      </c>
      <c r="G32" s="1439">
        <v>4428</v>
      </c>
      <c r="H32" s="1439">
        <v>864</v>
      </c>
    </row>
    <row r="33" spans="1:10" ht="15" customHeight="1">
      <c r="A33" s="1146"/>
      <c r="B33" s="1227"/>
      <c r="E33" s="1439"/>
      <c r="F33" s="1439"/>
      <c r="G33" s="1439"/>
      <c r="H33" s="1439"/>
    </row>
    <row r="34" spans="1:10" ht="15" customHeight="1">
      <c r="A34" s="1146"/>
      <c r="B34" s="1227">
        <v>3</v>
      </c>
      <c r="D34" s="1133">
        <v>2021</v>
      </c>
      <c r="E34" s="1439">
        <v>428</v>
      </c>
      <c r="F34" s="1439">
        <v>677</v>
      </c>
      <c r="G34" s="1439">
        <v>581</v>
      </c>
      <c r="H34" s="1439">
        <v>638</v>
      </c>
    </row>
    <row r="35" spans="1:10" ht="15" customHeight="1">
      <c r="A35" s="1146"/>
      <c r="B35" s="1227"/>
      <c r="D35" s="1133">
        <v>2022</v>
      </c>
      <c r="E35" s="1439">
        <v>252</v>
      </c>
      <c r="F35" s="1439">
        <v>1139</v>
      </c>
      <c r="G35" s="1439">
        <v>939</v>
      </c>
      <c r="H35" s="1439">
        <v>605</v>
      </c>
    </row>
    <row r="36" spans="1:10" ht="15" customHeight="1">
      <c r="A36" s="1146"/>
      <c r="B36" s="1227"/>
      <c r="E36" s="1439"/>
      <c r="F36" s="1439"/>
      <c r="G36" s="1439"/>
      <c r="H36" s="1439"/>
    </row>
    <row r="37" spans="1:10" ht="15" customHeight="1">
      <c r="A37" s="1146"/>
      <c r="B37" s="1227">
        <v>2.5</v>
      </c>
      <c r="D37" s="1133">
        <v>2021</v>
      </c>
      <c r="E37" s="1439">
        <v>5</v>
      </c>
      <c r="F37" s="1439">
        <v>80</v>
      </c>
      <c r="G37" s="1439">
        <v>91</v>
      </c>
      <c r="H37" s="1439">
        <v>301</v>
      </c>
    </row>
    <row r="38" spans="1:10" ht="15" customHeight="1">
      <c r="A38" s="1146"/>
      <c r="B38" s="1227"/>
      <c r="D38" s="1133">
        <v>2022</v>
      </c>
      <c r="E38" s="1439">
        <v>1</v>
      </c>
      <c r="F38" s="1439">
        <v>153</v>
      </c>
      <c r="G38" s="1439">
        <v>124</v>
      </c>
      <c r="H38" s="1439">
        <v>234</v>
      </c>
    </row>
    <row r="39" spans="1:10" ht="15" customHeight="1">
      <c r="A39" s="1146"/>
      <c r="B39" s="1227"/>
      <c r="E39" s="1439"/>
      <c r="F39" s="1439"/>
      <c r="G39" s="1439"/>
      <c r="H39" s="1439"/>
    </row>
    <row r="40" spans="1:10" ht="15" customHeight="1">
      <c r="A40" s="1146"/>
      <c r="B40" s="1227">
        <v>2</v>
      </c>
      <c r="D40" s="1133">
        <v>2021</v>
      </c>
      <c r="E40" s="1439" t="s">
        <v>29</v>
      </c>
      <c r="F40" s="1439">
        <v>4</v>
      </c>
      <c r="G40" s="1439">
        <v>5</v>
      </c>
      <c r="H40" s="1439">
        <v>43</v>
      </c>
    </row>
    <row r="41" spans="1:10" ht="15" customHeight="1">
      <c r="A41" s="1146"/>
      <c r="B41" s="1227"/>
      <c r="D41" s="1133">
        <v>2022</v>
      </c>
      <c r="E41" s="1439" t="s">
        <v>29</v>
      </c>
      <c r="F41" s="1439">
        <v>12</v>
      </c>
      <c r="G41" s="1439">
        <v>4</v>
      </c>
      <c r="H41" s="1439">
        <v>27</v>
      </c>
    </row>
    <row r="42" spans="1:10" ht="17.25" thickBot="1">
      <c r="A42" s="1149"/>
      <c r="B42" s="1180"/>
      <c r="C42" s="1181"/>
      <c r="D42" s="1181"/>
      <c r="E42" s="1180"/>
      <c r="F42" s="1180"/>
      <c r="G42" s="1180"/>
      <c r="H42" s="1180"/>
      <c r="I42" s="1131" t="s">
        <v>49</v>
      </c>
      <c r="J42" s="1131"/>
    </row>
    <row r="43" spans="1:10" s="1212" customFormat="1" ht="15" customHeight="1">
      <c r="B43" s="1213"/>
      <c r="D43" s="1226"/>
      <c r="E43" s="1226"/>
      <c r="I43" s="1187" t="s">
        <v>312</v>
      </c>
    </row>
    <row r="44" spans="1:10" s="1212" customFormat="1" ht="13.5" customHeight="1">
      <c r="D44" s="1226"/>
      <c r="E44" s="1226"/>
      <c r="I44" s="1188" t="s">
        <v>313</v>
      </c>
    </row>
    <row r="45" spans="1:10" ht="3.75" customHeight="1">
      <c r="B45" s="1189"/>
    </row>
    <row r="46" spans="1:10">
      <c r="B46" s="1146"/>
    </row>
  </sheetData>
  <hyperlinks>
    <hyperlink ref="I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2" orientation="portrait" r:id="rId2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  <pageSetUpPr fitToPage="1"/>
  </sheetPr>
  <dimension ref="A1:N81"/>
  <sheetViews>
    <sheetView showGridLines="0" view="pageBreakPreview" zoomScale="80" zoomScaleNormal="100" zoomScaleSheetLayoutView="80" workbookViewId="0">
      <selection activeCell="N1" sqref="N1:N2"/>
    </sheetView>
  </sheetViews>
  <sheetFormatPr defaultColWidth="9.140625" defaultRowHeight="16.5"/>
  <cols>
    <col min="1" max="1" width="1.140625" style="63" customWidth="1"/>
    <col min="2" max="2" width="12" style="63" customWidth="1"/>
    <col min="3" max="3" width="10" style="63" customWidth="1"/>
    <col min="4" max="4" width="11.5703125" style="870" customWidth="1"/>
    <col min="5" max="5" width="14.5703125" style="63" customWidth="1"/>
    <col min="6" max="6" width="1.42578125" style="63" customWidth="1"/>
    <col min="7" max="7" width="8.5703125" style="63" customWidth="1"/>
    <col min="8" max="8" width="7.7109375" style="871" customWidth="1"/>
    <col min="9" max="9" width="13.7109375" style="63" customWidth="1"/>
    <col min="10" max="10" width="1.42578125" style="63" customWidth="1"/>
    <col min="11" max="11" width="8.5703125" style="63" customWidth="1"/>
    <col min="12" max="12" width="9.5703125" style="63" customWidth="1"/>
    <col min="13" max="13" width="13.7109375" style="63" customWidth="1"/>
    <col min="14" max="14" width="1.140625" style="63" customWidth="1"/>
    <col min="15" max="16384" width="9.140625" style="63"/>
  </cols>
  <sheetData>
    <row r="1" spans="1:14">
      <c r="N1" s="2380" t="s">
        <v>110</v>
      </c>
    </row>
    <row r="2" spans="1:14">
      <c r="N2" s="2381" t="s">
        <v>111</v>
      </c>
    </row>
    <row r="3" spans="1:14" ht="15" customHeight="1"/>
    <row r="4" spans="1:14">
      <c r="B4" s="872" t="s">
        <v>1425</v>
      </c>
      <c r="C4" s="903" t="s">
        <v>1194</v>
      </c>
      <c r="D4" s="873"/>
    </row>
    <row r="5" spans="1:14" ht="20.100000000000001" customHeight="1">
      <c r="B5" s="874" t="s">
        <v>1426</v>
      </c>
      <c r="C5" s="904" t="s">
        <v>1170</v>
      </c>
      <c r="D5" s="875"/>
    </row>
    <row r="6" spans="1:14" s="1989" customFormat="1" ht="20.100000000000001" customHeight="1">
      <c r="D6" s="1990"/>
      <c r="H6" s="1991"/>
    </row>
    <row r="7" spans="1:14" ht="10.5" customHeight="1">
      <c r="A7" s="876"/>
      <c r="B7" s="876"/>
      <c r="C7" s="877" t="s">
        <v>49</v>
      </c>
      <c r="D7" s="878"/>
      <c r="E7" s="876"/>
      <c r="F7" s="876"/>
      <c r="G7" s="877" t="s">
        <v>49</v>
      </c>
      <c r="H7" s="879"/>
      <c r="I7" s="876"/>
      <c r="J7" s="876"/>
      <c r="K7" s="876"/>
      <c r="L7" s="876"/>
      <c r="M7" s="876"/>
      <c r="N7" s="876"/>
    </row>
    <row r="8" spans="1:14">
      <c r="A8" s="65"/>
      <c r="B8" s="66" t="s">
        <v>352</v>
      </c>
      <c r="C8" s="66"/>
      <c r="D8" s="880" t="s">
        <v>1</v>
      </c>
      <c r="E8" s="881" t="s">
        <v>325</v>
      </c>
      <c r="F8" s="881"/>
      <c r="G8" s="2328" t="s">
        <v>353</v>
      </c>
      <c r="H8" s="2328"/>
      <c r="I8" s="2328"/>
      <c r="J8" s="67"/>
      <c r="K8" s="2328" t="s">
        <v>354</v>
      </c>
      <c r="L8" s="2328"/>
      <c r="M8" s="2328"/>
      <c r="N8" s="65"/>
    </row>
    <row r="9" spans="1:14">
      <c r="A9" s="65"/>
      <c r="B9" s="73" t="s">
        <v>355</v>
      </c>
      <c r="C9" s="67"/>
      <c r="D9" s="882" t="s">
        <v>6</v>
      </c>
      <c r="E9" s="881" t="s">
        <v>356</v>
      </c>
      <c r="F9" s="883"/>
      <c r="G9" s="2329" t="s">
        <v>357</v>
      </c>
      <c r="H9" s="2329"/>
      <c r="I9" s="2329"/>
      <c r="J9" s="67"/>
      <c r="K9" s="2329" t="s">
        <v>780</v>
      </c>
      <c r="L9" s="2329"/>
      <c r="M9" s="2329"/>
      <c r="N9" s="885"/>
    </row>
    <row r="10" spans="1:14" ht="19.5" customHeight="1">
      <c r="A10" s="65"/>
      <c r="B10" s="73"/>
      <c r="C10" s="67"/>
      <c r="D10" s="71"/>
      <c r="E10" s="883" t="s">
        <v>359</v>
      </c>
      <c r="F10" s="883"/>
      <c r="G10" s="881" t="s">
        <v>2</v>
      </c>
      <c r="H10" s="881" t="s">
        <v>33</v>
      </c>
      <c r="I10" s="881" t="s">
        <v>34</v>
      </c>
      <c r="J10" s="67"/>
      <c r="K10" s="881" t="s">
        <v>2</v>
      </c>
      <c r="L10" s="881" t="s">
        <v>33</v>
      </c>
      <c r="M10" s="881" t="s">
        <v>34</v>
      </c>
      <c r="N10" s="886"/>
    </row>
    <row r="11" spans="1:14">
      <c r="A11" s="65"/>
      <c r="B11" s="73"/>
      <c r="C11" s="67"/>
      <c r="D11" s="71"/>
      <c r="E11" s="887" t="s">
        <v>360</v>
      </c>
      <c r="F11" s="883"/>
      <c r="G11" s="883" t="s">
        <v>7</v>
      </c>
      <c r="H11" s="883" t="s">
        <v>35</v>
      </c>
      <c r="I11" s="883" t="s">
        <v>36</v>
      </c>
      <c r="J11" s="67"/>
      <c r="K11" s="883" t="s">
        <v>7</v>
      </c>
      <c r="L11" s="883" t="s">
        <v>35</v>
      </c>
      <c r="M11" s="883" t="s">
        <v>36</v>
      </c>
      <c r="N11" s="886"/>
    </row>
    <row r="12" spans="1:14" ht="9.75" customHeight="1">
      <c r="A12" s="888"/>
      <c r="B12" s="889"/>
      <c r="C12" s="889"/>
      <c r="D12" s="890"/>
      <c r="E12" s="891"/>
      <c r="F12" s="891"/>
      <c r="G12" s="889"/>
      <c r="H12" s="891"/>
      <c r="I12" s="889"/>
      <c r="J12" s="889"/>
      <c r="K12" s="889"/>
      <c r="L12" s="889"/>
      <c r="M12" s="889"/>
      <c r="N12" s="888"/>
    </row>
    <row r="13" spans="1:14" ht="6.75" customHeight="1">
      <c r="A13" s="65"/>
      <c r="B13" s="67"/>
      <c r="C13" s="892" t="s">
        <v>49</v>
      </c>
      <c r="D13" s="71"/>
      <c r="E13" s="893"/>
      <c r="F13" s="893"/>
      <c r="G13" s="67"/>
      <c r="H13" s="893"/>
      <c r="I13" s="67"/>
      <c r="J13" s="67"/>
      <c r="K13" s="67"/>
      <c r="L13" s="67"/>
      <c r="M13" s="67"/>
      <c r="N13" s="894"/>
    </row>
    <row r="14" spans="1:14" ht="34.5" customHeight="1">
      <c r="A14" s="65"/>
      <c r="B14" s="66" t="s">
        <v>2</v>
      </c>
      <c r="C14" s="905"/>
      <c r="D14" s="1122">
        <v>2022</v>
      </c>
      <c r="E14" s="906">
        <f>SUM(E17,E22,E28)</f>
        <v>10826</v>
      </c>
      <c r="F14" s="908"/>
      <c r="G14" s="64">
        <f t="shared" ref="G14:G19" si="0">SUM(H14:I14)</f>
        <v>14649</v>
      </c>
      <c r="H14" s="906">
        <f t="shared" ref="H14:I16" si="1">SUM(H17,H22,H28)</f>
        <v>232</v>
      </c>
      <c r="I14" s="906">
        <f t="shared" si="1"/>
        <v>14417</v>
      </c>
      <c r="J14" s="64"/>
      <c r="K14" s="64">
        <f>SUM(L14:M14)</f>
        <v>273708</v>
      </c>
      <c r="L14" s="906">
        <f t="shared" ref="L14:M16" si="2">SUM(L17,L22,L28)</f>
        <v>137254</v>
      </c>
      <c r="M14" s="906">
        <f t="shared" si="2"/>
        <v>136454</v>
      </c>
      <c r="N14" s="65"/>
    </row>
    <row r="15" spans="1:14">
      <c r="A15" s="65"/>
      <c r="B15" s="907" t="s">
        <v>7</v>
      </c>
      <c r="C15" s="67"/>
      <c r="D15" s="1347">
        <v>2023</v>
      </c>
      <c r="E15" s="906">
        <f>SUM(E18,E23,E29)</f>
        <v>10971</v>
      </c>
      <c r="F15" s="908"/>
      <c r="G15" s="64">
        <f t="shared" si="0"/>
        <v>14878</v>
      </c>
      <c r="H15" s="906">
        <f t="shared" si="1"/>
        <v>243</v>
      </c>
      <c r="I15" s="906">
        <f t="shared" si="1"/>
        <v>14635</v>
      </c>
      <c r="J15" s="64"/>
      <c r="K15" s="64">
        <f>SUM(L15:M15)</f>
        <v>285608</v>
      </c>
      <c r="L15" s="906">
        <f t="shared" si="2"/>
        <v>144170</v>
      </c>
      <c r="M15" s="906">
        <f t="shared" si="2"/>
        <v>141438</v>
      </c>
      <c r="N15" s="65"/>
    </row>
    <row r="16" spans="1:14">
      <c r="A16" s="65"/>
      <c r="B16" s="907"/>
      <c r="C16" s="67"/>
      <c r="D16" s="1652">
        <v>2024</v>
      </c>
      <c r="E16" s="906">
        <f>SUM(E19,E24,E30)</f>
        <v>10716</v>
      </c>
      <c r="F16" s="908"/>
      <c r="G16" s="64">
        <f t="shared" si="0"/>
        <v>15003</v>
      </c>
      <c r="H16" s="906">
        <f t="shared" si="1"/>
        <v>256</v>
      </c>
      <c r="I16" s="906">
        <f t="shared" si="1"/>
        <v>14747</v>
      </c>
      <c r="J16" s="64"/>
      <c r="K16" s="64">
        <f>SUM(L16:M16)</f>
        <v>280608</v>
      </c>
      <c r="L16" s="906">
        <f t="shared" si="2"/>
        <v>142025</v>
      </c>
      <c r="M16" s="906">
        <f t="shared" si="2"/>
        <v>138583</v>
      </c>
      <c r="N16" s="65"/>
    </row>
    <row r="17" spans="1:14" ht="50.1" customHeight="1">
      <c r="A17" s="65"/>
      <c r="B17" s="66" t="s">
        <v>361</v>
      </c>
      <c r="C17" s="67"/>
      <c r="D17" s="71">
        <v>2022</v>
      </c>
      <c r="E17" s="68">
        <v>833</v>
      </c>
      <c r="F17" s="68"/>
      <c r="G17" s="68">
        <f t="shared" si="0"/>
        <v>2702</v>
      </c>
      <c r="H17" s="68">
        <v>43</v>
      </c>
      <c r="I17" s="68">
        <v>2659</v>
      </c>
      <c r="J17" s="68"/>
      <c r="K17" s="68">
        <f>L17+M17</f>
        <v>29108</v>
      </c>
      <c r="L17" s="68">
        <v>14842</v>
      </c>
      <c r="M17" s="68">
        <v>14266</v>
      </c>
      <c r="N17" s="65"/>
    </row>
    <row r="18" spans="1:14">
      <c r="A18" s="65"/>
      <c r="B18" s="66" t="s">
        <v>362</v>
      </c>
      <c r="C18" s="67"/>
      <c r="D18" s="71">
        <v>2023</v>
      </c>
      <c r="E18" s="68">
        <v>829</v>
      </c>
      <c r="F18" s="68"/>
      <c r="G18" s="68">
        <f t="shared" si="0"/>
        <v>3038</v>
      </c>
      <c r="H18" s="68">
        <v>56</v>
      </c>
      <c r="I18" s="68">
        <v>2982</v>
      </c>
      <c r="J18" s="68"/>
      <c r="K18" s="68">
        <f>SUM(L18:M18)</f>
        <v>31261</v>
      </c>
      <c r="L18" s="68">
        <v>16024</v>
      </c>
      <c r="M18" s="68">
        <v>15237</v>
      </c>
      <c r="N18" s="65"/>
    </row>
    <row r="19" spans="1:14">
      <c r="A19" s="65"/>
      <c r="B19" s="70" t="s">
        <v>363</v>
      </c>
      <c r="C19" s="67"/>
      <c r="D19" s="71">
        <v>2024</v>
      </c>
      <c r="E19" s="68">
        <v>839</v>
      </c>
      <c r="F19" s="68"/>
      <c r="G19" s="68">
        <f t="shared" si="0"/>
        <v>2996</v>
      </c>
      <c r="H19" s="69">
        <v>54</v>
      </c>
      <c r="I19" s="69">
        <v>2942</v>
      </c>
      <c r="J19" s="68"/>
      <c r="K19" s="68">
        <f>SUM(L19:M19)</f>
        <v>28943</v>
      </c>
      <c r="L19" s="68">
        <v>15000</v>
      </c>
      <c r="M19" s="68">
        <v>13943</v>
      </c>
      <c r="N19" s="65"/>
    </row>
    <row r="20" spans="1:14">
      <c r="A20" s="65"/>
      <c r="B20" s="70" t="s">
        <v>364</v>
      </c>
      <c r="C20" s="67"/>
      <c r="D20" s="71"/>
      <c r="E20" s="68"/>
      <c r="F20" s="68"/>
      <c r="G20" s="68"/>
      <c r="H20" s="68"/>
      <c r="I20" s="68"/>
      <c r="J20" s="68"/>
      <c r="K20" s="68"/>
      <c r="L20" s="68"/>
      <c r="M20" s="68"/>
      <c r="N20" s="65"/>
    </row>
    <row r="21" spans="1:14">
      <c r="A21" s="65"/>
      <c r="B21" s="72" t="s">
        <v>365</v>
      </c>
      <c r="C21" s="67"/>
      <c r="D21" s="71"/>
      <c r="E21" s="68"/>
      <c r="F21" s="68"/>
      <c r="G21" s="68"/>
      <c r="H21" s="68"/>
      <c r="I21" s="68"/>
      <c r="J21" s="68"/>
      <c r="K21" s="68"/>
      <c r="L21" s="68"/>
      <c r="M21" s="68"/>
      <c r="N21" s="65"/>
    </row>
    <row r="22" spans="1:14" ht="50.1" customHeight="1">
      <c r="A22" s="65"/>
      <c r="B22" s="66" t="s">
        <v>366</v>
      </c>
      <c r="C22" s="67"/>
      <c r="D22" s="71">
        <v>2022</v>
      </c>
      <c r="E22" s="68">
        <v>8212</v>
      </c>
      <c r="F22" s="68"/>
      <c r="G22" s="68">
        <f>SUM(H22:I22)</f>
        <v>10243</v>
      </c>
      <c r="H22" s="68">
        <v>189</v>
      </c>
      <c r="I22" s="68">
        <v>10054</v>
      </c>
      <c r="J22" s="68"/>
      <c r="K22" s="68">
        <f>SUM(L22:M22)</f>
        <v>207965</v>
      </c>
      <c r="L22" s="68">
        <v>104019</v>
      </c>
      <c r="M22" s="68">
        <v>103946</v>
      </c>
      <c r="N22" s="65"/>
    </row>
    <row r="23" spans="1:14">
      <c r="A23" s="65"/>
      <c r="B23" s="66" t="s">
        <v>367</v>
      </c>
      <c r="C23" s="67"/>
      <c r="D23" s="71">
        <v>2023</v>
      </c>
      <c r="E23" s="68">
        <v>8361</v>
      </c>
      <c r="F23" s="68"/>
      <c r="G23" s="68">
        <f>SUM(H23:I23)</f>
        <v>10141</v>
      </c>
      <c r="H23" s="68">
        <v>187</v>
      </c>
      <c r="I23" s="68">
        <v>9954</v>
      </c>
      <c r="J23" s="68"/>
      <c r="K23" s="68">
        <f>SUM(L23:M23)</f>
        <v>217473</v>
      </c>
      <c r="L23" s="68">
        <v>109571</v>
      </c>
      <c r="M23" s="68">
        <v>107902</v>
      </c>
      <c r="N23" s="65"/>
    </row>
    <row r="24" spans="1:14">
      <c r="A24" s="65"/>
      <c r="B24" s="66" t="s">
        <v>368</v>
      </c>
      <c r="C24" s="67"/>
      <c r="D24" s="71">
        <v>2024</v>
      </c>
      <c r="E24" s="68">
        <v>8096</v>
      </c>
      <c r="F24" s="68"/>
      <c r="G24" s="68">
        <f>SUM(H24:I24)</f>
        <v>10298</v>
      </c>
      <c r="H24" s="69">
        <v>202</v>
      </c>
      <c r="I24" s="69">
        <v>10096</v>
      </c>
      <c r="J24" s="68"/>
      <c r="K24" s="68">
        <f>SUM(L24:M24)</f>
        <v>216215</v>
      </c>
      <c r="L24" s="68">
        <v>109122</v>
      </c>
      <c r="M24" s="68">
        <v>107093</v>
      </c>
      <c r="N24" s="65"/>
    </row>
    <row r="25" spans="1:14">
      <c r="A25" s="65"/>
      <c r="B25" s="70" t="s">
        <v>369</v>
      </c>
      <c r="C25" s="67"/>
      <c r="D25" s="71"/>
      <c r="E25" s="68"/>
      <c r="F25" s="68"/>
      <c r="G25" s="68"/>
      <c r="H25" s="68"/>
      <c r="I25" s="68"/>
      <c r="J25" s="68"/>
      <c r="K25" s="68"/>
      <c r="L25" s="68"/>
      <c r="M25" s="68"/>
      <c r="N25" s="65"/>
    </row>
    <row r="26" spans="1:14">
      <c r="A26" s="65"/>
      <c r="B26" s="70" t="s">
        <v>370</v>
      </c>
      <c r="C26" s="67"/>
      <c r="D26" s="71"/>
      <c r="E26" s="68"/>
      <c r="F26" s="68"/>
      <c r="G26" s="68"/>
      <c r="H26" s="68"/>
      <c r="I26" s="68"/>
      <c r="J26" s="68"/>
      <c r="K26" s="68"/>
      <c r="L26" s="68"/>
      <c r="M26" s="68"/>
      <c r="N26" s="65"/>
    </row>
    <row r="27" spans="1:14">
      <c r="A27" s="65"/>
      <c r="B27" s="73" t="s">
        <v>371</v>
      </c>
      <c r="C27" s="67"/>
      <c r="D27" s="71"/>
      <c r="E27" s="68"/>
      <c r="F27" s="68"/>
      <c r="G27" s="68"/>
      <c r="H27" s="68"/>
      <c r="I27" s="68"/>
      <c r="J27" s="68"/>
      <c r="K27" s="68"/>
      <c r="L27" s="68"/>
      <c r="M27" s="68"/>
      <c r="N27" s="65"/>
    </row>
    <row r="28" spans="1:14" ht="50.1" customHeight="1">
      <c r="A28" s="65"/>
      <c r="B28" s="66" t="s">
        <v>372</v>
      </c>
      <c r="C28" s="67"/>
      <c r="D28" s="71">
        <v>2022</v>
      </c>
      <c r="E28" s="68">
        <v>1781</v>
      </c>
      <c r="F28" s="68"/>
      <c r="G28" s="68">
        <f>SUM(H28:I28)</f>
        <v>1704</v>
      </c>
      <c r="H28" s="69" t="s">
        <v>29</v>
      </c>
      <c r="I28" s="68">
        <v>1704</v>
      </c>
      <c r="J28" s="68"/>
      <c r="K28" s="68">
        <f>SUM(L28:M28)</f>
        <v>36635</v>
      </c>
      <c r="L28" s="68">
        <v>18393</v>
      </c>
      <c r="M28" s="68">
        <v>18242</v>
      </c>
      <c r="N28" s="65"/>
    </row>
    <row r="29" spans="1:14">
      <c r="A29" s="65"/>
      <c r="B29" s="66" t="s">
        <v>373</v>
      </c>
      <c r="C29" s="67"/>
      <c r="D29" s="71">
        <v>2023</v>
      </c>
      <c r="E29" s="68">
        <v>1781</v>
      </c>
      <c r="F29" s="68"/>
      <c r="G29" s="68">
        <f>SUM(H29:I29)</f>
        <v>1699</v>
      </c>
      <c r="H29" s="69" t="s">
        <v>29</v>
      </c>
      <c r="I29" s="68">
        <v>1699</v>
      </c>
      <c r="J29" s="68"/>
      <c r="K29" s="68">
        <f>SUM(L29:M29)</f>
        <v>36874</v>
      </c>
      <c r="L29" s="68">
        <v>18575</v>
      </c>
      <c r="M29" s="68">
        <v>18299</v>
      </c>
      <c r="N29" s="65"/>
    </row>
    <row r="30" spans="1:14">
      <c r="A30" s="65"/>
      <c r="B30" s="66" t="s">
        <v>374</v>
      </c>
      <c r="C30" s="67"/>
      <c r="D30" s="71">
        <v>2024</v>
      </c>
      <c r="E30" s="68">
        <v>1781</v>
      </c>
      <c r="F30" s="68"/>
      <c r="G30" s="68">
        <f>SUM(H30:I30)</f>
        <v>1709</v>
      </c>
      <c r="H30" s="69" t="s">
        <v>29</v>
      </c>
      <c r="I30" s="69">
        <v>1709</v>
      </c>
      <c r="J30" s="68"/>
      <c r="K30" s="68">
        <f>SUM(L30:M30)</f>
        <v>35450</v>
      </c>
      <c r="L30" s="68">
        <v>17903</v>
      </c>
      <c r="M30" s="68">
        <v>17547</v>
      </c>
      <c r="N30" s="65"/>
    </row>
    <row r="31" spans="1:14">
      <c r="A31" s="65"/>
      <c r="B31" s="72" t="s">
        <v>369</v>
      </c>
      <c r="C31" s="67"/>
      <c r="E31" s="68"/>
      <c r="F31" s="68"/>
      <c r="G31" s="68"/>
      <c r="H31" s="68"/>
      <c r="I31" s="68"/>
      <c r="J31" s="68"/>
      <c r="K31" s="68"/>
      <c r="L31" s="68"/>
      <c r="M31" s="68"/>
      <c r="N31" s="65"/>
    </row>
    <row r="32" spans="1:14">
      <c r="A32" s="65"/>
      <c r="B32" s="72" t="s">
        <v>375</v>
      </c>
      <c r="C32" s="67"/>
      <c r="D32" s="71"/>
      <c r="E32" s="68"/>
      <c r="F32" s="68"/>
      <c r="G32" s="68"/>
      <c r="H32" s="68"/>
      <c r="I32" s="68"/>
      <c r="J32" s="68"/>
      <c r="K32" s="68"/>
      <c r="L32" s="68"/>
      <c r="M32" s="68"/>
      <c r="N32" s="65"/>
    </row>
    <row r="33" spans="1:14">
      <c r="A33" s="65"/>
      <c r="B33" s="72" t="s">
        <v>376</v>
      </c>
      <c r="C33" s="67"/>
      <c r="D33" s="71"/>
      <c r="E33" s="68"/>
      <c r="F33" s="68"/>
      <c r="G33" s="68"/>
      <c r="H33" s="68"/>
      <c r="I33" s="68"/>
      <c r="J33" s="68"/>
      <c r="K33" s="68"/>
      <c r="L33" s="68"/>
      <c r="M33" s="68"/>
      <c r="N33" s="65"/>
    </row>
    <row r="34" spans="1:14">
      <c r="A34" s="909"/>
      <c r="B34" s="909"/>
      <c r="C34" s="910"/>
      <c r="D34" s="911"/>
      <c r="E34" s="909"/>
      <c r="F34" s="909"/>
      <c r="G34" s="912"/>
      <c r="H34" s="912"/>
      <c r="I34" s="913"/>
      <c r="J34" s="913"/>
      <c r="K34" s="914"/>
      <c r="L34" s="914"/>
      <c r="M34" s="914"/>
      <c r="N34" s="909"/>
    </row>
    <row r="35" spans="1:14" s="920" customFormat="1" ht="15.75" customHeight="1">
      <c r="A35" s="915"/>
      <c r="B35" s="915"/>
      <c r="C35" s="916"/>
      <c r="D35" s="917"/>
      <c r="E35" s="915"/>
      <c r="F35" s="915"/>
      <c r="G35" s="918"/>
      <c r="H35" s="919"/>
      <c r="J35" s="921"/>
      <c r="L35" s="922"/>
      <c r="N35" s="923" t="s">
        <v>30</v>
      </c>
    </row>
    <row r="36" spans="1:14" s="920" customFormat="1" ht="11.25" customHeight="1">
      <c r="A36" s="915"/>
      <c r="B36" s="915"/>
      <c r="C36" s="916"/>
      <c r="D36" s="917"/>
      <c r="E36" s="915"/>
      <c r="F36" s="915"/>
      <c r="G36" s="918"/>
      <c r="H36" s="919"/>
      <c r="J36" s="916"/>
      <c r="L36" s="922"/>
      <c r="N36" s="924" t="s">
        <v>31</v>
      </c>
    </row>
    <row r="37" spans="1:14" ht="15" customHeight="1">
      <c r="A37" s="65"/>
      <c r="B37" s="65"/>
      <c r="C37" s="925"/>
      <c r="D37" s="926"/>
      <c r="E37" s="65"/>
      <c r="F37" s="65"/>
      <c r="G37" s="927"/>
      <c r="H37" s="928"/>
      <c r="I37" s="929"/>
      <c r="J37" s="929"/>
      <c r="K37" s="930"/>
      <c r="L37" s="930"/>
      <c r="M37" s="930"/>
    </row>
    <row r="54" ht="3.75" customHeight="1"/>
    <row r="61" ht="3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</sheetData>
  <mergeCells count="4">
    <mergeCell ref="G8:I8"/>
    <mergeCell ref="K8:M8"/>
    <mergeCell ref="G9:I9"/>
    <mergeCell ref="K9:M9"/>
  </mergeCells>
  <hyperlinks>
    <hyperlink ref="N1" r:id="rId1"/>
  </hyperlinks>
  <printOptions horizontalCentered="1"/>
  <pageMargins left="0.39370078740157499" right="0.39370078740157499" top="0.74803149606299202" bottom="0.511811023622047" header="0.31496062992126" footer="0.31496062992126"/>
  <pageSetup paperSize="9" scale="82" orientation="portrait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92D050"/>
  </sheetPr>
  <dimension ref="A1:X124"/>
  <sheetViews>
    <sheetView showGridLines="0" view="pageBreakPreview" zoomScale="80" zoomScaleNormal="100" zoomScaleSheetLayoutView="80" workbookViewId="0">
      <selection activeCell="N1" sqref="N1:N2"/>
    </sheetView>
  </sheetViews>
  <sheetFormatPr defaultColWidth="9.140625" defaultRowHeight="16.5"/>
  <cols>
    <col min="1" max="1" width="1.140625" style="63" customWidth="1"/>
    <col min="2" max="2" width="12.42578125" style="63" customWidth="1"/>
    <col min="3" max="3" width="10" style="63" customWidth="1"/>
    <col min="4" max="4" width="11.5703125" style="870" customWidth="1"/>
    <col min="5" max="5" width="14.5703125" style="63" customWidth="1"/>
    <col min="6" max="6" width="1.42578125" style="63" customWidth="1"/>
    <col min="7" max="7" width="11.140625" style="63" customWidth="1"/>
    <col min="8" max="8" width="9.7109375" style="871" customWidth="1"/>
    <col min="9" max="9" width="13.7109375" style="63" customWidth="1"/>
    <col min="10" max="10" width="1.42578125" style="63" customWidth="1"/>
    <col min="11" max="11" width="11.140625" style="63" customWidth="1"/>
    <col min="12" max="12" width="9.7109375" style="63" customWidth="1"/>
    <col min="13" max="13" width="13.7109375" style="63" customWidth="1"/>
    <col min="14" max="14" width="1.140625" style="63" customWidth="1"/>
    <col min="15" max="16384" width="9.140625" style="63"/>
  </cols>
  <sheetData>
    <row r="1" spans="1:14">
      <c r="N1" s="2380" t="s">
        <v>110</v>
      </c>
    </row>
    <row r="2" spans="1:14">
      <c r="N2" s="2381" t="s">
        <v>111</v>
      </c>
    </row>
    <row r="3" spans="1:14" ht="15" customHeight="1"/>
    <row r="4" spans="1:14">
      <c r="B4" s="872" t="s">
        <v>1427</v>
      </c>
      <c r="C4" s="903" t="s">
        <v>1371</v>
      </c>
      <c r="D4" s="873"/>
    </row>
    <row r="5" spans="1:14" s="1989" customFormat="1" ht="20.100000000000001" customHeight="1">
      <c r="B5" s="2283" t="s">
        <v>1428</v>
      </c>
      <c r="C5" s="2284" t="s">
        <v>1372</v>
      </c>
      <c r="D5" s="2285"/>
      <c r="H5" s="1991"/>
    </row>
    <row r="6" spans="1:14" s="1989" customFormat="1" ht="20.100000000000001" customHeight="1" thickBot="1">
      <c r="D6" s="1990"/>
      <c r="H6" s="1991"/>
    </row>
    <row r="7" spans="1:14" ht="8.1" customHeight="1" thickTop="1">
      <c r="A7" s="876"/>
      <c r="B7" s="876"/>
      <c r="C7" s="877" t="s">
        <v>49</v>
      </c>
      <c r="D7" s="878"/>
      <c r="E7" s="876"/>
      <c r="F7" s="876"/>
      <c r="G7" s="877" t="s">
        <v>49</v>
      </c>
      <c r="H7" s="879"/>
      <c r="I7" s="876"/>
      <c r="J7" s="876"/>
      <c r="K7" s="876"/>
      <c r="L7" s="876"/>
      <c r="M7" s="876"/>
      <c r="N7" s="876"/>
    </row>
    <row r="8" spans="1:14" ht="15" customHeight="1">
      <c r="A8" s="65"/>
      <c r="B8" s="66" t="s">
        <v>0</v>
      </c>
      <c r="C8" s="66"/>
      <c r="D8" s="880" t="s">
        <v>1</v>
      </c>
      <c r="E8" s="881" t="s">
        <v>325</v>
      </c>
      <c r="F8" s="881"/>
      <c r="G8" s="2328" t="s">
        <v>353</v>
      </c>
      <c r="H8" s="2328"/>
      <c r="I8" s="2328"/>
      <c r="J8" s="67"/>
      <c r="K8" s="2328" t="s">
        <v>779</v>
      </c>
      <c r="L8" s="2328"/>
      <c r="M8" s="2328"/>
      <c r="N8" s="65"/>
    </row>
    <row r="9" spans="1:14" ht="15" customHeight="1">
      <c r="A9" s="65"/>
      <c r="B9" s="73" t="s">
        <v>5</v>
      </c>
      <c r="C9" s="67"/>
      <c r="D9" s="882" t="s">
        <v>6</v>
      </c>
      <c r="E9" s="881" t="s">
        <v>356</v>
      </c>
      <c r="F9" s="883"/>
      <c r="G9" s="2330" t="s">
        <v>357</v>
      </c>
      <c r="H9" s="2330"/>
      <c r="I9" s="2330"/>
      <c r="J9" s="884"/>
      <c r="K9" s="2330" t="s">
        <v>780</v>
      </c>
      <c r="L9" s="2330"/>
      <c r="M9" s="2330"/>
      <c r="N9" s="885"/>
    </row>
    <row r="10" spans="1:14" ht="15" customHeight="1">
      <c r="A10" s="65"/>
      <c r="B10" s="73"/>
      <c r="C10" s="67"/>
      <c r="D10" s="71"/>
      <c r="E10" s="883" t="s">
        <v>359</v>
      </c>
      <c r="F10" s="883"/>
      <c r="G10" s="881" t="s">
        <v>2</v>
      </c>
      <c r="H10" s="881" t="s">
        <v>33</v>
      </c>
      <c r="I10" s="881" t="s">
        <v>34</v>
      </c>
      <c r="J10" s="67"/>
      <c r="K10" s="881" t="s">
        <v>2</v>
      </c>
      <c r="L10" s="881" t="s">
        <v>33</v>
      </c>
      <c r="M10" s="881" t="s">
        <v>34</v>
      </c>
      <c r="N10" s="886"/>
    </row>
    <row r="11" spans="1:14" ht="15" customHeight="1">
      <c r="A11" s="65"/>
      <c r="B11" s="73"/>
      <c r="C11" s="67"/>
      <c r="D11" s="71"/>
      <c r="E11" s="887" t="s">
        <v>360</v>
      </c>
      <c r="F11" s="883"/>
      <c r="G11" s="883" t="s">
        <v>7</v>
      </c>
      <c r="H11" s="883" t="s">
        <v>35</v>
      </c>
      <c r="I11" s="883" t="s">
        <v>36</v>
      </c>
      <c r="J11" s="67"/>
      <c r="K11" s="883" t="s">
        <v>7</v>
      </c>
      <c r="L11" s="883" t="s">
        <v>35</v>
      </c>
      <c r="M11" s="883" t="s">
        <v>36</v>
      </c>
      <c r="N11" s="886"/>
    </row>
    <row r="12" spans="1:14" ht="6.75" customHeight="1">
      <c r="A12" s="888"/>
      <c r="B12" s="889"/>
      <c r="C12" s="889"/>
      <c r="D12" s="890"/>
      <c r="E12" s="891"/>
      <c r="F12" s="891"/>
      <c r="G12" s="889"/>
      <c r="H12" s="891"/>
      <c r="I12" s="889"/>
      <c r="J12" s="889"/>
      <c r="K12" s="889"/>
      <c r="L12" s="889"/>
      <c r="M12" s="889"/>
      <c r="N12" s="888"/>
    </row>
    <row r="13" spans="1:14" ht="6.75" customHeight="1">
      <c r="A13" s="65"/>
      <c r="B13" s="67"/>
      <c r="C13" s="892" t="s">
        <v>49</v>
      </c>
      <c r="D13" s="71"/>
      <c r="E13" s="893"/>
      <c r="F13" s="893"/>
      <c r="G13" s="67"/>
      <c r="H13" s="893"/>
      <c r="I13" s="67"/>
      <c r="J13" s="67"/>
      <c r="K13" s="67"/>
      <c r="L13" s="67"/>
      <c r="M13" s="67"/>
      <c r="N13" s="894"/>
    </row>
    <row r="14" spans="1:14" s="193" customFormat="1" ht="15" customHeight="1">
      <c r="B14" s="198" t="s">
        <v>12</v>
      </c>
      <c r="C14" s="199"/>
      <c r="D14" s="200">
        <v>2022</v>
      </c>
      <c r="E14" s="202">
        <f>SUM(E18,E22,E26,E30,E34,E38,E42,E46,E50,E54,E58,E62,E66,E70,E74,E78,)</f>
        <v>493</v>
      </c>
      <c r="F14" s="202"/>
      <c r="G14" s="202">
        <f t="shared" ref="E14:G16" si="0">SUM(G18,G22,G26,G30,G34,G38,G42,G46,G50,G54,G58,G62,G66,G70,G74,G78,)</f>
        <v>1939</v>
      </c>
      <c r="H14" s="202">
        <f t="shared" ref="H14:I14" si="1">SUM(H18,H22,H26,H30,H34,H38,H42,H46,H50,H54,H58,H62,H66,H70,H74,H78,)</f>
        <v>13</v>
      </c>
      <c r="I14" s="202">
        <f t="shared" si="1"/>
        <v>1926</v>
      </c>
      <c r="J14" s="202"/>
      <c r="K14" s="202">
        <f t="shared" ref="K14:M14" si="2">SUM(K18,K22,K26,K30,K34,K38,K42,K46,K50,K54,K58,K62,K66,K70,K74,K78,)</f>
        <v>22074</v>
      </c>
      <c r="L14" s="202">
        <f t="shared" si="2"/>
        <v>11297</v>
      </c>
      <c r="M14" s="202">
        <f t="shared" si="2"/>
        <v>10777</v>
      </c>
      <c r="N14" s="215"/>
    </row>
    <row r="15" spans="1:14" s="193" customFormat="1" ht="15" customHeight="1">
      <c r="B15" s="198"/>
      <c r="C15" s="199"/>
      <c r="D15" s="200">
        <v>2023</v>
      </c>
      <c r="E15" s="202">
        <f>SUM(E19,E23,E27,E31,E35,E39,E43,E47,E51,E55,E59,E63,E67,E71,E75,E79,)</f>
        <v>494</v>
      </c>
      <c r="F15" s="202"/>
      <c r="G15" s="202">
        <f t="shared" si="0"/>
        <v>1634</v>
      </c>
      <c r="H15" s="202">
        <f t="shared" ref="H15:I15" si="3">SUM(H19,H23,H27,H31,H35,H39,H43,H47,H51,H55,H59,H63,H67,H71,H75,H79,)</f>
        <v>13</v>
      </c>
      <c r="I15" s="202">
        <f t="shared" si="3"/>
        <v>1621</v>
      </c>
      <c r="J15" s="202"/>
      <c r="K15" s="202">
        <f t="shared" ref="K15:M15" si="4">SUM(K19,K23,K27,K31,K35,K39,K43,K47,K51,K55,K59,K63,K67,K71,K75,K79,)</f>
        <v>20721</v>
      </c>
      <c r="L15" s="202">
        <f t="shared" si="4"/>
        <v>10559</v>
      </c>
      <c r="M15" s="202">
        <f t="shared" si="4"/>
        <v>10162</v>
      </c>
      <c r="N15" s="215"/>
    </row>
    <row r="16" spans="1:14" s="193" customFormat="1" ht="15" customHeight="1">
      <c r="B16" s="198"/>
      <c r="C16" s="199"/>
      <c r="D16" s="200">
        <v>2024</v>
      </c>
      <c r="E16" s="202">
        <f t="shared" si="0"/>
        <v>492</v>
      </c>
      <c r="F16" s="202"/>
      <c r="G16" s="202">
        <f t="shared" si="0"/>
        <v>1848</v>
      </c>
      <c r="H16" s="202">
        <f t="shared" ref="H16:I16" si="5">SUM(H20,H24,H28,H32,H36,H40,H44,H48,H52,H56,H60,H64,H68,H72,H76,H80,)</f>
        <v>17</v>
      </c>
      <c r="I16" s="202">
        <f t="shared" si="5"/>
        <v>1831</v>
      </c>
      <c r="J16" s="202"/>
      <c r="K16" s="202">
        <f t="shared" ref="K16:M16" si="6">SUM(K20,K24,K28,K32,K36,K40,K44,K48,K52,K56,K60,K64,K68,K72,K76,K80,)</f>
        <v>19801</v>
      </c>
      <c r="L16" s="202">
        <f t="shared" si="6"/>
        <v>10101</v>
      </c>
      <c r="M16" s="202">
        <f t="shared" si="6"/>
        <v>9700</v>
      </c>
      <c r="N16" s="215"/>
    </row>
    <row r="17" spans="2:14" s="193" customFormat="1" ht="8.1" customHeight="1">
      <c r="B17" s="198"/>
      <c r="C17" s="199"/>
      <c r="D17" s="205"/>
      <c r="E17" s="56"/>
      <c r="F17" s="56"/>
      <c r="G17" s="895"/>
      <c r="H17" s="56"/>
      <c r="I17" s="56"/>
      <c r="J17" s="56"/>
      <c r="K17" s="895"/>
      <c r="L17" s="56"/>
      <c r="M17" s="56"/>
      <c r="N17" s="291"/>
    </row>
    <row r="18" spans="2:14" s="193" customFormat="1" ht="15" customHeight="1">
      <c r="B18" s="210" t="s">
        <v>13</v>
      </c>
      <c r="C18" s="206"/>
      <c r="D18" s="205">
        <v>2022</v>
      </c>
      <c r="E18" s="895">
        <v>201</v>
      </c>
      <c r="F18" s="895"/>
      <c r="G18" s="895">
        <f>SUM(H18:I18)</f>
        <v>312</v>
      </c>
      <c r="H18" s="895">
        <v>2</v>
      </c>
      <c r="I18" s="895">
        <v>310</v>
      </c>
      <c r="J18" s="895"/>
      <c r="K18" s="895">
        <f>SUM(L18:M18)</f>
        <v>5368</v>
      </c>
      <c r="L18" s="897">
        <v>2844</v>
      </c>
      <c r="M18" s="897">
        <v>2524</v>
      </c>
      <c r="N18" s="207"/>
    </row>
    <row r="19" spans="2:14" s="193" customFormat="1" ht="15" customHeight="1">
      <c r="B19" s="210"/>
      <c r="C19" s="206"/>
      <c r="D19" s="205">
        <v>2023</v>
      </c>
      <c r="E19" s="895">
        <v>201</v>
      </c>
      <c r="F19" s="895"/>
      <c r="G19" s="895">
        <f t="shared" ref="G19:G20" si="7">SUM(H19:I19)</f>
        <v>306</v>
      </c>
      <c r="H19" s="895">
        <v>1</v>
      </c>
      <c r="I19" s="895">
        <v>305</v>
      </c>
      <c r="J19" s="895"/>
      <c r="K19" s="895">
        <f t="shared" ref="K19:K20" si="8">SUM(L19:M19)</f>
        <v>5662</v>
      </c>
      <c r="L19" s="897">
        <v>2935</v>
      </c>
      <c r="M19" s="897">
        <v>2727</v>
      </c>
      <c r="N19" s="207"/>
    </row>
    <row r="20" spans="2:14" s="193" customFormat="1" ht="15" customHeight="1">
      <c r="B20" s="210"/>
      <c r="C20" s="206"/>
      <c r="D20" s="205">
        <v>2024</v>
      </c>
      <c r="E20" s="895">
        <v>205</v>
      </c>
      <c r="F20" s="895"/>
      <c r="G20" s="895">
        <f t="shared" si="7"/>
        <v>327</v>
      </c>
      <c r="H20" s="895">
        <v>5</v>
      </c>
      <c r="I20" s="895">
        <v>322</v>
      </c>
      <c r="J20" s="895"/>
      <c r="K20" s="895">
        <f t="shared" si="8"/>
        <v>5832</v>
      </c>
      <c r="L20" s="897">
        <v>2970</v>
      </c>
      <c r="M20" s="897">
        <v>2862</v>
      </c>
      <c r="N20" s="207"/>
    </row>
    <row r="21" spans="2:14" s="193" customFormat="1" ht="8.1" customHeight="1">
      <c r="B21" s="210"/>
      <c r="C21" s="206"/>
      <c r="D21" s="205"/>
      <c r="E21" s="895"/>
      <c r="F21" s="895"/>
      <c r="G21" s="895"/>
      <c r="H21" s="895"/>
      <c r="I21" s="895"/>
      <c r="J21" s="895"/>
      <c r="K21" s="895"/>
      <c r="L21" s="897"/>
      <c r="M21" s="897"/>
      <c r="N21" s="207"/>
    </row>
    <row r="22" spans="2:14" s="193" customFormat="1" ht="15" customHeight="1">
      <c r="B22" s="210" t="s">
        <v>14</v>
      </c>
      <c r="C22" s="206"/>
      <c r="D22" s="205">
        <v>2022</v>
      </c>
      <c r="E22" s="895">
        <v>49</v>
      </c>
      <c r="F22" s="895"/>
      <c r="G22" s="895">
        <f>SUM(H22:I22)</f>
        <v>101</v>
      </c>
      <c r="H22" s="895">
        <v>1</v>
      </c>
      <c r="I22" s="895">
        <v>100</v>
      </c>
      <c r="J22" s="895"/>
      <c r="K22" s="895">
        <f>SUM(L22:M22)</f>
        <v>1573</v>
      </c>
      <c r="L22" s="897">
        <v>752</v>
      </c>
      <c r="M22" s="897">
        <v>821</v>
      </c>
      <c r="N22" s="207"/>
    </row>
    <row r="23" spans="2:14" s="193" customFormat="1" ht="15" customHeight="1">
      <c r="B23" s="210"/>
      <c r="C23" s="206"/>
      <c r="D23" s="205">
        <v>2023</v>
      </c>
      <c r="E23" s="895">
        <v>49</v>
      </c>
      <c r="F23" s="895"/>
      <c r="G23" s="895">
        <f t="shared" ref="G23:G24" si="9">SUM(H23:I23)</f>
        <v>101</v>
      </c>
      <c r="H23" s="895">
        <v>1</v>
      </c>
      <c r="I23" s="895">
        <v>100</v>
      </c>
      <c r="J23" s="895"/>
      <c r="K23" s="895">
        <f t="shared" ref="K23:K24" si="10">SUM(L23:M23)</f>
        <v>1779</v>
      </c>
      <c r="L23" s="897">
        <v>885</v>
      </c>
      <c r="M23" s="897">
        <v>894</v>
      </c>
      <c r="N23" s="207"/>
    </row>
    <row r="24" spans="2:14" s="193" customFormat="1" ht="15" customHeight="1">
      <c r="B24" s="210"/>
      <c r="C24" s="206"/>
      <c r="D24" s="205">
        <v>2024</v>
      </c>
      <c r="E24" s="895">
        <v>42</v>
      </c>
      <c r="F24" s="895"/>
      <c r="G24" s="895">
        <f t="shared" si="9"/>
        <v>169</v>
      </c>
      <c r="H24" s="56" t="s">
        <v>29</v>
      </c>
      <c r="I24" s="895">
        <v>169</v>
      </c>
      <c r="J24" s="895"/>
      <c r="K24" s="895">
        <f t="shared" si="10"/>
        <v>1635</v>
      </c>
      <c r="L24" s="897">
        <v>860</v>
      </c>
      <c r="M24" s="897">
        <v>775</v>
      </c>
      <c r="N24" s="207"/>
    </row>
    <row r="25" spans="2:14" s="193" customFormat="1" ht="8.1" customHeight="1">
      <c r="B25" s="210"/>
      <c r="C25" s="206"/>
      <c r="D25" s="205"/>
      <c r="E25" s="895"/>
      <c r="F25" s="895"/>
      <c r="G25" s="895"/>
      <c r="H25" s="895"/>
      <c r="I25" s="895"/>
      <c r="J25" s="895"/>
      <c r="K25" s="895"/>
      <c r="L25" s="897"/>
      <c r="M25" s="897"/>
      <c r="N25" s="207"/>
    </row>
    <row r="26" spans="2:14" s="193" customFormat="1" ht="15" customHeight="1">
      <c r="B26" s="210" t="s">
        <v>15</v>
      </c>
      <c r="C26" s="206"/>
      <c r="D26" s="205">
        <v>2022</v>
      </c>
      <c r="E26" s="895">
        <v>2</v>
      </c>
      <c r="F26" s="895"/>
      <c r="G26" s="895">
        <f>SUM(H26:I26)</f>
        <v>23</v>
      </c>
      <c r="H26" s="56" t="s">
        <v>29</v>
      </c>
      <c r="I26" s="895">
        <v>23</v>
      </c>
      <c r="J26" s="895"/>
      <c r="K26" s="895">
        <f>SUM(L26:M26)</f>
        <v>260</v>
      </c>
      <c r="L26" s="897">
        <v>113</v>
      </c>
      <c r="M26" s="897">
        <v>147</v>
      </c>
      <c r="N26" s="207"/>
    </row>
    <row r="27" spans="2:14" s="193" customFormat="1" ht="15" customHeight="1">
      <c r="B27" s="210"/>
      <c r="C27" s="206"/>
      <c r="D27" s="205">
        <v>2023</v>
      </c>
      <c r="E27" s="895">
        <v>2</v>
      </c>
      <c r="F27" s="895"/>
      <c r="G27" s="895">
        <f t="shared" ref="G27:G28" si="11">SUM(H27:I27)</f>
        <v>20</v>
      </c>
      <c r="H27" s="56" t="s">
        <v>29</v>
      </c>
      <c r="I27" s="895">
        <v>20</v>
      </c>
      <c r="J27" s="895"/>
      <c r="K27" s="895">
        <f t="shared" ref="K27:K28" si="12">SUM(L27:M27)</f>
        <v>288</v>
      </c>
      <c r="L27" s="897">
        <v>130</v>
      </c>
      <c r="M27" s="897">
        <v>158</v>
      </c>
      <c r="N27" s="207"/>
    </row>
    <row r="28" spans="2:14" s="193" customFormat="1" ht="15" customHeight="1">
      <c r="B28" s="210"/>
      <c r="C28" s="206"/>
      <c r="D28" s="205">
        <v>2024</v>
      </c>
      <c r="E28" s="895">
        <v>2</v>
      </c>
      <c r="F28" s="895"/>
      <c r="G28" s="895">
        <f t="shared" si="11"/>
        <v>21</v>
      </c>
      <c r="H28" s="56" t="s">
        <v>29</v>
      </c>
      <c r="I28" s="895">
        <v>21</v>
      </c>
      <c r="J28" s="895"/>
      <c r="K28" s="895">
        <f t="shared" si="12"/>
        <v>263</v>
      </c>
      <c r="L28" s="897">
        <v>127</v>
      </c>
      <c r="M28" s="897">
        <v>136</v>
      </c>
      <c r="N28" s="207"/>
    </row>
    <row r="29" spans="2:14" s="193" customFormat="1" ht="8.1" customHeight="1">
      <c r="B29" s="210"/>
      <c r="C29" s="206"/>
      <c r="D29" s="205"/>
      <c r="E29" s="895"/>
      <c r="F29" s="895"/>
      <c r="G29" s="895"/>
      <c r="H29" s="895"/>
      <c r="I29" s="895"/>
      <c r="J29" s="895"/>
      <c r="K29" s="895"/>
      <c r="L29" s="897"/>
      <c r="M29" s="897"/>
      <c r="N29" s="207"/>
    </row>
    <row r="30" spans="2:14" s="193" customFormat="1" ht="15" customHeight="1">
      <c r="B30" s="210" t="s">
        <v>16</v>
      </c>
      <c r="C30" s="212"/>
      <c r="D30" s="205">
        <v>2022</v>
      </c>
      <c r="E30" s="895">
        <v>71</v>
      </c>
      <c r="F30" s="895"/>
      <c r="G30" s="895">
        <f>SUM(H30:I30)</f>
        <v>386</v>
      </c>
      <c r="H30" s="56" t="s">
        <v>29</v>
      </c>
      <c r="I30" s="895">
        <v>386</v>
      </c>
      <c r="J30" s="895"/>
      <c r="K30" s="895">
        <f>SUM(L30:M30)</f>
        <v>3504</v>
      </c>
      <c r="L30" s="897">
        <v>1827</v>
      </c>
      <c r="M30" s="897">
        <v>1677</v>
      </c>
      <c r="N30" s="896"/>
    </row>
    <row r="31" spans="2:14" s="193" customFormat="1" ht="15" customHeight="1">
      <c r="B31" s="210"/>
      <c r="C31" s="212"/>
      <c r="D31" s="205">
        <v>2023</v>
      </c>
      <c r="E31" s="895">
        <v>71</v>
      </c>
      <c r="F31" s="895"/>
      <c r="G31" s="895">
        <f t="shared" ref="G31:G32" si="13">SUM(H31:I31)</f>
        <v>369</v>
      </c>
      <c r="H31" s="56" t="s">
        <v>29</v>
      </c>
      <c r="I31" s="895">
        <v>369</v>
      </c>
      <c r="J31" s="895"/>
      <c r="K31" s="895">
        <f t="shared" ref="K31:K32" si="14">SUM(L31:M31)</f>
        <v>3643</v>
      </c>
      <c r="L31" s="897">
        <v>1855</v>
      </c>
      <c r="M31" s="897">
        <v>1788</v>
      </c>
      <c r="N31" s="896"/>
    </row>
    <row r="32" spans="2:14" s="193" customFormat="1" ht="15" customHeight="1">
      <c r="B32" s="210"/>
      <c r="C32" s="212"/>
      <c r="D32" s="205">
        <v>2024</v>
      </c>
      <c r="E32" s="895">
        <v>71</v>
      </c>
      <c r="F32" s="895"/>
      <c r="G32" s="895">
        <f t="shared" si="13"/>
        <v>374</v>
      </c>
      <c r="H32" s="56" t="s">
        <v>29</v>
      </c>
      <c r="I32" s="895">
        <v>374</v>
      </c>
      <c r="J32" s="895"/>
      <c r="K32" s="895">
        <f t="shared" si="14"/>
        <v>3585</v>
      </c>
      <c r="L32" s="897">
        <v>1818</v>
      </c>
      <c r="M32" s="897">
        <v>1767</v>
      </c>
      <c r="N32" s="896"/>
    </row>
    <row r="33" spans="2:14" s="193" customFormat="1" ht="8.1" customHeight="1">
      <c r="B33" s="210"/>
      <c r="C33" s="212"/>
      <c r="D33" s="205"/>
      <c r="E33" s="895"/>
      <c r="F33" s="895"/>
      <c r="G33" s="895"/>
      <c r="H33" s="895"/>
      <c r="I33" s="895"/>
      <c r="J33" s="895"/>
      <c r="K33" s="895"/>
      <c r="L33" s="897"/>
      <c r="M33" s="897"/>
      <c r="N33" s="896"/>
    </row>
    <row r="34" spans="2:14" s="193" customFormat="1" ht="15" customHeight="1">
      <c r="B34" s="210" t="s">
        <v>17</v>
      </c>
      <c r="C34" s="194"/>
      <c r="D34" s="205">
        <v>2022</v>
      </c>
      <c r="E34" s="56" t="s">
        <v>1349</v>
      </c>
      <c r="F34" s="895"/>
      <c r="G34" s="56" t="s">
        <v>1349</v>
      </c>
      <c r="H34" s="56" t="s">
        <v>1349</v>
      </c>
      <c r="I34" s="56" t="s">
        <v>1349</v>
      </c>
      <c r="J34" s="895"/>
      <c r="K34" s="56" t="s">
        <v>1349</v>
      </c>
      <c r="L34" s="56" t="s">
        <v>1349</v>
      </c>
      <c r="M34" s="56" t="s">
        <v>1349</v>
      </c>
      <c r="N34" s="207"/>
    </row>
    <row r="35" spans="2:14" s="193" customFormat="1" ht="15" customHeight="1">
      <c r="B35" s="210"/>
      <c r="C35" s="194"/>
      <c r="D35" s="205">
        <v>2023</v>
      </c>
      <c r="E35" s="56" t="s">
        <v>1349</v>
      </c>
      <c r="F35" s="895"/>
      <c r="G35" s="56" t="s">
        <v>1349</v>
      </c>
      <c r="H35" s="56" t="s">
        <v>1349</v>
      </c>
      <c r="I35" s="56" t="s">
        <v>1349</v>
      </c>
      <c r="J35" s="895"/>
      <c r="K35" s="56" t="s">
        <v>1349</v>
      </c>
      <c r="L35" s="56" t="s">
        <v>1349</v>
      </c>
      <c r="M35" s="56" t="s">
        <v>1349</v>
      </c>
      <c r="N35" s="207"/>
    </row>
    <row r="36" spans="2:14" s="193" customFormat="1" ht="15" customHeight="1">
      <c r="B36" s="210"/>
      <c r="C36" s="194"/>
      <c r="D36" s="205">
        <v>2024</v>
      </c>
      <c r="E36" s="56" t="s">
        <v>1349</v>
      </c>
      <c r="F36" s="895"/>
      <c r="G36" s="56" t="s">
        <v>1349</v>
      </c>
      <c r="H36" s="56" t="s">
        <v>1349</v>
      </c>
      <c r="I36" s="56" t="s">
        <v>1349</v>
      </c>
      <c r="J36" s="895"/>
      <c r="K36" s="56" t="s">
        <v>1349</v>
      </c>
      <c r="L36" s="56" t="s">
        <v>1349</v>
      </c>
      <c r="M36" s="56" t="s">
        <v>1349</v>
      </c>
      <c r="N36" s="207"/>
    </row>
    <row r="37" spans="2:14" s="193" customFormat="1" ht="8.1" customHeight="1">
      <c r="B37" s="210"/>
      <c r="C37" s="194"/>
      <c r="D37" s="205"/>
      <c r="E37" s="895"/>
      <c r="F37" s="895"/>
      <c r="G37" s="895"/>
      <c r="H37" s="895"/>
      <c r="I37" s="895"/>
      <c r="J37" s="895"/>
      <c r="K37" s="895"/>
      <c r="L37" s="897"/>
      <c r="M37" s="897"/>
      <c r="N37" s="207"/>
    </row>
    <row r="38" spans="2:14" s="193" customFormat="1" ht="15" customHeight="1">
      <c r="B38" s="210" t="s">
        <v>18</v>
      </c>
      <c r="C38" s="194"/>
      <c r="D38" s="205">
        <v>2022</v>
      </c>
      <c r="E38" s="895">
        <v>16</v>
      </c>
      <c r="F38" s="895"/>
      <c r="G38" s="895">
        <f>SUM(H38:I38)</f>
        <v>386</v>
      </c>
      <c r="H38" s="56" t="s">
        <v>29</v>
      </c>
      <c r="I38" s="895">
        <v>386</v>
      </c>
      <c r="J38" s="895"/>
      <c r="K38" s="895">
        <f>SUM(L38:M38)</f>
        <v>3504</v>
      </c>
      <c r="L38" s="897">
        <v>1827</v>
      </c>
      <c r="M38" s="897">
        <v>1677</v>
      </c>
      <c r="N38" s="207"/>
    </row>
    <row r="39" spans="2:14" s="193" customFormat="1" ht="15" customHeight="1">
      <c r="B39" s="210"/>
      <c r="C39" s="194"/>
      <c r="D39" s="205">
        <v>2023</v>
      </c>
      <c r="E39" s="895">
        <v>16</v>
      </c>
      <c r="F39" s="895"/>
      <c r="G39" s="895">
        <f t="shared" ref="G39:G40" si="15">SUM(H39:I39)</f>
        <v>98</v>
      </c>
      <c r="H39" s="56" t="s">
        <v>29</v>
      </c>
      <c r="I39" s="895">
        <v>98</v>
      </c>
      <c r="J39" s="895"/>
      <c r="K39" s="895">
        <f t="shared" ref="K39:K40" si="16">SUM(L39:M39)</f>
        <v>1077</v>
      </c>
      <c r="L39" s="897">
        <v>534</v>
      </c>
      <c r="M39" s="897">
        <v>543</v>
      </c>
      <c r="N39" s="207"/>
    </row>
    <row r="40" spans="2:14" s="193" customFormat="1" ht="15" customHeight="1">
      <c r="B40" s="210"/>
      <c r="C40" s="194"/>
      <c r="D40" s="205">
        <v>2024</v>
      </c>
      <c r="E40" s="895">
        <v>16</v>
      </c>
      <c r="F40" s="895"/>
      <c r="G40" s="895">
        <f t="shared" si="15"/>
        <v>152</v>
      </c>
      <c r="H40" s="56" t="s">
        <v>29</v>
      </c>
      <c r="I40" s="895">
        <v>152</v>
      </c>
      <c r="J40" s="895"/>
      <c r="K40" s="895">
        <f t="shared" si="16"/>
        <v>1024</v>
      </c>
      <c r="L40" s="897">
        <v>529</v>
      </c>
      <c r="M40" s="897">
        <v>495</v>
      </c>
      <c r="N40" s="207"/>
    </row>
    <row r="41" spans="2:14" s="193" customFormat="1" ht="8.1" customHeight="1">
      <c r="B41" s="210"/>
      <c r="C41" s="194"/>
      <c r="D41" s="205"/>
      <c r="E41" s="895"/>
      <c r="F41" s="895"/>
      <c r="G41" s="895"/>
      <c r="H41" s="895"/>
      <c r="I41" s="895"/>
      <c r="J41" s="895"/>
      <c r="K41" s="895"/>
      <c r="L41" s="897"/>
      <c r="M41" s="897"/>
      <c r="N41" s="207"/>
    </row>
    <row r="42" spans="2:14" s="193" customFormat="1" ht="15" customHeight="1">
      <c r="B42" s="210" t="s">
        <v>19</v>
      </c>
      <c r="C42" s="194"/>
      <c r="D42" s="205">
        <v>2022</v>
      </c>
      <c r="E42" s="895">
        <v>16</v>
      </c>
      <c r="F42" s="895"/>
      <c r="G42" s="895">
        <f>SUM(H42:I42)</f>
        <v>60</v>
      </c>
      <c r="H42" s="56" t="s">
        <v>29</v>
      </c>
      <c r="I42" s="895">
        <v>60</v>
      </c>
      <c r="J42" s="895"/>
      <c r="K42" s="895">
        <f>SUM(L42:M42)</f>
        <v>664</v>
      </c>
      <c r="L42" s="897">
        <v>331</v>
      </c>
      <c r="M42" s="897">
        <v>333</v>
      </c>
      <c r="N42" s="207"/>
    </row>
    <row r="43" spans="2:14" s="193" customFormat="1" ht="15" customHeight="1">
      <c r="B43" s="210"/>
      <c r="C43" s="194"/>
      <c r="D43" s="205">
        <v>2023</v>
      </c>
      <c r="E43" s="895">
        <v>16</v>
      </c>
      <c r="F43" s="895"/>
      <c r="G43" s="895">
        <f t="shared" ref="G43:G44" si="17">SUM(H43:I43)</f>
        <v>28</v>
      </c>
      <c r="H43" s="56" t="s">
        <v>29</v>
      </c>
      <c r="I43" s="895">
        <v>28</v>
      </c>
      <c r="J43" s="895"/>
      <c r="K43" s="895">
        <f t="shared" ref="K43:K44" si="18">SUM(L43:M43)</f>
        <v>708</v>
      </c>
      <c r="L43" s="897">
        <v>386</v>
      </c>
      <c r="M43" s="897">
        <v>322</v>
      </c>
      <c r="N43" s="207"/>
    </row>
    <row r="44" spans="2:14" s="193" customFormat="1" ht="15" customHeight="1">
      <c r="B44" s="210"/>
      <c r="C44" s="194"/>
      <c r="D44" s="205">
        <v>2024</v>
      </c>
      <c r="E44" s="895">
        <v>17</v>
      </c>
      <c r="F44" s="895"/>
      <c r="G44" s="895">
        <f t="shared" si="17"/>
        <v>62</v>
      </c>
      <c r="H44" s="895">
        <v>1</v>
      </c>
      <c r="I44" s="895">
        <v>61</v>
      </c>
      <c r="J44" s="895"/>
      <c r="K44" s="895">
        <f t="shared" si="18"/>
        <v>380</v>
      </c>
      <c r="L44" s="897">
        <v>203</v>
      </c>
      <c r="M44" s="897">
        <v>177</v>
      </c>
      <c r="N44" s="207"/>
    </row>
    <row r="45" spans="2:14" s="193" customFormat="1" ht="8.1" customHeight="1">
      <c r="B45" s="210"/>
      <c r="C45" s="194"/>
      <c r="D45" s="205"/>
      <c r="E45" s="895"/>
      <c r="F45" s="895"/>
      <c r="G45" s="895"/>
      <c r="H45" s="895"/>
      <c r="I45" s="895"/>
      <c r="J45" s="895"/>
      <c r="K45" s="895"/>
      <c r="L45" s="897"/>
      <c r="M45" s="897"/>
      <c r="N45" s="207"/>
    </row>
    <row r="46" spans="2:14" s="193" customFormat="1" ht="15" customHeight="1">
      <c r="B46" s="210" t="s">
        <v>20</v>
      </c>
      <c r="C46" s="194"/>
      <c r="D46" s="205">
        <v>2022</v>
      </c>
      <c r="E46" s="895">
        <v>76</v>
      </c>
      <c r="F46" s="895"/>
      <c r="G46" s="895">
        <f>SUM(H46:I46)</f>
        <v>168</v>
      </c>
      <c r="H46" s="56" t="s">
        <v>29</v>
      </c>
      <c r="I46" s="895">
        <v>168</v>
      </c>
      <c r="J46" s="895"/>
      <c r="K46" s="895">
        <f>SUM(L46:M46)</f>
        <v>2105</v>
      </c>
      <c r="L46" s="897">
        <v>1081</v>
      </c>
      <c r="M46" s="897">
        <v>1024</v>
      </c>
      <c r="N46" s="207"/>
    </row>
    <row r="47" spans="2:14" s="193" customFormat="1" ht="15" customHeight="1">
      <c r="B47" s="210"/>
      <c r="C47" s="194"/>
      <c r="D47" s="205">
        <v>2023</v>
      </c>
      <c r="E47" s="895">
        <v>76</v>
      </c>
      <c r="F47" s="895"/>
      <c r="G47" s="895">
        <f t="shared" ref="G47:G48" si="19">SUM(H47:I47)</f>
        <v>168</v>
      </c>
      <c r="H47" s="56" t="s">
        <v>29</v>
      </c>
      <c r="I47" s="895">
        <v>168</v>
      </c>
      <c r="J47" s="895"/>
      <c r="K47" s="895">
        <f t="shared" ref="K47:K48" si="20">SUM(L47:M47)</f>
        <v>2217</v>
      </c>
      <c r="L47" s="897">
        <v>1183</v>
      </c>
      <c r="M47" s="897">
        <v>1034</v>
      </c>
      <c r="N47" s="207"/>
    </row>
    <row r="48" spans="2:14" s="193" customFormat="1" ht="15" customHeight="1">
      <c r="B48" s="210"/>
      <c r="C48" s="194"/>
      <c r="D48" s="205">
        <v>2024</v>
      </c>
      <c r="E48" s="895">
        <v>76</v>
      </c>
      <c r="F48" s="895"/>
      <c r="G48" s="895">
        <f t="shared" si="19"/>
        <v>167</v>
      </c>
      <c r="H48" s="56" t="s">
        <v>29</v>
      </c>
      <c r="I48" s="895">
        <v>167</v>
      </c>
      <c r="J48" s="895"/>
      <c r="K48" s="895">
        <f t="shared" si="20"/>
        <v>2408</v>
      </c>
      <c r="L48" s="897">
        <v>1251</v>
      </c>
      <c r="M48" s="897">
        <v>1157</v>
      </c>
      <c r="N48" s="207"/>
    </row>
    <row r="49" spans="2:24" s="193" customFormat="1" ht="8.1" customHeight="1">
      <c r="B49" s="210"/>
      <c r="C49" s="194"/>
      <c r="D49" s="205"/>
      <c r="E49" s="895"/>
      <c r="F49" s="895"/>
      <c r="G49" s="895"/>
      <c r="H49" s="895"/>
      <c r="I49" s="895"/>
      <c r="J49" s="895"/>
      <c r="K49" s="895"/>
      <c r="L49" s="897"/>
      <c r="M49" s="897"/>
      <c r="N49" s="207"/>
      <c r="O49" s="216"/>
      <c r="P49" s="216"/>
      <c r="Q49" s="216"/>
      <c r="R49" s="216"/>
      <c r="S49" s="216"/>
      <c r="T49" s="216"/>
      <c r="U49" s="216"/>
      <c r="V49" s="216"/>
      <c r="W49" s="216"/>
      <c r="X49" s="216"/>
    </row>
    <row r="50" spans="2:24" s="193" customFormat="1" ht="15" customHeight="1">
      <c r="B50" s="210" t="s">
        <v>21</v>
      </c>
      <c r="C50" s="212"/>
      <c r="D50" s="205">
        <v>2022</v>
      </c>
      <c r="E50" s="895">
        <v>15</v>
      </c>
      <c r="F50" s="895"/>
      <c r="G50" s="895">
        <f>SUM(H50:I50)</f>
        <v>30</v>
      </c>
      <c r="H50" s="56" t="s">
        <v>29</v>
      </c>
      <c r="I50" s="895">
        <v>30</v>
      </c>
      <c r="J50" s="895"/>
      <c r="K50" s="895">
        <f>SUM(L50:M50)</f>
        <v>292</v>
      </c>
      <c r="L50" s="897">
        <v>152</v>
      </c>
      <c r="M50" s="897">
        <v>140</v>
      </c>
      <c r="N50" s="896"/>
    </row>
    <row r="51" spans="2:24" s="193" customFormat="1" ht="15" customHeight="1">
      <c r="B51" s="210"/>
      <c r="C51" s="212"/>
      <c r="D51" s="205">
        <v>2023</v>
      </c>
      <c r="E51" s="895">
        <v>15</v>
      </c>
      <c r="F51" s="895"/>
      <c r="G51" s="895">
        <f t="shared" ref="G51:G52" si="21">SUM(H51:I51)</f>
        <v>30</v>
      </c>
      <c r="H51" s="56" t="s">
        <v>29</v>
      </c>
      <c r="I51" s="895">
        <v>30</v>
      </c>
      <c r="J51" s="895"/>
      <c r="K51" s="895">
        <f t="shared" ref="K51:K52" si="22">SUM(L51:M51)</f>
        <v>247</v>
      </c>
      <c r="L51" s="897">
        <v>125</v>
      </c>
      <c r="M51" s="897">
        <v>122</v>
      </c>
      <c r="N51" s="896"/>
    </row>
    <row r="52" spans="2:24" s="193" customFormat="1" ht="15" customHeight="1">
      <c r="B52" s="210"/>
      <c r="C52" s="212"/>
      <c r="D52" s="205">
        <v>2024</v>
      </c>
      <c r="E52" s="895">
        <v>15</v>
      </c>
      <c r="F52" s="895"/>
      <c r="G52" s="895">
        <f t="shared" si="21"/>
        <v>30</v>
      </c>
      <c r="H52" s="56" t="s">
        <v>29</v>
      </c>
      <c r="I52" s="895">
        <v>30</v>
      </c>
      <c r="J52" s="895"/>
      <c r="K52" s="895">
        <f t="shared" si="22"/>
        <v>245</v>
      </c>
      <c r="L52" s="897">
        <v>112</v>
      </c>
      <c r="M52" s="897">
        <v>133</v>
      </c>
      <c r="N52" s="896"/>
    </row>
    <row r="53" spans="2:24" s="193" customFormat="1" ht="8.1" customHeight="1">
      <c r="B53" s="210"/>
      <c r="C53" s="212"/>
      <c r="D53" s="205"/>
      <c r="E53" s="895"/>
      <c r="F53" s="895"/>
      <c r="G53" s="895"/>
      <c r="H53" s="895"/>
      <c r="I53" s="895"/>
      <c r="J53" s="895"/>
      <c r="K53" s="895"/>
      <c r="L53" s="897"/>
      <c r="M53" s="897"/>
      <c r="N53" s="896"/>
    </row>
    <row r="54" spans="2:24" s="193" customFormat="1" ht="15" customHeight="1">
      <c r="B54" s="210" t="s">
        <v>22</v>
      </c>
      <c r="C54" s="194"/>
      <c r="D54" s="205">
        <v>2022</v>
      </c>
      <c r="E54" s="895">
        <v>13</v>
      </c>
      <c r="F54" s="895"/>
      <c r="G54" s="895">
        <f>SUM(H54:I54)</f>
        <v>80</v>
      </c>
      <c r="H54" s="895">
        <v>1</v>
      </c>
      <c r="I54" s="895">
        <v>79</v>
      </c>
      <c r="J54" s="895"/>
      <c r="K54" s="895">
        <f>SUM(L54:M54)</f>
        <v>974</v>
      </c>
      <c r="L54" s="897">
        <v>499</v>
      </c>
      <c r="M54" s="897">
        <v>475</v>
      </c>
      <c r="N54" s="207"/>
    </row>
    <row r="55" spans="2:24" s="193" customFormat="1" ht="15" customHeight="1">
      <c r="B55" s="210"/>
      <c r="C55" s="194"/>
      <c r="D55" s="205">
        <v>2023</v>
      </c>
      <c r="E55" s="895">
        <v>13</v>
      </c>
      <c r="F55" s="895"/>
      <c r="G55" s="895">
        <f t="shared" ref="G55:G56" si="23">SUM(H55:I55)</f>
        <v>121</v>
      </c>
      <c r="H55" s="895">
        <v>1</v>
      </c>
      <c r="I55" s="895">
        <v>120</v>
      </c>
      <c r="J55" s="895"/>
      <c r="K55" s="895">
        <f t="shared" ref="K55:K56" si="24">SUM(L55:M55)</f>
        <v>1039</v>
      </c>
      <c r="L55" s="897">
        <v>525</v>
      </c>
      <c r="M55" s="897">
        <v>514</v>
      </c>
      <c r="N55" s="207"/>
    </row>
    <row r="56" spans="2:24" s="193" customFormat="1" ht="15" customHeight="1">
      <c r="B56" s="210"/>
      <c r="C56" s="194"/>
      <c r="D56" s="205">
        <v>2024</v>
      </c>
      <c r="E56" s="895">
        <v>13</v>
      </c>
      <c r="F56" s="895"/>
      <c r="G56" s="895">
        <f t="shared" si="23"/>
        <v>110</v>
      </c>
      <c r="H56" s="895">
        <v>1</v>
      </c>
      <c r="I56" s="895">
        <v>109</v>
      </c>
      <c r="J56" s="895"/>
      <c r="K56" s="895">
        <f t="shared" si="24"/>
        <v>630</v>
      </c>
      <c r="L56" s="897">
        <v>325</v>
      </c>
      <c r="M56" s="897">
        <v>305</v>
      </c>
      <c r="N56" s="207"/>
    </row>
    <row r="57" spans="2:24" s="193" customFormat="1" ht="8.1" customHeight="1">
      <c r="B57" s="210"/>
      <c r="C57" s="194"/>
      <c r="D57" s="205"/>
      <c r="E57" s="895"/>
      <c r="F57" s="895"/>
      <c r="G57" s="895"/>
      <c r="H57" s="895"/>
      <c r="I57" s="895"/>
      <c r="J57" s="895"/>
      <c r="K57" s="895"/>
      <c r="L57" s="897"/>
      <c r="M57" s="897"/>
      <c r="N57" s="207"/>
    </row>
    <row r="58" spans="2:24" s="193" customFormat="1" ht="15" customHeight="1">
      <c r="B58" s="210" t="s">
        <v>23</v>
      </c>
      <c r="C58" s="194"/>
      <c r="D58" s="205">
        <v>2022</v>
      </c>
      <c r="E58" s="895">
        <v>18</v>
      </c>
      <c r="F58" s="895"/>
      <c r="G58" s="895">
        <f>SUM(H58:I58)</f>
        <v>350</v>
      </c>
      <c r="H58" s="895">
        <v>2</v>
      </c>
      <c r="I58" s="895">
        <v>348</v>
      </c>
      <c r="J58" s="895"/>
      <c r="K58" s="895">
        <f>SUM(L58:M58)</f>
        <v>3335</v>
      </c>
      <c r="L58" s="897">
        <v>1630</v>
      </c>
      <c r="M58" s="897">
        <v>1705</v>
      </c>
      <c r="N58" s="207"/>
    </row>
    <row r="59" spans="2:24" s="193" customFormat="1" ht="15" customHeight="1">
      <c r="B59" s="210"/>
      <c r="C59" s="194"/>
      <c r="D59" s="205">
        <v>2023</v>
      </c>
      <c r="E59" s="895">
        <v>18</v>
      </c>
      <c r="F59" s="895"/>
      <c r="G59" s="895">
        <f t="shared" ref="G59:G60" si="25">SUM(H59:I59)</f>
        <v>347</v>
      </c>
      <c r="H59" s="895">
        <v>2</v>
      </c>
      <c r="I59" s="895">
        <v>345</v>
      </c>
      <c r="J59" s="895"/>
      <c r="K59" s="895">
        <f t="shared" ref="K59:K60" si="26">SUM(L59:M59)</f>
        <v>3361</v>
      </c>
      <c r="L59" s="897">
        <v>1651</v>
      </c>
      <c r="M59" s="897">
        <v>1710</v>
      </c>
      <c r="N59" s="207"/>
    </row>
    <row r="60" spans="2:24" s="193" customFormat="1" ht="15" customHeight="1">
      <c r="B60" s="210"/>
      <c r="C60" s="194"/>
      <c r="D60" s="205">
        <v>2024</v>
      </c>
      <c r="E60" s="895">
        <v>18</v>
      </c>
      <c r="F60" s="895"/>
      <c r="G60" s="895">
        <f t="shared" si="25"/>
        <v>391</v>
      </c>
      <c r="H60" s="895">
        <v>2</v>
      </c>
      <c r="I60" s="895">
        <v>389</v>
      </c>
      <c r="J60" s="895"/>
      <c r="K60" s="895">
        <f t="shared" si="26"/>
        <v>3279</v>
      </c>
      <c r="L60" s="897">
        <v>1639</v>
      </c>
      <c r="M60" s="897">
        <v>1640</v>
      </c>
      <c r="N60" s="207"/>
    </row>
    <row r="61" spans="2:24" s="193" customFormat="1" ht="8.1" customHeight="1">
      <c r="B61" s="210"/>
      <c r="C61" s="194"/>
      <c r="D61" s="205"/>
      <c r="E61" s="895"/>
      <c r="F61" s="895"/>
      <c r="G61" s="895"/>
      <c r="H61" s="895"/>
      <c r="I61" s="895"/>
      <c r="J61" s="895"/>
      <c r="K61" s="895"/>
      <c r="L61" s="897"/>
      <c r="M61" s="897"/>
      <c r="N61" s="207"/>
    </row>
    <row r="62" spans="2:24" s="193" customFormat="1" ht="15" customHeight="1">
      <c r="B62" s="210" t="s">
        <v>24</v>
      </c>
      <c r="C62" s="194"/>
      <c r="D62" s="205">
        <v>2022</v>
      </c>
      <c r="E62" s="895">
        <v>16</v>
      </c>
      <c r="F62" s="895"/>
      <c r="G62" s="895">
        <f>SUM(H62:I62)</f>
        <v>43</v>
      </c>
      <c r="H62" s="895">
        <v>7</v>
      </c>
      <c r="I62" s="895">
        <v>36</v>
      </c>
      <c r="J62" s="895"/>
      <c r="K62" s="895">
        <f>SUM(L62:M62)</f>
        <v>495</v>
      </c>
      <c r="L62" s="897">
        <v>241</v>
      </c>
      <c r="M62" s="897">
        <v>254</v>
      </c>
      <c r="N62" s="207"/>
    </row>
    <row r="63" spans="2:24" s="193" customFormat="1" ht="15" customHeight="1">
      <c r="B63" s="210"/>
      <c r="C63" s="194"/>
      <c r="D63" s="205">
        <v>2023</v>
      </c>
      <c r="E63" s="895">
        <v>17</v>
      </c>
      <c r="F63" s="895"/>
      <c r="G63" s="895">
        <f t="shared" ref="G63:G64" si="27">SUM(H63:I63)</f>
        <v>46</v>
      </c>
      <c r="H63" s="895">
        <v>8</v>
      </c>
      <c r="I63" s="895">
        <v>38</v>
      </c>
      <c r="J63" s="895"/>
      <c r="K63" s="895">
        <f t="shared" ref="K63:K64" si="28">SUM(L63:M63)</f>
        <v>700</v>
      </c>
      <c r="L63" s="897">
        <v>350</v>
      </c>
      <c r="M63" s="897">
        <v>350</v>
      </c>
      <c r="N63" s="207"/>
    </row>
    <row r="64" spans="2:24" s="193" customFormat="1" ht="15" customHeight="1">
      <c r="B64" s="210"/>
      <c r="C64" s="194"/>
      <c r="D64" s="205">
        <v>2024</v>
      </c>
      <c r="E64" s="895">
        <v>17</v>
      </c>
      <c r="F64" s="895"/>
      <c r="G64" s="895">
        <f t="shared" si="27"/>
        <v>45</v>
      </c>
      <c r="H64" s="895">
        <v>8</v>
      </c>
      <c r="I64" s="895">
        <v>37</v>
      </c>
      <c r="J64" s="895"/>
      <c r="K64" s="895">
        <f t="shared" si="28"/>
        <v>520</v>
      </c>
      <c r="L64" s="897">
        <v>267</v>
      </c>
      <c r="M64" s="897">
        <v>253</v>
      </c>
      <c r="N64" s="207"/>
    </row>
    <row r="65" spans="2:14" s="193" customFormat="1" ht="8.1" customHeight="1">
      <c r="B65" s="210"/>
      <c r="C65" s="194"/>
      <c r="D65" s="205"/>
      <c r="E65" s="895"/>
      <c r="F65" s="895"/>
      <c r="G65" s="895"/>
      <c r="H65" s="895"/>
      <c r="I65" s="895"/>
      <c r="J65" s="895"/>
      <c r="K65" s="895"/>
      <c r="L65" s="897"/>
      <c r="M65" s="897"/>
      <c r="N65" s="207"/>
    </row>
    <row r="66" spans="2:14" s="193" customFormat="1" ht="15" customHeight="1">
      <c r="B66" s="210" t="s">
        <v>25</v>
      </c>
      <c r="C66" s="194"/>
      <c r="D66" s="205">
        <v>2022</v>
      </c>
      <c r="E66" s="56" t="s">
        <v>1349</v>
      </c>
      <c r="F66" s="895"/>
      <c r="G66" s="56" t="s">
        <v>1349</v>
      </c>
      <c r="H66" s="56" t="s">
        <v>1349</v>
      </c>
      <c r="I66" s="56" t="s">
        <v>1349</v>
      </c>
      <c r="J66" s="895"/>
      <c r="K66" s="56" t="s">
        <v>1349</v>
      </c>
      <c r="L66" s="56" t="s">
        <v>1349</v>
      </c>
      <c r="M66" s="56" t="s">
        <v>1349</v>
      </c>
      <c r="N66" s="207"/>
    </row>
    <row r="67" spans="2:14" s="193" customFormat="1" ht="15" customHeight="1">
      <c r="B67" s="210"/>
      <c r="C67" s="194"/>
      <c r="D67" s="205">
        <v>2023</v>
      </c>
      <c r="E67" s="56" t="s">
        <v>1349</v>
      </c>
      <c r="F67" s="895"/>
      <c r="G67" s="56" t="s">
        <v>1349</v>
      </c>
      <c r="H67" s="56" t="s">
        <v>1349</v>
      </c>
      <c r="I67" s="56" t="s">
        <v>1349</v>
      </c>
      <c r="J67" s="895"/>
      <c r="K67" s="56" t="s">
        <v>1349</v>
      </c>
      <c r="L67" s="56" t="s">
        <v>1349</v>
      </c>
      <c r="M67" s="56" t="s">
        <v>1349</v>
      </c>
      <c r="N67" s="207"/>
    </row>
    <row r="68" spans="2:14" s="193" customFormat="1" ht="15" customHeight="1">
      <c r="B68" s="210"/>
      <c r="C68" s="194"/>
      <c r="D68" s="205">
        <v>2024</v>
      </c>
      <c r="E68" s="56" t="s">
        <v>1349</v>
      </c>
      <c r="F68" s="895"/>
      <c r="G68" s="56" t="s">
        <v>1349</v>
      </c>
      <c r="H68" s="56" t="s">
        <v>1349</v>
      </c>
      <c r="I68" s="56" t="s">
        <v>1349</v>
      </c>
      <c r="J68" s="895"/>
      <c r="K68" s="56" t="s">
        <v>1349</v>
      </c>
      <c r="L68" s="56" t="s">
        <v>1349</v>
      </c>
      <c r="M68" s="56" t="s">
        <v>1349</v>
      </c>
      <c r="N68" s="207"/>
    </row>
    <row r="69" spans="2:14" s="193" customFormat="1" ht="8.1" customHeight="1">
      <c r="B69" s="210"/>
      <c r="C69" s="194"/>
      <c r="D69" s="205"/>
      <c r="E69" s="895"/>
      <c r="F69" s="895"/>
      <c r="G69" s="895"/>
      <c r="H69" s="895"/>
      <c r="I69" s="895"/>
      <c r="J69" s="895"/>
      <c r="K69" s="895"/>
      <c r="L69" s="897"/>
      <c r="M69" s="897"/>
      <c r="N69" s="207"/>
    </row>
    <row r="70" spans="2:14" s="193" customFormat="1" ht="15" customHeight="1">
      <c r="B70" s="210" t="s">
        <v>26</v>
      </c>
      <c r="C70" s="212"/>
      <c r="D70" s="205">
        <v>2022</v>
      </c>
      <c r="E70" s="56" t="s">
        <v>1349</v>
      </c>
      <c r="F70" s="895"/>
      <c r="G70" s="56" t="s">
        <v>1349</v>
      </c>
      <c r="H70" s="56" t="s">
        <v>1349</v>
      </c>
      <c r="I70" s="56" t="s">
        <v>1349</v>
      </c>
      <c r="J70" s="895"/>
      <c r="K70" s="56" t="s">
        <v>1349</v>
      </c>
      <c r="L70" s="56" t="s">
        <v>1349</v>
      </c>
      <c r="M70" s="56" t="s">
        <v>1349</v>
      </c>
      <c r="N70" s="896"/>
    </row>
    <row r="71" spans="2:14" s="193" customFormat="1" ht="15" customHeight="1">
      <c r="B71" s="210"/>
      <c r="C71" s="212"/>
      <c r="D71" s="205">
        <v>2023</v>
      </c>
      <c r="E71" s="56" t="s">
        <v>1349</v>
      </c>
      <c r="F71" s="895"/>
      <c r="G71" s="56" t="s">
        <v>1349</v>
      </c>
      <c r="H71" s="56" t="s">
        <v>1349</v>
      </c>
      <c r="I71" s="56" t="s">
        <v>1349</v>
      </c>
      <c r="J71" s="895"/>
      <c r="K71" s="56" t="s">
        <v>1349</v>
      </c>
      <c r="L71" s="56" t="s">
        <v>1349</v>
      </c>
      <c r="M71" s="56" t="s">
        <v>1349</v>
      </c>
      <c r="N71" s="896"/>
    </row>
    <row r="72" spans="2:14" s="193" customFormat="1" ht="15" customHeight="1">
      <c r="B72" s="210"/>
      <c r="C72" s="212"/>
      <c r="D72" s="205">
        <v>2024</v>
      </c>
      <c r="E72" s="56" t="s">
        <v>1349</v>
      </c>
      <c r="F72" s="895"/>
      <c r="G72" s="56" t="s">
        <v>1349</v>
      </c>
      <c r="H72" s="56" t="s">
        <v>1349</v>
      </c>
      <c r="I72" s="56" t="s">
        <v>1349</v>
      </c>
      <c r="J72" s="895"/>
      <c r="K72" s="56" t="s">
        <v>1349</v>
      </c>
      <c r="L72" s="56" t="s">
        <v>1349</v>
      </c>
      <c r="M72" s="56" t="s">
        <v>1349</v>
      </c>
      <c r="N72" s="896"/>
    </row>
    <row r="73" spans="2:14" s="193" customFormat="1" ht="8.1" customHeight="1">
      <c r="B73" s="210"/>
      <c r="C73" s="194"/>
      <c r="D73" s="205"/>
      <c r="E73" s="895"/>
      <c r="F73" s="895"/>
      <c r="G73" s="895"/>
      <c r="H73" s="895"/>
      <c r="I73" s="895"/>
      <c r="J73" s="895"/>
      <c r="K73" s="895"/>
      <c r="L73" s="897"/>
      <c r="M73" s="897"/>
      <c r="N73" s="207"/>
    </row>
    <row r="74" spans="2:14" s="193" customFormat="1" ht="15" customHeight="1">
      <c r="B74" s="210" t="s">
        <v>27</v>
      </c>
      <c r="C74" s="212"/>
      <c r="D74" s="205">
        <v>2022</v>
      </c>
      <c r="E74" s="56" t="s">
        <v>1349</v>
      </c>
      <c r="F74" s="895"/>
      <c r="G74" s="56" t="s">
        <v>1349</v>
      </c>
      <c r="H74" s="56" t="s">
        <v>1349</v>
      </c>
      <c r="I74" s="56" t="s">
        <v>1349</v>
      </c>
      <c r="J74" s="895"/>
      <c r="K74" s="56" t="s">
        <v>1349</v>
      </c>
      <c r="L74" s="56" t="s">
        <v>1349</v>
      </c>
      <c r="M74" s="56" t="s">
        <v>1349</v>
      </c>
      <c r="N74" s="896"/>
    </row>
    <row r="75" spans="2:14" s="193" customFormat="1" ht="15" customHeight="1">
      <c r="B75" s="210"/>
      <c r="C75" s="212"/>
      <c r="D75" s="205">
        <v>2023</v>
      </c>
      <c r="E75" s="56" t="s">
        <v>1349</v>
      </c>
      <c r="F75" s="895"/>
      <c r="G75" s="56" t="s">
        <v>1349</v>
      </c>
      <c r="H75" s="56" t="s">
        <v>1349</v>
      </c>
      <c r="I75" s="56" t="s">
        <v>1349</v>
      </c>
      <c r="J75" s="895"/>
      <c r="K75" s="56" t="s">
        <v>1349</v>
      </c>
      <c r="L75" s="56" t="s">
        <v>1349</v>
      </c>
      <c r="M75" s="56" t="s">
        <v>1349</v>
      </c>
      <c r="N75" s="896"/>
    </row>
    <row r="76" spans="2:14" s="193" customFormat="1" ht="15" customHeight="1">
      <c r="B76" s="210"/>
      <c r="C76" s="212"/>
      <c r="D76" s="205">
        <v>2024</v>
      </c>
      <c r="E76" s="56" t="s">
        <v>1349</v>
      </c>
      <c r="F76" s="895"/>
      <c r="G76" s="56" t="s">
        <v>1349</v>
      </c>
      <c r="H76" s="56" t="s">
        <v>1349</v>
      </c>
      <c r="I76" s="56" t="s">
        <v>1349</v>
      </c>
      <c r="J76" s="895"/>
      <c r="K76" s="56" t="s">
        <v>1349</v>
      </c>
      <c r="L76" s="56" t="s">
        <v>1349</v>
      </c>
      <c r="M76" s="56" t="s">
        <v>1349</v>
      </c>
      <c r="N76" s="896"/>
    </row>
    <row r="77" spans="2:14" s="193" customFormat="1" ht="8.1" customHeight="1">
      <c r="B77" s="210"/>
      <c r="C77" s="194"/>
      <c r="D77" s="205"/>
      <c r="E77" s="895"/>
      <c r="F77" s="895"/>
      <c r="G77" s="895"/>
      <c r="H77" s="895"/>
      <c r="I77" s="895"/>
      <c r="J77" s="895"/>
      <c r="K77" s="895"/>
      <c r="L77" s="897"/>
      <c r="M77" s="897"/>
      <c r="N77" s="207"/>
    </row>
    <row r="78" spans="2:14" s="193" customFormat="1" ht="15" customHeight="1">
      <c r="B78" s="210" t="s">
        <v>28</v>
      </c>
      <c r="C78" s="212"/>
      <c r="D78" s="205">
        <v>2022</v>
      </c>
      <c r="E78" s="56" t="s">
        <v>1349</v>
      </c>
      <c r="F78" s="895"/>
      <c r="G78" s="56" t="s">
        <v>1349</v>
      </c>
      <c r="H78" s="56" t="s">
        <v>1349</v>
      </c>
      <c r="I78" s="56" t="s">
        <v>1349</v>
      </c>
      <c r="J78" s="895"/>
      <c r="K78" s="56" t="s">
        <v>1349</v>
      </c>
      <c r="L78" s="56" t="s">
        <v>1349</v>
      </c>
      <c r="M78" s="56" t="s">
        <v>1349</v>
      </c>
      <c r="N78" s="896"/>
    </row>
    <row r="79" spans="2:14" s="193" customFormat="1" ht="15" customHeight="1">
      <c r="B79" s="210"/>
      <c r="C79" s="212"/>
      <c r="D79" s="205">
        <v>2023</v>
      </c>
      <c r="E79" s="56" t="s">
        <v>1349</v>
      </c>
      <c r="F79" s="895"/>
      <c r="G79" s="56" t="s">
        <v>1349</v>
      </c>
      <c r="H79" s="56" t="s">
        <v>1349</v>
      </c>
      <c r="I79" s="56" t="s">
        <v>1349</v>
      </c>
      <c r="J79" s="895"/>
      <c r="K79" s="56" t="s">
        <v>1349</v>
      </c>
      <c r="L79" s="56" t="s">
        <v>1349</v>
      </c>
      <c r="M79" s="56" t="s">
        <v>1349</v>
      </c>
      <c r="N79" s="896"/>
    </row>
    <row r="80" spans="2:14" s="193" customFormat="1" ht="15" customHeight="1">
      <c r="B80" s="210"/>
      <c r="C80" s="212"/>
      <c r="D80" s="205">
        <v>2024</v>
      </c>
      <c r="E80" s="56" t="s">
        <v>1349</v>
      </c>
      <c r="F80" s="895"/>
      <c r="G80" s="56" t="s">
        <v>1349</v>
      </c>
      <c r="H80" s="56" t="s">
        <v>1349</v>
      </c>
      <c r="I80" s="56" t="s">
        <v>1349</v>
      </c>
      <c r="J80" s="895"/>
      <c r="K80" s="56" t="s">
        <v>1349</v>
      </c>
      <c r="L80" s="56" t="s">
        <v>1349</v>
      </c>
      <c r="M80" s="56" t="s">
        <v>1349</v>
      </c>
      <c r="N80" s="896"/>
    </row>
    <row r="81" spans="1:14" s="193" customFormat="1" ht="8.1" customHeight="1" thickBot="1">
      <c r="A81" s="217"/>
      <c r="B81" s="898"/>
      <c r="C81" s="219"/>
      <c r="D81" s="220"/>
      <c r="E81" s="221"/>
      <c r="F81" s="221"/>
      <c r="G81" s="221"/>
      <c r="H81" s="221"/>
      <c r="I81" s="221"/>
      <c r="J81" s="221"/>
      <c r="K81" s="221"/>
      <c r="L81" s="219"/>
      <c r="M81" s="899"/>
      <c r="N81" s="900"/>
    </row>
    <row r="82" spans="1:14" s="224" customFormat="1" ht="15.75" customHeight="1">
      <c r="A82" s="293"/>
      <c r="B82" s="225"/>
      <c r="D82" s="226"/>
      <c r="E82" s="294"/>
      <c r="F82" s="229"/>
      <c r="G82" s="229"/>
      <c r="H82" s="229"/>
      <c r="I82" s="294"/>
      <c r="J82" s="229"/>
      <c r="K82" s="229"/>
      <c r="M82" s="230"/>
      <c r="N82" s="901" t="s">
        <v>781</v>
      </c>
    </row>
    <row r="83" spans="1:14" s="224" customFormat="1" ht="15.75" customHeight="1">
      <c r="D83" s="226"/>
      <c r="E83" s="294"/>
      <c r="F83" s="229"/>
      <c r="G83" s="229"/>
      <c r="H83" s="229"/>
      <c r="I83" s="294"/>
      <c r="J83" s="229"/>
      <c r="K83" s="229"/>
      <c r="M83" s="233"/>
      <c r="N83" s="902" t="s">
        <v>782</v>
      </c>
    </row>
    <row r="84" spans="1:14" s="228" customFormat="1" ht="14.25">
      <c r="B84" s="225" t="s">
        <v>1063</v>
      </c>
      <c r="H84" s="295"/>
      <c r="I84" s="295"/>
    </row>
    <row r="85" spans="1:14" s="228" customFormat="1" ht="14.25">
      <c r="B85" s="235" t="s">
        <v>1134</v>
      </c>
      <c r="H85" s="295"/>
      <c r="I85" s="295"/>
    </row>
    <row r="86" spans="1:14" s="228" customFormat="1" ht="14.25">
      <c r="B86" s="238" t="s">
        <v>1135</v>
      </c>
      <c r="H86" s="295"/>
      <c r="I86" s="295"/>
    </row>
    <row r="87" spans="1:14">
      <c r="B87" s="235" t="s">
        <v>1137</v>
      </c>
    </row>
    <row r="88" spans="1:14">
      <c r="B88" s="238" t="s">
        <v>1136</v>
      </c>
    </row>
    <row r="97" ht="3.75" customHeight="1"/>
    <row r="104" ht="3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</sheetData>
  <mergeCells count="4">
    <mergeCell ref="G8:I8"/>
    <mergeCell ref="K8:M8"/>
    <mergeCell ref="G9:I9"/>
    <mergeCell ref="K9:M9"/>
  </mergeCells>
  <hyperlinks>
    <hyperlink ref="N1" r:id="rId1"/>
  </hyperlinks>
  <printOptions horizontalCentered="1"/>
  <pageMargins left="0.39370078740157483" right="0.39370078740157483" top="0.55118110236220474" bottom="0.31496062992125984" header="0.31496062992125984" footer="0.31496062992125984"/>
  <pageSetup paperSize="9" scale="69" orientation="portrait"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92D050"/>
  </sheetPr>
  <dimension ref="A1:V126"/>
  <sheetViews>
    <sheetView showGridLines="0" view="pageBreakPreview" zoomScale="80" zoomScaleNormal="100" zoomScaleSheetLayoutView="80" workbookViewId="0">
      <selection activeCell="N1" sqref="N1:N2"/>
    </sheetView>
  </sheetViews>
  <sheetFormatPr defaultColWidth="9.140625" defaultRowHeight="16.5"/>
  <cols>
    <col min="1" max="1" width="1.140625" style="63" customWidth="1"/>
    <col min="2" max="2" width="12" style="63" customWidth="1"/>
    <col min="3" max="3" width="10" style="63" customWidth="1"/>
    <col min="4" max="4" width="11.5703125" style="870" customWidth="1"/>
    <col min="5" max="5" width="14.5703125" style="63" customWidth="1"/>
    <col min="6" max="6" width="1.42578125" style="63" customWidth="1"/>
    <col min="7" max="7" width="11.140625" style="63" customWidth="1"/>
    <col min="8" max="8" width="11.28515625" style="871" customWidth="1"/>
    <col min="9" max="9" width="13.7109375" style="63" customWidth="1"/>
    <col min="10" max="10" width="1.42578125" style="63" customWidth="1"/>
    <col min="11" max="11" width="11.140625" style="63" customWidth="1"/>
    <col min="12" max="12" width="11.28515625" style="63" customWidth="1"/>
    <col min="13" max="13" width="13.7109375" style="63" customWidth="1"/>
    <col min="14" max="14" width="1.140625" style="63" customWidth="1"/>
    <col min="15" max="16384" width="9.140625" style="63"/>
  </cols>
  <sheetData>
    <row r="1" spans="1:14">
      <c r="N1" s="2380" t="s">
        <v>110</v>
      </c>
    </row>
    <row r="2" spans="1:14">
      <c r="N2" s="2381" t="s">
        <v>111</v>
      </c>
    </row>
    <row r="3" spans="1:14" ht="15" customHeight="1"/>
    <row r="4" spans="1:14">
      <c r="B4" s="872" t="s">
        <v>1429</v>
      </c>
      <c r="C4" s="903" t="s">
        <v>1361</v>
      </c>
      <c r="D4" s="873"/>
    </row>
    <row r="5" spans="1:14" ht="20.100000000000001" customHeight="1">
      <c r="B5" s="874" t="s">
        <v>1430</v>
      </c>
      <c r="C5" s="904" t="s">
        <v>1362</v>
      </c>
      <c r="D5" s="875"/>
    </row>
    <row r="6" spans="1:14" s="1989" customFormat="1" ht="20.100000000000001" customHeight="1" thickBot="1">
      <c r="D6" s="1990"/>
      <c r="H6" s="1991"/>
    </row>
    <row r="7" spans="1:14" ht="8.1" customHeight="1" thickTop="1">
      <c r="A7" s="876"/>
      <c r="B7" s="876"/>
      <c r="C7" s="877" t="s">
        <v>49</v>
      </c>
      <c r="D7" s="878"/>
      <c r="E7" s="876"/>
      <c r="F7" s="876"/>
      <c r="G7" s="877" t="s">
        <v>49</v>
      </c>
      <c r="H7" s="879"/>
      <c r="I7" s="876"/>
      <c r="J7" s="876"/>
      <c r="K7" s="876"/>
      <c r="L7" s="876"/>
      <c r="M7" s="876"/>
      <c r="N7" s="876"/>
    </row>
    <row r="8" spans="1:14" ht="15.95" customHeight="1">
      <c r="A8" s="65"/>
      <c r="B8" s="66" t="s">
        <v>0</v>
      </c>
      <c r="C8" s="66"/>
      <c r="D8" s="880" t="s">
        <v>1</v>
      </c>
      <c r="E8" s="881" t="s">
        <v>325</v>
      </c>
      <c r="F8" s="881"/>
      <c r="G8" s="2328" t="s">
        <v>353</v>
      </c>
      <c r="H8" s="2328"/>
      <c r="I8" s="2328"/>
      <c r="J8" s="67"/>
      <c r="K8" s="2328" t="s">
        <v>779</v>
      </c>
      <c r="L8" s="2328"/>
      <c r="M8" s="2328"/>
      <c r="N8" s="65"/>
    </row>
    <row r="9" spans="1:14" ht="15.95" customHeight="1">
      <c r="A9" s="65"/>
      <c r="B9" s="73" t="s">
        <v>5</v>
      </c>
      <c r="C9" s="67"/>
      <c r="D9" s="882" t="s">
        <v>6</v>
      </c>
      <c r="E9" s="881" t="s">
        <v>356</v>
      </c>
      <c r="F9" s="883"/>
      <c r="G9" s="2330" t="s">
        <v>357</v>
      </c>
      <c r="H9" s="2330"/>
      <c r="I9" s="2330"/>
      <c r="J9" s="884"/>
      <c r="K9" s="2330" t="s">
        <v>780</v>
      </c>
      <c r="L9" s="2330"/>
      <c r="M9" s="2330"/>
      <c r="N9" s="885"/>
    </row>
    <row r="10" spans="1:14" ht="15.95" customHeight="1">
      <c r="A10" s="65"/>
      <c r="B10" s="73"/>
      <c r="C10" s="67"/>
      <c r="D10" s="71"/>
      <c r="E10" s="883" t="s">
        <v>359</v>
      </c>
      <c r="F10" s="883"/>
      <c r="G10" s="881" t="s">
        <v>2</v>
      </c>
      <c r="H10" s="881" t="s">
        <v>33</v>
      </c>
      <c r="I10" s="881" t="s">
        <v>34</v>
      </c>
      <c r="J10" s="67"/>
      <c r="K10" s="881" t="s">
        <v>2</v>
      </c>
      <c r="L10" s="881" t="s">
        <v>33</v>
      </c>
      <c r="M10" s="881" t="s">
        <v>34</v>
      </c>
      <c r="N10" s="886"/>
    </row>
    <row r="11" spans="1:14" ht="15.95" customHeight="1">
      <c r="A11" s="65"/>
      <c r="B11" s="73"/>
      <c r="C11" s="67"/>
      <c r="D11" s="71"/>
      <c r="E11" s="887" t="s">
        <v>360</v>
      </c>
      <c r="F11" s="883"/>
      <c r="G11" s="883" t="s">
        <v>7</v>
      </c>
      <c r="H11" s="883" t="s">
        <v>35</v>
      </c>
      <c r="I11" s="883" t="s">
        <v>36</v>
      </c>
      <c r="J11" s="67"/>
      <c r="K11" s="883" t="s">
        <v>7</v>
      </c>
      <c r="L11" s="883" t="s">
        <v>35</v>
      </c>
      <c r="M11" s="883" t="s">
        <v>36</v>
      </c>
      <c r="N11" s="886"/>
    </row>
    <row r="12" spans="1:14" ht="6.75" customHeight="1">
      <c r="A12" s="888"/>
      <c r="B12" s="889"/>
      <c r="C12" s="889"/>
      <c r="D12" s="890"/>
      <c r="E12" s="891"/>
      <c r="F12" s="891"/>
      <c r="G12" s="889"/>
      <c r="H12" s="891"/>
      <c r="I12" s="889"/>
      <c r="J12" s="889"/>
      <c r="K12" s="889"/>
      <c r="L12" s="889"/>
      <c r="M12" s="889"/>
      <c r="N12" s="888"/>
    </row>
    <row r="13" spans="1:14" ht="6.75" customHeight="1">
      <c r="A13" s="65"/>
      <c r="B13" s="67"/>
      <c r="C13" s="892" t="s">
        <v>49</v>
      </c>
      <c r="D13" s="71"/>
      <c r="E13" s="893"/>
      <c r="F13" s="893"/>
      <c r="G13" s="67"/>
      <c r="H13" s="893"/>
      <c r="I13" s="67"/>
      <c r="J13" s="67"/>
      <c r="K13" s="67"/>
      <c r="L13" s="67"/>
      <c r="M13" s="67"/>
      <c r="N13" s="894"/>
    </row>
    <row r="14" spans="1:14" s="193" customFormat="1" ht="15" customHeight="1">
      <c r="B14" s="198" t="s">
        <v>12</v>
      </c>
      <c r="C14" s="199"/>
      <c r="D14" s="200">
        <v>2022</v>
      </c>
      <c r="E14" s="202">
        <f t="shared" ref="E14" si="0">SUM(E18,E22,E26,E30,E34,E38,E42,E46,E50,E54,E58,E62,E66,E70,E74,E78,)</f>
        <v>340</v>
      </c>
      <c r="F14" s="202"/>
      <c r="G14" s="202">
        <f t="shared" ref="G14:I15" si="1">SUM(G18,G22,G26,G30,G34,G38,G42,G46,G50,G54,G58,G62,G66,G70,G74,G78,)</f>
        <v>1043</v>
      </c>
      <c r="H14" s="202">
        <f t="shared" si="1"/>
        <v>29</v>
      </c>
      <c r="I14" s="202">
        <f t="shared" si="1"/>
        <v>1014</v>
      </c>
      <c r="J14" s="202"/>
      <c r="K14" s="202">
        <f t="shared" ref="K14:M16" si="2">SUM(K18,K22,K26,K30,K34,K38,K42,K46,K50,K54,K58,K62,K66,K70,K74,K78,)</f>
        <v>9406</v>
      </c>
      <c r="L14" s="202">
        <f t="shared" si="2"/>
        <v>4812</v>
      </c>
      <c r="M14" s="202">
        <f t="shared" si="2"/>
        <v>4594</v>
      </c>
      <c r="N14" s="215"/>
    </row>
    <row r="15" spans="1:14" s="193" customFormat="1" ht="15" customHeight="1">
      <c r="B15" s="198"/>
      <c r="C15" s="199"/>
      <c r="D15" s="200">
        <v>2023</v>
      </c>
      <c r="E15" s="202">
        <f t="shared" ref="E15" si="3">SUM(E19,E23,E27,E31,E35,E39,E43,E47,E51,E55,E59,E63,E67,E71,E75,E79,)</f>
        <v>330</v>
      </c>
      <c r="F15" s="202"/>
      <c r="G15" s="202">
        <f t="shared" si="1"/>
        <v>1157</v>
      </c>
      <c r="H15" s="202">
        <f t="shared" si="1"/>
        <v>41</v>
      </c>
      <c r="I15" s="202">
        <f t="shared" si="1"/>
        <v>1116</v>
      </c>
      <c r="J15" s="202"/>
      <c r="K15" s="202">
        <f t="shared" si="2"/>
        <v>9441</v>
      </c>
      <c r="L15" s="202">
        <f t="shared" si="2"/>
        <v>4850</v>
      </c>
      <c r="M15" s="202">
        <f t="shared" si="2"/>
        <v>4591</v>
      </c>
      <c r="N15" s="215"/>
    </row>
    <row r="16" spans="1:14" s="193" customFormat="1" ht="15" customHeight="1">
      <c r="B16" s="198"/>
      <c r="C16" s="199"/>
      <c r="D16" s="200">
        <v>2024</v>
      </c>
      <c r="E16" s="202">
        <f>SUM(E20,E24,E28,E32,E36,E40,E44,F48,E52,E56,E60,E64,E68,E72,E76,E80,)</f>
        <v>325</v>
      </c>
      <c r="F16" s="202"/>
      <c r="G16" s="202">
        <f>SUM(G20,G24,G28,G32,G36,G40,G44,H48,G52,G56,G60,G64,G68,G72,G76,G80,)</f>
        <v>1075</v>
      </c>
      <c r="H16" s="202">
        <f>SUM(H20,H24,H28,H32,H36,H40,H44,I48,H52,H56,H60,H64,H68,H72,H76,H80,)</f>
        <v>77</v>
      </c>
      <c r="I16" s="202">
        <f>SUM(I20,I24,I28,I32,I36,I40,I44,J48,I52,I56,I60,I64,I68,I72,I76,I80,)</f>
        <v>1038</v>
      </c>
      <c r="J16" s="202"/>
      <c r="K16" s="202">
        <f>SUM(K20,K24,K28,K32,K36,K40,K44,L48,K52,K56,K60,K64,K68,K72,K76,K80,)</f>
        <v>9140</v>
      </c>
      <c r="L16" s="202">
        <f>SUM(L20,L24,L28,L32,L36,L40,L44,M48,L52,L56,L60,L64,L68,L72,L76,L80,)</f>
        <v>4827</v>
      </c>
      <c r="M16" s="202">
        <f t="shared" si="2"/>
        <v>4448</v>
      </c>
      <c r="N16" s="215"/>
    </row>
    <row r="17" spans="2:14" s="193" customFormat="1" ht="8.1" customHeight="1">
      <c r="B17" s="198"/>
      <c r="C17" s="199"/>
      <c r="D17" s="205"/>
      <c r="E17" s="862"/>
      <c r="F17" s="895"/>
      <c r="G17" s="862"/>
      <c r="H17" s="862"/>
      <c r="I17" s="862"/>
      <c r="J17" s="895"/>
      <c r="K17" s="862"/>
      <c r="L17" s="862"/>
      <c r="M17" s="862"/>
      <c r="N17" s="291"/>
    </row>
    <row r="18" spans="2:14" s="193" customFormat="1" ht="15" customHeight="1">
      <c r="B18" s="210" t="s">
        <v>13</v>
      </c>
      <c r="C18" s="206"/>
      <c r="D18" s="205">
        <v>2022</v>
      </c>
      <c r="E18" s="395" t="s">
        <v>1349</v>
      </c>
      <c r="F18" s="895"/>
      <c r="G18" s="395" t="s">
        <v>1349</v>
      </c>
      <c r="H18" s="395" t="s">
        <v>1349</v>
      </c>
      <c r="I18" s="395" t="s">
        <v>1349</v>
      </c>
      <c r="J18" s="895"/>
      <c r="K18" s="395" t="s">
        <v>1349</v>
      </c>
      <c r="L18" s="395" t="s">
        <v>1349</v>
      </c>
      <c r="M18" s="395" t="s">
        <v>1349</v>
      </c>
      <c r="N18" s="207"/>
    </row>
    <row r="19" spans="2:14" s="193" customFormat="1" ht="15" customHeight="1">
      <c r="B19" s="210"/>
      <c r="C19" s="206"/>
      <c r="D19" s="205">
        <v>2023</v>
      </c>
      <c r="E19" s="395" t="s">
        <v>1349</v>
      </c>
      <c r="F19" s="895"/>
      <c r="G19" s="395" t="s">
        <v>1349</v>
      </c>
      <c r="H19" s="395" t="s">
        <v>1349</v>
      </c>
      <c r="I19" s="395" t="s">
        <v>1349</v>
      </c>
      <c r="J19" s="895"/>
      <c r="K19" s="395" t="s">
        <v>1349</v>
      </c>
      <c r="L19" s="395" t="s">
        <v>1349</v>
      </c>
      <c r="M19" s="395" t="s">
        <v>1349</v>
      </c>
      <c r="N19" s="207"/>
    </row>
    <row r="20" spans="2:14" s="193" customFormat="1" ht="15" customHeight="1">
      <c r="B20" s="210"/>
      <c r="C20" s="206"/>
      <c r="D20" s="205">
        <v>2024</v>
      </c>
      <c r="E20" s="395" t="s">
        <v>1349</v>
      </c>
      <c r="F20" s="895"/>
      <c r="G20" s="395" t="s">
        <v>1349</v>
      </c>
      <c r="H20" s="395" t="s">
        <v>1349</v>
      </c>
      <c r="I20" s="395" t="s">
        <v>1349</v>
      </c>
      <c r="J20" s="895"/>
      <c r="K20" s="395" t="s">
        <v>1349</v>
      </c>
      <c r="L20" s="395" t="s">
        <v>1349</v>
      </c>
      <c r="M20" s="395" t="s">
        <v>1349</v>
      </c>
      <c r="N20" s="207"/>
    </row>
    <row r="21" spans="2:14" s="193" customFormat="1" ht="8.1" customHeight="1">
      <c r="B21" s="210"/>
      <c r="C21" s="206"/>
      <c r="D21" s="205"/>
      <c r="E21" s="862"/>
      <c r="F21" s="895"/>
      <c r="G21" s="862"/>
      <c r="H21" s="862"/>
      <c r="I21" s="862"/>
      <c r="J21" s="895"/>
      <c r="K21" s="862"/>
      <c r="L21" s="862"/>
      <c r="M21" s="862"/>
      <c r="N21" s="207"/>
    </row>
    <row r="22" spans="2:14" s="193" customFormat="1" ht="15" customHeight="1">
      <c r="B22" s="210" t="s">
        <v>14</v>
      </c>
      <c r="C22" s="206"/>
      <c r="D22" s="205">
        <v>2022</v>
      </c>
      <c r="E22" s="395" t="s">
        <v>1349</v>
      </c>
      <c r="F22" s="895"/>
      <c r="G22" s="395" t="s">
        <v>1349</v>
      </c>
      <c r="H22" s="395" t="s">
        <v>1349</v>
      </c>
      <c r="I22" s="395" t="s">
        <v>1349</v>
      </c>
      <c r="J22" s="895"/>
      <c r="K22" s="395" t="s">
        <v>1349</v>
      </c>
      <c r="L22" s="395" t="s">
        <v>1349</v>
      </c>
      <c r="M22" s="395" t="s">
        <v>1349</v>
      </c>
      <c r="N22" s="207"/>
    </row>
    <row r="23" spans="2:14" s="193" customFormat="1" ht="15" customHeight="1">
      <c r="B23" s="210"/>
      <c r="C23" s="206"/>
      <c r="D23" s="205">
        <v>2023</v>
      </c>
      <c r="E23" s="395" t="s">
        <v>1349</v>
      </c>
      <c r="F23" s="895"/>
      <c r="G23" s="395" t="s">
        <v>1349</v>
      </c>
      <c r="H23" s="395" t="s">
        <v>1349</v>
      </c>
      <c r="I23" s="395" t="s">
        <v>1349</v>
      </c>
      <c r="J23" s="895"/>
      <c r="K23" s="395" t="s">
        <v>1349</v>
      </c>
      <c r="L23" s="395" t="s">
        <v>1349</v>
      </c>
      <c r="M23" s="395" t="s">
        <v>1349</v>
      </c>
      <c r="N23" s="207"/>
    </row>
    <row r="24" spans="2:14" s="193" customFormat="1" ht="15" customHeight="1">
      <c r="B24" s="210"/>
      <c r="C24" s="206"/>
      <c r="D24" s="205">
        <v>2024</v>
      </c>
      <c r="E24" s="395" t="s">
        <v>1349</v>
      </c>
      <c r="F24" s="895"/>
      <c r="G24" s="395" t="s">
        <v>1349</v>
      </c>
      <c r="H24" s="395" t="s">
        <v>1349</v>
      </c>
      <c r="I24" s="395" t="s">
        <v>1349</v>
      </c>
      <c r="J24" s="895"/>
      <c r="K24" s="395" t="s">
        <v>1349</v>
      </c>
      <c r="L24" s="395" t="s">
        <v>1349</v>
      </c>
      <c r="M24" s="395" t="s">
        <v>1349</v>
      </c>
      <c r="N24" s="207"/>
    </row>
    <row r="25" spans="2:14" s="193" customFormat="1" ht="8.1" customHeight="1">
      <c r="B25" s="210"/>
      <c r="C25" s="206"/>
      <c r="D25" s="205"/>
      <c r="E25" s="862"/>
      <c r="F25" s="895"/>
      <c r="G25" s="862"/>
      <c r="H25" s="862"/>
      <c r="I25" s="862"/>
      <c r="J25" s="895"/>
      <c r="K25" s="862"/>
      <c r="L25" s="862"/>
      <c r="M25" s="862"/>
      <c r="N25" s="207"/>
    </row>
    <row r="26" spans="2:14" s="193" customFormat="1" ht="15" customHeight="1">
      <c r="B26" s="210" t="s">
        <v>15</v>
      </c>
      <c r="C26" s="206"/>
      <c r="D26" s="205">
        <v>2022</v>
      </c>
      <c r="E26" s="395" t="s">
        <v>1349</v>
      </c>
      <c r="F26" s="895"/>
      <c r="G26" s="395" t="s">
        <v>1349</v>
      </c>
      <c r="H26" s="395" t="s">
        <v>1349</v>
      </c>
      <c r="I26" s="395" t="s">
        <v>1349</v>
      </c>
      <c r="J26" s="895"/>
      <c r="K26" s="395" t="s">
        <v>1349</v>
      </c>
      <c r="L26" s="395" t="s">
        <v>1349</v>
      </c>
      <c r="M26" s="395" t="s">
        <v>1349</v>
      </c>
      <c r="N26" s="207"/>
    </row>
    <row r="27" spans="2:14" s="193" customFormat="1" ht="15" customHeight="1">
      <c r="B27" s="210"/>
      <c r="C27" s="206"/>
      <c r="D27" s="205">
        <v>2023</v>
      </c>
      <c r="E27" s="395" t="s">
        <v>1349</v>
      </c>
      <c r="F27" s="895"/>
      <c r="G27" s="395" t="s">
        <v>1349</v>
      </c>
      <c r="H27" s="395" t="s">
        <v>1349</v>
      </c>
      <c r="I27" s="395" t="s">
        <v>1349</v>
      </c>
      <c r="J27" s="895"/>
      <c r="K27" s="395" t="s">
        <v>1349</v>
      </c>
      <c r="L27" s="395" t="s">
        <v>1349</v>
      </c>
      <c r="M27" s="395" t="s">
        <v>1349</v>
      </c>
      <c r="N27" s="207"/>
    </row>
    <row r="28" spans="2:14" s="193" customFormat="1" ht="15" customHeight="1">
      <c r="B28" s="210"/>
      <c r="C28" s="206"/>
      <c r="D28" s="205">
        <v>2024</v>
      </c>
      <c r="E28" s="395" t="s">
        <v>1349</v>
      </c>
      <c r="F28" s="895"/>
      <c r="G28" s="395" t="s">
        <v>1349</v>
      </c>
      <c r="H28" s="395" t="s">
        <v>1349</v>
      </c>
      <c r="I28" s="395" t="s">
        <v>1349</v>
      </c>
      <c r="J28" s="895"/>
      <c r="K28" s="395" t="s">
        <v>1349</v>
      </c>
      <c r="L28" s="395" t="s">
        <v>1349</v>
      </c>
      <c r="M28" s="395" t="s">
        <v>1349</v>
      </c>
      <c r="N28" s="207"/>
    </row>
    <row r="29" spans="2:14" s="193" customFormat="1" ht="8.1" customHeight="1">
      <c r="B29" s="210"/>
      <c r="C29" s="206"/>
      <c r="D29" s="205"/>
      <c r="E29" s="862"/>
      <c r="F29" s="895"/>
      <c r="G29" s="862"/>
      <c r="H29" s="862"/>
      <c r="I29" s="862"/>
      <c r="J29" s="895"/>
      <c r="K29" s="862"/>
      <c r="L29" s="862"/>
      <c r="M29" s="862"/>
      <c r="N29" s="207"/>
    </row>
    <row r="30" spans="2:14" s="193" customFormat="1" ht="15" customHeight="1">
      <c r="B30" s="210" t="s">
        <v>16</v>
      </c>
      <c r="C30" s="212"/>
      <c r="D30" s="205">
        <v>2022</v>
      </c>
      <c r="E30" s="395" t="s">
        <v>1349</v>
      </c>
      <c r="F30" s="895"/>
      <c r="G30" s="395" t="s">
        <v>1349</v>
      </c>
      <c r="H30" s="395" t="s">
        <v>1349</v>
      </c>
      <c r="I30" s="395" t="s">
        <v>1349</v>
      </c>
      <c r="J30" s="895"/>
      <c r="K30" s="395" t="s">
        <v>1349</v>
      </c>
      <c r="L30" s="395" t="s">
        <v>1349</v>
      </c>
      <c r="M30" s="395" t="s">
        <v>1349</v>
      </c>
      <c r="N30" s="896"/>
    </row>
    <row r="31" spans="2:14" s="193" customFormat="1" ht="15" customHeight="1">
      <c r="B31" s="210"/>
      <c r="C31" s="212"/>
      <c r="D31" s="205">
        <v>2023</v>
      </c>
      <c r="E31" s="395" t="s">
        <v>1349</v>
      </c>
      <c r="F31" s="895"/>
      <c r="G31" s="395" t="s">
        <v>1349</v>
      </c>
      <c r="H31" s="395" t="s">
        <v>1349</v>
      </c>
      <c r="I31" s="395" t="s">
        <v>1349</v>
      </c>
      <c r="J31" s="895"/>
      <c r="K31" s="395" t="s">
        <v>1349</v>
      </c>
      <c r="L31" s="395" t="s">
        <v>1349</v>
      </c>
      <c r="M31" s="395" t="s">
        <v>1349</v>
      </c>
      <c r="N31" s="896"/>
    </row>
    <row r="32" spans="2:14" s="193" customFormat="1" ht="15" customHeight="1">
      <c r="B32" s="210"/>
      <c r="C32" s="212"/>
      <c r="D32" s="205">
        <v>2024</v>
      </c>
      <c r="E32" s="395" t="s">
        <v>1349</v>
      </c>
      <c r="F32" s="895"/>
      <c r="G32" s="395" t="s">
        <v>1349</v>
      </c>
      <c r="H32" s="395" t="s">
        <v>1349</v>
      </c>
      <c r="I32" s="395" t="s">
        <v>1349</v>
      </c>
      <c r="J32" s="895"/>
      <c r="K32" s="395" t="s">
        <v>1349</v>
      </c>
      <c r="L32" s="395" t="s">
        <v>1349</v>
      </c>
      <c r="M32" s="395" t="s">
        <v>1349</v>
      </c>
      <c r="N32" s="896"/>
    </row>
    <row r="33" spans="2:14" s="193" customFormat="1" ht="8.1" customHeight="1">
      <c r="B33" s="210"/>
      <c r="C33" s="212"/>
      <c r="D33" s="205"/>
      <c r="E33" s="56"/>
      <c r="F33" s="56"/>
      <c r="G33" s="895"/>
      <c r="H33" s="395"/>
      <c r="I33" s="56"/>
      <c r="J33" s="56"/>
      <c r="K33" s="895"/>
      <c r="L33" s="56"/>
      <c r="M33" s="56"/>
      <c r="N33" s="896"/>
    </row>
    <row r="34" spans="2:14" s="193" customFormat="1" ht="15" customHeight="1">
      <c r="B34" s="210" t="s">
        <v>17</v>
      </c>
      <c r="C34" s="194"/>
      <c r="D34" s="205">
        <v>2022</v>
      </c>
      <c r="E34" s="862">
        <v>35</v>
      </c>
      <c r="F34" s="895"/>
      <c r="G34" s="895">
        <f t="shared" ref="G34:G40" si="4">SUM(H34:I34)</f>
        <v>124</v>
      </c>
      <c r="H34" s="862">
        <v>1</v>
      </c>
      <c r="I34" s="862">
        <v>123</v>
      </c>
      <c r="J34" s="895"/>
      <c r="K34" s="895">
        <f t="shared" ref="K34:K40" si="5">SUM(L34:M34)</f>
        <v>988</v>
      </c>
      <c r="L34" s="862">
        <v>526</v>
      </c>
      <c r="M34" s="862">
        <v>462</v>
      </c>
      <c r="N34" s="207"/>
    </row>
    <row r="35" spans="2:14" s="193" customFormat="1" ht="15" customHeight="1">
      <c r="B35" s="210"/>
      <c r="C35" s="194"/>
      <c r="D35" s="205">
        <v>2023</v>
      </c>
      <c r="E35" s="862">
        <v>35</v>
      </c>
      <c r="F35" s="895"/>
      <c r="G35" s="895">
        <f t="shared" si="4"/>
        <v>114</v>
      </c>
      <c r="H35" s="862">
        <v>1</v>
      </c>
      <c r="I35" s="862">
        <v>113</v>
      </c>
      <c r="J35" s="895"/>
      <c r="K35" s="895">
        <f t="shared" si="5"/>
        <v>939</v>
      </c>
      <c r="L35" s="862">
        <v>505</v>
      </c>
      <c r="M35" s="862">
        <v>434</v>
      </c>
      <c r="N35" s="207"/>
    </row>
    <row r="36" spans="2:14" s="193" customFormat="1" ht="15" customHeight="1">
      <c r="B36" s="210"/>
      <c r="C36" s="194"/>
      <c r="D36" s="205">
        <v>2024</v>
      </c>
      <c r="E36" s="862">
        <v>34</v>
      </c>
      <c r="F36" s="215"/>
      <c r="G36" s="895">
        <f t="shared" si="4"/>
        <v>120</v>
      </c>
      <c r="H36" s="862">
        <v>3</v>
      </c>
      <c r="I36" s="862">
        <v>117</v>
      </c>
      <c r="J36" s="895"/>
      <c r="K36" s="895">
        <f t="shared" si="5"/>
        <v>751</v>
      </c>
      <c r="L36" s="862">
        <v>403</v>
      </c>
      <c r="M36" s="862">
        <v>348</v>
      </c>
      <c r="N36" s="207"/>
    </row>
    <row r="37" spans="2:14" s="193" customFormat="1" ht="8.1" customHeight="1">
      <c r="B37" s="210"/>
      <c r="C37" s="194"/>
      <c r="D37" s="205"/>
      <c r="E37" s="862"/>
      <c r="F37" s="56"/>
      <c r="G37" s="895"/>
      <c r="H37" s="862"/>
      <c r="I37" s="862"/>
      <c r="J37" s="895"/>
      <c r="K37" s="895"/>
      <c r="L37" s="862"/>
      <c r="M37" s="862"/>
      <c r="N37" s="207"/>
    </row>
    <row r="38" spans="2:14" s="193" customFormat="1" ht="15" customHeight="1">
      <c r="B38" s="210" t="s">
        <v>18</v>
      </c>
      <c r="C38" s="194"/>
      <c r="D38" s="205">
        <v>2022</v>
      </c>
      <c r="E38" s="862">
        <v>2</v>
      </c>
      <c r="F38" s="895"/>
      <c r="G38" s="895">
        <f t="shared" si="4"/>
        <v>11</v>
      </c>
      <c r="H38" s="862">
        <v>1</v>
      </c>
      <c r="I38" s="862">
        <v>10</v>
      </c>
      <c r="J38" s="895"/>
      <c r="K38" s="895">
        <f t="shared" si="5"/>
        <v>64</v>
      </c>
      <c r="L38" s="862">
        <v>33</v>
      </c>
      <c r="M38" s="862">
        <v>31</v>
      </c>
      <c r="N38" s="207"/>
    </row>
    <row r="39" spans="2:14" s="193" customFormat="1" ht="15" customHeight="1">
      <c r="B39" s="210"/>
      <c r="C39" s="194"/>
      <c r="D39" s="205">
        <v>2023</v>
      </c>
      <c r="E39" s="862">
        <v>12</v>
      </c>
      <c r="F39" s="895"/>
      <c r="G39" s="895">
        <f t="shared" si="4"/>
        <v>50</v>
      </c>
      <c r="H39" s="862">
        <v>5</v>
      </c>
      <c r="I39" s="862">
        <v>45</v>
      </c>
      <c r="J39" s="895"/>
      <c r="K39" s="895">
        <f t="shared" si="5"/>
        <v>542</v>
      </c>
      <c r="L39" s="862">
        <v>303</v>
      </c>
      <c r="M39" s="862">
        <v>239</v>
      </c>
      <c r="N39" s="207"/>
    </row>
    <row r="40" spans="2:14" s="193" customFormat="1" ht="15" customHeight="1">
      <c r="B40" s="210"/>
      <c r="C40" s="194"/>
      <c r="D40" s="205">
        <v>2024</v>
      </c>
      <c r="E40" s="862">
        <v>15</v>
      </c>
      <c r="F40" s="215"/>
      <c r="G40" s="895">
        <f t="shared" si="4"/>
        <v>62</v>
      </c>
      <c r="H40" s="862">
        <v>4</v>
      </c>
      <c r="I40" s="862">
        <v>58</v>
      </c>
      <c r="J40" s="895"/>
      <c r="K40" s="895">
        <f t="shared" si="5"/>
        <v>408</v>
      </c>
      <c r="L40" s="862">
        <v>224</v>
      </c>
      <c r="M40" s="862">
        <v>184</v>
      </c>
      <c r="N40" s="207"/>
    </row>
    <row r="41" spans="2:14" s="193" customFormat="1" ht="8.1" customHeight="1">
      <c r="B41" s="210"/>
      <c r="C41" s="194"/>
      <c r="D41" s="205"/>
      <c r="E41" s="862"/>
      <c r="F41" s="895"/>
      <c r="G41" s="895"/>
      <c r="H41" s="862"/>
      <c r="I41" s="862"/>
      <c r="J41" s="895"/>
      <c r="K41" s="895"/>
      <c r="L41" s="862"/>
      <c r="M41" s="862"/>
      <c r="N41" s="207"/>
    </row>
    <row r="42" spans="2:14" s="193" customFormat="1" ht="15" customHeight="1">
      <c r="B42" s="210" t="s">
        <v>19</v>
      </c>
      <c r="C42" s="194"/>
      <c r="D42" s="205">
        <v>2022</v>
      </c>
      <c r="E42" s="862" t="s">
        <v>1349</v>
      </c>
      <c r="F42" s="895"/>
      <c r="G42" s="895" t="s">
        <v>1349</v>
      </c>
      <c r="H42" s="862" t="s">
        <v>1349</v>
      </c>
      <c r="I42" s="862" t="s">
        <v>1349</v>
      </c>
      <c r="J42" s="895"/>
      <c r="K42" s="895" t="s">
        <v>1349</v>
      </c>
      <c r="L42" s="862" t="s">
        <v>1349</v>
      </c>
      <c r="M42" s="862" t="s">
        <v>1349</v>
      </c>
      <c r="N42" s="207"/>
    </row>
    <row r="43" spans="2:14" s="193" customFormat="1" ht="15" customHeight="1">
      <c r="B43" s="210"/>
      <c r="C43" s="194"/>
      <c r="D43" s="205">
        <v>2023</v>
      </c>
      <c r="E43" s="862" t="s">
        <v>1349</v>
      </c>
      <c r="F43" s="895"/>
      <c r="G43" s="895" t="s">
        <v>1349</v>
      </c>
      <c r="H43" s="862" t="s">
        <v>1349</v>
      </c>
      <c r="I43" s="862" t="s">
        <v>1349</v>
      </c>
      <c r="J43" s="895"/>
      <c r="K43" s="895" t="s">
        <v>1349</v>
      </c>
      <c r="L43" s="862" t="s">
        <v>1349</v>
      </c>
      <c r="M43" s="862" t="s">
        <v>1349</v>
      </c>
      <c r="N43" s="207"/>
    </row>
    <row r="44" spans="2:14" s="193" customFormat="1" ht="15" customHeight="1">
      <c r="B44" s="210"/>
      <c r="C44" s="194"/>
      <c r="D44" s="205">
        <v>2024</v>
      </c>
      <c r="E44" s="862" t="s">
        <v>1349</v>
      </c>
      <c r="F44" s="895"/>
      <c r="G44" s="895" t="s">
        <v>1349</v>
      </c>
      <c r="H44" s="862" t="s">
        <v>1349</v>
      </c>
      <c r="I44" s="862" t="s">
        <v>1349</v>
      </c>
      <c r="J44" s="895"/>
      <c r="K44" s="895" t="s">
        <v>1349</v>
      </c>
      <c r="L44" s="862" t="s">
        <v>1349</v>
      </c>
      <c r="M44" s="862" t="s">
        <v>1349</v>
      </c>
      <c r="N44" s="207"/>
    </row>
    <row r="45" spans="2:14" s="193" customFormat="1" ht="8.1" customHeight="1">
      <c r="B45" s="210"/>
      <c r="C45" s="194"/>
      <c r="D45" s="205"/>
      <c r="E45" s="862"/>
      <c r="F45" s="56"/>
      <c r="G45" s="895"/>
      <c r="H45" s="862"/>
      <c r="I45" s="862"/>
      <c r="J45" s="895"/>
      <c r="K45" s="895"/>
      <c r="L45" s="862"/>
      <c r="M45" s="862"/>
      <c r="N45" s="207"/>
    </row>
    <row r="46" spans="2:14" s="193" customFormat="1" ht="15" customHeight="1">
      <c r="B46" s="210" t="s">
        <v>20</v>
      </c>
      <c r="C46" s="194"/>
      <c r="D46" s="205">
        <v>2022</v>
      </c>
      <c r="E46" s="862">
        <v>14</v>
      </c>
      <c r="F46" s="895"/>
      <c r="G46" s="895">
        <f t="shared" ref="G46:G48" si="6">SUM(H46:I46)</f>
        <v>38</v>
      </c>
      <c r="H46" s="862">
        <v>0</v>
      </c>
      <c r="I46" s="862">
        <v>38</v>
      </c>
      <c r="J46" s="895"/>
      <c r="K46" s="895">
        <f t="shared" ref="K46:K48" si="7">SUM(L46:M46)</f>
        <v>430</v>
      </c>
      <c r="L46" s="862">
        <v>212</v>
      </c>
      <c r="M46" s="862">
        <v>218</v>
      </c>
      <c r="N46" s="207"/>
    </row>
    <row r="47" spans="2:14" s="193" customFormat="1" ht="15" customHeight="1">
      <c r="B47" s="210"/>
      <c r="C47" s="194"/>
      <c r="D47" s="205">
        <v>2023</v>
      </c>
      <c r="E47" s="862">
        <v>15</v>
      </c>
      <c r="F47" s="895"/>
      <c r="G47" s="895">
        <f t="shared" si="6"/>
        <v>38</v>
      </c>
      <c r="H47" s="862">
        <v>1</v>
      </c>
      <c r="I47" s="862">
        <v>37</v>
      </c>
      <c r="J47" s="895"/>
      <c r="K47" s="895">
        <f t="shared" si="7"/>
        <v>382</v>
      </c>
      <c r="L47" s="862">
        <v>209</v>
      </c>
      <c r="M47" s="862">
        <v>173</v>
      </c>
      <c r="N47" s="207"/>
    </row>
    <row r="48" spans="2:14" s="193" customFormat="1" ht="15" customHeight="1">
      <c r="B48" s="210"/>
      <c r="C48" s="194"/>
      <c r="D48" s="205">
        <v>2024</v>
      </c>
      <c r="E48" s="862">
        <v>15</v>
      </c>
      <c r="F48" s="215"/>
      <c r="G48" s="895">
        <f t="shared" si="6"/>
        <v>42</v>
      </c>
      <c r="H48" s="862">
        <v>1</v>
      </c>
      <c r="I48" s="862">
        <v>41</v>
      </c>
      <c r="J48" s="895"/>
      <c r="K48" s="895">
        <f t="shared" si="7"/>
        <v>453</v>
      </c>
      <c r="L48" s="862">
        <v>257</v>
      </c>
      <c r="M48" s="862">
        <v>196</v>
      </c>
      <c r="N48" s="207"/>
    </row>
    <row r="49" spans="2:22" s="193" customFormat="1" ht="8.1" customHeight="1">
      <c r="B49" s="210"/>
      <c r="C49" s="194"/>
      <c r="D49" s="205"/>
      <c r="E49" s="862"/>
      <c r="F49" s="895"/>
      <c r="G49" s="895"/>
      <c r="H49" s="862"/>
      <c r="I49" s="862"/>
      <c r="J49" s="895"/>
      <c r="K49" s="895"/>
      <c r="L49" s="862"/>
      <c r="M49" s="862"/>
      <c r="N49" s="207"/>
      <c r="O49" s="216"/>
      <c r="P49" s="216"/>
      <c r="Q49" s="216"/>
      <c r="R49" s="216"/>
      <c r="S49" s="216"/>
      <c r="T49" s="216"/>
      <c r="U49" s="216"/>
      <c r="V49" s="216"/>
    </row>
    <row r="50" spans="2:22" s="193" customFormat="1" ht="15" customHeight="1">
      <c r="B50" s="210" t="s">
        <v>21</v>
      </c>
      <c r="C50" s="212"/>
      <c r="D50" s="205">
        <v>2022</v>
      </c>
      <c r="E50" s="862">
        <v>1</v>
      </c>
      <c r="F50" s="895"/>
      <c r="G50" s="895">
        <f t="shared" ref="G50:G52" si="8">SUM(H50:I50)</f>
        <v>6</v>
      </c>
      <c r="H50" s="56" t="s">
        <v>29</v>
      </c>
      <c r="I50" s="862">
        <v>6</v>
      </c>
      <c r="J50" s="895"/>
      <c r="K50" s="895">
        <f t="shared" ref="K50:K52" si="9">SUM(L50:M50)</f>
        <v>47</v>
      </c>
      <c r="L50" s="862">
        <v>25</v>
      </c>
      <c r="M50" s="862">
        <v>22</v>
      </c>
      <c r="N50" s="896"/>
    </row>
    <row r="51" spans="2:22" s="193" customFormat="1" ht="15" customHeight="1">
      <c r="B51" s="210"/>
      <c r="C51" s="212"/>
      <c r="D51" s="205">
        <v>2023</v>
      </c>
      <c r="E51" s="862">
        <v>1</v>
      </c>
      <c r="F51" s="895"/>
      <c r="G51" s="895">
        <f t="shared" si="8"/>
        <v>12</v>
      </c>
      <c r="H51" s="56" t="s">
        <v>29</v>
      </c>
      <c r="I51" s="862">
        <v>12</v>
      </c>
      <c r="J51" s="895"/>
      <c r="K51" s="895">
        <f t="shared" si="9"/>
        <v>76</v>
      </c>
      <c r="L51" s="862">
        <v>35</v>
      </c>
      <c r="M51" s="862">
        <v>41</v>
      </c>
      <c r="N51" s="896"/>
    </row>
    <row r="52" spans="2:22" s="193" customFormat="1" ht="15" customHeight="1">
      <c r="B52" s="210"/>
      <c r="C52" s="212"/>
      <c r="D52" s="205">
        <v>2024</v>
      </c>
      <c r="E52" s="862">
        <v>1</v>
      </c>
      <c r="F52" s="215"/>
      <c r="G52" s="895">
        <f t="shared" si="8"/>
        <v>20</v>
      </c>
      <c r="H52" s="56" t="s">
        <v>29</v>
      </c>
      <c r="I52" s="862">
        <v>20</v>
      </c>
      <c r="J52" s="895"/>
      <c r="K52" s="895">
        <f t="shared" si="9"/>
        <v>89</v>
      </c>
      <c r="L52" s="862">
        <v>49</v>
      </c>
      <c r="M52" s="862">
        <v>40</v>
      </c>
      <c r="N52" s="896"/>
    </row>
    <row r="53" spans="2:22" s="193" customFormat="1" ht="8.1" customHeight="1">
      <c r="B53" s="210"/>
      <c r="C53" s="212"/>
      <c r="D53" s="205"/>
      <c r="E53" s="862"/>
      <c r="F53" s="56"/>
      <c r="G53" s="895"/>
      <c r="H53" s="862"/>
      <c r="I53" s="862"/>
      <c r="J53" s="895"/>
      <c r="K53" s="895"/>
      <c r="L53" s="862"/>
      <c r="M53" s="862"/>
      <c r="N53" s="896"/>
    </row>
    <row r="54" spans="2:22" s="193" customFormat="1" ht="15" customHeight="1">
      <c r="B54" s="210" t="s">
        <v>22</v>
      </c>
      <c r="C54" s="194"/>
      <c r="D54" s="205">
        <v>2022</v>
      </c>
      <c r="E54" s="862">
        <v>148</v>
      </c>
      <c r="F54" s="895"/>
      <c r="G54" s="895">
        <f t="shared" ref="G54:G56" si="10">SUM(H54:I54)</f>
        <v>292</v>
      </c>
      <c r="H54" s="862">
        <v>3</v>
      </c>
      <c r="I54" s="862">
        <v>289</v>
      </c>
      <c r="J54" s="895"/>
      <c r="K54" s="895">
        <f t="shared" ref="K54:K56" si="11">SUM(L54:M54)</f>
        <v>1660</v>
      </c>
      <c r="L54" s="862">
        <v>841</v>
      </c>
      <c r="M54" s="862">
        <v>819</v>
      </c>
      <c r="N54" s="207"/>
    </row>
    <row r="55" spans="2:22" s="193" customFormat="1" ht="15" customHeight="1">
      <c r="B55" s="210"/>
      <c r="C55" s="194"/>
      <c r="D55" s="205">
        <v>2023</v>
      </c>
      <c r="E55" s="862">
        <v>135</v>
      </c>
      <c r="F55" s="895"/>
      <c r="G55" s="895">
        <f t="shared" si="10"/>
        <v>362</v>
      </c>
      <c r="H55" s="862">
        <v>9</v>
      </c>
      <c r="I55" s="862">
        <v>353</v>
      </c>
      <c r="J55" s="895"/>
      <c r="K55" s="895">
        <f t="shared" si="11"/>
        <v>1711</v>
      </c>
      <c r="L55" s="862">
        <v>873</v>
      </c>
      <c r="M55" s="862">
        <v>838</v>
      </c>
      <c r="N55" s="207"/>
    </row>
    <row r="56" spans="2:22" s="193" customFormat="1" ht="15" customHeight="1">
      <c r="B56" s="210"/>
      <c r="C56" s="194"/>
      <c r="D56" s="205">
        <v>2024</v>
      </c>
      <c r="E56" s="862">
        <v>133</v>
      </c>
      <c r="F56" s="215"/>
      <c r="G56" s="895">
        <f t="shared" si="10"/>
        <v>302</v>
      </c>
      <c r="H56" s="862">
        <v>5</v>
      </c>
      <c r="I56" s="862">
        <v>297</v>
      </c>
      <c r="J56" s="895"/>
      <c r="K56" s="895">
        <f t="shared" si="11"/>
        <v>1592</v>
      </c>
      <c r="L56" s="862">
        <v>812</v>
      </c>
      <c r="M56" s="862">
        <v>780</v>
      </c>
      <c r="N56" s="207"/>
    </row>
    <row r="57" spans="2:22" s="193" customFormat="1" ht="8.1" customHeight="1">
      <c r="B57" s="210"/>
      <c r="C57" s="194"/>
      <c r="D57" s="205"/>
      <c r="E57" s="862"/>
      <c r="F57" s="895"/>
      <c r="G57" s="895"/>
      <c r="H57" s="862"/>
      <c r="I57" s="862"/>
      <c r="J57" s="895"/>
      <c r="K57" s="895"/>
      <c r="L57" s="862"/>
      <c r="M57" s="862"/>
      <c r="N57" s="207"/>
    </row>
    <row r="58" spans="2:22" s="193" customFormat="1" ht="15" customHeight="1">
      <c r="B58" s="210" t="s">
        <v>23</v>
      </c>
      <c r="C58" s="194"/>
      <c r="D58" s="205">
        <v>2022</v>
      </c>
      <c r="E58" s="862" t="s">
        <v>1349</v>
      </c>
      <c r="F58" s="895"/>
      <c r="G58" s="895" t="s">
        <v>1349</v>
      </c>
      <c r="H58" s="862" t="s">
        <v>1349</v>
      </c>
      <c r="I58" s="862" t="s">
        <v>1349</v>
      </c>
      <c r="J58" s="895"/>
      <c r="K58" s="895" t="s">
        <v>1349</v>
      </c>
      <c r="L58" s="862" t="s">
        <v>1349</v>
      </c>
      <c r="M58" s="862" t="s">
        <v>1349</v>
      </c>
      <c r="N58" s="207"/>
    </row>
    <row r="59" spans="2:22" s="193" customFormat="1" ht="15" customHeight="1">
      <c r="B59" s="210"/>
      <c r="C59" s="194"/>
      <c r="D59" s="205">
        <v>2023</v>
      </c>
      <c r="E59" s="862" t="s">
        <v>1349</v>
      </c>
      <c r="F59" s="895"/>
      <c r="G59" s="895" t="s">
        <v>1349</v>
      </c>
      <c r="H59" s="862" t="s">
        <v>1349</v>
      </c>
      <c r="I59" s="862" t="s">
        <v>1349</v>
      </c>
      <c r="J59" s="895"/>
      <c r="K59" s="895" t="s">
        <v>1349</v>
      </c>
      <c r="L59" s="862" t="s">
        <v>1349</v>
      </c>
      <c r="M59" s="862" t="s">
        <v>1349</v>
      </c>
      <c r="N59" s="207"/>
    </row>
    <row r="60" spans="2:22" s="193" customFormat="1" ht="15" customHeight="1">
      <c r="B60" s="210"/>
      <c r="C60" s="194"/>
      <c r="D60" s="205">
        <v>2024</v>
      </c>
      <c r="E60" s="862" t="s">
        <v>1349</v>
      </c>
      <c r="F60" s="895"/>
      <c r="G60" s="895" t="s">
        <v>1349</v>
      </c>
      <c r="H60" s="862" t="s">
        <v>1349</v>
      </c>
      <c r="I60" s="862" t="s">
        <v>1349</v>
      </c>
      <c r="J60" s="895"/>
      <c r="K60" s="895" t="s">
        <v>1349</v>
      </c>
      <c r="L60" s="862" t="s">
        <v>1349</v>
      </c>
      <c r="M60" s="862" t="s">
        <v>1349</v>
      </c>
      <c r="N60" s="207"/>
    </row>
    <row r="61" spans="2:22" s="193" customFormat="1" ht="8.1" customHeight="1">
      <c r="B61" s="210"/>
      <c r="C61" s="194"/>
      <c r="D61" s="205"/>
      <c r="E61" s="862"/>
      <c r="F61" s="56"/>
      <c r="G61" s="895"/>
      <c r="H61" s="862"/>
      <c r="I61" s="862"/>
      <c r="J61" s="895"/>
      <c r="K61" s="895"/>
      <c r="L61" s="862"/>
      <c r="M61" s="862"/>
      <c r="N61" s="207"/>
    </row>
    <row r="62" spans="2:22" s="193" customFormat="1" ht="15" customHeight="1">
      <c r="B62" s="210" t="s">
        <v>24</v>
      </c>
      <c r="C62" s="194"/>
      <c r="D62" s="205">
        <v>2022</v>
      </c>
      <c r="E62" s="862">
        <v>59</v>
      </c>
      <c r="F62" s="862"/>
      <c r="G62" s="895">
        <f t="shared" ref="G62:G64" si="12">SUM(H62:I62)</f>
        <v>190</v>
      </c>
      <c r="H62" s="862">
        <v>8</v>
      </c>
      <c r="I62" s="862">
        <v>182</v>
      </c>
      <c r="J62" s="895"/>
      <c r="K62" s="895">
        <f t="shared" ref="K62:K64" si="13">SUM(L62:M62)</f>
        <v>1187</v>
      </c>
      <c r="L62" s="862">
        <v>614</v>
      </c>
      <c r="M62" s="862">
        <v>573</v>
      </c>
      <c r="N62" s="207"/>
    </row>
    <row r="63" spans="2:22" s="193" customFormat="1" ht="15" customHeight="1">
      <c r="B63" s="210"/>
      <c r="C63" s="194"/>
      <c r="D63" s="205">
        <v>2023</v>
      </c>
      <c r="E63" s="862">
        <v>48</v>
      </c>
      <c r="F63" s="862"/>
      <c r="G63" s="895">
        <f t="shared" si="12"/>
        <v>173</v>
      </c>
      <c r="H63" s="862">
        <v>7</v>
      </c>
      <c r="I63" s="862">
        <v>166</v>
      </c>
      <c r="J63" s="895"/>
      <c r="K63" s="895">
        <f t="shared" si="13"/>
        <v>382</v>
      </c>
      <c r="L63" s="862">
        <v>191</v>
      </c>
      <c r="M63" s="862">
        <v>191</v>
      </c>
      <c r="N63" s="207"/>
    </row>
    <row r="64" spans="2:22" s="193" customFormat="1" ht="15" customHeight="1">
      <c r="B64" s="210"/>
      <c r="C64" s="194"/>
      <c r="D64" s="205">
        <v>2024</v>
      </c>
      <c r="E64" s="862">
        <v>50</v>
      </c>
      <c r="F64" s="215"/>
      <c r="G64" s="895">
        <f t="shared" si="12"/>
        <v>172</v>
      </c>
      <c r="H64" s="862">
        <v>7</v>
      </c>
      <c r="I64" s="862">
        <v>165</v>
      </c>
      <c r="J64" s="895"/>
      <c r="K64" s="895">
        <f t="shared" si="13"/>
        <v>817</v>
      </c>
      <c r="L64" s="862">
        <v>452</v>
      </c>
      <c r="M64" s="862">
        <v>365</v>
      </c>
      <c r="N64" s="207"/>
    </row>
    <row r="65" spans="2:14" s="193" customFormat="1" ht="8.1" customHeight="1">
      <c r="B65" s="210"/>
      <c r="C65" s="194"/>
      <c r="D65" s="205"/>
      <c r="E65" s="862"/>
      <c r="F65" s="56"/>
      <c r="G65" s="895"/>
      <c r="H65" s="862"/>
      <c r="I65" s="862"/>
      <c r="J65" s="895"/>
      <c r="K65" s="895"/>
      <c r="L65" s="862"/>
      <c r="M65" s="862"/>
      <c r="N65" s="207"/>
    </row>
    <row r="66" spans="2:14" s="193" customFormat="1" ht="15" customHeight="1">
      <c r="B66" s="210" t="s">
        <v>25</v>
      </c>
      <c r="C66" s="194"/>
      <c r="D66" s="205">
        <v>2022</v>
      </c>
      <c r="E66" s="862">
        <v>3</v>
      </c>
      <c r="F66" s="895"/>
      <c r="G66" s="895">
        <f t="shared" ref="G66:G68" si="14">SUM(H66:I66)</f>
        <v>6</v>
      </c>
      <c r="H66" s="56" t="s">
        <v>29</v>
      </c>
      <c r="I66" s="862">
        <v>6</v>
      </c>
      <c r="J66" s="895"/>
      <c r="K66" s="895">
        <f t="shared" ref="K66:K68" si="15">SUM(L66:M66)</f>
        <v>37</v>
      </c>
      <c r="L66" s="862">
        <v>20</v>
      </c>
      <c r="M66" s="862">
        <v>17</v>
      </c>
      <c r="N66" s="207"/>
    </row>
    <row r="67" spans="2:14" s="193" customFormat="1" ht="15" customHeight="1">
      <c r="B67" s="210"/>
      <c r="C67" s="194"/>
      <c r="D67" s="205">
        <v>2023</v>
      </c>
      <c r="E67" s="862">
        <v>7</v>
      </c>
      <c r="F67" s="895"/>
      <c r="G67" s="895">
        <f t="shared" si="14"/>
        <v>31</v>
      </c>
      <c r="H67" s="56" t="s">
        <v>29</v>
      </c>
      <c r="I67" s="862">
        <v>31</v>
      </c>
      <c r="J67" s="895"/>
      <c r="K67" s="895">
        <f t="shared" si="15"/>
        <v>380</v>
      </c>
      <c r="L67" s="862">
        <v>187</v>
      </c>
      <c r="M67" s="862">
        <v>193</v>
      </c>
      <c r="N67" s="207"/>
    </row>
    <row r="68" spans="2:14" s="193" customFormat="1" ht="15" customHeight="1">
      <c r="B68" s="210"/>
      <c r="C68" s="194"/>
      <c r="D68" s="205">
        <v>2024</v>
      </c>
      <c r="E68" s="862">
        <v>15</v>
      </c>
      <c r="F68" s="215"/>
      <c r="G68" s="895">
        <f t="shared" si="14"/>
        <v>40</v>
      </c>
      <c r="H68" s="56" t="s">
        <v>29</v>
      </c>
      <c r="I68" s="862">
        <v>40</v>
      </c>
      <c r="J68" s="895"/>
      <c r="K68" s="895">
        <f t="shared" si="15"/>
        <v>366</v>
      </c>
      <c r="L68" s="862">
        <v>182</v>
      </c>
      <c r="M68" s="862">
        <v>184</v>
      </c>
      <c r="N68" s="207"/>
    </row>
    <row r="69" spans="2:14" s="193" customFormat="1" ht="8.1" customHeight="1">
      <c r="B69" s="210"/>
      <c r="C69" s="194"/>
      <c r="D69" s="205"/>
      <c r="E69" s="862"/>
      <c r="F69" s="895"/>
      <c r="G69" s="895"/>
      <c r="H69" s="862"/>
      <c r="I69" s="862"/>
      <c r="J69" s="895"/>
      <c r="K69" s="895"/>
      <c r="L69" s="862"/>
      <c r="M69" s="862"/>
      <c r="N69" s="207"/>
    </row>
    <row r="70" spans="2:14" s="193" customFormat="1" ht="15" customHeight="1">
      <c r="B70" s="210" t="s">
        <v>26</v>
      </c>
      <c r="C70" s="212"/>
      <c r="D70" s="205">
        <v>2022</v>
      </c>
      <c r="E70" s="862">
        <v>67</v>
      </c>
      <c r="F70" s="895"/>
      <c r="G70" s="895">
        <f t="shared" ref="G70:G72" si="16">SUM(H70:I70)</f>
        <v>294</v>
      </c>
      <c r="H70" s="862">
        <v>12</v>
      </c>
      <c r="I70" s="862">
        <v>282</v>
      </c>
      <c r="J70" s="895"/>
      <c r="K70" s="895">
        <f t="shared" ref="K70:K72" si="17">SUM(L70:M70)</f>
        <v>4096</v>
      </c>
      <c r="L70" s="862">
        <v>2080</v>
      </c>
      <c r="M70" s="862">
        <v>2016</v>
      </c>
      <c r="N70" s="896"/>
    </row>
    <row r="71" spans="2:14" s="193" customFormat="1" ht="15" customHeight="1">
      <c r="B71" s="210"/>
      <c r="C71" s="212"/>
      <c r="D71" s="205">
        <v>2023</v>
      </c>
      <c r="E71" s="862">
        <v>66</v>
      </c>
      <c r="F71" s="895"/>
      <c r="G71" s="895">
        <f t="shared" si="16"/>
        <v>299</v>
      </c>
      <c r="H71" s="862">
        <v>11</v>
      </c>
      <c r="I71" s="862">
        <v>288</v>
      </c>
      <c r="J71" s="895"/>
      <c r="K71" s="895">
        <f t="shared" si="17"/>
        <v>4067</v>
      </c>
      <c r="L71" s="862">
        <v>2069</v>
      </c>
      <c r="M71" s="862">
        <v>1998</v>
      </c>
      <c r="N71" s="896"/>
    </row>
    <row r="72" spans="2:14" s="193" customFormat="1" ht="15" customHeight="1">
      <c r="B72" s="210"/>
      <c r="C72" s="212"/>
      <c r="D72" s="205">
        <v>2024</v>
      </c>
      <c r="E72" s="862">
        <v>66</v>
      </c>
      <c r="F72" s="215"/>
      <c r="G72" s="895">
        <f t="shared" si="16"/>
        <v>287</v>
      </c>
      <c r="H72" s="862">
        <v>13</v>
      </c>
      <c r="I72" s="862">
        <v>274</v>
      </c>
      <c r="J72" s="895"/>
      <c r="K72" s="895">
        <f t="shared" si="17"/>
        <v>4072</v>
      </c>
      <c r="L72" s="862">
        <v>2110</v>
      </c>
      <c r="M72" s="862">
        <v>1962</v>
      </c>
      <c r="N72" s="896"/>
    </row>
    <row r="73" spans="2:14" s="193" customFormat="1" ht="8.1" customHeight="1">
      <c r="B73" s="210"/>
      <c r="C73" s="194"/>
      <c r="D73" s="205"/>
      <c r="E73" s="862"/>
      <c r="F73" s="895"/>
      <c r="G73" s="895"/>
      <c r="H73" s="862"/>
      <c r="I73" s="862"/>
      <c r="J73" s="895"/>
      <c r="K73" s="895"/>
      <c r="L73" s="862"/>
      <c r="M73" s="862"/>
      <c r="N73" s="207"/>
    </row>
    <row r="74" spans="2:14" s="193" customFormat="1" ht="15" customHeight="1">
      <c r="B74" s="210" t="s">
        <v>27</v>
      </c>
      <c r="C74" s="212"/>
      <c r="D74" s="205">
        <v>2022</v>
      </c>
      <c r="E74" s="862">
        <v>4</v>
      </c>
      <c r="F74" s="895"/>
      <c r="G74" s="895">
        <f t="shared" ref="G74:G76" si="18">SUM(H74:I74)</f>
        <v>21</v>
      </c>
      <c r="H74" s="862">
        <v>1</v>
      </c>
      <c r="I74" s="862">
        <v>20</v>
      </c>
      <c r="J74" s="895"/>
      <c r="K74" s="895">
        <f t="shared" ref="K74:K76" si="19">SUM(L74:M74)</f>
        <v>280</v>
      </c>
      <c r="L74" s="862">
        <v>140</v>
      </c>
      <c r="M74" s="862">
        <v>140</v>
      </c>
      <c r="N74" s="896"/>
    </row>
    <row r="75" spans="2:14" s="193" customFormat="1" ht="15" customHeight="1">
      <c r="B75" s="210"/>
      <c r="C75" s="212"/>
      <c r="D75" s="205">
        <v>2023</v>
      </c>
      <c r="E75" s="862">
        <v>4</v>
      </c>
      <c r="F75" s="895"/>
      <c r="G75" s="895">
        <f t="shared" si="18"/>
        <v>18</v>
      </c>
      <c r="H75" s="862">
        <v>1</v>
      </c>
      <c r="I75" s="862">
        <v>17</v>
      </c>
      <c r="J75" s="895"/>
      <c r="K75" s="895">
        <f t="shared" si="19"/>
        <v>293</v>
      </c>
      <c r="L75" s="862">
        <v>161</v>
      </c>
      <c r="M75" s="862">
        <v>132</v>
      </c>
      <c r="N75" s="896"/>
    </row>
    <row r="76" spans="2:14" s="193" customFormat="1" ht="15" customHeight="1">
      <c r="B76" s="210"/>
      <c r="C76" s="212"/>
      <c r="D76" s="205">
        <v>2024</v>
      </c>
      <c r="E76" s="862">
        <v>4</v>
      </c>
      <c r="F76" s="215"/>
      <c r="G76" s="895">
        <f t="shared" si="18"/>
        <v>19</v>
      </c>
      <c r="H76" s="862">
        <v>1</v>
      </c>
      <c r="I76" s="862">
        <v>18</v>
      </c>
      <c r="J76" s="895"/>
      <c r="K76" s="895">
        <f t="shared" si="19"/>
        <v>261</v>
      </c>
      <c r="L76" s="862">
        <v>137</v>
      </c>
      <c r="M76" s="862">
        <v>124</v>
      </c>
      <c r="N76" s="896"/>
    </row>
    <row r="77" spans="2:14" s="193" customFormat="1" ht="8.1" customHeight="1">
      <c r="B77" s="210"/>
      <c r="C77" s="194"/>
      <c r="D77" s="205"/>
      <c r="E77" s="862"/>
      <c r="F77" s="895"/>
      <c r="G77" s="895"/>
      <c r="H77" s="862"/>
      <c r="I77" s="862"/>
      <c r="J77" s="895"/>
      <c r="K77" s="895"/>
      <c r="L77" s="862"/>
      <c r="M77" s="862"/>
      <c r="N77" s="207"/>
    </row>
    <row r="78" spans="2:14" s="193" customFormat="1" ht="15" customHeight="1">
      <c r="B78" s="210" t="s">
        <v>28</v>
      </c>
      <c r="C78" s="212"/>
      <c r="D78" s="205">
        <v>2022</v>
      </c>
      <c r="E78" s="862">
        <v>7</v>
      </c>
      <c r="F78" s="895"/>
      <c r="G78" s="895">
        <f t="shared" ref="G78:G80" si="20">SUM(H78:I78)</f>
        <v>61</v>
      </c>
      <c r="H78" s="862">
        <v>3</v>
      </c>
      <c r="I78" s="862">
        <v>58</v>
      </c>
      <c r="J78" s="895"/>
      <c r="K78" s="895">
        <f t="shared" ref="K78:K80" si="21">SUM(L78:M78)</f>
        <v>617</v>
      </c>
      <c r="L78" s="862">
        <v>321</v>
      </c>
      <c r="M78" s="862">
        <v>296</v>
      </c>
      <c r="N78" s="896"/>
    </row>
    <row r="79" spans="2:14" s="193" customFormat="1" ht="15" customHeight="1">
      <c r="B79" s="210"/>
      <c r="C79" s="212"/>
      <c r="D79" s="205">
        <v>2023</v>
      </c>
      <c r="E79" s="862">
        <v>7</v>
      </c>
      <c r="F79" s="895"/>
      <c r="G79" s="895">
        <f t="shared" si="20"/>
        <v>60</v>
      </c>
      <c r="H79" s="862">
        <v>6</v>
      </c>
      <c r="I79" s="862">
        <v>54</v>
      </c>
      <c r="J79" s="895"/>
      <c r="K79" s="895">
        <f t="shared" si="21"/>
        <v>669</v>
      </c>
      <c r="L79" s="862">
        <v>317</v>
      </c>
      <c r="M79" s="862">
        <v>352</v>
      </c>
      <c r="N79" s="896"/>
    </row>
    <row r="80" spans="2:14" s="193" customFormat="1" ht="15" customHeight="1">
      <c r="B80" s="210"/>
      <c r="C80" s="212"/>
      <c r="D80" s="205">
        <v>2024</v>
      </c>
      <c r="E80" s="862">
        <v>7</v>
      </c>
      <c r="F80" s="215"/>
      <c r="G80" s="895">
        <f t="shared" si="20"/>
        <v>52</v>
      </c>
      <c r="H80" s="862">
        <v>3</v>
      </c>
      <c r="I80" s="862">
        <v>49</v>
      </c>
      <c r="J80" s="895"/>
      <c r="K80" s="895">
        <f t="shared" si="21"/>
        <v>527</v>
      </c>
      <c r="L80" s="862">
        <v>262</v>
      </c>
      <c r="M80" s="862">
        <v>265</v>
      </c>
      <c r="N80" s="896"/>
    </row>
    <row r="81" spans="1:14" s="193" customFormat="1" ht="8.1" customHeight="1" thickBot="1">
      <c r="A81" s="217"/>
      <c r="B81" s="898"/>
      <c r="C81" s="219"/>
      <c r="D81" s="220"/>
      <c r="E81" s="221"/>
      <c r="F81" s="221"/>
      <c r="G81" s="221"/>
      <c r="H81" s="221"/>
      <c r="I81" s="221"/>
      <c r="J81" s="221"/>
      <c r="K81" s="221"/>
      <c r="L81" s="219"/>
      <c r="M81" s="899"/>
      <c r="N81" s="900"/>
    </row>
    <row r="82" spans="1:14" s="224" customFormat="1" ht="15.75" customHeight="1">
      <c r="A82" s="293"/>
      <c r="B82" s="225"/>
      <c r="D82" s="226"/>
      <c r="E82" s="294"/>
      <c r="F82" s="229"/>
      <c r="G82" s="229"/>
      <c r="H82" s="229"/>
      <c r="I82" s="294"/>
      <c r="J82" s="229"/>
      <c r="K82" s="229"/>
      <c r="M82" s="230"/>
      <c r="N82" s="901" t="s">
        <v>781</v>
      </c>
    </row>
    <row r="83" spans="1:14" s="224" customFormat="1" ht="15.75" customHeight="1">
      <c r="D83" s="226"/>
      <c r="E83" s="294"/>
      <c r="F83" s="229"/>
      <c r="G83" s="229"/>
      <c r="H83" s="229"/>
      <c r="I83" s="294"/>
      <c r="J83" s="229"/>
      <c r="K83" s="229"/>
      <c r="M83" s="233"/>
      <c r="N83" s="902" t="s">
        <v>782</v>
      </c>
    </row>
    <row r="84" spans="1:14" s="228" customFormat="1" ht="14.25">
      <c r="B84" s="225" t="s">
        <v>1063</v>
      </c>
      <c r="H84" s="295"/>
      <c r="I84" s="295"/>
    </row>
    <row r="85" spans="1:14" s="228" customFormat="1" ht="14.25">
      <c r="B85" s="235" t="s">
        <v>1134</v>
      </c>
      <c r="H85" s="295"/>
      <c r="I85" s="295"/>
    </row>
    <row r="86" spans="1:14" s="228" customFormat="1" ht="14.25">
      <c r="B86" s="238" t="s">
        <v>1135</v>
      </c>
      <c r="H86" s="295"/>
      <c r="I86" s="295"/>
    </row>
    <row r="87" spans="1:14">
      <c r="B87" s="235" t="s">
        <v>1137</v>
      </c>
    </row>
    <row r="88" spans="1:14">
      <c r="B88" s="238" t="s">
        <v>1136</v>
      </c>
    </row>
    <row r="99" ht="3.75" customHeight="1"/>
    <row r="106" ht="3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</sheetData>
  <mergeCells count="4">
    <mergeCell ref="G8:I8"/>
    <mergeCell ref="K8:M8"/>
    <mergeCell ref="G9:I9"/>
    <mergeCell ref="K9:M9"/>
  </mergeCells>
  <hyperlinks>
    <hyperlink ref="N1" r:id="rId1"/>
  </hyperlinks>
  <printOptions horizontalCentered="1"/>
  <pageMargins left="0.39370078740157483" right="0.39370078740157483" top="0.55118110236220474" bottom="0.31496062992125984" header="0.31496062992125984" footer="0.31496062992125984"/>
  <pageSetup paperSize="9" scale="69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92D050"/>
  </sheetPr>
  <dimension ref="A1:T90"/>
  <sheetViews>
    <sheetView showGridLines="0" view="pageBreakPreview" zoomScale="80" zoomScaleNormal="100" zoomScaleSheetLayoutView="80" workbookViewId="0">
      <selection activeCell="O1" sqref="O1:O2"/>
    </sheetView>
  </sheetViews>
  <sheetFormatPr defaultColWidth="10.42578125" defaultRowHeight="14.25"/>
  <cols>
    <col min="1" max="1" width="1.85546875" style="253" customWidth="1"/>
    <col min="2" max="2" width="12.85546875" style="253" customWidth="1"/>
    <col min="3" max="3" width="6" style="253" customWidth="1"/>
    <col min="4" max="4" width="8.140625" style="254" customWidth="1"/>
    <col min="5" max="5" width="13.85546875" style="254" customWidth="1"/>
    <col min="6" max="6" width="1.140625" style="255" customWidth="1"/>
    <col min="7" max="7" width="8.7109375" style="255" customWidth="1"/>
    <col min="8" max="8" width="12.5703125" style="2053" customWidth="1"/>
    <col min="9" max="9" width="10.140625" style="2053" customWidth="1"/>
    <col min="10" max="10" width="1.140625" style="255" customWidth="1"/>
    <col min="11" max="11" width="8.7109375" style="255" customWidth="1"/>
    <col min="12" max="12" width="12.5703125" style="255" customWidth="1"/>
    <col min="13" max="13" width="10.140625" style="2053" customWidth="1"/>
    <col min="14" max="14" width="8.85546875" style="2053" customWidth="1"/>
    <col min="15" max="15" width="1.85546875" style="253" customWidth="1"/>
    <col min="16" max="16" width="11" style="253" customWidth="1"/>
    <col min="17" max="17" width="1" style="253" customWidth="1"/>
    <col min="18" max="18" width="11" style="253" customWidth="1"/>
    <col min="19" max="19" width="12.5703125" style="253" customWidth="1"/>
    <col min="20" max="20" width="11" style="253" customWidth="1"/>
    <col min="21" max="16384" width="10.42578125" style="253"/>
  </cols>
  <sheetData>
    <row r="1" spans="1:18">
      <c r="O1" s="2380" t="s">
        <v>110</v>
      </c>
    </row>
    <row r="2" spans="1:18">
      <c r="O2" s="2381" t="s">
        <v>111</v>
      </c>
    </row>
    <row r="3" spans="1:18" ht="8.1" customHeight="1">
      <c r="G3" s="253"/>
    </row>
    <row r="4" spans="1:18" ht="8.1" customHeight="1"/>
    <row r="5" spans="1:18" s="158" customFormat="1" ht="20.100000000000001" customHeight="1">
      <c r="B5" s="159" t="s">
        <v>1431</v>
      </c>
      <c r="C5" s="160" t="s">
        <v>1168</v>
      </c>
      <c r="D5" s="161"/>
      <c r="E5" s="161"/>
      <c r="F5" s="162"/>
      <c r="G5" s="162"/>
      <c r="H5" s="1906"/>
      <c r="I5" s="1906"/>
      <c r="J5" s="162"/>
      <c r="K5" s="162"/>
      <c r="L5" s="162"/>
      <c r="M5" s="1906"/>
      <c r="N5" s="1906"/>
      <c r="P5" s="163"/>
      <c r="Q5" s="163"/>
      <c r="R5" s="163"/>
    </row>
    <row r="6" spans="1:18" s="164" customFormat="1" ht="20.100000000000001" customHeight="1">
      <c r="B6" s="165" t="s">
        <v>1432</v>
      </c>
      <c r="C6" s="166" t="s">
        <v>1169</v>
      </c>
      <c r="D6" s="167"/>
      <c r="E6" s="167"/>
      <c r="F6" s="165"/>
      <c r="G6" s="165"/>
      <c r="H6" s="1909"/>
      <c r="I6" s="1909"/>
      <c r="J6" s="165"/>
      <c r="K6" s="165"/>
      <c r="L6" s="165"/>
      <c r="M6" s="1909"/>
      <c r="N6" s="1909"/>
      <c r="P6" s="166"/>
      <c r="Q6" s="166"/>
      <c r="R6" s="166"/>
    </row>
    <row r="7" spans="1:18" s="168" customFormat="1" ht="9.9499999999999993" customHeight="1">
      <c r="B7" s="169"/>
      <c r="C7" s="169"/>
      <c r="D7" s="170"/>
      <c r="E7" s="170"/>
      <c r="F7" s="171"/>
      <c r="G7" s="171"/>
      <c r="H7" s="2054"/>
      <c r="I7" s="2054"/>
      <c r="J7" s="171"/>
      <c r="K7" s="171"/>
      <c r="L7" s="171"/>
      <c r="M7" s="2054"/>
      <c r="N7" s="2054"/>
    </row>
    <row r="8" spans="1:18" s="853" customFormat="1" ht="5.25" customHeight="1">
      <c r="A8" s="172"/>
      <c r="B8" s="173"/>
      <c r="C8" s="174"/>
      <c r="D8" s="175"/>
      <c r="E8" s="175"/>
      <c r="F8" s="176"/>
      <c r="G8" s="176"/>
      <c r="H8" s="2055"/>
      <c r="I8" s="2055"/>
      <c r="J8" s="176"/>
      <c r="K8" s="176"/>
      <c r="L8" s="176"/>
      <c r="M8" s="2055"/>
      <c r="N8" s="2055"/>
      <c r="O8" s="172"/>
    </row>
    <row r="9" spans="1:18" s="853" customFormat="1">
      <c r="A9" s="178"/>
      <c r="B9" s="178" t="s">
        <v>0</v>
      </c>
      <c r="C9" s="179"/>
      <c r="D9" s="180" t="s">
        <v>1</v>
      </c>
      <c r="E9" s="181" t="s">
        <v>799</v>
      </c>
      <c r="F9" s="181"/>
      <c r="G9" s="2297" t="s">
        <v>3</v>
      </c>
      <c r="H9" s="2297"/>
      <c r="I9" s="2297"/>
      <c r="J9" s="181"/>
      <c r="K9" s="2297" t="s">
        <v>4</v>
      </c>
      <c r="L9" s="2297"/>
      <c r="M9" s="2297"/>
      <c r="N9" s="2297"/>
      <c r="O9" s="178"/>
    </row>
    <row r="10" spans="1:18" s="853" customFormat="1" ht="17.100000000000001" customHeight="1">
      <c r="A10" s="183"/>
      <c r="B10" s="183" t="s">
        <v>5</v>
      </c>
      <c r="C10" s="184"/>
      <c r="D10" s="185" t="s">
        <v>6</v>
      </c>
      <c r="E10" s="861" t="s">
        <v>136</v>
      </c>
      <c r="F10" s="186"/>
      <c r="G10" s="2298" t="s">
        <v>8</v>
      </c>
      <c r="H10" s="2298"/>
      <c r="I10" s="2298"/>
      <c r="J10" s="186"/>
      <c r="K10" s="2298" t="s">
        <v>9</v>
      </c>
      <c r="L10" s="2298"/>
      <c r="M10" s="2298"/>
      <c r="N10" s="2298"/>
      <c r="O10" s="183"/>
    </row>
    <row r="11" spans="1:18" s="853" customFormat="1">
      <c r="A11" s="183"/>
      <c r="B11" s="183"/>
      <c r="C11" s="184"/>
      <c r="D11" s="185"/>
      <c r="E11" s="186" t="s">
        <v>140</v>
      </c>
      <c r="F11" s="186"/>
      <c r="G11" s="181" t="s">
        <v>2</v>
      </c>
      <c r="H11" s="2056" t="s">
        <v>10</v>
      </c>
      <c r="I11" s="2056" t="s">
        <v>377</v>
      </c>
      <c r="J11" s="186"/>
      <c r="K11" s="181" t="s">
        <v>2</v>
      </c>
      <c r="L11" s="181" t="s">
        <v>10</v>
      </c>
      <c r="M11" s="2056" t="s">
        <v>377</v>
      </c>
      <c r="N11" s="2056" t="s">
        <v>378</v>
      </c>
      <c r="O11" s="183"/>
    </row>
    <row r="12" spans="1:18" s="853" customFormat="1">
      <c r="A12" s="183"/>
      <c r="B12" s="183"/>
      <c r="C12" s="184"/>
      <c r="D12" s="185"/>
      <c r="E12" s="186" t="s">
        <v>800</v>
      </c>
      <c r="F12" s="186"/>
      <c r="G12" s="186" t="s">
        <v>7</v>
      </c>
      <c r="H12" s="2057" t="s">
        <v>11</v>
      </c>
      <c r="I12" s="2057" t="s">
        <v>379</v>
      </c>
      <c r="J12" s="186"/>
      <c r="K12" s="186" t="s">
        <v>7</v>
      </c>
      <c r="L12" s="186" t="s">
        <v>11</v>
      </c>
      <c r="M12" s="2057" t="s">
        <v>379</v>
      </c>
      <c r="N12" s="2057" t="s">
        <v>380</v>
      </c>
      <c r="O12" s="183"/>
    </row>
    <row r="13" spans="1:18" s="853" customFormat="1" ht="7.5" customHeight="1">
      <c r="A13" s="189"/>
      <c r="B13" s="189"/>
      <c r="C13" s="190"/>
      <c r="D13" s="191"/>
      <c r="E13" s="191"/>
      <c r="F13" s="192"/>
      <c r="G13" s="192"/>
      <c r="H13" s="2058"/>
      <c r="I13" s="2058"/>
      <c r="J13" s="192"/>
      <c r="K13" s="192"/>
      <c r="L13" s="192"/>
      <c r="M13" s="2058"/>
      <c r="N13" s="2058"/>
      <c r="O13" s="189"/>
    </row>
    <row r="14" spans="1:18" ht="8.1" customHeight="1">
      <c r="B14" s="269"/>
      <c r="C14" s="269"/>
      <c r="D14" s="270"/>
      <c r="E14" s="270"/>
      <c r="F14" s="271"/>
      <c r="G14" s="271"/>
      <c r="H14" s="2059"/>
      <c r="I14" s="2059"/>
      <c r="J14" s="271"/>
      <c r="K14" s="271"/>
      <c r="L14" s="271"/>
      <c r="M14" s="2059"/>
      <c r="N14" s="2059"/>
    </row>
    <row r="15" spans="1:18" s="193" customFormat="1" ht="12.95" customHeight="1">
      <c r="B15" s="198" t="s">
        <v>12</v>
      </c>
      <c r="C15" s="199"/>
      <c r="D15" s="200">
        <v>2022</v>
      </c>
      <c r="E15" s="201">
        <f>SUM(E19,E23,E27,E31,E35,E39,E43,E47,E51,E55,E59,E63,E67,E71,E75,E79)</f>
        <v>7740</v>
      </c>
      <c r="F15" s="203"/>
      <c r="G15" s="203">
        <f t="shared" ref="G15:I17" si="0">SUM(G19,G23,G27,G31,G35,G39,G43,G47,G51,G55,G59,G63,G67,G71,G75,G79)</f>
        <v>138</v>
      </c>
      <c r="H15" s="2060">
        <f t="shared" si="0"/>
        <v>69</v>
      </c>
      <c r="I15" s="2060">
        <f t="shared" si="0"/>
        <v>69</v>
      </c>
      <c r="J15" s="203"/>
      <c r="K15" s="203">
        <f t="shared" ref="K15:N17" si="1">SUM(K19,K23,K27,K31,K35,K39,K43,K47,K51,K55,K59,K63,K67,K71,K75,K79)</f>
        <v>161</v>
      </c>
      <c r="L15" s="203">
        <f t="shared" si="1"/>
        <v>62</v>
      </c>
      <c r="M15" s="2060">
        <f t="shared" si="1"/>
        <v>39</v>
      </c>
      <c r="N15" s="2060">
        <f t="shared" si="1"/>
        <v>60</v>
      </c>
    </row>
    <row r="16" spans="1:18" s="193" customFormat="1" ht="12.95" customHeight="1">
      <c r="B16" s="198"/>
      <c r="C16" s="199"/>
      <c r="D16" s="200">
        <v>2023</v>
      </c>
      <c r="E16" s="201">
        <f>SUM(E20,E24,E28,E32,E36,E40,E44,E48,E52,E56,E60,E64,E68,E72,E76,E80)</f>
        <v>7579</v>
      </c>
      <c r="F16" s="203"/>
      <c r="G16" s="203">
        <f t="shared" si="0"/>
        <v>135</v>
      </c>
      <c r="H16" s="2060">
        <f t="shared" si="0"/>
        <v>66</v>
      </c>
      <c r="I16" s="2060">
        <f t="shared" si="0"/>
        <v>69</v>
      </c>
      <c r="J16" s="203"/>
      <c r="K16" s="203">
        <f t="shared" si="1"/>
        <v>168</v>
      </c>
      <c r="L16" s="203">
        <f t="shared" si="1"/>
        <v>68</v>
      </c>
      <c r="M16" s="2060">
        <f t="shared" si="1"/>
        <v>40</v>
      </c>
      <c r="N16" s="2060">
        <f t="shared" si="1"/>
        <v>60</v>
      </c>
    </row>
    <row r="17" spans="2:19" s="193" customFormat="1" ht="12.95" customHeight="1">
      <c r="B17" s="198"/>
      <c r="C17" s="199"/>
      <c r="D17" s="200">
        <v>2024</v>
      </c>
      <c r="E17" s="201">
        <f>SUM(E21,E25,E29,E33,E37,E41,E45,E49,E53,E57,E61,E65,E69,E73,E77,E81)</f>
        <v>7630</v>
      </c>
      <c r="F17" s="203"/>
      <c r="G17" s="203">
        <f t="shared" si="0"/>
        <v>139</v>
      </c>
      <c r="H17" s="2060">
        <f t="shared" si="0"/>
        <v>71</v>
      </c>
      <c r="I17" s="2060">
        <f t="shared" si="0"/>
        <v>68</v>
      </c>
      <c r="J17" s="203"/>
      <c r="K17" s="203">
        <f t="shared" si="1"/>
        <v>175</v>
      </c>
      <c r="L17" s="203">
        <f t="shared" si="1"/>
        <v>70</v>
      </c>
      <c r="M17" s="2060">
        <f t="shared" si="1"/>
        <v>45</v>
      </c>
      <c r="N17" s="2060">
        <f t="shared" si="1"/>
        <v>60</v>
      </c>
      <c r="P17" s="201"/>
      <c r="Q17" s="198"/>
      <c r="R17" s="202"/>
      <c r="S17" s="202"/>
    </row>
    <row r="18" spans="2:19" s="193" customFormat="1" ht="8.1" customHeight="1">
      <c r="B18" s="198"/>
      <c r="C18" s="199"/>
      <c r="D18" s="205"/>
      <c r="E18" s="207"/>
      <c r="F18" s="56"/>
      <c r="G18" s="56"/>
      <c r="H18" s="2061"/>
      <c r="I18" s="2061"/>
      <c r="J18" s="56"/>
      <c r="K18" s="56"/>
      <c r="L18" s="56"/>
      <c r="M18" s="1474"/>
      <c r="N18" s="1474"/>
      <c r="P18" s="201"/>
      <c r="Q18" s="198"/>
      <c r="R18" s="202"/>
      <c r="S18" s="202"/>
    </row>
    <row r="19" spans="2:19" s="193" customFormat="1" ht="12.95" customHeight="1">
      <c r="B19" s="210" t="s">
        <v>13</v>
      </c>
      <c r="C19" s="206"/>
      <c r="D19" s="205">
        <v>2022</v>
      </c>
      <c r="E19" s="207">
        <v>1255</v>
      </c>
      <c r="F19" s="56"/>
      <c r="G19" s="56">
        <f>SUM(H19:I19)</f>
        <v>15</v>
      </c>
      <c r="H19" s="2062">
        <v>8</v>
      </c>
      <c r="I19" s="2062">
        <v>7</v>
      </c>
      <c r="J19" s="56"/>
      <c r="K19" s="56">
        <f>SUM(L19:N19)</f>
        <v>24</v>
      </c>
      <c r="L19" s="214">
        <v>11</v>
      </c>
      <c r="M19" s="2062">
        <v>5</v>
      </c>
      <c r="N19" s="2062">
        <v>8</v>
      </c>
      <c r="P19" s="209"/>
      <c r="Q19" s="210"/>
    </row>
    <row r="20" spans="2:19" s="193" customFormat="1" ht="12.95" customHeight="1">
      <c r="B20" s="210"/>
      <c r="C20" s="206"/>
      <c r="D20" s="205">
        <v>2023</v>
      </c>
      <c r="E20" s="207">
        <v>1249</v>
      </c>
      <c r="F20" s="56"/>
      <c r="G20" s="56">
        <f>SUM(H20:I20)</f>
        <v>19</v>
      </c>
      <c r="H20" s="2062">
        <v>7</v>
      </c>
      <c r="I20" s="2062">
        <v>12</v>
      </c>
      <c r="J20" s="56"/>
      <c r="K20" s="56">
        <f>SUM(L20:N20)</f>
        <v>21</v>
      </c>
      <c r="L20" s="214">
        <v>7</v>
      </c>
      <c r="M20" s="2062">
        <v>6</v>
      </c>
      <c r="N20" s="2062">
        <v>8</v>
      </c>
      <c r="P20" s="209"/>
      <c r="Q20" s="210"/>
      <c r="R20" s="56"/>
      <c r="S20" s="56"/>
    </row>
    <row r="21" spans="2:19" s="193" customFormat="1" ht="12.95" customHeight="1">
      <c r="B21" s="210"/>
      <c r="C21" s="206"/>
      <c r="D21" s="205">
        <v>2024</v>
      </c>
      <c r="E21" s="207">
        <v>1281</v>
      </c>
      <c r="F21" s="56"/>
      <c r="G21" s="56">
        <f>SUM(H21:I21)</f>
        <v>20</v>
      </c>
      <c r="H21" s="2062">
        <v>9</v>
      </c>
      <c r="I21" s="2062">
        <v>11</v>
      </c>
      <c r="J21" s="56"/>
      <c r="K21" s="56">
        <f>SUM(L21:N21)</f>
        <v>24</v>
      </c>
      <c r="L21" s="2062">
        <v>9</v>
      </c>
      <c r="M21" s="2062">
        <v>7</v>
      </c>
      <c r="N21" s="2062">
        <v>8</v>
      </c>
      <c r="P21" s="209"/>
      <c r="Q21" s="210"/>
      <c r="R21" s="56"/>
      <c r="S21" s="56"/>
    </row>
    <row r="22" spans="2:19" s="193" customFormat="1" ht="8.1" customHeight="1">
      <c r="B22" s="210"/>
      <c r="C22" s="206"/>
      <c r="D22" s="205"/>
      <c r="E22" s="207"/>
      <c r="F22" s="56"/>
      <c r="G22" s="56"/>
      <c r="H22" s="2062"/>
      <c r="I22" s="2062"/>
      <c r="J22" s="56"/>
      <c r="K22" s="56"/>
      <c r="L22" s="214"/>
      <c r="M22" s="2062"/>
      <c r="N22" s="2062"/>
      <c r="P22" s="209"/>
      <c r="Q22" s="210"/>
      <c r="R22" s="56"/>
      <c r="S22" s="56"/>
    </row>
    <row r="23" spans="2:19" s="193" customFormat="1" ht="12.95" customHeight="1">
      <c r="B23" s="210" t="s">
        <v>14</v>
      </c>
      <c r="C23" s="206"/>
      <c r="D23" s="205">
        <v>2022</v>
      </c>
      <c r="E23" s="207">
        <v>566</v>
      </c>
      <c r="F23" s="56"/>
      <c r="G23" s="56">
        <f>SUM(H23:I23)</f>
        <v>8</v>
      </c>
      <c r="H23" s="2062">
        <v>1</v>
      </c>
      <c r="I23" s="2062">
        <v>7</v>
      </c>
      <c r="J23" s="56"/>
      <c r="K23" s="56">
        <f>SUM(L23:N23)</f>
        <v>8</v>
      </c>
      <c r="L23" s="214">
        <v>2</v>
      </c>
      <c r="M23" s="2062">
        <v>3</v>
      </c>
      <c r="N23" s="2062">
        <v>3</v>
      </c>
      <c r="P23" s="209"/>
      <c r="Q23" s="210"/>
    </row>
    <row r="24" spans="2:19" s="193" customFormat="1" ht="12.95" customHeight="1">
      <c r="B24" s="210"/>
      <c r="C24" s="206"/>
      <c r="D24" s="205">
        <v>2023</v>
      </c>
      <c r="E24" s="207">
        <v>537</v>
      </c>
      <c r="F24" s="56"/>
      <c r="G24" s="56">
        <f>SUM(H24:I24)</f>
        <v>8</v>
      </c>
      <c r="H24" s="2062">
        <v>1</v>
      </c>
      <c r="I24" s="2062">
        <v>7</v>
      </c>
      <c r="J24" s="56"/>
      <c r="K24" s="56">
        <f>SUM(L24:N24)</f>
        <v>8</v>
      </c>
      <c r="L24" s="214">
        <v>2</v>
      </c>
      <c r="M24" s="2062">
        <v>3</v>
      </c>
      <c r="N24" s="2062">
        <v>3</v>
      </c>
      <c r="P24" s="209"/>
      <c r="Q24" s="210"/>
      <c r="R24" s="56"/>
      <c r="S24" s="56"/>
    </row>
    <row r="25" spans="2:19" s="193" customFormat="1" ht="12.95" customHeight="1">
      <c r="B25" s="210"/>
      <c r="C25" s="206"/>
      <c r="D25" s="205">
        <v>2024</v>
      </c>
      <c r="E25" s="207">
        <v>531</v>
      </c>
      <c r="F25" s="56"/>
      <c r="G25" s="56">
        <f>SUM(H25:I25)</f>
        <v>8</v>
      </c>
      <c r="H25" s="2062">
        <v>1</v>
      </c>
      <c r="I25" s="2062">
        <v>7</v>
      </c>
      <c r="J25" s="56"/>
      <c r="K25" s="56">
        <f>SUM(L25:N25)</f>
        <v>8</v>
      </c>
      <c r="L25" s="214">
        <v>2</v>
      </c>
      <c r="M25" s="2062">
        <v>3</v>
      </c>
      <c r="N25" s="2062">
        <v>3</v>
      </c>
      <c r="P25" s="209"/>
      <c r="Q25" s="210"/>
      <c r="R25" s="56"/>
      <c r="S25" s="56"/>
    </row>
    <row r="26" spans="2:19" s="193" customFormat="1" ht="8.1" customHeight="1">
      <c r="B26" s="210"/>
      <c r="C26" s="206"/>
      <c r="D26" s="205"/>
      <c r="E26" s="207"/>
      <c r="F26" s="56"/>
      <c r="G26" s="56"/>
      <c r="H26" s="2062"/>
      <c r="I26" s="2062"/>
      <c r="J26" s="56"/>
      <c r="K26" s="56"/>
      <c r="L26" s="214"/>
      <c r="M26" s="2062"/>
      <c r="N26" s="2062"/>
      <c r="P26" s="209"/>
      <c r="Q26" s="210"/>
      <c r="R26" s="56"/>
      <c r="S26" s="56"/>
    </row>
    <row r="27" spans="2:19" s="193" customFormat="1" ht="12.95" customHeight="1">
      <c r="B27" s="210" t="s">
        <v>15</v>
      </c>
      <c r="C27" s="206"/>
      <c r="D27" s="205">
        <v>2022</v>
      </c>
      <c r="E27" s="207">
        <v>260</v>
      </c>
      <c r="F27" s="56"/>
      <c r="G27" s="56">
        <f>SUM(H27:I27)</f>
        <v>8</v>
      </c>
      <c r="H27" s="2062" t="s">
        <v>29</v>
      </c>
      <c r="I27" s="2062">
        <v>8</v>
      </c>
      <c r="J27" s="56"/>
      <c r="K27" s="56">
        <f>SUM(L27:N27)</f>
        <v>6</v>
      </c>
      <c r="L27" s="214">
        <v>4</v>
      </c>
      <c r="M27" s="2062">
        <v>1</v>
      </c>
      <c r="N27" s="2062">
        <v>1</v>
      </c>
      <c r="P27" s="209"/>
      <c r="Q27" s="210"/>
    </row>
    <row r="28" spans="2:19" s="193" customFormat="1" ht="12.95" customHeight="1">
      <c r="B28" s="210"/>
      <c r="C28" s="206"/>
      <c r="D28" s="205">
        <v>2023</v>
      </c>
      <c r="E28" s="207">
        <v>256</v>
      </c>
      <c r="F28" s="56"/>
      <c r="G28" s="56">
        <f>SUM(H28:I28)</f>
        <v>9</v>
      </c>
      <c r="H28" s="2062" t="s">
        <v>29</v>
      </c>
      <c r="I28" s="2062">
        <v>9</v>
      </c>
      <c r="J28" s="56"/>
      <c r="K28" s="56">
        <f>SUM(L28:N28)</f>
        <v>6</v>
      </c>
      <c r="L28" s="214">
        <v>4</v>
      </c>
      <c r="M28" s="2062">
        <v>1</v>
      </c>
      <c r="N28" s="2062">
        <v>1</v>
      </c>
      <c r="P28" s="209"/>
      <c r="Q28" s="210"/>
      <c r="R28" s="56"/>
      <c r="S28" s="56"/>
    </row>
    <row r="29" spans="2:19" s="193" customFormat="1" ht="12.95" customHeight="1">
      <c r="B29" s="210"/>
      <c r="C29" s="206"/>
      <c r="D29" s="205">
        <v>2024</v>
      </c>
      <c r="E29" s="207">
        <v>256</v>
      </c>
      <c r="F29" s="56"/>
      <c r="G29" s="56">
        <f>SUM(H29:I29)</f>
        <v>9</v>
      </c>
      <c r="H29" s="2062" t="s">
        <v>29</v>
      </c>
      <c r="I29" s="2062">
        <v>9</v>
      </c>
      <c r="J29" s="56"/>
      <c r="K29" s="56">
        <f>SUM(L29:N29)</f>
        <v>6</v>
      </c>
      <c r="L29" s="2062">
        <v>3</v>
      </c>
      <c r="M29" s="2062">
        <v>2</v>
      </c>
      <c r="N29" s="2062">
        <v>1</v>
      </c>
      <c r="P29" s="209"/>
      <c r="Q29" s="210"/>
      <c r="R29" s="56"/>
      <c r="S29" s="56"/>
    </row>
    <row r="30" spans="2:19" s="193" customFormat="1" ht="8.1" customHeight="1">
      <c r="B30" s="210"/>
      <c r="C30" s="206"/>
      <c r="D30" s="205"/>
      <c r="E30" s="207"/>
      <c r="F30" s="56"/>
      <c r="G30" s="56"/>
      <c r="H30" s="2062"/>
      <c r="I30" s="2062"/>
      <c r="J30" s="56"/>
      <c r="K30" s="56"/>
      <c r="L30" s="214"/>
      <c r="M30" s="2062"/>
      <c r="N30" s="2062"/>
      <c r="P30" s="209"/>
      <c r="Q30" s="210"/>
      <c r="R30" s="56"/>
      <c r="S30" s="56"/>
    </row>
    <row r="31" spans="2:19" s="193" customFormat="1" ht="12.95" customHeight="1">
      <c r="B31" s="210" t="s">
        <v>16</v>
      </c>
      <c r="C31" s="212"/>
      <c r="D31" s="205">
        <v>2022</v>
      </c>
      <c r="E31" s="207">
        <v>308</v>
      </c>
      <c r="F31" s="56"/>
      <c r="G31" s="214" t="s">
        <v>29</v>
      </c>
      <c r="H31" s="2062" t="s">
        <v>29</v>
      </c>
      <c r="I31" s="2062" t="s">
        <v>29</v>
      </c>
      <c r="J31" s="56"/>
      <c r="K31" s="56">
        <f>SUM(L31:N31)</f>
        <v>4</v>
      </c>
      <c r="L31" s="214">
        <v>1</v>
      </c>
      <c r="M31" s="2062">
        <v>2</v>
      </c>
      <c r="N31" s="2062">
        <v>1</v>
      </c>
      <c r="P31" s="209"/>
      <c r="Q31" s="213"/>
    </row>
    <row r="32" spans="2:19" s="193" customFormat="1" ht="12.95" customHeight="1">
      <c r="B32" s="210"/>
      <c r="C32" s="212"/>
      <c r="D32" s="205">
        <v>2023</v>
      </c>
      <c r="E32" s="207">
        <v>364</v>
      </c>
      <c r="F32" s="56"/>
      <c r="G32" s="214" t="s">
        <v>29</v>
      </c>
      <c r="H32" s="2062" t="s">
        <v>29</v>
      </c>
      <c r="I32" s="2062" t="s">
        <v>29</v>
      </c>
      <c r="J32" s="56"/>
      <c r="K32" s="56">
        <f>SUM(L32:N32)</f>
        <v>4</v>
      </c>
      <c r="L32" s="214">
        <v>1</v>
      </c>
      <c r="M32" s="2062">
        <v>2</v>
      </c>
      <c r="N32" s="2062">
        <v>1</v>
      </c>
      <c r="P32" s="209"/>
      <c r="Q32" s="213"/>
      <c r="R32" s="56"/>
      <c r="S32" s="56"/>
    </row>
    <row r="33" spans="2:19" s="193" customFormat="1" ht="12.95" customHeight="1">
      <c r="B33" s="210"/>
      <c r="C33" s="212"/>
      <c r="D33" s="205">
        <v>2024</v>
      </c>
      <c r="E33" s="207">
        <v>373</v>
      </c>
      <c r="F33" s="56"/>
      <c r="G33" s="56">
        <f>SUM(H33:I33)</f>
        <v>2</v>
      </c>
      <c r="H33" s="2062" t="s">
        <v>29</v>
      </c>
      <c r="I33" s="2062">
        <v>2</v>
      </c>
      <c r="J33" s="56"/>
      <c r="K33" s="56">
        <f>SUM(L33:N33)</f>
        <v>5</v>
      </c>
      <c r="L33" s="214">
        <v>1</v>
      </c>
      <c r="M33" s="2062">
        <v>3</v>
      </c>
      <c r="N33" s="2062">
        <v>1</v>
      </c>
      <c r="P33" s="209"/>
      <c r="Q33" s="213"/>
      <c r="R33" s="56"/>
      <c r="S33" s="56"/>
    </row>
    <row r="34" spans="2:19" s="193" customFormat="1" ht="8.1" customHeight="1">
      <c r="B34" s="210"/>
      <c r="C34" s="212"/>
      <c r="D34" s="205"/>
      <c r="E34" s="207"/>
      <c r="F34" s="56"/>
      <c r="G34" s="56"/>
      <c r="H34" s="2062"/>
      <c r="I34" s="2062"/>
      <c r="J34" s="56"/>
      <c r="K34" s="56"/>
      <c r="L34" s="214"/>
      <c r="M34" s="2062"/>
      <c r="N34" s="2062"/>
      <c r="P34" s="209"/>
      <c r="Q34" s="213"/>
      <c r="R34" s="56"/>
      <c r="S34" s="56"/>
    </row>
    <row r="35" spans="2:19" s="193" customFormat="1" ht="12.95" customHeight="1">
      <c r="B35" s="210" t="s">
        <v>17</v>
      </c>
      <c r="C35" s="194"/>
      <c r="D35" s="205">
        <v>2022</v>
      </c>
      <c r="E35" s="207">
        <v>384</v>
      </c>
      <c r="F35" s="56"/>
      <c r="G35" s="56">
        <f>SUM(H35:I35)</f>
        <v>7</v>
      </c>
      <c r="H35" s="2062">
        <v>4</v>
      </c>
      <c r="I35" s="2062">
        <v>3</v>
      </c>
      <c r="J35" s="56"/>
      <c r="K35" s="56">
        <f>SUM(L35:N35)</f>
        <v>11</v>
      </c>
      <c r="L35" s="214">
        <v>6</v>
      </c>
      <c r="M35" s="2062">
        <v>3</v>
      </c>
      <c r="N35" s="2062">
        <v>2</v>
      </c>
      <c r="P35" s="209"/>
      <c r="Q35" s="210"/>
    </row>
    <row r="36" spans="2:19" s="193" customFormat="1" ht="12.95" customHeight="1">
      <c r="B36" s="210"/>
      <c r="C36" s="194"/>
      <c r="D36" s="205">
        <v>2023</v>
      </c>
      <c r="E36" s="207">
        <v>394</v>
      </c>
      <c r="F36" s="56"/>
      <c r="G36" s="56">
        <f>SUM(H36:I36)</f>
        <v>6</v>
      </c>
      <c r="H36" s="2062">
        <v>3</v>
      </c>
      <c r="I36" s="2062">
        <v>3</v>
      </c>
      <c r="J36" s="56"/>
      <c r="K36" s="56">
        <f>SUM(L36:N36)</f>
        <v>10</v>
      </c>
      <c r="L36" s="214">
        <v>5</v>
      </c>
      <c r="M36" s="2062">
        <v>3</v>
      </c>
      <c r="N36" s="2062">
        <v>2</v>
      </c>
      <c r="P36" s="209"/>
      <c r="Q36" s="210"/>
      <c r="R36" s="56"/>
      <c r="S36" s="56"/>
    </row>
    <row r="37" spans="2:19" s="193" customFormat="1" ht="12.95" customHeight="1">
      <c r="B37" s="210"/>
      <c r="C37" s="194"/>
      <c r="D37" s="205">
        <v>2024</v>
      </c>
      <c r="E37" s="207">
        <v>384</v>
      </c>
      <c r="F37" s="56"/>
      <c r="G37" s="56">
        <f>SUM(H37:I37)</f>
        <v>7</v>
      </c>
      <c r="H37" s="2062">
        <v>3</v>
      </c>
      <c r="I37" s="2062">
        <v>4</v>
      </c>
      <c r="J37" s="56"/>
      <c r="K37" s="56">
        <f>SUM(L37:N37)</f>
        <v>9</v>
      </c>
      <c r="L37" s="214">
        <v>5</v>
      </c>
      <c r="M37" s="2062">
        <v>2</v>
      </c>
      <c r="N37" s="2062">
        <v>2</v>
      </c>
      <c r="P37" s="209"/>
      <c r="Q37" s="210"/>
      <c r="R37" s="56"/>
      <c r="S37" s="56"/>
    </row>
    <row r="38" spans="2:19" s="193" customFormat="1" ht="8.1" customHeight="1">
      <c r="B38" s="210"/>
      <c r="C38" s="194"/>
      <c r="D38" s="205"/>
      <c r="E38" s="207"/>
      <c r="F38" s="56"/>
      <c r="G38" s="56"/>
      <c r="H38" s="2062"/>
      <c r="I38" s="2062"/>
      <c r="J38" s="56"/>
      <c r="K38" s="56"/>
      <c r="L38" s="214"/>
      <c r="M38" s="2062"/>
      <c r="N38" s="2062"/>
      <c r="P38" s="209"/>
      <c r="Q38" s="210"/>
      <c r="R38" s="56"/>
      <c r="S38" s="56"/>
    </row>
    <row r="39" spans="2:19" s="193" customFormat="1" ht="12.95" customHeight="1">
      <c r="B39" s="210" t="s">
        <v>18</v>
      </c>
      <c r="C39" s="194"/>
      <c r="D39" s="205">
        <v>2022</v>
      </c>
      <c r="E39" s="207">
        <v>255</v>
      </c>
      <c r="F39" s="56"/>
      <c r="G39" s="56">
        <f>SUM(H39:I39)</f>
        <v>2</v>
      </c>
      <c r="H39" s="2062" t="s">
        <v>29</v>
      </c>
      <c r="I39" s="2062">
        <v>2</v>
      </c>
      <c r="J39" s="56"/>
      <c r="K39" s="56">
        <f>SUM(L39:N39)</f>
        <v>8</v>
      </c>
      <c r="L39" s="214">
        <v>6</v>
      </c>
      <c r="M39" s="2062">
        <v>2</v>
      </c>
      <c r="N39" s="2062" t="s">
        <v>29</v>
      </c>
      <c r="P39" s="209"/>
      <c r="Q39" s="210"/>
    </row>
    <row r="40" spans="2:19" s="193" customFormat="1" ht="12.95" customHeight="1">
      <c r="B40" s="210"/>
      <c r="C40" s="194"/>
      <c r="D40" s="205">
        <v>2023</v>
      </c>
      <c r="E40" s="207">
        <v>248</v>
      </c>
      <c r="F40" s="56"/>
      <c r="G40" s="56">
        <f>SUM(H40:I40)</f>
        <v>6</v>
      </c>
      <c r="H40" s="2062" t="s">
        <v>29</v>
      </c>
      <c r="I40" s="2062">
        <v>6</v>
      </c>
      <c r="J40" s="56"/>
      <c r="K40" s="56">
        <f>SUM(L40:N40)</f>
        <v>4</v>
      </c>
      <c r="L40" s="214">
        <v>2</v>
      </c>
      <c r="M40" s="2062">
        <v>2</v>
      </c>
      <c r="N40" s="2062" t="s">
        <v>29</v>
      </c>
      <c r="P40" s="209"/>
      <c r="Q40" s="210"/>
      <c r="R40" s="56"/>
      <c r="S40" s="56"/>
    </row>
    <row r="41" spans="2:19" s="193" customFormat="1" ht="12.95" customHeight="1">
      <c r="B41" s="210"/>
      <c r="C41" s="194"/>
      <c r="D41" s="205">
        <v>2024</v>
      </c>
      <c r="E41" s="207">
        <v>267</v>
      </c>
      <c r="F41" s="56"/>
      <c r="G41" s="56">
        <f>SUM(H41:I41)</f>
        <v>6</v>
      </c>
      <c r="H41" s="2062" t="s">
        <v>29</v>
      </c>
      <c r="I41" s="2062">
        <v>6</v>
      </c>
      <c r="J41" s="56"/>
      <c r="K41" s="56">
        <f>SUM(L41:N41)</f>
        <v>5</v>
      </c>
      <c r="L41" s="214">
        <v>2</v>
      </c>
      <c r="M41" s="2062">
        <v>3</v>
      </c>
      <c r="N41" s="2062" t="s">
        <v>29</v>
      </c>
      <c r="P41" s="209"/>
      <c r="Q41" s="210"/>
      <c r="R41" s="56"/>
      <c r="S41" s="56"/>
    </row>
    <row r="42" spans="2:19" s="193" customFormat="1" ht="8.1" customHeight="1">
      <c r="B42" s="210"/>
      <c r="C42" s="194"/>
      <c r="D42" s="205"/>
      <c r="E42" s="207"/>
      <c r="F42" s="56"/>
      <c r="G42" s="56"/>
      <c r="H42" s="2062"/>
      <c r="I42" s="2062"/>
      <c r="J42" s="56"/>
      <c r="K42" s="56"/>
      <c r="L42" s="214"/>
      <c r="M42" s="2062"/>
      <c r="N42" s="2062"/>
      <c r="P42" s="209"/>
      <c r="Q42" s="210"/>
      <c r="R42" s="56"/>
      <c r="S42" s="56"/>
    </row>
    <row r="43" spans="2:19" s="193" customFormat="1" ht="12.95" customHeight="1">
      <c r="B43" s="210" t="s">
        <v>19</v>
      </c>
      <c r="C43" s="194"/>
      <c r="D43" s="205">
        <v>2022</v>
      </c>
      <c r="E43" s="207">
        <v>463</v>
      </c>
      <c r="F43" s="56"/>
      <c r="G43" s="56">
        <f>SUM(H43:I43)</f>
        <v>5</v>
      </c>
      <c r="H43" s="2062">
        <v>2</v>
      </c>
      <c r="I43" s="2062">
        <v>3</v>
      </c>
      <c r="J43" s="56"/>
      <c r="K43" s="56">
        <f>SUM(L43:N43)</f>
        <v>8</v>
      </c>
      <c r="L43" s="214">
        <v>2</v>
      </c>
      <c r="M43" s="2062">
        <v>1</v>
      </c>
      <c r="N43" s="2062">
        <v>5</v>
      </c>
      <c r="P43" s="209"/>
      <c r="Q43" s="210"/>
    </row>
    <row r="44" spans="2:19" s="193" customFormat="1" ht="12.95" customHeight="1">
      <c r="B44" s="210"/>
      <c r="C44" s="194"/>
      <c r="D44" s="205">
        <v>2023</v>
      </c>
      <c r="E44" s="207">
        <v>438</v>
      </c>
      <c r="F44" s="56"/>
      <c r="G44" s="56">
        <f>SUM(H44:I44)</f>
        <v>5</v>
      </c>
      <c r="H44" s="2062">
        <v>3</v>
      </c>
      <c r="I44" s="2062">
        <v>2</v>
      </c>
      <c r="J44" s="56"/>
      <c r="K44" s="56">
        <f>SUM(L44:N44)</f>
        <v>8</v>
      </c>
      <c r="L44" s="214">
        <v>2</v>
      </c>
      <c r="M44" s="2062">
        <v>1</v>
      </c>
      <c r="N44" s="2062">
        <v>5</v>
      </c>
      <c r="P44" s="209"/>
      <c r="Q44" s="210"/>
      <c r="R44" s="56"/>
      <c r="S44" s="56"/>
    </row>
    <row r="45" spans="2:19" s="193" customFormat="1" ht="12.95" customHeight="1">
      <c r="B45" s="210"/>
      <c r="C45" s="194"/>
      <c r="D45" s="205">
        <v>2024</v>
      </c>
      <c r="E45" s="207">
        <v>460</v>
      </c>
      <c r="F45" s="56"/>
      <c r="G45" s="56">
        <f>SUM(H45:I45)</f>
        <v>5</v>
      </c>
      <c r="H45" s="2062">
        <v>3</v>
      </c>
      <c r="I45" s="2062">
        <v>2</v>
      </c>
      <c r="J45" s="56"/>
      <c r="K45" s="56">
        <f>SUM(L45:N45)</f>
        <v>8</v>
      </c>
      <c r="L45" s="214">
        <v>2</v>
      </c>
      <c r="M45" s="2062">
        <v>1</v>
      </c>
      <c r="N45" s="2062">
        <v>5</v>
      </c>
      <c r="P45" s="209"/>
      <c r="Q45" s="210"/>
      <c r="R45" s="56"/>
      <c r="S45" s="56"/>
    </row>
    <row r="46" spans="2:19" s="193" customFormat="1" ht="8.1" customHeight="1">
      <c r="B46" s="210"/>
      <c r="C46" s="194"/>
      <c r="D46" s="205"/>
      <c r="E46" s="207"/>
      <c r="F46" s="56"/>
      <c r="G46" s="56"/>
      <c r="H46" s="2062"/>
      <c r="I46" s="2062"/>
      <c r="J46" s="56"/>
      <c r="K46" s="56"/>
      <c r="L46" s="214"/>
      <c r="M46" s="2062"/>
      <c r="N46" s="2062"/>
      <c r="P46" s="209"/>
      <c r="Q46" s="210"/>
      <c r="R46" s="56"/>
      <c r="S46" s="56"/>
    </row>
    <row r="47" spans="2:19" s="193" customFormat="1" ht="12.95" customHeight="1">
      <c r="B47" s="210" t="s">
        <v>20</v>
      </c>
      <c r="C47" s="194"/>
      <c r="D47" s="205">
        <v>2022</v>
      </c>
      <c r="E47" s="207">
        <v>569</v>
      </c>
      <c r="F47" s="56"/>
      <c r="G47" s="56">
        <f>SUM(H47:I47)</f>
        <v>2</v>
      </c>
      <c r="H47" s="2062">
        <v>1</v>
      </c>
      <c r="I47" s="2062">
        <v>1</v>
      </c>
      <c r="J47" s="56"/>
      <c r="K47" s="56">
        <f>SUM(L47:N47)</f>
        <v>11</v>
      </c>
      <c r="L47" s="214">
        <v>1</v>
      </c>
      <c r="M47" s="2062">
        <v>1</v>
      </c>
      <c r="N47" s="2062">
        <v>9</v>
      </c>
      <c r="P47" s="209"/>
      <c r="Q47" s="210"/>
    </row>
    <row r="48" spans="2:19" s="193" customFormat="1" ht="12.95" customHeight="1">
      <c r="B48" s="210"/>
      <c r="C48" s="194"/>
      <c r="D48" s="205">
        <v>2023</v>
      </c>
      <c r="E48" s="207">
        <v>537</v>
      </c>
      <c r="F48" s="56"/>
      <c r="G48" s="56">
        <f>SUM(H48:I48)</f>
        <v>6</v>
      </c>
      <c r="H48" s="2062" t="s">
        <v>29</v>
      </c>
      <c r="I48" s="2062">
        <v>6</v>
      </c>
      <c r="J48" s="56"/>
      <c r="K48" s="56">
        <f>SUM(L48:N48)</f>
        <v>12</v>
      </c>
      <c r="L48" s="214">
        <v>2</v>
      </c>
      <c r="M48" s="2062">
        <v>1</v>
      </c>
      <c r="N48" s="2062">
        <v>9</v>
      </c>
      <c r="P48" s="1663">
        <v>2</v>
      </c>
      <c r="Q48" s="210"/>
      <c r="R48" s="56" t="s">
        <v>29</v>
      </c>
      <c r="S48" s="56"/>
    </row>
    <row r="49" spans="2:19" s="193" customFormat="1" ht="12.95" customHeight="1">
      <c r="B49" s="210"/>
      <c r="C49" s="194"/>
      <c r="D49" s="205">
        <v>2024</v>
      </c>
      <c r="E49" s="207">
        <v>524</v>
      </c>
      <c r="F49" s="56"/>
      <c r="G49" s="56">
        <f>SUM(H49:I49)</f>
        <v>4</v>
      </c>
      <c r="H49" s="2062">
        <v>3</v>
      </c>
      <c r="I49" s="2062">
        <v>1</v>
      </c>
      <c r="J49" s="56"/>
      <c r="K49" s="56">
        <f>SUM(L49:N49)</f>
        <v>12</v>
      </c>
      <c r="L49" s="214">
        <v>2</v>
      </c>
      <c r="M49" s="2062">
        <v>1</v>
      </c>
      <c r="N49" s="2062">
        <v>9</v>
      </c>
      <c r="P49" s="209"/>
      <c r="Q49" s="210"/>
      <c r="R49" s="56"/>
      <c r="S49" s="56"/>
    </row>
    <row r="50" spans="2:19" s="193" customFormat="1" ht="8.1" customHeight="1">
      <c r="B50" s="210"/>
      <c r="C50" s="194"/>
      <c r="D50" s="205"/>
      <c r="E50" s="207"/>
      <c r="F50" s="56"/>
      <c r="G50" s="56"/>
      <c r="H50" s="2062"/>
      <c r="I50" s="2062"/>
      <c r="J50" s="56"/>
      <c r="K50" s="56"/>
      <c r="L50" s="214"/>
      <c r="M50" s="2062"/>
      <c r="N50" s="2062"/>
      <c r="P50" s="209"/>
      <c r="Q50" s="210"/>
      <c r="R50" s="56"/>
      <c r="S50" s="56"/>
    </row>
    <row r="51" spans="2:19" s="193" customFormat="1" ht="12.95" customHeight="1">
      <c r="B51" s="210" t="s">
        <v>21</v>
      </c>
      <c r="C51" s="212"/>
      <c r="D51" s="205">
        <v>2022</v>
      </c>
      <c r="E51" s="207">
        <v>41</v>
      </c>
      <c r="F51" s="56"/>
      <c r="G51" s="214" t="s">
        <v>29</v>
      </c>
      <c r="H51" s="2062" t="s">
        <v>29</v>
      </c>
      <c r="I51" s="2062" t="s">
        <v>29</v>
      </c>
      <c r="J51" s="56"/>
      <c r="K51" s="56">
        <f>SUM(L51:N51)</f>
        <v>1</v>
      </c>
      <c r="L51" s="214" t="s">
        <v>29</v>
      </c>
      <c r="M51" s="2062">
        <v>1</v>
      </c>
      <c r="N51" s="2062" t="s">
        <v>29</v>
      </c>
      <c r="P51" s="209"/>
      <c r="Q51" s="213"/>
    </row>
    <row r="52" spans="2:19" s="193" customFormat="1" ht="12.95" customHeight="1">
      <c r="B52" s="210"/>
      <c r="C52" s="212"/>
      <c r="D52" s="205">
        <v>2023</v>
      </c>
      <c r="E52" s="207">
        <v>38</v>
      </c>
      <c r="F52" s="56"/>
      <c r="G52" s="214" t="s">
        <v>29</v>
      </c>
      <c r="H52" s="2062" t="s">
        <v>29</v>
      </c>
      <c r="I52" s="2062" t="s">
        <v>29</v>
      </c>
      <c r="J52" s="56"/>
      <c r="K52" s="56">
        <f>SUM(L52:N52)</f>
        <v>1</v>
      </c>
      <c r="L52" s="214" t="s">
        <v>29</v>
      </c>
      <c r="M52" s="2062">
        <v>1</v>
      </c>
      <c r="N52" s="2062" t="s">
        <v>29</v>
      </c>
      <c r="P52" s="209"/>
      <c r="Q52" s="213"/>
      <c r="R52" s="56"/>
      <c r="S52" s="56"/>
    </row>
    <row r="53" spans="2:19" s="193" customFormat="1" ht="12.95" customHeight="1">
      <c r="B53" s="210"/>
      <c r="C53" s="212"/>
      <c r="D53" s="205">
        <v>2024</v>
      </c>
      <c r="E53" s="207">
        <v>38</v>
      </c>
      <c r="F53" s="56"/>
      <c r="G53" s="214" t="s">
        <v>29</v>
      </c>
      <c r="H53" s="2062" t="s">
        <v>29</v>
      </c>
      <c r="I53" s="2062" t="s">
        <v>29</v>
      </c>
      <c r="J53" s="56"/>
      <c r="K53" s="56">
        <f>SUM(L53:N53)</f>
        <v>1</v>
      </c>
      <c r="L53" s="214" t="s">
        <v>29</v>
      </c>
      <c r="M53" s="2062">
        <v>1</v>
      </c>
      <c r="N53" s="2062" t="s">
        <v>29</v>
      </c>
      <c r="P53" s="209"/>
      <c r="Q53" s="213"/>
      <c r="R53" s="56"/>
    </row>
    <row r="54" spans="2:19" s="193" customFormat="1" ht="8.1" customHeight="1">
      <c r="B54" s="210"/>
      <c r="C54" s="212"/>
      <c r="D54" s="205"/>
      <c r="E54" s="207"/>
      <c r="F54" s="56"/>
      <c r="G54" s="56"/>
      <c r="H54" s="2062"/>
      <c r="I54" s="2062"/>
      <c r="J54" s="56"/>
      <c r="K54" s="56"/>
      <c r="L54" s="214"/>
      <c r="M54" s="2062"/>
      <c r="N54" s="2062"/>
      <c r="P54" s="209"/>
      <c r="Q54" s="213"/>
      <c r="R54" s="56"/>
      <c r="S54" s="56"/>
    </row>
    <row r="55" spans="2:19" s="193" customFormat="1" ht="12.95" customHeight="1">
      <c r="B55" s="210" t="s">
        <v>22</v>
      </c>
      <c r="C55" s="194"/>
      <c r="D55" s="205">
        <v>2022</v>
      </c>
      <c r="E55" s="207">
        <v>2166</v>
      </c>
      <c r="F55" s="56"/>
      <c r="G55" s="56">
        <f>SUM(H55:I55)</f>
        <v>45</v>
      </c>
      <c r="H55" s="2062">
        <v>22</v>
      </c>
      <c r="I55" s="2062">
        <v>23</v>
      </c>
      <c r="J55" s="56"/>
      <c r="K55" s="56">
        <f>SUM(L55:N55)</f>
        <v>32</v>
      </c>
      <c r="L55" s="214">
        <v>16</v>
      </c>
      <c r="M55" s="2062">
        <v>12</v>
      </c>
      <c r="N55" s="2062">
        <v>4</v>
      </c>
      <c r="P55" s="209"/>
      <c r="Q55" s="210"/>
    </row>
    <row r="56" spans="2:19" s="193" customFormat="1" ht="12.95" customHeight="1">
      <c r="B56" s="210"/>
      <c r="C56" s="194"/>
      <c r="D56" s="205">
        <v>2023</v>
      </c>
      <c r="E56" s="207">
        <v>2081</v>
      </c>
      <c r="F56" s="56"/>
      <c r="G56" s="56">
        <f>SUM(H56:I56)</f>
        <v>37</v>
      </c>
      <c r="H56" s="2062">
        <v>21</v>
      </c>
      <c r="I56" s="2062">
        <v>16</v>
      </c>
      <c r="J56" s="56"/>
      <c r="K56" s="56">
        <f>SUM(L56:N56)</f>
        <v>38</v>
      </c>
      <c r="L56" s="214">
        <v>22</v>
      </c>
      <c r="M56" s="2062">
        <v>12</v>
      </c>
      <c r="N56" s="2062">
        <v>4</v>
      </c>
      <c r="P56" s="209"/>
      <c r="Q56" s="210"/>
      <c r="R56" s="56"/>
      <c r="S56" s="56"/>
    </row>
    <row r="57" spans="2:19" s="193" customFormat="1" ht="12.95" customHeight="1">
      <c r="B57" s="210"/>
      <c r="C57" s="194"/>
      <c r="D57" s="205">
        <v>2024</v>
      </c>
      <c r="E57" s="207">
        <v>2068</v>
      </c>
      <c r="F57" s="56"/>
      <c r="G57" s="56">
        <f>SUM(H57:I57)</f>
        <v>36</v>
      </c>
      <c r="H57" s="2062">
        <v>20</v>
      </c>
      <c r="I57" s="2062">
        <v>16</v>
      </c>
      <c r="J57" s="56"/>
      <c r="K57" s="56">
        <f>SUM(L57:N57)</f>
        <v>37</v>
      </c>
      <c r="L57" s="2062">
        <v>21</v>
      </c>
      <c r="M57" s="2062">
        <v>12</v>
      </c>
      <c r="N57" s="2062">
        <v>4</v>
      </c>
      <c r="P57" s="209"/>
      <c r="Q57" s="210"/>
      <c r="R57" s="56"/>
      <c r="S57" s="56"/>
    </row>
    <row r="58" spans="2:19" s="193" customFormat="1" ht="8.1" customHeight="1">
      <c r="B58" s="210"/>
      <c r="C58" s="194"/>
      <c r="D58" s="205"/>
      <c r="E58" s="207"/>
      <c r="F58" s="56"/>
      <c r="G58" s="56"/>
      <c r="H58" s="2062"/>
      <c r="I58" s="2062"/>
      <c r="J58" s="56"/>
      <c r="K58" s="56"/>
      <c r="L58" s="214"/>
      <c r="M58" s="2062"/>
      <c r="N58" s="2062"/>
      <c r="P58" s="209"/>
      <c r="Q58" s="210"/>
      <c r="R58" s="56"/>
      <c r="S58" s="56"/>
    </row>
    <row r="59" spans="2:19" s="193" customFormat="1" ht="12.95" customHeight="1">
      <c r="B59" s="210" t="s">
        <v>23</v>
      </c>
      <c r="C59" s="194"/>
      <c r="D59" s="205">
        <v>2022</v>
      </c>
      <c r="E59" s="207">
        <v>160</v>
      </c>
      <c r="F59" s="56"/>
      <c r="G59" s="56">
        <f>SUM(H59:I59)</f>
        <v>6</v>
      </c>
      <c r="H59" s="2062">
        <v>1</v>
      </c>
      <c r="I59" s="2062">
        <v>5</v>
      </c>
      <c r="J59" s="56"/>
      <c r="K59" s="56">
        <f>SUM(L59:N59)</f>
        <v>8</v>
      </c>
      <c r="L59" s="214">
        <v>3</v>
      </c>
      <c r="M59" s="2062">
        <v>5</v>
      </c>
      <c r="N59" s="2062" t="s">
        <v>29</v>
      </c>
      <c r="P59" s="209"/>
      <c r="Q59" s="210"/>
    </row>
    <row r="60" spans="2:19" s="193" customFormat="1" ht="12.95" customHeight="1">
      <c r="B60" s="210"/>
      <c r="C60" s="194"/>
      <c r="D60" s="205">
        <v>2023</v>
      </c>
      <c r="E60" s="207">
        <v>158</v>
      </c>
      <c r="F60" s="56"/>
      <c r="G60" s="56">
        <f>SUM(H60:I60)</f>
        <v>4</v>
      </c>
      <c r="H60" s="2062">
        <v>1</v>
      </c>
      <c r="I60" s="2062">
        <v>3</v>
      </c>
      <c r="J60" s="56"/>
      <c r="K60" s="56">
        <f>SUM(L60:N60)</f>
        <v>10</v>
      </c>
      <c r="L60" s="214">
        <v>5</v>
      </c>
      <c r="M60" s="2062">
        <v>5</v>
      </c>
      <c r="N60" s="2062" t="s">
        <v>29</v>
      </c>
      <c r="P60" s="209"/>
      <c r="Q60" s="210"/>
      <c r="R60" s="56"/>
      <c r="S60" s="56"/>
    </row>
    <row r="61" spans="2:19" s="193" customFormat="1" ht="12.95" customHeight="1">
      <c r="B61" s="210"/>
      <c r="C61" s="194"/>
      <c r="D61" s="205">
        <v>2024</v>
      </c>
      <c r="E61" s="207">
        <v>162</v>
      </c>
      <c r="F61" s="56"/>
      <c r="G61" s="56">
        <f>SUM(H61:I61)</f>
        <v>4</v>
      </c>
      <c r="H61" s="2062">
        <v>1</v>
      </c>
      <c r="I61" s="2062">
        <v>3</v>
      </c>
      <c r="J61" s="56"/>
      <c r="K61" s="56">
        <f>SUM(L61:N61)</f>
        <v>12</v>
      </c>
      <c r="L61" s="214">
        <v>5</v>
      </c>
      <c r="M61" s="2062">
        <v>7</v>
      </c>
      <c r="N61" s="2062" t="s">
        <v>29</v>
      </c>
      <c r="P61" s="209"/>
      <c r="Q61" s="210"/>
      <c r="R61" s="56"/>
      <c r="S61" s="56"/>
    </row>
    <row r="62" spans="2:19" s="193" customFormat="1" ht="8.1" customHeight="1">
      <c r="B62" s="210"/>
      <c r="C62" s="194"/>
      <c r="D62" s="205"/>
      <c r="E62" s="207"/>
      <c r="F62" s="56"/>
      <c r="G62" s="56"/>
      <c r="H62" s="2062"/>
      <c r="I62" s="2062"/>
      <c r="J62" s="56"/>
      <c r="K62" s="56"/>
      <c r="L62" s="214"/>
      <c r="M62" s="2062"/>
      <c r="N62" s="2062"/>
      <c r="P62" s="209"/>
      <c r="Q62" s="210"/>
      <c r="R62" s="56"/>
      <c r="S62" s="56"/>
    </row>
    <row r="63" spans="2:19" s="193" customFormat="1" ht="12.95" customHeight="1">
      <c r="B63" s="210" t="s">
        <v>24</v>
      </c>
      <c r="C63" s="194"/>
      <c r="D63" s="205">
        <v>2022</v>
      </c>
      <c r="E63" s="207">
        <v>397</v>
      </c>
      <c r="F63" s="56"/>
      <c r="G63" s="56">
        <f>SUM(H63:I63)</f>
        <v>18</v>
      </c>
      <c r="H63" s="2062">
        <v>17</v>
      </c>
      <c r="I63" s="2062">
        <v>1</v>
      </c>
      <c r="J63" s="56"/>
      <c r="K63" s="56">
        <f>SUM(L63:N63)</f>
        <v>15</v>
      </c>
      <c r="L63" s="214">
        <v>6</v>
      </c>
      <c r="M63" s="2062" t="s">
        <v>29</v>
      </c>
      <c r="N63" s="2062">
        <v>9</v>
      </c>
      <c r="P63" s="209"/>
      <c r="Q63" s="210"/>
    </row>
    <row r="64" spans="2:19" s="193" customFormat="1" ht="12.95" customHeight="1">
      <c r="B64" s="210"/>
      <c r="C64" s="194"/>
      <c r="D64" s="205">
        <v>2023</v>
      </c>
      <c r="E64" s="207">
        <v>378</v>
      </c>
      <c r="F64" s="56"/>
      <c r="G64" s="56">
        <f>SUM(H64:I64)</f>
        <v>18</v>
      </c>
      <c r="H64" s="2062">
        <v>17</v>
      </c>
      <c r="I64" s="2062">
        <v>1</v>
      </c>
      <c r="J64" s="56"/>
      <c r="K64" s="56">
        <f>SUM(L64:N64)</f>
        <v>16</v>
      </c>
      <c r="L64" s="214">
        <v>7</v>
      </c>
      <c r="M64" s="2062" t="s">
        <v>29</v>
      </c>
      <c r="N64" s="2062">
        <v>9</v>
      </c>
      <c r="P64" s="209"/>
      <c r="Q64" s="210"/>
      <c r="R64" s="56"/>
      <c r="S64" s="56"/>
    </row>
    <row r="65" spans="2:19" s="193" customFormat="1" ht="12.95" customHeight="1">
      <c r="B65" s="210"/>
      <c r="C65" s="194"/>
      <c r="D65" s="205">
        <v>2024</v>
      </c>
      <c r="E65" s="207">
        <v>372</v>
      </c>
      <c r="F65" s="56"/>
      <c r="G65" s="56">
        <f>SUM(H65:I65)</f>
        <v>21</v>
      </c>
      <c r="H65" s="2062">
        <v>18</v>
      </c>
      <c r="I65" s="2062">
        <v>3</v>
      </c>
      <c r="J65" s="56"/>
      <c r="K65" s="56">
        <f>SUM(L65:N65)</f>
        <v>17</v>
      </c>
      <c r="L65" s="2062">
        <v>8</v>
      </c>
      <c r="M65" s="2062" t="s">
        <v>29</v>
      </c>
      <c r="N65" s="2062">
        <v>9</v>
      </c>
      <c r="P65" s="209"/>
      <c r="Q65" s="210"/>
      <c r="R65" s="56"/>
      <c r="S65" s="56"/>
    </row>
    <row r="66" spans="2:19" s="193" customFormat="1" ht="8.1" customHeight="1">
      <c r="B66" s="210"/>
      <c r="C66" s="194"/>
      <c r="D66" s="205"/>
      <c r="E66" s="207"/>
      <c r="F66" s="56"/>
      <c r="G66" s="56"/>
      <c r="H66" s="2062"/>
      <c r="I66" s="2062"/>
      <c r="J66" s="56"/>
      <c r="K66" s="56"/>
      <c r="L66" s="214"/>
      <c r="M66" s="2062"/>
      <c r="N66" s="2062"/>
      <c r="P66" s="209"/>
      <c r="Q66" s="210"/>
      <c r="R66" s="56"/>
      <c r="S66" s="56"/>
    </row>
    <row r="67" spans="2:19" s="193" customFormat="1" ht="12.95" customHeight="1">
      <c r="B67" s="210" t="s">
        <v>25</v>
      </c>
      <c r="C67" s="194"/>
      <c r="D67" s="205">
        <v>2022</v>
      </c>
      <c r="E67" s="207">
        <v>481</v>
      </c>
      <c r="F67" s="56"/>
      <c r="G67" s="56">
        <f>SUM(H67:I67)</f>
        <v>14</v>
      </c>
      <c r="H67" s="2062">
        <v>9</v>
      </c>
      <c r="I67" s="2062">
        <v>5</v>
      </c>
      <c r="J67" s="56"/>
      <c r="K67" s="56">
        <f>SUM(L67:N67)</f>
        <v>18</v>
      </c>
      <c r="L67" s="214">
        <v>3</v>
      </c>
      <c r="M67" s="2062">
        <v>1</v>
      </c>
      <c r="N67" s="2062">
        <v>14</v>
      </c>
      <c r="P67" s="209"/>
      <c r="Q67" s="210"/>
    </row>
    <row r="68" spans="2:19" s="193" customFormat="1" ht="12.95" customHeight="1">
      <c r="B68" s="210"/>
      <c r="C68" s="194"/>
      <c r="D68" s="205">
        <v>2023</v>
      </c>
      <c r="E68" s="207">
        <v>466</v>
      </c>
      <c r="F68" s="56"/>
      <c r="G68" s="56">
        <f>SUM(H68:I68)</f>
        <v>12</v>
      </c>
      <c r="H68" s="2062">
        <v>9</v>
      </c>
      <c r="I68" s="2062">
        <v>3</v>
      </c>
      <c r="J68" s="56"/>
      <c r="K68" s="56">
        <f>SUM(L68:N68)</f>
        <v>20</v>
      </c>
      <c r="L68" s="214">
        <v>5</v>
      </c>
      <c r="M68" s="2062">
        <v>1</v>
      </c>
      <c r="N68" s="2062">
        <v>14</v>
      </c>
      <c r="P68" s="209"/>
      <c r="Q68" s="210"/>
      <c r="R68" s="56"/>
      <c r="S68" s="56"/>
    </row>
    <row r="69" spans="2:19" s="193" customFormat="1" ht="12.95" customHeight="1">
      <c r="B69" s="210"/>
      <c r="C69" s="194"/>
      <c r="D69" s="205">
        <v>2024</v>
      </c>
      <c r="E69" s="207">
        <v>473</v>
      </c>
      <c r="F69" s="56"/>
      <c r="G69" s="56">
        <f>SUM(H69:I69)</f>
        <v>12</v>
      </c>
      <c r="H69" s="2062">
        <v>9</v>
      </c>
      <c r="I69" s="2062">
        <v>3</v>
      </c>
      <c r="J69" s="56"/>
      <c r="K69" s="56">
        <f>SUM(L69:N69)</f>
        <v>20</v>
      </c>
      <c r="L69" s="2062">
        <v>5</v>
      </c>
      <c r="M69" s="2062">
        <v>1</v>
      </c>
      <c r="N69" s="2062">
        <v>14</v>
      </c>
      <c r="P69" s="209"/>
      <c r="Q69" s="210"/>
      <c r="R69" s="56"/>
      <c r="S69" s="56"/>
    </row>
    <row r="70" spans="2:19" s="193" customFormat="1" ht="8.1" customHeight="1">
      <c r="B70" s="210"/>
      <c r="C70" s="194"/>
      <c r="D70" s="205"/>
      <c r="E70" s="207"/>
      <c r="F70" s="56"/>
      <c r="G70" s="56"/>
      <c r="H70" s="2062"/>
      <c r="I70" s="2062"/>
      <c r="J70" s="56"/>
      <c r="K70" s="56"/>
      <c r="L70" s="214"/>
      <c r="M70" s="2062"/>
      <c r="N70" s="2062"/>
      <c r="P70" s="209"/>
      <c r="Q70" s="210"/>
      <c r="R70" s="56"/>
      <c r="S70" s="56"/>
    </row>
    <row r="71" spans="2:19" s="193" customFormat="1" ht="12.95" customHeight="1">
      <c r="B71" s="210" t="s">
        <v>26</v>
      </c>
      <c r="C71" s="212"/>
      <c r="D71" s="205">
        <v>2022</v>
      </c>
      <c r="E71" s="207">
        <v>350</v>
      </c>
      <c r="F71" s="56"/>
      <c r="G71" s="56">
        <f>SUM(H71:I71)</f>
        <v>6</v>
      </c>
      <c r="H71" s="2062">
        <v>3</v>
      </c>
      <c r="I71" s="2062">
        <v>3</v>
      </c>
      <c r="J71" s="56"/>
      <c r="K71" s="56">
        <f>SUM(L71:N71)</f>
        <v>7</v>
      </c>
      <c r="L71" s="214">
        <v>1</v>
      </c>
      <c r="M71" s="2062">
        <v>2</v>
      </c>
      <c r="N71" s="2062">
        <v>4</v>
      </c>
      <c r="P71" s="209"/>
      <c r="Q71" s="213"/>
    </row>
    <row r="72" spans="2:19" s="193" customFormat="1" ht="12.95" customHeight="1">
      <c r="B72" s="210"/>
      <c r="C72" s="212"/>
      <c r="D72" s="205">
        <v>2023</v>
      </c>
      <c r="E72" s="207">
        <v>353</v>
      </c>
      <c r="F72" s="56"/>
      <c r="G72" s="56">
        <f>SUM(H72:I72)</f>
        <v>4</v>
      </c>
      <c r="H72" s="2062">
        <v>3</v>
      </c>
      <c r="I72" s="2062">
        <v>1</v>
      </c>
      <c r="J72" s="56"/>
      <c r="K72" s="56">
        <f>SUM(L72:N72)</f>
        <v>9</v>
      </c>
      <c r="L72" s="214">
        <v>3</v>
      </c>
      <c r="M72" s="2062">
        <v>2</v>
      </c>
      <c r="N72" s="2062">
        <v>4</v>
      </c>
      <c r="P72" s="209"/>
      <c r="Q72" s="213"/>
    </row>
    <row r="73" spans="2:19" s="193" customFormat="1" ht="12.95" customHeight="1">
      <c r="B73" s="210"/>
      <c r="C73" s="212"/>
      <c r="D73" s="205">
        <v>2024</v>
      </c>
      <c r="E73" s="207">
        <v>358</v>
      </c>
      <c r="F73" s="56"/>
      <c r="G73" s="56">
        <f>SUM(H73:I73)</f>
        <v>4</v>
      </c>
      <c r="H73" s="2062">
        <v>3</v>
      </c>
      <c r="I73" s="2062">
        <v>1</v>
      </c>
      <c r="J73" s="56"/>
      <c r="K73" s="56">
        <f>SUM(L73:N73)</f>
        <v>10</v>
      </c>
      <c r="L73" s="2062">
        <v>4</v>
      </c>
      <c r="M73" s="2062">
        <v>2</v>
      </c>
      <c r="N73" s="2062">
        <v>4</v>
      </c>
      <c r="P73" s="209"/>
      <c r="Q73" s="213"/>
    </row>
    <row r="74" spans="2:19" s="193" customFormat="1" ht="8.1" customHeight="1">
      <c r="B74" s="210"/>
      <c r="C74" s="212"/>
      <c r="D74" s="205"/>
      <c r="E74" s="207"/>
      <c r="F74" s="56"/>
      <c r="G74" s="56"/>
      <c r="H74" s="2062"/>
      <c r="I74" s="2062"/>
      <c r="J74" s="56"/>
      <c r="K74" s="56"/>
      <c r="L74" s="214"/>
      <c r="M74" s="2062"/>
      <c r="N74" s="2062"/>
      <c r="P74" s="209"/>
      <c r="Q74" s="213"/>
    </row>
    <row r="75" spans="2:19" s="193" customFormat="1" ht="12.95" customHeight="1">
      <c r="B75" s="210" t="s">
        <v>27</v>
      </c>
      <c r="C75" s="212"/>
      <c r="D75" s="205">
        <v>2022</v>
      </c>
      <c r="E75" s="207">
        <v>15</v>
      </c>
      <c r="F75" s="56"/>
      <c r="G75" s="56">
        <f>SUM(H75:I75)</f>
        <v>2</v>
      </c>
      <c r="H75" s="2062">
        <v>1</v>
      </c>
      <c r="I75" s="2062">
        <v>1</v>
      </c>
      <c r="J75" s="56"/>
      <c r="K75" s="214" t="s">
        <v>29</v>
      </c>
      <c r="L75" s="214" t="s">
        <v>29</v>
      </c>
      <c r="M75" s="2062" t="s">
        <v>29</v>
      </c>
      <c r="N75" s="2062" t="s">
        <v>29</v>
      </c>
      <c r="P75" s="209"/>
      <c r="Q75" s="213"/>
    </row>
    <row r="76" spans="2:19" s="193" customFormat="1" ht="12.95" customHeight="1">
      <c r="B76" s="210"/>
      <c r="C76" s="212"/>
      <c r="D76" s="205">
        <v>2023</v>
      </c>
      <c r="E76" s="207">
        <v>15</v>
      </c>
      <c r="F76" s="56"/>
      <c r="G76" s="56">
        <f>SUM(H76:I76)</f>
        <v>1</v>
      </c>
      <c r="H76" s="2062">
        <v>1</v>
      </c>
      <c r="I76" s="2062" t="s">
        <v>29</v>
      </c>
      <c r="J76" s="56"/>
      <c r="K76" s="56">
        <f>SUM(L76:N76)</f>
        <v>1</v>
      </c>
      <c r="L76" s="214">
        <v>1</v>
      </c>
      <c r="M76" s="2062" t="s">
        <v>29</v>
      </c>
      <c r="N76" s="2062" t="s">
        <v>29</v>
      </c>
      <c r="P76" s="209"/>
      <c r="Q76" s="213"/>
    </row>
    <row r="77" spans="2:19" s="193" customFormat="1" ht="12.95" customHeight="1">
      <c r="B77" s="210"/>
      <c r="C77" s="212"/>
      <c r="D77" s="205">
        <v>2024</v>
      </c>
      <c r="E77" s="207">
        <v>15</v>
      </c>
      <c r="F77" s="56"/>
      <c r="G77" s="56">
        <f>SUM(H77:I77)</f>
        <v>1</v>
      </c>
      <c r="H77" s="2062">
        <v>1</v>
      </c>
      <c r="I77" s="2062" t="s">
        <v>29</v>
      </c>
      <c r="J77" s="56"/>
      <c r="K77" s="56">
        <f>SUM(L77:N77)</f>
        <v>1</v>
      </c>
      <c r="L77" s="214">
        <v>1</v>
      </c>
      <c r="M77" s="2062" t="s">
        <v>29</v>
      </c>
      <c r="N77" s="2062" t="s">
        <v>29</v>
      </c>
      <c r="P77" s="209"/>
      <c r="Q77" s="213"/>
    </row>
    <row r="78" spans="2:19" s="193" customFormat="1" ht="8.1" customHeight="1">
      <c r="B78" s="210"/>
      <c r="C78" s="212"/>
      <c r="D78" s="205"/>
      <c r="E78" s="207"/>
      <c r="F78" s="56"/>
      <c r="G78" s="56"/>
      <c r="H78" s="2062"/>
      <c r="I78" s="2062"/>
      <c r="J78" s="56"/>
      <c r="K78" s="56"/>
      <c r="L78" s="214"/>
      <c r="M78" s="2062"/>
      <c r="N78" s="2062"/>
      <c r="P78" s="209"/>
      <c r="Q78" s="213"/>
    </row>
    <row r="79" spans="2:19" s="193" customFormat="1" ht="12.95" customHeight="1">
      <c r="B79" s="210" t="s">
        <v>28</v>
      </c>
      <c r="C79" s="212"/>
      <c r="D79" s="205">
        <v>2022</v>
      </c>
      <c r="E79" s="207">
        <v>70</v>
      </c>
      <c r="F79" s="56"/>
      <c r="G79" s="214" t="s">
        <v>29</v>
      </c>
      <c r="H79" s="2062" t="s">
        <v>29</v>
      </c>
      <c r="I79" s="2062" t="s">
        <v>29</v>
      </c>
      <c r="J79" s="56"/>
      <c r="K79" s="214" t="s">
        <v>29</v>
      </c>
      <c r="L79" s="214" t="s">
        <v>29</v>
      </c>
      <c r="M79" s="2062" t="s">
        <v>29</v>
      </c>
      <c r="N79" s="2062" t="s">
        <v>29</v>
      </c>
      <c r="P79" s="209"/>
      <c r="Q79" s="213"/>
    </row>
    <row r="80" spans="2:19" s="193" customFormat="1" ht="12.95" customHeight="1">
      <c r="B80" s="210"/>
      <c r="C80" s="212"/>
      <c r="D80" s="205">
        <v>2023</v>
      </c>
      <c r="E80" s="207">
        <v>67</v>
      </c>
      <c r="F80" s="56"/>
      <c r="G80" s="214" t="s">
        <v>29</v>
      </c>
      <c r="H80" s="2062" t="s">
        <v>29</v>
      </c>
      <c r="I80" s="2062" t="s">
        <v>29</v>
      </c>
      <c r="J80" s="56"/>
      <c r="K80" s="214" t="s">
        <v>29</v>
      </c>
      <c r="L80" s="214" t="s">
        <v>29</v>
      </c>
      <c r="M80" s="2062" t="s">
        <v>29</v>
      </c>
      <c r="N80" s="2062" t="s">
        <v>29</v>
      </c>
      <c r="P80" s="209"/>
      <c r="Q80" s="213"/>
      <c r="R80" s="56"/>
      <c r="S80" s="56"/>
    </row>
    <row r="81" spans="1:20" s="193" customFormat="1" ht="12.95" customHeight="1">
      <c r="B81" s="210"/>
      <c r="C81" s="212"/>
      <c r="D81" s="205">
        <v>2024</v>
      </c>
      <c r="E81" s="207">
        <v>68</v>
      </c>
      <c r="F81" s="56"/>
      <c r="G81" s="214" t="s">
        <v>29</v>
      </c>
      <c r="H81" s="2062" t="s">
        <v>29</v>
      </c>
      <c r="I81" s="2062" t="s">
        <v>29</v>
      </c>
      <c r="J81" s="56"/>
      <c r="K81" s="214" t="s">
        <v>29</v>
      </c>
      <c r="L81" s="214" t="s">
        <v>29</v>
      </c>
      <c r="M81" s="2062" t="s">
        <v>29</v>
      </c>
      <c r="N81" s="2062" t="s">
        <v>29</v>
      </c>
      <c r="P81" s="209"/>
      <c r="Q81" s="213"/>
      <c r="R81" s="56"/>
      <c r="S81" s="56"/>
      <c r="T81" s="216"/>
    </row>
    <row r="82" spans="1:20" s="193" customFormat="1" ht="8.1" customHeight="1">
      <c r="A82" s="217"/>
      <c r="B82" s="218"/>
      <c r="C82" s="219"/>
      <c r="D82" s="220"/>
      <c r="E82" s="220"/>
      <c r="F82" s="221"/>
      <c r="G82" s="221"/>
      <c r="H82" s="2063"/>
      <c r="I82" s="2063"/>
      <c r="J82" s="221"/>
      <c r="K82" s="221"/>
      <c r="L82" s="221"/>
      <c r="M82" s="2063"/>
      <c r="N82" s="2063"/>
      <c r="O82" s="217"/>
      <c r="P82" s="209"/>
      <c r="Q82" s="213"/>
      <c r="R82" s="223"/>
      <c r="S82" s="223"/>
      <c r="T82" s="207"/>
    </row>
    <row r="83" spans="1:20" s="228" customFormat="1" ht="17.25" customHeight="1">
      <c r="B83" s="225"/>
      <c r="D83" s="227"/>
      <c r="E83" s="227"/>
      <c r="H83" s="2064"/>
      <c r="I83" s="2064"/>
      <c r="M83" s="2068"/>
      <c r="N83" s="2068"/>
      <c r="O83" s="230" t="s">
        <v>30</v>
      </c>
    </row>
    <row r="84" spans="1:20" s="228" customFormat="1">
      <c r="B84" s="225"/>
      <c r="D84" s="227"/>
      <c r="E84" s="227"/>
      <c r="H84" s="2064"/>
      <c r="I84" s="2064"/>
      <c r="M84" s="2068"/>
      <c r="N84" s="2068"/>
      <c r="O84" s="860" t="s">
        <v>275</v>
      </c>
    </row>
    <row r="85" spans="1:20" s="228" customFormat="1">
      <c r="B85" s="225" t="s">
        <v>1064</v>
      </c>
      <c r="H85" s="2064"/>
      <c r="I85" s="2064"/>
      <c r="M85" s="2068"/>
      <c r="N85" s="2068"/>
    </row>
    <row r="86" spans="1:20" s="228" customFormat="1">
      <c r="B86" s="235" t="s">
        <v>381</v>
      </c>
      <c r="H86" s="2064"/>
      <c r="I86" s="2064"/>
      <c r="M86" s="2068"/>
      <c r="N86" s="2068"/>
    </row>
    <row r="87" spans="1:20" s="228" customFormat="1">
      <c r="B87" s="238" t="s">
        <v>382</v>
      </c>
      <c r="H87" s="2064"/>
      <c r="I87" s="2064"/>
      <c r="M87" s="2068"/>
      <c r="N87" s="2068"/>
    </row>
    <row r="88" spans="1:20" s="866" customFormat="1" ht="15.75" customHeight="1">
      <c r="B88" s="241"/>
      <c r="C88" s="863"/>
      <c r="D88" s="864"/>
      <c r="E88" s="864"/>
      <c r="F88" s="865"/>
      <c r="G88" s="865"/>
      <c r="H88" s="2065"/>
      <c r="I88" s="2065"/>
      <c r="J88" s="865"/>
      <c r="K88" s="865"/>
      <c r="L88" s="865"/>
      <c r="M88" s="2069"/>
      <c r="N88" s="2069"/>
      <c r="P88" s="865"/>
      <c r="Q88" s="865"/>
      <c r="R88" s="865"/>
      <c r="S88" s="865"/>
      <c r="T88" s="865"/>
    </row>
    <row r="89" spans="1:20" s="242" customFormat="1" ht="15.75" customHeight="1">
      <c r="B89" s="243"/>
      <c r="C89" s="867"/>
      <c r="D89" s="868"/>
      <c r="E89" s="868"/>
      <c r="F89" s="869"/>
      <c r="G89" s="869"/>
      <c r="H89" s="2066"/>
      <c r="I89" s="2066"/>
      <c r="J89" s="869"/>
      <c r="K89" s="869"/>
      <c r="L89" s="869"/>
      <c r="M89" s="2066"/>
      <c r="N89" s="2066"/>
      <c r="P89" s="244"/>
      <c r="Q89" s="244"/>
      <c r="R89" s="245"/>
      <c r="S89" s="244"/>
    </row>
    <row r="90" spans="1:20" ht="15.75">
      <c r="B90" s="246"/>
      <c r="C90" s="247"/>
      <c r="D90" s="248"/>
      <c r="E90" s="248"/>
      <c r="F90" s="244"/>
      <c r="G90" s="244"/>
      <c r="H90" s="2067"/>
      <c r="I90" s="2067"/>
      <c r="J90" s="244"/>
      <c r="K90" s="244"/>
      <c r="L90" s="244"/>
      <c r="M90" s="2067"/>
      <c r="N90" s="2067"/>
    </row>
  </sheetData>
  <mergeCells count="4">
    <mergeCell ref="G9:I9"/>
    <mergeCell ref="K9:N9"/>
    <mergeCell ref="G10:I10"/>
    <mergeCell ref="K10:N10"/>
  </mergeCells>
  <hyperlinks>
    <hyperlink ref="O1" r:id="rId1"/>
  </hyperlink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M82"/>
  <sheetViews>
    <sheetView showGridLines="0" view="pageBreakPreview" zoomScale="80" zoomScaleNormal="100" zoomScaleSheetLayoutView="80" workbookViewId="0">
      <selection activeCell="H1" sqref="H1:H2"/>
    </sheetView>
  </sheetViews>
  <sheetFormatPr defaultColWidth="10.42578125" defaultRowHeight="14.25"/>
  <cols>
    <col min="1" max="1" width="1.85546875" style="253" customWidth="1"/>
    <col min="2" max="2" width="13.140625" style="253" customWidth="1"/>
    <col min="3" max="3" width="9.85546875" style="253" customWidth="1"/>
    <col min="4" max="4" width="11.42578125" style="254" customWidth="1"/>
    <col min="5" max="7" width="25.28515625" style="2053" customWidth="1"/>
    <col min="8" max="8" width="1.85546875" style="255" customWidth="1"/>
    <col min="9" max="9" width="11" style="253" customWidth="1"/>
    <col min="10" max="10" width="1" style="253" customWidth="1"/>
    <col min="11" max="11" width="11" style="253" customWidth="1"/>
    <col min="12" max="12" width="12.5703125" style="253" customWidth="1"/>
    <col min="13" max="13" width="11" style="253" customWidth="1"/>
    <col min="14" max="16384" width="10.42578125" style="253"/>
  </cols>
  <sheetData>
    <row r="1" spans="1:12">
      <c r="H1" s="2380" t="s">
        <v>110</v>
      </c>
    </row>
    <row r="2" spans="1:12">
      <c r="H2" s="2381" t="s">
        <v>111</v>
      </c>
    </row>
    <row r="3" spans="1:12" ht="8.1" customHeight="1">
      <c r="G3" s="253"/>
    </row>
    <row r="4" spans="1:12" ht="8.1" customHeight="1"/>
    <row r="5" spans="1:12" s="158" customFormat="1" ht="20.100000000000001" customHeight="1">
      <c r="B5" s="159" t="s">
        <v>1431</v>
      </c>
      <c r="C5" s="160" t="s">
        <v>1166</v>
      </c>
      <c r="D5" s="161"/>
      <c r="E5" s="1906"/>
      <c r="F5" s="1906"/>
      <c r="G5" s="1906"/>
      <c r="H5" s="162"/>
      <c r="I5" s="163"/>
      <c r="J5" s="163"/>
      <c r="K5" s="163"/>
    </row>
    <row r="6" spans="1:12" s="164" customFormat="1" ht="20.100000000000001" customHeight="1">
      <c r="B6" s="165" t="s">
        <v>1432</v>
      </c>
      <c r="C6" s="166" t="s">
        <v>1167</v>
      </c>
      <c r="D6" s="167"/>
      <c r="E6" s="1909"/>
      <c r="F6" s="1909"/>
      <c r="G6" s="1909"/>
      <c r="H6" s="165"/>
      <c r="I6" s="166"/>
      <c r="J6" s="166"/>
      <c r="K6" s="166"/>
    </row>
    <row r="7" spans="1:12" s="168" customFormat="1" ht="9.9499999999999993" customHeight="1">
      <c r="B7" s="169"/>
      <c r="C7" s="169"/>
      <c r="D7" s="170"/>
      <c r="E7" s="2054"/>
      <c r="F7" s="2054"/>
      <c r="G7" s="2054"/>
      <c r="H7" s="171"/>
    </row>
    <row r="8" spans="1:12" s="853" customFormat="1" ht="5.25" customHeight="1">
      <c r="A8" s="172"/>
      <c r="B8" s="173"/>
      <c r="C8" s="174"/>
      <c r="D8" s="175"/>
      <c r="E8" s="2055"/>
      <c r="F8" s="2055"/>
      <c r="G8" s="2055"/>
      <c r="H8" s="176"/>
    </row>
    <row r="9" spans="1:12" s="853" customFormat="1">
      <c r="A9" s="178"/>
      <c r="B9" s="178" t="s">
        <v>0</v>
      </c>
      <c r="C9" s="179"/>
      <c r="D9" s="180" t="s">
        <v>1</v>
      </c>
      <c r="E9" s="2070" t="s">
        <v>383</v>
      </c>
      <c r="F9" s="2074" t="s">
        <v>384</v>
      </c>
      <c r="G9" s="2074" t="s">
        <v>385</v>
      </c>
      <c r="H9" s="181"/>
    </row>
    <row r="10" spans="1:12" s="853" customFormat="1">
      <c r="A10" s="183"/>
      <c r="B10" s="183" t="s">
        <v>5</v>
      </c>
      <c r="C10" s="184"/>
      <c r="D10" s="185" t="s">
        <v>6</v>
      </c>
      <c r="E10" s="2071" t="s">
        <v>386</v>
      </c>
      <c r="F10" s="2075" t="s">
        <v>387</v>
      </c>
      <c r="G10" s="2075" t="s">
        <v>388</v>
      </c>
      <c r="H10" s="186"/>
    </row>
    <row r="11" spans="1:12" s="853" customFormat="1" ht="7.5" customHeight="1">
      <c r="A11" s="189"/>
      <c r="B11" s="189"/>
      <c r="C11" s="190"/>
      <c r="D11" s="191"/>
      <c r="E11" s="2058"/>
      <c r="F11" s="2058"/>
      <c r="G11" s="2058"/>
      <c r="H11" s="192"/>
    </row>
    <row r="12" spans="1:12" ht="8.1" customHeight="1">
      <c r="B12" s="269"/>
      <c r="C12" s="269"/>
      <c r="D12" s="270"/>
      <c r="E12" s="2059"/>
      <c r="F12" s="2059"/>
      <c r="G12" s="2059"/>
      <c r="H12" s="271"/>
    </row>
    <row r="13" spans="1:12" s="193" customFormat="1" ht="12.95" customHeight="1">
      <c r="B13" s="198" t="s">
        <v>12</v>
      </c>
      <c r="C13" s="199"/>
      <c r="D13" s="200">
        <v>2022</v>
      </c>
      <c r="E13" s="2060">
        <f t="shared" ref="E13:G15" si="0">SUM(E17,E21,E25,E29,E33,E37,E41,E45,E49,E53,E57,E61,E65,E69,E73,E77,)</f>
        <v>15</v>
      </c>
      <c r="F13" s="2060">
        <f t="shared" si="0"/>
        <v>204</v>
      </c>
      <c r="G13" s="2060">
        <f t="shared" si="0"/>
        <v>17</v>
      </c>
      <c r="H13" s="202"/>
    </row>
    <row r="14" spans="1:12" s="193" customFormat="1" ht="12.95" customHeight="1">
      <c r="B14" s="198"/>
      <c r="C14" s="199"/>
      <c r="D14" s="200">
        <v>2023</v>
      </c>
      <c r="E14" s="2060">
        <f t="shared" si="0"/>
        <v>16</v>
      </c>
      <c r="F14" s="2060">
        <f t="shared" si="0"/>
        <v>217</v>
      </c>
      <c r="G14" s="2060">
        <f t="shared" si="0"/>
        <v>17</v>
      </c>
      <c r="H14" s="60"/>
    </row>
    <row r="15" spans="1:12" s="193" customFormat="1" ht="12.95" customHeight="1">
      <c r="B15" s="198"/>
      <c r="C15" s="199"/>
      <c r="D15" s="200">
        <v>2024</v>
      </c>
      <c r="E15" s="2060">
        <f t="shared" si="0"/>
        <v>19</v>
      </c>
      <c r="F15" s="2060">
        <f t="shared" si="0"/>
        <v>234</v>
      </c>
      <c r="G15" s="2060">
        <f t="shared" si="0"/>
        <v>19</v>
      </c>
      <c r="H15" s="202"/>
      <c r="I15" s="201"/>
      <c r="J15" s="198"/>
      <c r="K15" s="202"/>
      <c r="L15" s="202"/>
    </row>
    <row r="16" spans="1:12" s="193" customFormat="1" ht="8.1" customHeight="1">
      <c r="B16" s="198"/>
      <c r="C16" s="199"/>
      <c r="D16" s="205"/>
      <c r="E16" s="2061"/>
      <c r="F16" s="2061"/>
      <c r="G16" s="2076"/>
      <c r="H16" s="202"/>
      <c r="I16" s="201"/>
      <c r="J16" s="198"/>
      <c r="K16" s="202"/>
      <c r="L16" s="202"/>
    </row>
    <row r="17" spans="2:12" s="193" customFormat="1" ht="12.95" customHeight="1">
      <c r="B17" s="206" t="s">
        <v>13</v>
      </c>
      <c r="C17" s="206"/>
      <c r="D17" s="205">
        <v>2022</v>
      </c>
      <c r="E17" s="2061">
        <v>2</v>
      </c>
      <c r="F17" s="2061">
        <v>25</v>
      </c>
      <c r="G17" s="2061">
        <v>1</v>
      </c>
      <c r="H17" s="56"/>
      <c r="I17" s="209"/>
      <c r="J17" s="210"/>
    </row>
    <row r="18" spans="2:12" s="193" customFormat="1" ht="12.95" customHeight="1">
      <c r="B18" s="206"/>
      <c r="C18" s="206"/>
      <c r="D18" s="205">
        <v>2023</v>
      </c>
      <c r="E18" s="2061">
        <v>2</v>
      </c>
      <c r="F18" s="2061">
        <v>29</v>
      </c>
      <c r="G18" s="2061">
        <v>1</v>
      </c>
      <c r="H18" s="60"/>
      <c r="I18" s="209"/>
      <c r="J18" s="210"/>
      <c r="K18" s="56"/>
      <c r="L18" s="56"/>
    </row>
    <row r="19" spans="2:12" s="193" customFormat="1" ht="12.95" customHeight="1">
      <c r="B19" s="206"/>
      <c r="C19" s="206"/>
      <c r="D19" s="205">
        <v>2024</v>
      </c>
      <c r="E19" s="2061">
        <v>2</v>
      </c>
      <c r="F19" s="2061">
        <v>31</v>
      </c>
      <c r="G19" s="2061">
        <v>1</v>
      </c>
      <c r="H19" s="56"/>
      <c r="I19" s="209"/>
      <c r="J19" s="210"/>
      <c r="K19" s="56"/>
      <c r="L19" s="56"/>
    </row>
    <row r="20" spans="2:12" s="193" customFormat="1" ht="8.1" customHeight="1">
      <c r="B20" s="206"/>
      <c r="C20" s="206"/>
      <c r="D20" s="205"/>
      <c r="E20" s="2061"/>
      <c r="F20" s="2061"/>
      <c r="G20" s="2061"/>
      <c r="H20" s="56"/>
      <c r="I20" s="209"/>
      <c r="J20" s="210"/>
      <c r="K20" s="56"/>
      <c r="L20" s="56"/>
    </row>
    <row r="21" spans="2:12" s="193" customFormat="1" ht="12.95" customHeight="1">
      <c r="B21" s="206" t="s">
        <v>14</v>
      </c>
      <c r="C21" s="206"/>
      <c r="D21" s="205">
        <v>2022</v>
      </c>
      <c r="E21" s="2061" t="s">
        <v>29</v>
      </c>
      <c r="F21" s="2061">
        <v>4</v>
      </c>
      <c r="G21" s="2061" t="s">
        <v>29</v>
      </c>
      <c r="H21" s="56"/>
      <c r="I21" s="209"/>
      <c r="J21" s="210"/>
    </row>
    <row r="22" spans="2:12" s="193" customFormat="1" ht="12.95" customHeight="1">
      <c r="B22" s="206"/>
      <c r="C22" s="206"/>
      <c r="D22" s="205">
        <v>2023</v>
      </c>
      <c r="E22" s="2061" t="s">
        <v>29</v>
      </c>
      <c r="F22" s="2061">
        <v>4</v>
      </c>
      <c r="G22" s="2061" t="s">
        <v>29</v>
      </c>
      <c r="H22" s="61"/>
      <c r="I22" s="209"/>
      <c r="J22" s="210"/>
      <c r="K22" s="56"/>
      <c r="L22" s="56"/>
    </row>
    <row r="23" spans="2:12" s="193" customFormat="1" ht="12.95" customHeight="1">
      <c r="B23" s="206"/>
      <c r="C23" s="206"/>
      <c r="D23" s="205">
        <v>2024</v>
      </c>
      <c r="E23" s="2061" t="s">
        <v>29</v>
      </c>
      <c r="F23" s="2061">
        <v>4</v>
      </c>
      <c r="G23" s="2061" t="s">
        <v>29</v>
      </c>
      <c r="H23" s="56"/>
      <c r="I23" s="209"/>
      <c r="J23" s="210"/>
      <c r="K23" s="56"/>
      <c r="L23" s="56"/>
    </row>
    <row r="24" spans="2:12" s="193" customFormat="1" ht="8.1" customHeight="1">
      <c r="B24" s="206"/>
      <c r="C24" s="206"/>
      <c r="D24" s="205"/>
      <c r="E24" s="2061"/>
      <c r="F24" s="2061"/>
      <c r="G24" s="2061"/>
      <c r="H24" s="56"/>
      <c r="I24" s="209"/>
      <c r="J24" s="210"/>
      <c r="K24" s="56"/>
      <c r="L24" s="56"/>
    </row>
    <row r="25" spans="2:12" s="193" customFormat="1" ht="12.95" customHeight="1">
      <c r="B25" s="206" t="s">
        <v>15</v>
      </c>
      <c r="C25" s="206"/>
      <c r="D25" s="205">
        <v>2022</v>
      </c>
      <c r="E25" s="2061">
        <v>1</v>
      </c>
      <c r="F25" s="2061">
        <v>2</v>
      </c>
      <c r="G25" s="2061" t="s">
        <v>29</v>
      </c>
      <c r="H25" s="56"/>
      <c r="I25" s="209"/>
      <c r="J25" s="210"/>
    </row>
    <row r="26" spans="2:12" s="193" customFormat="1" ht="12.95" customHeight="1">
      <c r="B26" s="206"/>
      <c r="C26" s="206"/>
      <c r="D26" s="205">
        <v>2023</v>
      </c>
      <c r="E26" s="2061">
        <v>1</v>
      </c>
      <c r="F26" s="2061">
        <v>2</v>
      </c>
      <c r="G26" s="2061" t="s">
        <v>29</v>
      </c>
      <c r="H26" s="60"/>
      <c r="I26" s="209"/>
      <c r="J26" s="210"/>
      <c r="K26" s="56"/>
      <c r="L26" s="56"/>
    </row>
    <row r="27" spans="2:12" s="193" customFormat="1" ht="12.95" customHeight="1">
      <c r="B27" s="206"/>
      <c r="C27" s="206"/>
      <c r="D27" s="205">
        <v>2024</v>
      </c>
      <c r="E27" s="2061">
        <v>1</v>
      </c>
      <c r="F27" s="2061">
        <v>2</v>
      </c>
      <c r="G27" s="2061" t="s">
        <v>29</v>
      </c>
      <c r="H27" s="56"/>
      <c r="I27" s="209"/>
      <c r="J27" s="210"/>
      <c r="K27" s="56"/>
      <c r="L27" s="56"/>
    </row>
    <row r="28" spans="2:12" s="193" customFormat="1" ht="8.1" customHeight="1">
      <c r="B28" s="206"/>
      <c r="C28" s="206"/>
      <c r="D28" s="205"/>
      <c r="E28" s="2061"/>
      <c r="F28" s="2061"/>
      <c r="G28" s="2061"/>
      <c r="H28" s="56"/>
      <c r="I28" s="209"/>
      <c r="J28" s="210"/>
      <c r="K28" s="56"/>
      <c r="L28" s="56"/>
    </row>
    <row r="29" spans="2:12" s="193" customFormat="1" ht="12.95" customHeight="1">
      <c r="B29" s="206" t="s">
        <v>16</v>
      </c>
      <c r="C29" s="212"/>
      <c r="D29" s="205">
        <v>2022</v>
      </c>
      <c r="E29" s="2061" t="s">
        <v>29</v>
      </c>
      <c r="F29" s="2061">
        <v>4</v>
      </c>
      <c r="G29" s="2061" t="s">
        <v>29</v>
      </c>
      <c r="H29" s="56"/>
      <c r="I29" s="209"/>
      <c r="J29" s="213"/>
    </row>
    <row r="30" spans="2:12" s="193" customFormat="1" ht="12.95" customHeight="1">
      <c r="B30" s="206"/>
      <c r="C30" s="212"/>
      <c r="D30" s="205">
        <v>2023</v>
      </c>
      <c r="E30" s="2061" t="s">
        <v>29</v>
      </c>
      <c r="F30" s="2061">
        <v>5</v>
      </c>
      <c r="G30" s="2061" t="s">
        <v>29</v>
      </c>
      <c r="H30" s="60"/>
      <c r="I30" s="209"/>
      <c r="J30" s="213"/>
      <c r="K30" s="56"/>
      <c r="L30" s="56"/>
    </row>
    <row r="31" spans="2:12" s="193" customFormat="1" ht="12.95" customHeight="1">
      <c r="B31" s="206"/>
      <c r="C31" s="212"/>
      <c r="D31" s="205">
        <v>2024</v>
      </c>
      <c r="E31" s="2061" t="s">
        <v>29</v>
      </c>
      <c r="F31" s="2061">
        <v>7</v>
      </c>
      <c r="G31" s="2061" t="s">
        <v>29</v>
      </c>
      <c r="H31" s="56"/>
      <c r="I31" s="209"/>
      <c r="J31" s="213"/>
      <c r="K31" s="56"/>
      <c r="L31" s="56"/>
    </row>
    <row r="32" spans="2:12" s="193" customFormat="1" ht="8.1" customHeight="1">
      <c r="B32" s="206"/>
      <c r="C32" s="212"/>
      <c r="D32" s="205"/>
      <c r="E32" s="2061"/>
      <c r="F32" s="2061"/>
      <c r="G32" s="2061"/>
      <c r="H32" s="56"/>
      <c r="I32" s="209"/>
      <c r="J32" s="213"/>
      <c r="K32" s="56"/>
      <c r="L32" s="56"/>
    </row>
    <row r="33" spans="2:12" s="193" customFormat="1" ht="12.95" customHeight="1">
      <c r="B33" s="206" t="s">
        <v>17</v>
      </c>
      <c r="C33" s="194"/>
      <c r="D33" s="205">
        <v>2022</v>
      </c>
      <c r="E33" s="2061" t="s">
        <v>29</v>
      </c>
      <c r="F33" s="2061">
        <v>6</v>
      </c>
      <c r="G33" s="2061" t="s">
        <v>29</v>
      </c>
      <c r="H33" s="56"/>
      <c r="I33" s="209"/>
      <c r="J33" s="210"/>
    </row>
    <row r="34" spans="2:12" s="193" customFormat="1" ht="12.95" customHeight="1">
      <c r="B34" s="206"/>
      <c r="C34" s="194"/>
      <c r="D34" s="205">
        <v>2023</v>
      </c>
      <c r="E34" s="2061" t="s">
        <v>29</v>
      </c>
      <c r="F34" s="2061">
        <v>7</v>
      </c>
      <c r="G34" s="2061" t="s">
        <v>29</v>
      </c>
      <c r="H34" s="60"/>
      <c r="I34" s="209"/>
      <c r="J34" s="210"/>
      <c r="K34" s="56"/>
      <c r="L34" s="56"/>
    </row>
    <row r="35" spans="2:12" s="193" customFormat="1" ht="12.95" customHeight="1">
      <c r="B35" s="206"/>
      <c r="C35" s="194"/>
      <c r="D35" s="205">
        <v>2024</v>
      </c>
      <c r="E35" s="2061">
        <v>1</v>
      </c>
      <c r="F35" s="2061">
        <v>8</v>
      </c>
      <c r="G35" s="2061" t="s">
        <v>29</v>
      </c>
      <c r="H35" s="56"/>
      <c r="I35" s="209"/>
      <c r="J35" s="210"/>
      <c r="K35" s="56"/>
      <c r="L35" s="56"/>
    </row>
    <row r="36" spans="2:12" s="193" customFormat="1" ht="8.1" customHeight="1">
      <c r="B36" s="206"/>
      <c r="C36" s="194"/>
      <c r="D36" s="205"/>
      <c r="E36" s="2061"/>
      <c r="F36" s="2061"/>
      <c r="G36" s="2061"/>
      <c r="H36" s="56"/>
      <c r="I36" s="209"/>
      <c r="J36" s="210"/>
      <c r="K36" s="56"/>
      <c r="L36" s="56"/>
    </row>
    <row r="37" spans="2:12" s="193" customFormat="1" ht="12.95" customHeight="1">
      <c r="B37" s="206" t="s">
        <v>18</v>
      </c>
      <c r="C37" s="194"/>
      <c r="D37" s="205">
        <v>2022</v>
      </c>
      <c r="E37" s="2061" t="s">
        <v>29</v>
      </c>
      <c r="F37" s="2061">
        <v>4</v>
      </c>
      <c r="G37" s="2061" t="s">
        <v>29</v>
      </c>
      <c r="H37" s="56"/>
      <c r="I37" s="209"/>
      <c r="J37" s="210"/>
    </row>
    <row r="38" spans="2:12" s="193" customFormat="1" ht="12.95" customHeight="1">
      <c r="B38" s="206"/>
      <c r="C38" s="194"/>
      <c r="D38" s="205">
        <v>2023</v>
      </c>
      <c r="E38" s="2061" t="s">
        <v>29</v>
      </c>
      <c r="F38" s="2061">
        <v>4</v>
      </c>
      <c r="G38" s="2061" t="s">
        <v>29</v>
      </c>
      <c r="H38" s="60"/>
      <c r="I38" s="209"/>
      <c r="J38" s="210"/>
      <c r="K38" s="56"/>
      <c r="L38" s="56"/>
    </row>
    <row r="39" spans="2:12" s="193" customFormat="1" ht="12.95" customHeight="1">
      <c r="B39" s="206"/>
      <c r="C39" s="194"/>
      <c r="D39" s="205">
        <v>2024</v>
      </c>
      <c r="E39" s="2061"/>
      <c r="F39" s="2061">
        <v>4</v>
      </c>
      <c r="G39" s="2061" t="s">
        <v>29</v>
      </c>
      <c r="H39" s="56"/>
      <c r="I39" s="209"/>
      <c r="J39" s="210"/>
      <c r="K39" s="56"/>
      <c r="L39" s="56"/>
    </row>
    <row r="40" spans="2:12" s="193" customFormat="1" ht="8.1" customHeight="1">
      <c r="B40" s="206"/>
      <c r="C40" s="194"/>
      <c r="D40" s="205"/>
      <c r="E40" s="2061"/>
      <c r="F40" s="2061"/>
      <c r="G40" s="2061"/>
      <c r="H40" s="56"/>
      <c r="I40" s="209"/>
      <c r="J40" s="210"/>
      <c r="K40" s="56"/>
      <c r="L40" s="56"/>
    </row>
    <row r="41" spans="2:12" s="193" customFormat="1" ht="12.95" customHeight="1">
      <c r="B41" s="206" t="s">
        <v>19</v>
      </c>
      <c r="C41" s="194"/>
      <c r="D41" s="205">
        <v>2022</v>
      </c>
      <c r="E41" s="2061">
        <v>5</v>
      </c>
      <c r="F41" s="2061">
        <v>12</v>
      </c>
      <c r="G41" s="2061">
        <v>1</v>
      </c>
      <c r="H41" s="56"/>
      <c r="I41" s="209"/>
      <c r="J41" s="210"/>
    </row>
    <row r="42" spans="2:12" s="193" customFormat="1" ht="12.95" customHeight="1">
      <c r="B42" s="206"/>
      <c r="C42" s="194"/>
      <c r="D42" s="205">
        <v>2023</v>
      </c>
      <c r="E42" s="2061">
        <v>5</v>
      </c>
      <c r="F42" s="2061">
        <v>12</v>
      </c>
      <c r="G42" s="2061">
        <v>1</v>
      </c>
      <c r="H42" s="60"/>
      <c r="I42" s="209"/>
      <c r="J42" s="210"/>
      <c r="K42" s="56"/>
      <c r="L42" s="56"/>
    </row>
    <row r="43" spans="2:12" s="193" customFormat="1" ht="12.95" customHeight="1">
      <c r="B43" s="206"/>
      <c r="C43" s="194"/>
      <c r="D43" s="205">
        <v>2024</v>
      </c>
      <c r="E43" s="2061">
        <v>5</v>
      </c>
      <c r="F43" s="2061">
        <v>12</v>
      </c>
      <c r="G43" s="2061">
        <v>1</v>
      </c>
      <c r="H43" s="56"/>
      <c r="I43" s="209"/>
      <c r="J43" s="210"/>
      <c r="K43" s="56"/>
      <c r="L43" s="56"/>
    </row>
    <row r="44" spans="2:12" s="193" customFormat="1" ht="8.1" customHeight="1">
      <c r="B44" s="206"/>
      <c r="C44" s="194"/>
      <c r="D44" s="205"/>
      <c r="E44" s="2061"/>
      <c r="F44" s="2061"/>
      <c r="G44" s="2061"/>
      <c r="H44" s="56"/>
      <c r="I44" s="209"/>
      <c r="J44" s="210"/>
      <c r="K44" s="56"/>
      <c r="L44" s="56"/>
    </row>
    <row r="45" spans="2:12" s="193" customFormat="1" ht="12.95" customHeight="1">
      <c r="B45" s="206" t="s">
        <v>20</v>
      </c>
      <c r="C45" s="194"/>
      <c r="D45" s="205">
        <v>2022</v>
      </c>
      <c r="E45" s="2061">
        <v>5</v>
      </c>
      <c r="F45" s="2061">
        <v>9</v>
      </c>
      <c r="G45" s="2061" t="s">
        <v>29</v>
      </c>
      <c r="H45" s="56"/>
      <c r="I45" s="209"/>
      <c r="J45" s="210"/>
    </row>
    <row r="46" spans="2:12" s="193" customFormat="1" ht="12.95" customHeight="1">
      <c r="B46" s="206"/>
      <c r="C46" s="194"/>
      <c r="D46" s="205">
        <v>2023</v>
      </c>
      <c r="E46" s="2061">
        <v>5</v>
      </c>
      <c r="F46" s="2061">
        <v>9</v>
      </c>
      <c r="G46" s="2061" t="s">
        <v>29</v>
      </c>
      <c r="H46" s="60"/>
      <c r="I46" s="209"/>
      <c r="J46" s="210"/>
      <c r="K46" s="56"/>
      <c r="L46" s="56"/>
    </row>
    <row r="47" spans="2:12" s="193" customFormat="1" ht="12.95" customHeight="1">
      <c r="B47" s="206"/>
      <c r="C47" s="194"/>
      <c r="D47" s="205">
        <v>2024</v>
      </c>
      <c r="E47" s="2061">
        <v>5</v>
      </c>
      <c r="F47" s="2061">
        <v>9</v>
      </c>
      <c r="G47" s="2061" t="s">
        <v>29</v>
      </c>
      <c r="H47" s="56"/>
      <c r="I47" s="209"/>
      <c r="J47" s="210"/>
      <c r="K47" s="56"/>
      <c r="L47" s="56"/>
    </row>
    <row r="48" spans="2:12" s="193" customFormat="1" ht="8.1" customHeight="1">
      <c r="B48" s="206"/>
      <c r="C48" s="194"/>
      <c r="D48" s="205"/>
      <c r="E48" s="2061"/>
      <c r="F48" s="2061"/>
      <c r="G48" s="2061"/>
      <c r="H48" s="56"/>
      <c r="I48" s="209"/>
      <c r="J48" s="210"/>
      <c r="K48" s="56"/>
      <c r="L48" s="56"/>
    </row>
    <row r="49" spans="2:12" s="193" customFormat="1" ht="12.95" customHeight="1">
      <c r="B49" s="206" t="s">
        <v>21</v>
      </c>
      <c r="C49" s="212"/>
      <c r="D49" s="205">
        <v>2022</v>
      </c>
      <c r="E49" s="2061" t="s">
        <v>29</v>
      </c>
      <c r="F49" s="2061" t="s">
        <v>29</v>
      </c>
      <c r="G49" s="2061" t="s">
        <v>29</v>
      </c>
      <c r="H49" s="56"/>
      <c r="I49" s="209"/>
      <c r="J49" s="213"/>
    </row>
    <row r="50" spans="2:12" s="193" customFormat="1" ht="12.95" customHeight="1">
      <c r="B50" s="206"/>
      <c r="C50" s="212"/>
      <c r="D50" s="205">
        <v>2023</v>
      </c>
      <c r="E50" s="2061" t="s">
        <v>29</v>
      </c>
      <c r="F50" s="2061" t="s">
        <v>29</v>
      </c>
      <c r="G50" s="2061" t="s">
        <v>29</v>
      </c>
      <c r="H50" s="60"/>
      <c r="I50" s="209"/>
      <c r="J50" s="213"/>
      <c r="K50" s="56"/>
      <c r="L50" s="56"/>
    </row>
    <row r="51" spans="2:12" s="193" customFormat="1" ht="12.95" customHeight="1">
      <c r="B51" s="206"/>
      <c r="C51" s="212"/>
      <c r="D51" s="205">
        <v>2024</v>
      </c>
      <c r="E51" s="2061" t="s">
        <v>29</v>
      </c>
      <c r="F51" s="2061" t="s">
        <v>29</v>
      </c>
      <c r="G51" s="2061" t="s">
        <v>29</v>
      </c>
      <c r="H51" s="56"/>
      <c r="I51" s="209"/>
      <c r="J51" s="213"/>
      <c r="K51" s="56"/>
    </row>
    <row r="52" spans="2:12" s="193" customFormat="1" ht="8.1" customHeight="1">
      <c r="B52" s="206"/>
      <c r="C52" s="212"/>
      <c r="D52" s="205"/>
      <c r="E52" s="2061"/>
      <c r="F52" s="2061"/>
      <c r="G52" s="2061"/>
      <c r="H52" s="56"/>
      <c r="I52" s="209"/>
      <c r="J52" s="213"/>
      <c r="K52" s="56"/>
      <c r="L52" s="56"/>
    </row>
    <row r="53" spans="2:12" s="193" customFormat="1" ht="12.95" customHeight="1">
      <c r="B53" s="206" t="s">
        <v>22</v>
      </c>
      <c r="C53" s="194"/>
      <c r="D53" s="205">
        <v>2022</v>
      </c>
      <c r="E53" s="2061" t="s">
        <v>29</v>
      </c>
      <c r="F53" s="2061">
        <v>86</v>
      </c>
      <c r="G53" s="2061">
        <v>7</v>
      </c>
      <c r="H53" s="56"/>
      <c r="I53" s="209"/>
      <c r="J53" s="210"/>
    </row>
    <row r="54" spans="2:12" s="193" customFormat="1" ht="12.95" customHeight="1">
      <c r="B54" s="206"/>
      <c r="C54" s="194"/>
      <c r="D54" s="205">
        <v>2023</v>
      </c>
      <c r="E54" s="2061">
        <v>1</v>
      </c>
      <c r="F54" s="2061">
        <v>91</v>
      </c>
      <c r="G54" s="2061">
        <v>7</v>
      </c>
      <c r="H54" s="60"/>
      <c r="I54" s="209"/>
      <c r="J54" s="210"/>
      <c r="K54" s="56"/>
      <c r="L54" s="56"/>
    </row>
    <row r="55" spans="2:12" s="193" customFormat="1" ht="12.95" customHeight="1">
      <c r="B55" s="206"/>
      <c r="C55" s="194"/>
      <c r="D55" s="205">
        <v>2024</v>
      </c>
      <c r="E55" s="2061">
        <v>3</v>
      </c>
      <c r="F55" s="2061">
        <v>102</v>
      </c>
      <c r="G55" s="2061">
        <v>7</v>
      </c>
      <c r="H55" s="56"/>
      <c r="I55" s="209"/>
      <c r="J55" s="210"/>
      <c r="K55" s="56"/>
      <c r="L55" s="56"/>
    </row>
    <row r="56" spans="2:12" s="193" customFormat="1" ht="8.1" customHeight="1">
      <c r="B56" s="206"/>
      <c r="C56" s="194"/>
      <c r="D56" s="205"/>
      <c r="E56" s="2061"/>
      <c r="F56" s="2061"/>
      <c r="G56" s="2061"/>
      <c r="H56" s="56"/>
      <c r="I56" s="209"/>
      <c r="J56" s="210"/>
      <c r="K56" s="56"/>
      <c r="L56" s="56"/>
    </row>
    <row r="57" spans="2:12" s="193" customFormat="1" ht="12.95" customHeight="1">
      <c r="B57" s="206" t="s">
        <v>23</v>
      </c>
      <c r="C57" s="194"/>
      <c r="D57" s="205">
        <v>2022</v>
      </c>
      <c r="E57" s="2061" t="s">
        <v>29</v>
      </c>
      <c r="F57" s="2061">
        <v>2</v>
      </c>
      <c r="G57" s="2061" t="s">
        <v>29</v>
      </c>
      <c r="H57" s="56"/>
      <c r="I57" s="209"/>
      <c r="J57" s="210"/>
    </row>
    <row r="58" spans="2:12" s="193" customFormat="1" ht="12.95" customHeight="1">
      <c r="B58" s="206"/>
      <c r="C58" s="194"/>
      <c r="D58" s="205">
        <v>2023</v>
      </c>
      <c r="E58" s="2061" t="s">
        <v>29</v>
      </c>
      <c r="F58" s="2061">
        <v>2</v>
      </c>
      <c r="G58" s="2061" t="s">
        <v>29</v>
      </c>
      <c r="H58" s="60"/>
      <c r="I58" s="209"/>
      <c r="J58" s="210"/>
      <c r="K58" s="56"/>
      <c r="L58" s="56"/>
    </row>
    <row r="59" spans="2:12" s="193" customFormat="1" ht="12.95" customHeight="1">
      <c r="B59" s="206"/>
      <c r="C59" s="194"/>
      <c r="D59" s="205">
        <v>2024</v>
      </c>
      <c r="E59" s="2061" t="s">
        <v>29</v>
      </c>
      <c r="F59" s="2061">
        <v>2</v>
      </c>
      <c r="G59" s="2061" t="s">
        <v>29</v>
      </c>
      <c r="H59" s="56"/>
      <c r="I59" s="209"/>
      <c r="J59" s="210"/>
      <c r="K59" s="56"/>
      <c r="L59" s="56"/>
    </row>
    <row r="60" spans="2:12" s="193" customFormat="1" ht="8.1" customHeight="1">
      <c r="B60" s="206"/>
      <c r="C60" s="194"/>
      <c r="D60" s="205"/>
      <c r="E60" s="2061"/>
      <c r="F60" s="2061"/>
      <c r="G60" s="2061"/>
      <c r="H60" s="56"/>
      <c r="I60" s="209"/>
      <c r="J60" s="210"/>
      <c r="K60" s="56"/>
      <c r="L60" s="56"/>
    </row>
    <row r="61" spans="2:12" s="193" customFormat="1" ht="12.95" customHeight="1">
      <c r="B61" s="206" t="s">
        <v>24</v>
      </c>
      <c r="C61" s="194"/>
      <c r="D61" s="205">
        <v>2022</v>
      </c>
      <c r="E61" s="2061" t="s">
        <v>29</v>
      </c>
      <c r="F61" s="2061">
        <v>4</v>
      </c>
      <c r="G61" s="2061">
        <v>2</v>
      </c>
      <c r="H61" s="56"/>
      <c r="I61" s="209"/>
      <c r="J61" s="210"/>
    </row>
    <row r="62" spans="2:12" s="193" customFormat="1" ht="12.95" customHeight="1">
      <c r="B62" s="206"/>
      <c r="C62" s="194"/>
      <c r="D62" s="205">
        <v>2023</v>
      </c>
      <c r="E62" s="2061" t="s">
        <v>29</v>
      </c>
      <c r="F62" s="2061">
        <v>4</v>
      </c>
      <c r="G62" s="2061">
        <v>2</v>
      </c>
      <c r="H62" s="60"/>
      <c r="I62" s="209"/>
      <c r="J62" s="210"/>
      <c r="K62" s="56"/>
      <c r="L62" s="56"/>
    </row>
    <row r="63" spans="2:12" s="193" customFormat="1" ht="12.95" customHeight="1">
      <c r="B63" s="206"/>
      <c r="C63" s="194"/>
      <c r="D63" s="205">
        <v>2024</v>
      </c>
      <c r="E63" s="2061" t="s">
        <v>29</v>
      </c>
      <c r="F63" s="2061">
        <v>5</v>
      </c>
      <c r="G63" s="2061">
        <v>2</v>
      </c>
      <c r="H63" s="56"/>
      <c r="I63" s="209"/>
      <c r="J63" s="210"/>
      <c r="K63" s="56"/>
      <c r="L63" s="56"/>
    </row>
    <row r="64" spans="2:12" s="193" customFormat="1" ht="8.1" customHeight="1">
      <c r="B64" s="206"/>
      <c r="C64" s="194"/>
      <c r="D64" s="205"/>
      <c r="E64" s="2061"/>
      <c r="F64" s="2061"/>
      <c r="G64" s="2061"/>
      <c r="H64" s="56"/>
      <c r="I64" s="209"/>
      <c r="J64" s="210"/>
      <c r="K64" s="56"/>
      <c r="L64" s="56"/>
    </row>
    <row r="65" spans="1:13" s="193" customFormat="1" ht="12.95" customHeight="1">
      <c r="B65" s="206" t="s">
        <v>25</v>
      </c>
      <c r="C65" s="194"/>
      <c r="D65" s="205">
        <v>2022</v>
      </c>
      <c r="E65" s="2061">
        <v>1</v>
      </c>
      <c r="F65" s="2061">
        <v>8</v>
      </c>
      <c r="G65" s="2061" t="s">
        <v>29</v>
      </c>
      <c r="H65" s="56"/>
      <c r="I65" s="209"/>
      <c r="J65" s="210"/>
    </row>
    <row r="66" spans="1:13" s="193" customFormat="1" ht="12.95" customHeight="1">
      <c r="B66" s="206"/>
      <c r="C66" s="194"/>
      <c r="D66" s="205">
        <v>2023</v>
      </c>
      <c r="E66" s="2061">
        <v>1</v>
      </c>
      <c r="F66" s="2061">
        <v>8</v>
      </c>
      <c r="G66" s="2061" t="s">
        <v>29</v>
      </c>
      <c r="H66" s="60"/>
      <c r="I66" s="209"/>
      <c r="J66" s="210"/>
      <c r="K66" s="56"/>
      <c r="L66" s="56"/>
    </row>
    <row r="67" spans="1:13" s="193" customFormat="1" ht="12.95" customHeight="1">
      <c r="B67" s="206"/>
      <c r="C67" s="194"/>
      <c r="D67" s="205">
        <v>2024</v>
      </c>
      <c r="E67" s="2061">
        <v>1</v>
      </c>
      <c r="F67" s="2061">
        <v>8</v>
      </c>
      <c r="G67" s="2061" t="s">
        <v>29</v>
      </c>
      <c r="H67" s="56"/>
      <c r="I67" s="209"/>
      <c r="J67" s="210"/>
      <c r="K67" s="56"/>
      <c r="L67" s="56"/>
    </row>
    <row r="68" spans="1:13" s="193" customFormat="1" ht="8.1" customHeight="1">
      <c r="B68" s="206"/>
      <c r="C68" s="194"/>
      <c r="D68" s="205"/>
      <c r="E68" s="2061"/>
      <c r="F68" s="2061"/>
      <c r="G68" s="2061"/>
      <c r="H68" s="56"/>
      <c r="I68" s="209"/>
      <c r="J68" s="210"/>
      <c r="K68" s="56"/>
      <c r="L68" s="56"/>
    </row>
    <row r="69" spans="1:13" s="193" customFormat="1" ht="12.95" customHeight="1">
      <c r="B69" s="206" t="s">
        <v>26</v>
      </c>
      <c r="C69" s="212"/>
      <c r="D69" s="205">
        <v>2022</v>
      </c>
      <c r="E69" s="2061">
        <v>1</v>
      </c>
      <c r="F69" s="2061">
        <v>35</v>
      </c>
      <c r="G69" s="2061">
        <v>6</v>
      </c>
      <c r="H69" s="56"/>
      <c r="I69" s="209"/>
      <c r="J69" s="213"/>
    </row>
    <row r="70" spans="1:13" s="193" customFormat="1" ht="12.95" customHeight="1">
      <c r="B70" s="206"/>
      <c r="C70" s="212"/>
      <c r="D70" s="205">
        <v>2023</v>
      </c>
      <c r="E70" s="2061">
        <v>1</v>
      </c>
      <c r="F70" s="2061">
        <v>37</v>
      </c>
      <c r="G70" s="2061">
        <v>6</v>
      </c>
      <c r="H70" s="60"/>
      <c r="I70" s="209"/>
      <c r="J70" s="213"/>
    </row>
    <row r="71" spans="1:13" s="193" customFormat="1" ht="12.95" customHeight="1">
      <c r="B71" s="206"/>
      <c r="C71" s="212"/>
      <c r="D71" s="205">
        <v>2024</v>
      </c>
      <c r="E71" s="2061">
        <v>1</v>
      </c>
      <c r="F71" s="2061">
        <v>37</v>
      </c>
      <c r="G71" s="2061">
        <v>8</v>
      </c>
      <c r="H71" s="56"/>
      <c r="I71" s="209"/>
      <c r="J71" s="213"/>
    </row>
    <row r="72" spans="1:13" s="193" customFormat="1" ht="8.1" customHeight="1">
      <c r="B72" s="206"/>
      <c r="C72" s="212"/>
      <c r="D72" s="205"/>
      <c r="E72" s="2061"/>
      <c r="F72" s="2061"/>
      <c r="G72" s="2061"/>
      <c r="H72" s="56"/>
      <c r="I72" s="209"/>
      <c r="J72" s="213"/>
    </row>
    <row r="73" spans="1:13" s="193" customFormat="1" ht="12.95" customHeight="1">
      <c r="B73" s="206" t="s">
        <v>27</v>
      </c>
      <c r="C73" s="212"/>
      <c r="D73" s="205">
        <v>2022</v>
      </c>
      <c r="E73" s="2061" t="s">
        <v>29</v>
      </c>
      <c r="F73" s="2061">
        <v>1</v>
      </c>
      <c r="G73" s="2061" t="s">
        <v>29</v>
      </c>
      <c r="H73" s="56"/>
      <c r="I73" s="209"/>
      <c r="J73" s="213"/>
    </row>
    <row r="74" spans="1:13" s="193" customFormat="1" ht="12.95" customHeight="1">
      <c r="B74" s="206"/>
      <c r="C74" s="212"/>
      <c r="D74" s="205">
        <v>2023</v>
      </c>
      <c r="E74" s="2061" t="s">
        <v>29</v>
      </c>
      <c r="F74" s="2061">
        <v>1</v>
      </c>
      <c r="G74" s="2061" t="s">
        <v>29</v>
      </c>
      <c r="H74" s="60"/>
      <c r="I74" s="209"/>
      <c r="J74" s="213"/>
    </row>
    <row r="75" spans="1:13" s="193" customFormat="1" ht="12.95" customHeight="1">
      <c r="B75" s="206"/>
      <c r="C75" s="212"/>
      <c r="D75" s="205">
        <v>2024</v>
      </c>
      <c r="E75" s="2061" t="s">
        <v>29</v>
      </c>
      <c r="F75" s="2061">
        <v>1</v>
      </c>
      <c r="G75" s="2061" t="s">
        <v>29</v>
      </c>
      <c r="H75" s="56"/>
      <c r="I75" s="209"/>
      <c r="J75" s="213"/>
    </row>
    <row r="76" spans="1:13" s="193" customFormat="1" ht="8.1" customHeight="1">
      <c r="B76" s="206"/>
      <c r="C76" s="212"/>
      <c r="D76" s="205"/>
      <c r="E76" s="2061"/>
      <c r="F76" s="2061"/>
      <c r="G76" s="2061"/>
      <c r="H76" s="56"/>
      <c r="I76" s="209"/>
      <c r="J76" s="213"/>
    </row>
    <row r="77" spans="1:13" s="193" customFormat="1" ht="12.95" customHeight="1">
      <c r="B77" s="206" t="s">
        <v>28</v>
      </c>
      <c r="C77" s="212"/>
      <c r="D77" s="205">
        <v>2022</v>
      </c>
      <c r="E77" s="2061" t="s">
        <v>29</v>
      </c>
      <c r="F77" s="2061">
        <v>2</v>
      </c>
      <c r="G77" s="2061" t="s">
        <v>29</v>
      </c>
      <c r="H77" s="56"/>
      <c r="I77" s="209"/>
      <c r="J77" s="213"/>
    </row>
    <row r="78" spans="1:13" s="193" customFormat="1" ht="12.95" customHeight="1">
      <c r="B78" s="206"/>
      <c r="C78" s="212"/>
      <c r="D78" s="205">
        <v>2023</v>
      </c>
      <c r="E78" s="2061" t="s">
        <v>29</v>
      </c>
      <c r="F78" s="2061">
        <v>2</v>
      </c>
      <c r="G78" s="2061" t="s">
        <v>29</v>
      </c>
      <c r="H78" s="62"/>
      <c r="I78" s="209"/>
      <c r="J78" s="213"/>
      <c r="K78" s="56"/>
      <c r="L78" s="56"/>
    </row>
    <row r="79" spans="1:13" s="193" customFormat="1" ht="12.95" customHeight="1">
      <c r="B79" s="206"/>
      <c r="C79" s="212"/>
      <c r="D79" s="205">
        <v>2024</v>
      </c>
      <c r="E79" s="2061" t="s">
        <v>29</v>
      </c>
      <c r="F79" s="2061">
        <v>2</v>
      </c>
      <c r="G79" s="2061" t="s">
        <v>29</v>
      </c>
      <c r="H79" s="56"/>
      <c r="I79" s="209"/>
      <c r="J79" s="213"/>
      <c r="K79" s="56"/>
      <c r="L79" s="56"/>
      <c r="M79" s="216"/>
    </row>
    <row r="80" spans="1:13" s="193" customFormat="1" ht="8.1" customHeight="1">
      <c r="A80" s="217"/>
      <c r="B80" s="218"/>
      <c r="C80" s="219"/>
      <c r="D80" s="220"/>
      <c r="E80" s="2063"/>
      <c r="F80" s="2063"/>
      <c r="G80" s="2063"/>
      <c r="H80" s="221"/>
      <c r="I80" s="209"/>
      <c r="J80" s="213"/>
      <c r="K80" s="223"/>
      <c r="L80" s="223"/>
      <c r="M80" s="207"/>
    </row>
    <row r="81" spans="2:12" s="242" customFormat="1" ht="16.5" customHeight="1">
      <c r="B81" s="854"/>
      <c r="C81" s="855"/>
      <c r="D81" s="856"/>
      <c r="E81" s="2072"/>
      <c r="F81" s="2072"/>
      <c r="G81" s="2077"/>
      <c r="H81" s="230" t="s">
        <v>30</v>
      </c>
      <c r="I81" s="244"/>
      <c r="J81" s="244"/>
      <c r="K81" s="245"/>
      <c r="L81" s="244"/>
    </row>
    <row r="82" spans="2:12" ht="12.95" customHeight="1">
      <c r="B82" s="246"/>
      <c r="C82" s="857"/>
      <c r="D82" s="858"/>
      <c r="E82" s="2073"/>
      <c r="F82" s="2073"/>
      <c r="H82" s="860" t="s">
        <v>275</v>
      </c>
    </row>
  </sheetData>
  <hyperlinks>
    <hyperlink ref="H1" r:id="rId1"/>
  </hyperlink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P89"/>
  <sheetViews>
    <sheetView view="pageBreakPreview" zoomScale="90" zoomScaleNormal="90" zoomScaleSheetLayoutView="90" workbookViewId="0">
      <pane xSplit="4" ySplit="15" topLeftCell="E16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9.28515625" style="156" customWidth="1"/>
    <col min="5" max="5" width="8.5703125" style="156" customWidth="1"/>
    <col min="6" max="6" width="7.85546875" style="156" customWidth="1"/>
    <col min="7" max="7" width="11.5703125" style="156" customWidth="1"/>
    <col min="8" max="8" width="1.140625" style="157" customWidth="1"/>
    <col min="9" max="9" width="12.5703125" style="157" customWidth="1"/>
    <col min="10" max="10" width="7.85546875" style="157" customWidth="1"/>
    <col min="11" max="11" width="11.5703125" style="157" customWidth="1"/>
    <col min="12" max="12" width="1.28515625" style="157" customWidth="1"/>
    <col min="13" max="13" width="8.5703125" style="157" customWidth="1"/>
    <col min="14" max="14" width="7.85546875" style="157" customWidth="1"/>
    <col min="15" max="15" width="11.5703125" style="157" customWidth="1"/>
    <col min="16" max="16" width="1.85546875" style="155" customWidth="1"/>
    <col min="17" max="16384" width="10.42578125" style="155"/>
  </cols>
  <sheetData>
    <row r="1" spans="1:16">
      <c r="P1" s="2380" t="s">
        <v>110</v>
      </c>
    </row>
    <row r="2" spans="1:16">
      <c r="P2" s="2381" t="s">
        <v>111</v>
      </c>
    </row>
    <row r="3" spans="1:16" ht="8.1" customHeight="1">
      <c r="G3" s="155"/>
    </row>
    <row r="4" spans="1:16" ht="8.1" customHeight="1"/>
    <row r="5" spans="1:16" s="158" customFormat="1" ht="20.100000000000001" customHeight="1">
      <c r="B5" s="159" t="s">
        <v>1433</v>
      </c>
      <c r="C5" s="160" t="s">
        <v>1164</v>
      </c>
      <c r="D5" s="161"/>
      <c r="E5" s="161"/>
      <c r="F5" s="161"/>
      <c r="G5" s="161"/>
      <c r="H5" s="162"/>
      <c r="I5" s="162"/>
      <c r="J5" s="162"/>
      <c r="K5" s="162"/>
      <c r="L5" s="162"/>
      <c r="M5" s="162"/>
      <c r="N5" s="162"/>
      <c r="O5" s="162"/>
    </row>
    <row r="6" spans="1:16" s="164" customFormat="1" ht="20.100000000000001" customHeight="1">
      <c r="B6" s="165" t="s">
        <v>1434</v>
      </c>
      <c r="C6" s="166" t="s">
        <v>1165</v>
      </c>
      <c r="D6" s="167"/>
      <c r="E6" s="167"/>
      <c r="F6" s="167"/>
      <c r="G6" s="167"/>
      <c r="H6" s="165"/>
      <c r="I6" s="165"/>
      <c r="J6" s="165"/>
      <c r="K6" s="165"/>
      <c r="L6" s="165"/>
      <c r="M6" s="165"/>
      <c r="N6" s="165"/>
      <c r="O6" s="165"/>
    </row>
    <row r="7" spans="1:16" s="168" customFormat="1" ht="9.9499999999999993" customHeight="1" thickBot="1">
      <c r="B7" s="169"/>
      <c r="C7" s="169"/>
      <c r="D7" s="170"/>
      <c r="E7" s="170"/>
      <c r="F7" s="170"/>
      <c r="G7" s="170"/>
      <c r="H7" s="171"/>
      <c r="I7" s="171"/>
      <c r="J7" s="171"/>
      <c r="K7" s="171"/>
      <c r="L7" s="171"/>
      <c r="M7" s="171"/>
      <c r="N7" s="171"/>
      <c r="O7" s="171"/>
    </row>
    <row r="8" spans="1:16" s="177" customFormat="1" ht="5.25" customHeight="1" thickTop="1">
      <c r="A8" s="172"/>
      <c r="B8" s="173"/>
      <c r="C8" s="174"/>
      <c r="D8" s="175"/>
      <c r="E8" s="175"/>
      <c r="F8" s="175"/>
      <c r="G8" s="175"/>
      <c r="H8" s="176"/>
      <c r="I8" s="176"/>
      <c r="J8" s="176"/>
      <c r="K8" s="176"/>
      <c r="L8" s="176"/>
      <c r="M8" s="176"/>
      <c r="N8" s="176"/>
      <c r="O8" s="176"/>
      <c r="P8" s="172"/>
    </row>
    <row r="9" spans="1:16" s="177" customFormat="1" ht="16.5" customHeight="1">
      <c r="A9" s="178"/>
      <c r="B9" s="178" t="s">
        <v>0</v>
      </c>
      <c r="C9" s="179"/>
      <c r="D9" s="180" t="s">
        <v>1</v>
      </c>
      <c r="E9" s="2331" t="s">
        <v>857</v>
      </c>
      <c r="F9" s="2331"/>
      <c r="G9" s="2331"/>
      <c r="H9" s="181"/>
      <c r="I9" s="2297" t="s">
        <v>3</v>
      </c>
      <c r="J9" s="2297"/>
      <c r="K9" s="2297"/>
      <c r="L9" s="2297"/>
      <c r="M9" s="2297"/>
      <c r="N9" s="2297"/>
      <c r="O9" s="2297"/>
      <c r="P9" s="178"/>
    </row>
    <row r="10" spans="1:16" s="177" customFormat="1" ht="17.100000000000001" customHeight="1">
      <c r="A10" s="183"/>
      <c r="B10" s="183" t="s">
        <v>5</v>
      </c>
      <c r="C10" s="184"/>
      <c r="D10" s="185" t="s">
        <v>6</v>
      </c>
      <c r="E10" s="2332" t="s">
        <v>858</v>
      </c>
      <c r="F10" s="2332"/>
      <c r="G10" s="2332"/>
      <c r="H10" s="186"/>
      <c r="I10" s="2298" t="s">
        <v>8</v>
      </c>
      <c r="J10" s="2298"/>
      <c r="K10" s="2298"/>
      <c r="L10" s="2298"/>
      <c r="M10" s="2298"/>
      <c r="N10" s="2298"/>
      <c r="O10" s="2298"/>
      <c r="P10" s="183"/>
    </row>
    <row r="11" spans="1:16" s="177" customFormat="1" ht="17.100000000000001" customHeight="1">
      <c r="A11" s="183"/>
      <c r="B11" s="183"/>
      <c r="C11" s="184"/>
      <c r="D11" s="185"/>
      <c r="E11" s="252" t="s">
        <v>57</v>
      </c>
      <c r="F11" s="252" t="s">
        <v>33</v>
      </c>
      <c r="G11" s="252" t="s">
        <v>34</v>
      </c>
      <c r="H11" s="186"/>
      <c r="I11" s="2333" t="s">
        <v>2</v>
      </c>
      <c r="J11" s="2333"/>
      <c r="K11" s="2333"/>
      <c r="L11" s="180"/>
      <c r="M11" s="2297" t="s">
        <v>10</v>
      </c>
      <c r="N11" s="2297"/>
      <c r="O11" s="2297"/>
      <c r="P11" s="183"/>
    </row>
    <row r="12" spans="1:16" s="177" customFormat="1" ht="17.100000000000001" customHeight="1">
      <c r="A12" s="183"/>
      <c r="B12" s="183"/>
      <c r="C12" s="184"/>
      <c r="D12" s="185"/>
      <c r="E12" s="186" t="s">
        <v>7</v>
      </c>
      <c r="F12" s="186" t="s">
        <v>35</v>
      </c>
      <c r="G12" s="186" t="s">
        <v>36</v>
      </c>
      <c r="H12" s="186"/>
      <c r="I12" s="2298" t="s">
        <v>7</v>
      </c>
      <c r="J12" s="2298"/>
      <c r="K12" s="2298"/>
      <c r="L12" s="185"/>
      <c r="M12" s="2298" t="s">
        <v>11</v>
      </c>
      <c r="N12" s="2298"/>
      <c r="O12" s="2298"/>
      <c r="P12" s="183"/>
    </row>
    <row r="13" spans="1:16" s="177" customFormat="1">
      <c r="A13" s="183"/>
      <c r="B13" s="183"/>
      <c r="C13" s="184"/>
      <c r="D13" s="185"/>
      <c r="H13" s="186"/>
      <c r="I13" s="187" t="s">
        <v>57</v>
      </c>
      <c r="J13" s="187" t="s">
        <v>33</v>
      </c>
      <c r="K13" s="187" t="s">
        <v>34</v>
      </c>
      <c r="L13" s="187"/>
      <c r="M13" s="187" t="s">
        <v>57</v>
      </c>
      <c r="N13" s="187" t="s">
        <v>33</v>
      </c>
      <c r="O13" s="187" t="s">
        <v>34</v>
      </c>
      <c r="P13" s="183"/>
    </row>
    <row r="14" spans="1:16" s="177" customFormat="1">
      <c r="A14" s="183"/>
      <c r="B14" s="183"/>
      <c r="C14" s="184"/>
      <c r="D14" s="185"/>
      <c r="H14" s="186"/>
      <c r="I14" s="186" t="s">
        <v>7</v>
      </c>
      <c r="J14" s="186" t="s">
        <v>35</v>
      </c>
      <c r="K14" s="186" t="s">
        <v>36</v>
      </c>
      <c r="L14" s="186"/>
      <c r="M14" s="186" t="s">
        <v>7</v>
      </c>
      <c r="N14" s="186" t="s">
        <v>35</v>
      </c>
      <c r="O14" s="186" t="s">
        <v>36</v>
      </c>
      <c r="P14" s="183"/>
    </row>
    <row r="15" spans="1:16" s="177" customFormat="1" ht="7.5" customHeight="1">
      <c r="A15" s="189"/>
      <c r="B15" s="189"/>
      <c r="C15" s="190"/>
      <c r="D15" s="191"/>
      <c r="E15" s="191"/>
      <c r="F15" s="191"/>
      <c r="G15" s="191"/>
      <c r="H15" s="192"/>
      <c r="I15" s="192"/>
      <c r="J15" s="192"/>
      <c r="K15" s="192"/>
      <c r="L15" s="192"/>
      <c r="M15" s="192"/>
      <c r="N15" s="192"/>
      <c r="O15" s="192"/>
      <c r="P15" s="189"/>
    </row>
    <row r="16" spans="1:16" ht="6.95" customHeight="1">
      <c r="A16" s="193"/>
      <c r="B16" s="194"/>
      <c r="C16" s="194"/>
      <c r="D16" s="195"/>
      <c r="E16" s="195"/>
      <c r="F16" s="195"/>
      <c r="G16" s="195"/>
      <c r="H16" s="196"/>
      <c r="I16" s="197"/>
      <c r="J16" s="197"/>
      <c r="K16" s="197"/>
      <c r="L16" s="197"/>
      <c r="M16" s="197"/>
      <c r="N16" s="197"/>
      <c r="O16" s="197"/>
      <c r="P16" s="193"/>
    </row>
    <row r="17" spans="2:15" s="193" customFormat="1" ht="12.95" customHeight="1">
      <c r="B17" s="198" t="s">
        <v>12</v>
      </c>
      <c r="C17" s="199"/>
      <c r="D17" s="200">
        <v>2022</v>
      </c>
      <c r="E17" s="201">
        <f t="shared" ref="E17:G19" si="0">SUM(E21,E25,E29,E33,E37,E41,E45,E49,E53,E57,E61,E65,E69,E73,E77,E81)</f>
        <v>31622</v>
      </c>
      <c r="F17" s="201">
        <f t="shared" si="0"/>
        <v>534</v>
      </c>
      <c r="G17" s="201">
        <f t="shared" si="0"/>
        <v>31088</v>
      </c>
      <c r="H17" s="203"/>
      <c r="I17" s="201">
        <f t="shared" ref="I17:I18" si="1">SUM(J17,K17)</f>
        <v>3334</v>
      </c>
      <c r="J17" s="201">
        <f t="shared" ref="J17:K19" si="2">SUM(J21,J25,J29,J33,J37,J41,J45,J49,J53,J57,J61,J65,J69,J73,J77,J81)</f>
        <v>675</v>
      </c>
      <c r="K17" s="201">
        <f t="shared" si="2"/>
        <v>2659</v>
      </c>
      <c r="L17" s="201"/>
      <c r="M17" s="201">
        <f t="shared" ref="M17:O19" si="3">SUM(M21,M25,M29,M33,M37,M41,M45,M49,M53,M57,M61,M65,M69,M73,M77,M81)</f>
        <v>1172</v>
      </c>
      <c r="N17" s="201">
        <f t="shared" si="3"/>
        <v>225</v>
      </c>
      <c r="O17" s="201">
        <f t="shared" si="3"/>
        <v>947</v>
      </c>
    </row>
    <row r="18" spans="2:15" s="193" customFormat="1" ht="12.95" customHeight="1">
      <c r="B18" s="198"/>
      <c r="C18" s="199"/>
      <c r="D18" s="200">
        <v>2023</v>
      </c>
      <c r="E18" s="201">
        <f t="shared" si="0"/>
        <v>31853</v>
      </c>
      <c r="F18" s="201">
        <f t="shared" si="0"/>
        <v>528</v>
      </c>
      <c r="G18" s="201">
        <f t="shared" si="0"/>
        <v>31325</v>
      </c>
      <c r="H18" s="203"/>
      <c r="I18" s="201">
        <f t="shared" si="1"/>
        <v>3371</v>
      </c>
      <c r="J18" s="201">
        <f t="shared" si="2"/>
        <v>688</v>
      </c>
      <c r="K18" s="201">
        <f t="shared" si="2"/>
        <v>2683</v>
      </c>
      <c r="L18" s="201"/>
      <c r="M18" s="201">
        <f t="shared" si="3"/>
        <v>1167</v>
      </c>
      <c r="N18" s="201">
        <f t="shared" si="3"/>
        <v>220</v>
      </c>
      <c r="O18" s="201">
        <f t="shared" si="3"/>
        <v>947</v>
      </c>
    </row>
    <row r="19" spans="2:15" s="193" customFormat="1" ht="12.95" customHeight="1">
      <c r="B19" s="198"/>
      <c r="C19" s="199"/>
      <c r="D19" s="200">
        <v>2024</v>
      </c>
      <c r="E19" s="201">
        <f t="shared" si="0"/>
        <v>32007</v>
      </c>
      <c r="F19" s="201">
        <f t="shared" si="0"/>
        <v>522</v>
      </c>
      <c r="G19" s="201">
        <f t="shared" si="0"/>
        <v>31485</v>
      </c>
      <c r="I19" s="201">
        <f>SUM(J19,K19)</f>
        <v>3627</v>
      </c>
      <c r="J19" s="201">
        <f t="shared" si="2"/>
        <v>799</v>
      </c>
      <c r="K19" s="201">
        <f t="shared" si="2"/>
        <v>2828</v>
      </c>
      <c r="L19" s="201"/>
      <c r="M19" s="201">
        <f t="shared" si="3"/>
        <v>1280</v>
      </c>
      <c r="N19" s="201">
        <f t="shared" si="3"/>
        <v>246</v>
      </c>
      <c r="O19" s="201">
        <f t="shared" si="3"/>
        <v>1034</v>
      </c>
    </row>
    <row r="20" spans="2:15" s="193" customFormat="1" ht="6.95" customHeight="1">
      <c r="B20" s="198"/>
      <c r="C20" s="199"/>
      <c r="D20" s="205"/>
      <c r="E20" s="207"/>
      <c r="F20" s="207"/>
      <c r="G20" s="207"/>
      <c r="H20" s="56"/>
      <c r="I20" s="57"/>
      <c r="J20" s="57"/>
      <c r="K20" s="57"/>
      <c r="L20" s="57"/>
      <c r="M20" s="207"/>
      <c r="N20" s="57"/>
      <c r="O20" s="57"/>
    </row>
    <row r="21" spans="2:15" s="193" customFormat="1" ht="12.95" customHeight="1">
      <c r="B21" s="206" t="s">
        <v>13</v>
      </c>
      <c r="C21" s="206"/>
      <c r="D21" s="205">
        <v>2022</v>
      </c>
      <c r="E21" s="207">
        <f>SUM(F21:G21)</f>
        <v>5264</v>
      </c>
      <c r="F21" s="207">
        <v>122</v>
      </c>
      <c r="G21" s="207">
        <v>5142</v>
      </c>
      <c r="H21" s="120"/>
      <c r="I21" s="57">
        <f>SUM(M21,'4.23 (2)'!E23)</f>
        <v>404</v>
      </c>
      <c r="J21" s="57">
        <f>SUM(N21,'4.23 (2)'!F23)</f>
        <v>74</v>
      </c>
      <c r="K21" s="57">
        <f>SUM(O21,'4.23 (2)'!G23)</f>
        <v>330</v>
      </c>
      <c r="L21" s="57">
        <f>SUM(P21,'4.23 (2)'!H23)</f>
        <v>0</v>
      </c>
      <c r="M21" s="207">
        <f>SUM(N21:O21)</f>
        <v>88</v>
      </c>
      <c r="N21" s="58">
        <v>12</v>
      </c>
      <c r="O21" s="58">
        <v>76</v>
      </c>
    </row>
    <row r="22" spans="2:15" s="193" customFormat="1" ht="12.95" customHeight="1">
      <c r="B22" s="206"/>
      <c r="C22" s="206"/>
      <c r="D22" s="205">
        <v>2023</v>
      </c>
      <c r="E22" s="207">
        <f>SUM(F22:G22)</f>
        <v>5566</v>
      </c>
      <c r="F22" s="207">
        <v>119</v>
      </c>
      <c r="G22" s="207">
        <v>5447</v>
      </c>
      <c r="H22" s="120"/>
      <c r="I22" s="57">
        <f>SUM(M22,'4.23 (2)'!E24)</f>
        <v>418</v>
      </c>
      <c r="J22" s="57">
        <f>SUM(N22,'4.23 (2)'!F24)</f>
        <v>81</v>
      </c>
      <c r="K22" s="57">
        <f>SUM(O22,'4.23 (2)'!G24)</f>
        <v>337</v>
      </c>
      <c r="L22" s="57">
        <f>SUM(P22,'4.23 (2)'!H24)</f>
        <v>0</v>
      </c>
      <c r="M22" s="207">
        <f>SUM(N22:O22)</f>
        <v>97</v>
      </c>
      <c r="N22" s="58">
        <v>17</v>
      </c>
      <c r="O22" s="58">
        <v>80</v>
      </c>
    </row>
    <row r="23" spans="2:15" s="193" customFormat="1" ht="12.95" customHeight="1">
      <c r="B23" s="206"/>
      <c r="C23" s="206"/>
      <c r="D23" s="205">
        <v>2024</v>
      </c>
      <c r="E23" s="207">
        <f>SUM(F23:G23)</f>
        <v>5677</v>
      </c>
      <c r="F23" s="207">
        <v>118</v>
      </c>
      <c r="G23" s="207">
        <v>5559</v>
      </c>
      <c r="H23" s="120"/>
      <c r="I23" s="57">
        <f>SUM(M23,'4.23 (2)'!E25)</f>
        <v>474</v>
      </c>
      <c r="J23" s="57">
        <f>SUM(N23,'4.23 (2)'!F25)</f>
        <v>107</v>
      </c>
      <c r="K23" s="57">
        <f>SUM(O23,'4.23 (2)'!G25)</f>
        <v>367</v>
      </c>
      <c r="L23" s="57">
        <f>SUM(P23,'4.23 (2)'!H25)</f>
        <v>0</v>
      </c>
      <c r="M23" s="207">
        <f>SUM(N23:O23)</f>
        <v>136</v>
      </c>
      <c r="N23" s="58">
        <v>26</v>
      </c>
      <c r="O23" s="58">
        <v>110</v>
      </c>
    </row>
    <row r="24" spans="2:15" s="193" customFormat="1" ht="6.95" customHeight="1">
      <c r="B24" s="206"/>
      <c r="C24" s="206"/>
      <c r="D24" s="205"/>
      <c r="E24" s="207"/>
      <c r="F24" s="207"/>
      <c r="G24" s="207"/>
      <c r="H24" s="120"/>
      <c r="I24" s="57"/>
      <c r="J24" s="57"/>
      <c r="K24" s="57"/>
      <c r="L24" s="57"/>
      <c r="M24" s="207"/>
      <c r="N24" s="58"/>
      <c r="O24" s="58"/>
    </row>
    <row r="25" spans="2:15" s="193" customFormat="1" ht="12.95" customHeight="1">
      <c r="B25" s="206" t="s">
        <v>14</v>
      </c>
      <c r="C25" s="206"/>
      <c r="D25" s="205">
        <v>2022</v>
      </c>
      <c r="E25" s="207">
        <f>SUM(F25:G25)</f>
        <v>1949</v>
      </c>
      <c r="F25" s="207">
        <v>26</v>
      </c>
      <c r="G25" s="207">
        <v>1923</v>
      </c>
      <c r="H25" s="120"/>
      <c r="I25" s="57">
        <f>SUM(M25,'4.23 (2)'!E27)</f>
        <v>338</v>
      </c>
      <c r="J25" s="57">
        <f>SUM(N25,'4.23 (2)'!F27)</f>
        <v>72</v>
      </c>
      <c r="K25" s="57">
        <f>SUM(O25,'4.23 (2)'!G27)</f>
        <v>266</v>
      </c>
      <c r="L25" s="57">
        <f>SUM(P25,'4.23 (2)'!H27)</f>
        <v>0</v>
      </c>
      <c r="M25" s="207">
        <f>SUM(N25:O25)</f>
        <v>25</v>
      </c>
      <c r="N25" s="58">
        <v>2</v>
      </c>
      <c r="O25" s="58">
        <v>23</v>
      </c>
    </row>
    <row r="26" spans="2:15" s="193" customFormat="1" ht="12.95" customHeight="1">
      <c r="B26" s="206"/>
      <c r="C26" s="206"/>
      <c r="D26" s="205">
        <v>2023</v>
      </c>
      <c r="E26" s="207">
        <f>SUM(F26:G26)</f>
        <v>1799</v>
      </c>
      <c r="F26" s="207">
        <v>19</v>
      </c>
      <c r="G26" s="207">
        <v>1780</v>
      </c>
      <c r="H26" s="120"/>
      <c r="I26" s="57">
        <f>SUM(M26,'4.23 (2)'!E28)</f>
        <v>342</v>
      </c>
      <c r="J26" s="57">
        <f>SUM(N26,'4.23 (2)'!F28)</f>
        <v>77</v>
      </c>
      <c r="K26" s="57">
        <f>SUM(O26,'4.23 (2)'!G28)</f>
        <v>265</v>
      </c>
      <c r="L26" s="57">
        <f>SUM(P26,'4.23 (2)'!H28)</f>
        <v>0</v>
      </c>
      <c r="M26" s="207">
        <f>SUM(N26:O26)</f>
        <v>25</v>
      </c>
      <c r="N26" s="58">
        <v>3</v>
      </c>
      <c r="O26" s="58">
        <v>22</v>
      </c>
    </row>
    <row r="27" spans="2:15" s="193" customFormat="1" ht="12.95" customHeight="1">
      <c r="B27" s="206"/>
      <c r="C27" s="206"/>
      <c r="D27" s="205">
        <v>2024</v>
      </c>
      <c r="E27" s="207">
        <f>SUM(F27:G27)</f>
        <v>1825</v>
      </c>
      <c r="F27" s="207">
        <v>23</v>
      </c>
      <c r="G27" s="207">
        <v>1802</v>
      </c>
      <c r="H27" s="120"/>
      <c r="I27" s="57">
        <f>SUM(M27,'4.23 (2)'!E29)</f>
        <v>350</v>
      </c>
      <c r="J27" s="57">
        <f>SUM(N27,'4.23 (2)'!F29)</f>
        <v>89</v>
      </c>
      <c r="K27" s="57">
        <f>SUM(O27,'4.23 (2)'!G29)</f>
        <v>261</v>
      </c>
      <c r="L27" s="57">
        <f>SUM(P27,'4.23 (2)'!H29)</f>
        <v>0</v>
      </c>
      <c r="M27" s="207">
        <f>SUM(N27:O27)</f>
        <v>24</v>
      </c>
      <c r="N27" s="58">
        <v>6</v>
      </c>
      <c r="O27" s="58">
        <v>18</v>
      </c>
    </row>
    <row r="28" spans="2:15" s="193" customFormat="1" ht="6.95" customHeight="1">
      <c r="B28" s="206"/>
      <c r="C28" s="206"/>
      <c r="D28" s="205"/>
      <c r="E28" s="207"/>
      <c r="F28" s="207"/>
      <c r="G28" s="207"/>
      <c r="H28" s="120"/>
      <c r="I28" s="57"/>
      <c r="J28" s="57"/>
      <c r="K28" s="57"/>
      <c r="L28" s="57"/>
      <c r="M28" s="207"/>
      <c r="N28" s="58"/>
      <c r="O28" s="58"/>
    </row>
    <row r="29" spans="2:15" s="193" customFormat="1" ht="12.95" customHeight="1">
      <c r="B29" s="206" t="s">
        <v>15</v>
      </c>
      <c r="C29" s="206"/>
      <c r="D29" s="205">
        <v>2022</v>
      </c>
      <c r="E29" s="207">
        <f>SUM(F29:G29)</f>
        <v>914</v>
      </c>
      <c r="F29" s="207">
        <v>5</v>
      </c>
      <c r="G29" s="207">
        <v>909</v>
      </c>
      <c r="H29" s="120"/>
      <c r="I29" s="57">
        <f>SUM(M29,'4.23 (2)'!E31)</f>
        <v>190</v>
      </c>
      <c r="J29" s="57">
        <f>SUM(N29,'4.23 (2)'!F31)</f>
        <v>31</v>
      </c>
      <c r="K29" s="57">
        <f>SUM(O29,'4.23 (2)'!G31)</f>
        <v>159</v>
      </c>
      <c r="L29" s="57">
        <f>SUM(P29,'4.23 (2)'!H31)</f>
        <v>0</v>
      </c>
      <c r="M29" s="58" t="s">
        <v>29</v>
      </c>
      <c r="N29" s="58" t="s">
        <v>29</v>
      </c>
      <c r="O29" s="58" t="s">
        <v>29</v>
      </c>
    </row>
    <row r="30" spans="2:15" s="193" customFormat="1" ht="12.95" customHeight="1">
      <c r="B30" s="206"/>
      <c r="C30" s="206"/>
      <c r="D30" s="205">
        <v>2023</v>
      </c>
      <c r="E30" s="207">
        <f>SUM(F30:G30)</f>
        <v>916</v>
      </c>
      <c r="F30" s="207">
        <v>4</v>
      </c>
      <c r="G30" s="207">
        <v>912</v>
      </c>
      <c r="H30" s="120"/>
      <c r="I30" s="57">
        <f>SUM(M30,'4.23 (2)'!E32)</f>
        <v>214</v>
      </c>
      <c r="J30" s="57">
        <f>SUM(N30,'4.23 (2)'!F32)</f>
        <v>36</v>
      </c>
      <c r="K30" s="57">
        <f>SUM(O30,'4.23 (2)'!G32)</f>
        <v>178</v>
      </c>
      <c r="L30" s="57">
        <f>SUM(P30,'4.23 (2)'!H32)</f>
        <v>0</v>
      </c>
      <c r="M30" s="58" t="s">
        <v>29</v>
      </c>
      <c r="N30" s="58" t="s">
        <v>29</v>
      </c>
      <c r="O30" s="58" t="s">
        <v>29</v>
      </c>
    </row>
    <row r="31" spans="2:15" s="193" customFormat="1" ht="12.95" customHeight="1">
      <c r="B31" s="206"/>
      <c r="C31" s="206"/>
      <c r="D31" s="205">
        <v>2024</v>
      </c>
      <c r="E31" s="207">
        <f>SUM(F31:G31)</f>
        <v>889</v>
      </c>
      <c r="F31" s="207">
        <v>3</v>
      </c>
      <c r="G31" s="207">
        <v>886</v>
      </c>
      <c r="H31" s="120"/>
      <c r="I31" s="57">
        <f>SUM(M31,'4.23 (2)'!E33)</f>
        <v>213</v>
      </c>
      <c r="J31" s="57">
        <f>SUM(N31,'4.23 (2)'!F33)</f>
        <v>44</v>
      </c>
      <c r="K31" s="57">
        <f>SUM(O31,'4.23 (2)'!G33)</f>
        <v>169</v>
      </c>
      <c r="L31" s="57">
        <f>SUM(P31,'4.23 (2)'!H33)</f>
        <v>0</v>
      </c>
      <c r="M31" s="58" t="s">
        <v>29</v>
      </c>
      <c r="N31" s="58" t="s">
        <v>29</v>
      </c>
      <c r="O31" s="58" t="s">
        <v>29</v>
      </c>
    </row>
    <row r="32" spans="2:15" s="193" customFormat="1" ht="6.95" customHeight="1">
      <c r="B32" s="206"/>
      <c r="C32" s="206"/>
      <c r="D32" s="205"/>
      <c r="E32" s="207"/>
      <c r="F32" s="207"/>
      <c r="G32" s="207"/>
      <c r="H32" s="120"/>
      <c r="I32" s="57"/>
      <c r="J32" s="57"/>
      <c r="K32" s="57"/>
      <c r="L32" s="57"/>
      <c r="M32" s="207"/>
      <c r="N32" s="58"/>
      <c r="O32" s="58"/>
    </row>
    <row r="33" spans="2:15" s="193" customFormat="1" ht="12.95" customHeight="1">
      <c r="B33" s="206" t="s">
        <v>16</v>
      </c>
      <c r="C33" s="212"/>
      <c r="D33" s="205">
        <v>2022</v>
      </c>
      <c r="E33" s="207">
        <f>SUM(F33:G33)</f>
        <v>1096</v>
      </c>
      <c r="F33" s="207">
        <v>19</v>
      </c>
      <c r="G33" s="207">
        <v>1077</v>
      </c>
      <c r="H33" s="120"/>
      <c r="I33" s="58" t="s">
        <v>29</v>
      </c>
      <c r="J33" s="58" t="s">
        <v>29</v>
      </c>
      <c r="K33" s="58" t="s">
        <v>29</v>
      </c>
      <c r="L33" s="57">
        <f>SUM(P33,'4.23 (2)'!H35)</f>
        <v>0</v>
      </c>
      <c r="M33" s="58" t="s">
        <v>29</v>
      </c>
      <c r="N33" s="58" t="s">
        <v>29</v>
      </c>
      <c r="O33" s="58" t="s">
        <v>29</v>
      </c>
    </row>
    <row r="34" spans="2:15" s="193" customFormat="1" ht="12.95" customHeight="1">
      <c r="B34" s="206"/>
      <c r="C34" s="212"/>
      <c r="D34" s="205">
        <v>2023</v>
      </c>
      <c r="E34" s="207">
        <f>SUM(F34:G34)</f>
        <v>1377</v>
      </c>
      <c r="F34" s="207">
        <v>20</v>
      </c>
      <c r="G34" s="207">
        <v>1357</v>
      </c>
      <c r="H34" s="120"/>
      <c r="I34" s="58" t="s">
        <v>29</v>
      </c>
      <c r="J34" s="58" t="s">
        <v>29</v>
      </c>
      <c r="K34" s="58" t="s">
        <v>29</v>
      </c>
      <c r="L34" s="57">
        <f>SUM(P34,'4.23 (2)'!H36)</f>
        <v>0</v>
      </c>
      <c r="M34" s="58" t="s">
        <v>29</v>
      </c>
      <c r="N34" s="58" t="s">
        <v>29</v>
      </c>
      <c r="O34" s="58" t="s">
        <v>29</v>
      </c>
    </row>
    <row r="35" spans="2:15" s="193" customFormat="1" ht="12.95" customHeight="1">
      <c r="B35" s="206"/>
      <c r="C35" s="212"/>
      <c r="D35" s="205">
        <v>2024</v>
      </c>
      <c r="E35" s="207">
        <f>SUM(F35:G35)</f>
        <v>1400</v>
      </c>
      <c r="F35" s="207">
        <v>19</v>
      </c>
      <c r="G35" s="207">
        <v>1381</v>
      </c>
      <c r="H35" s="120"/>
      <c r="I35" s="58" t="s">
        <v>29</v>
      </c>
      <c r="J35" s="57">
        <f>SUM(N35,'4.23 (2)'!F37)</f>
        <v>9</v>
      </c>
      <c r="K35" s="57">
        <f>SUM(O35,'4.23 (2)'!G37)</f>
        <v>29</v>
      </c>
      <c r="L35" s="57">
        <f>SUM(P35,'4.23 (2)'!H37)</f>
        <v>0</v>
      </c>
      <c r="M35" s="58" t="s">
        <v>29</v>
      </c>
      <c r="N35" s="58" t="s">
        <v>29</v>
      </c>
      <c r="O35" s="58" t="s">
        <v>29</v>
      </c>
    </row>
    <row r="36" spans="2:15" s="193" customFormat="1" ht="6.95" customHeight="1">
      <c r="B36" s="206"/>
      <c r="C36" s="212"/>
      <c r="D36" s="205"/>
      <c r="E36" s="207"/>
      <c r="F36" s="207"/>
      <c r="G36" s="207"/>
      <c r="H36" s="120"/>
      <c r="I36" s="57"/>
      <c r="J36" s="57"/>
      <c r="K36" s="57"/>
      <c r="L36" s="57"/>
      <c r="M36" s="207"/>
      <c r="N36" s="58"/>
      <c r="O36" s="58"/>
    </row>
    <row r="37" spans="2:15" s="193" customFormat="1" ht="12.95" customHeight="1">
      <c r="B37" s="206" t="s">
        <v>17</v>
      </c>
      <c r="C37" s="194"/>
      <c r="D37" s="205">
        <v>2022</v>
      </c>
      <c r="E37" s="207">
        <f>SUM(F37:G37)</f>
        <v>1406</v>
      </c>
      <c r="F37" s="207">
        <v>23</v>
      </c>
      <c r="G37" s="207">
        <v>1383</v>
      </c>
      <c r="H37" s="120"/>
      <c r="I37" s="57">
        <f>SUM(M37,'4.23 (2)'!E39)</f>
        <v>151</v>
      </c>
      <c r="J37" s="57">
        <f>SUM(N37,'4.23 (2)'!F39)</f>
        <v>31</v>
      </c>
      <c r="K37" s="57">
        <f>SUM(O37,'4.23 (2)'!G39)</f>
        <v>120</v>
      </c>
      <c r="L37" s="57">
        <f>SUM(P37,'4.23 (2)'!H39)</f>
        <v>0</v>
      </c>
      <c r="M37" s="207">
        <f>SUM(N37:O37)</f>
        <v>38</v>
      </c>
      <c r="N37" s="58">
        <v>6</v>
      </c>
      <c r="O37" s="58">
        <v>32</v>
      </c>
    </row>
    <row r="38" spans="2:15" s="193" customFormat="1" ht="12.95" customHeight="1">
      <c r="B38" s="206"/>
      <c r="C38" s="194"/>
      <c r="D38" s="205">
        <v>2023</v>
      </c>
      <c r="E38" s="207">
        <f>SUM(F38:G38)</f>
        <v>1468</v>
      </c>
      <c r="F38" s="207">
        <v>26</v>
      </c>
      <c r="G38" s="207">
        <v>1442</v>
      </c>
      <c r="H38" s="120"/>
      <c r="I38" s="57">
        <f>SUM(M38,'4.23 (2)'!E40)</f>
        <v>135</v>
      </c>
      <c r="J38" s="57">
        <f>SUM(N38,'4.23 (2)'!F40)</f>
        <v>29</v>
      </c>
      <c r="K38" s="57">
        <f>SUM(O38,'4.23 (2)'!G40)</f>
        <v>106</v>
      </c>
      <c r="L38" s="57">
        <f>SUM(P38,'4.23 (2)'!H40)</f>
        <v>0</v>
      </c>
      <c r="M38" s="207">
        <f>SUM(N38:O38)</f>
        <v>26</v>
      </c>
      <c r="N38" s="58">
        <v>2</v>
      </c>
      <c r="O38" s="58">
        <v>24</v>
      </c>
    </row>
    <row r="39" spans="2:15" s="193" customFormat="1" ht="12.95" customHeight="1">
      <c r="B39" s="206"/>
      <c r="C39" s="194"/>
      <c r="D39" s="205">
        <v>2024</v>
      </c>
      <c r="E39" s="207">
        <f>SUM(F39:G39)</f>
        <v>1474</v>
      </c>
      <c r="F39" s="207">
        <v>27</v>
      </c>
      <c r="G39" s="207">
        <v>1447</v>
      </c>
      <c r="H39" s="120"/>
      <c r="I39" s="57">
        <f>SUM(M39,'4.23 (2)'!E41)</f>
        <v>181</v>
      </c>
      <c r="J39" s="57">
        <f>SUM(N39,'4.23 (2)'!F41)</f>
        <v>52</v>
      </c>
      <c r="K39" s="57">
        <f>SUM(O39,'4.23 (2)'!G41)</f>
        <v>129</v>
      </c>
      <c r="L39" s="57">
        <f>SUM(P39,'4.23 (2)'!H41)</f>
        <v>0</v>
      </c>
      <c r="M39" s="207">
        <f>SUM(N39:O39)</f>
        <v>35</v>
      </c>
      <c r="N39" s="58">
        <v>6</v>
      </c>
      <c r="O39" s="58">
        <v>29</v>
      </c>
    </row>
    <row r="40" spans="2:15" s="193" customFormat="1" ht="6.95" customHeight="1">
      <c r="B40" s="206"/>
      <c r="C40" s="194"/>
      <c r="D40" s="205"/>
      <c r="E40" s="207"/>
      <c r="F40" s="207"/>
      <c r="G40" s="207"/>
      <c r="H40" s="120"/>
      <c r="I40" s="57"/>
      <c r="J40" s="57"/>
      <c r="K40" s="57"/>
      <c r="L40" s="57"/>
      <c r="M40" s="207"/>
      <c r="N40" s="58"/>
      <c r="O40" s="58"/>
    </row>
    <row r="41" spans="2:15" s="193" customFormat="1" ht="12.95" customHeight="1">
      <c r="B41" s="206" t="s">
        <v>18</v>
      </c>
      <c r="C41" s="194"/>
      <c r="D41" s="205">
        <v>2022</v>
      </c>
      <c r="E41" s="207">
        <f>SUM(F41:G41)</f>
        <v>991</v>
      </c>
      <c r="F41" s="207">
        <v>17</v>
      </c>
      <c r="G41" s="207">
        <v>974</v>
      </c>
      <c r="H41" s="120"/>
      <c r="I41" s="57">
        <f>SUM(M41,'4.23 (2)'!E43)</f>
        <v>234</v>
      </c>
      <c r="J41" s="57">
        <f>SUM(N41,'4.23 (2)'!F43)</f>
        <v>41</v>
      </c>
      <c r="K41" s="57">
        <f>SUM(O41,'4.23 (2)'!G43)</f>
        <v>193</v>
      </c>
      <c r="L41" s="57">
        <f>SUM(P41,'4.23 (2)'!H43)</f>
        <v>0</v>
      </c>
      <c r="M41" s="58" t="s">
        <v>29</v>
      </c>
      <c r="N41" s="58" t="s">
        <v>29</v>
      </c>
      <c r="O41" s="58" t="s">
        <v>29</v>
      </c>
    </row>
    <row r="42" spans="2:15" s="193" customFormat="1" ht="12.95" customHeight="1">
      <c r="B42" s="206"/>
      <c r="C42" s="194"/>
      <c r="D42" s="205">
        <v>2023</v>
      </c>
      <c r="E42" s="207">
        <f>SUM(F42:G42)</f>
        <v>969</v>
      </c>
      <c r="F42" s="207">
        <v>19</v>
      </c>
      <c r="G42" s="207">
        <v>950</v>
      </c>
      <c r="H42" s="120"/>
      <c r="I42" s="57">
        <f>SUM(M42,'4.23 (2)'!E44)</f>
        <v>241</v>
      </c>
      <c r="J42" s="57">
        <f>SUM(N42,'4.23 (2)'!F44)</f>
        <v>45</v>
      </c>
      <c r="K42" s="57">
        <f>SUM(O42,'4.23 (2)'!G44)</f>
        <v>196</v>
      </c>
      <c r="L42" s="57">
        <f>SUM(P42,'4.23 (2)'!H44)</f>
        <v>0</v>
      </c>
      <c r="M42" s="58" t="s">
        <v>29</v>
      </c>
      <c r="N42" s="58" t="s">
        <v>29</v>
      </c>
      <c r="O42" s="58" t="s">
        <v>29</v>
      </c>
    </row>
    <row r="43" spans="2:15" s="193" customFormat="1" ht="12.95" customHeight="1">
      <c r="B43" s="206"/>
      <c r="C43" s="194"/>
      <c r="D43" s="205">
        <v>2024</v>
      </c>
      <c r="E43" s="207">
        <f>SUM(F43:G43)</f>
        <v>981</v>
      </c>
      <c r="F43" s="207">
        <v>20</v>
      </c>
      <c r="G43" s="207">
        <v>961</v>
      </c>
      <c r="H43" s="120"/>
      <c r="I43" s="57">
        <f>SUM(M43,'4.23 (2)'!E45)</f>
        <v>245</v>
      </c>
      <c r="J43" s="57">
        <f>SUM(N43,'4.23 (2)'!F45)</f>
        <v>47</v>
      </c>
      <c r="K43" s="57">
        <f>SUM(O43,'4.23 (2)'!G45)</f>
        <v>198</v>
      </c>
      <c r="L43" s="57">
        <f>SUM(P43,'4.23 (2)'!H45)</f>
        <v>0</v>
      </c>
      <c r="M43" s="58" t="s">
        <v>29</v>
      </c>
      <c r="N43" s="58" t="s">
        <v>29</v>
      </c>
      <c r="O43" s="58" t="s">
        <v>29</v>
      </c>
    </row>
    <row r="44" spans="2:15" s="193" customFormat="1" ht="6.95" customHeight="1">
      <c r="B44" s="206"/>
      <c r="C44" s="194"/>
      <c r="D44" s="205"/>
      <c r="E44" s="207"/>
      <c r="F44" s="207"/>
      <c r="G44" s="207"/>
      <c r="H44" s="120"/>
      <c r="I44" s="57"/>
      <c r="J44" s="57"/>
      <c r="K44" s="57"/>
      <c r="L44" s="57"/>
      <c r="M44" s="207"/>
      <c r="N44" s="58"/>
      <c r="O44" s="58"/>
    </row>
    <row r="45" spans="2:15" s="193" customFormat="1" ht="12.95" customHeight="1">
      <c r="B45" s="206" t="s">
        <v>19</v>
      </c>
      <c r="C45" s="194"/>
      <c r="D45" s="205">
        <v>2022</v>
      </c>
      <c r="E45" s="207">
        <f>SUM(F45:G45)</f>
        <v>1994</v>
      </c>
      <c r="F45" s="207">
        <v>37</v>
      </c>
      <c r="G45" s="207">
        <v>1957</v>
      </c>
      <c r="H45" s="120"/>
      <c r="I45" s="57">
        <f>SUM(M45,'4.23 (2)'!E47)</f>
        <v>105</v>
      </c>
      <c r="J45" s="57">
        <f>SUM(N45,'4.23 (2)'!F47)</f>
        <v>26</v>
      </c>
      <c r="K45" s="57">
        <f>SUM(O45,'4.23 (2)'!G47)</f>
        <v>79</v>
      </c>
      <c r="L45" s="57">
        <f>SUM(P45,'4.23 (2)'!H47)</f>
        <v>0</v>
      </c>
      <c r="M45" s="207">
        <f>SUM(N45:O45)</f>
        <v>22</v>
      </c>
      <c r="N45" s="58">
        <v>5</v>
      </c>
      <c r="O45" s="58">
        <v>17</v>
      </c>
    </row>
    <row r="46" spans="2:15" s="193" customFormat="1" ht="12.95" customHeight="1">
      <c r="B46" s="206"/>
      <c r="C46" s="194"/>
      <c r="D46" s="205">
        <v>2023</v>
      </c>
      <c r="E46" s="207">
        <f>SUM(F46:G46)</f>
        <v>1980</v>
      </c>
      <c r="F46" s="207">
        <v>39</v>
      </c>
      <c r="G46" s="207">
        <v>1941</v>
      </c>
      <c r="H46" s="120"/>
      <c r="I46" s="57">
        <f>SUM(M46,'4.23 (2)'!E48)</f>
        <v>118</v>
      </c>
      <c r="J46" s="57">
        <f>SUM(N46,'4.23 (2)'!F48)</f>
        <v>23</v>
      </c>
      <c r="K46" s="57">
        <f>SUM(O46,'4.23 (2)'!G48)</f>
        <v>95</v>
      </c>
      <c r="L46" s="57">
        <f>SUM(P46,'4.23 (2)'!H48)</f>
        <v>0</v>
      </c>
      <c r="M46" s="207">
        <f>SUM(N46:O46)</f>
        <v>34</v>
      </c>
      <c r="N46" s="58">
        <v>5</v>
      </c>
      <c r="O46" s="58">
        <v>29</v>
      </c>
    </row>
    <row r="47" spans="2:15" s="193" customFormat="1" ht="12.95" customHeight="1">
      <c r="B47" s="206"/>
      <c r="C47" s="194"/>
      <c r="D47" s="205">
        <v>2024</v>
      </c>
      <c r="E47" s="207">
        <f>SUM(F47:G47)</f>
        <v>1917</v>
      </c>
      <c r="F47" s="207">
        <v>29</v>
      </c>
      <c r="G47" s="207">
        <v>1888</v>
      </c>
      <c r="H47" s="120"/>
      <c r="I47" s="57">
        <f>SUM(M47,'4.23 (2)'!E49)</f>
        <v>121</v>
      </c>
      <c r="J47" s="57">
        <f>SUM(N47,'4.23 (2)'!F49)</f>
        <v>26</v>
      </c>
      <c r="K47" s="57">
        <f>SUM(O47,'4.23 (2)'!G49)</f>
        <v>95</v>
      </c>
      <c r="L47" s="57">
        <f>SUM(P47,'4.23 (2)'!H49)</f>
        <v>0</v>
      </c>
      <c r="M47" s="207">
        <f>SUM(N47:O47)</f>
        <v>37</v>
      </c>
      <c r="N47" s="58">
        <v>5</v>
      </c>
      <c r="O47" s="58">
        <v>32</v>
      </c>
    </row>
    <row r="48" spans="2:15" s="193" customFormat="1" ht="6.95" customHeight="1">
      <c r="B48" s="206"/>
      <c r="C48" s="194"/>
      <c r="D48" s="205"/>
      <c r="E48" s="207"/>
      <c r="F48" s="207"/>
      <c r="G48" s="207"/>
      <c r="H48" s="120"/>
      <c r="I48" s="57"/>
      <c r="J48" s="57"/>
      <c r="K48" s="57"/>
      <c r="L48" s="57"/>
      <c r="M48" s="207"/>
      <c r="N48" s="58"/>
      <c r="O48" s="58"/>
    </row>
    <row r="49" spans="2:15" s="193" customFormat="1" ht="12.95" customHeight="1">
      <c r="B49" s="206" t="s">
        <v>20</v>
      </c>
      <c r="C49" s="194"/>
      <c r="D49" s="205">
        <v>2022</v>
      </c>
      <c r="E49" s="207">
        <f>SUM(F49:G49)</f>
        <v>2018</v>
      </c>
      <c r="F49" s="207">
        <v>16</v>
      </c>
      <c r="G49" s="207">
        <v>2002</v>
      </c>
      <c r="H49" s="120"/>
      <c r="I49" s="57">
        <f>SUM(M49,'4.23 (2)'!E51)</f>
        <v>33</v>
      </c>
      <c r="J49" s="57">
        <f>SUM(N49,'4.23 (2)'!F51)</f>
        <v>7</v>
      </c>
      <c r="K49" s="57">
        <f>SUM(O49,'4.23 (2)'!G51)</f>
        <v>26</v>
      </c>
      <c r="L49" s="57">
        <f>SUM(P49,'4.23 (2)'!H51)</f>
        <v>0</v>
      </c>
      <c r="M49" s="207">
        <f>SUM(N49:O49)</f>
        <v>18</v>
      </c>
      <c r="N49" s="58">
        <v>3</v>
      </c>
      <c r="O49" s="58">
        <v>15</v>
      </c>
    </row>
    <row r="50" spans="2:15" s="193" customFormat="1" ht="12.95" customHeight="1">
      <c r="B50" s="206"/>
      <c r="C50" s="194"/>
      <c r="D50" s="205">
        <v>2023</v>
      </c>
      <c r="E50" s="207">
        <f>SUM(F50:G50)</f>
        <v>1925</v>
      </c>
      <c r="F50" s="207">
        <v>15</v>
      </c>
      <c r="G50" s="207">
        <v>1910</v>
      </c>
      <c r="H50" s="120"/>
      <c r="I50" s="57">
        <f>SUM(M50,'4.23 (2)'!E52)</f>
        <v>30</v>
      </c>
      <c r="J50" s="57">
        <f>SUM(N50,'4.23 (2)'!F52)</f>
        <v>6</v>
      </c>
      <c r="K50" s="57">
        <f>SUM(O50,'4.23 (2)'!G52)</f>
        <v>24</v>
      </c>
      <c r="L50" s="57">
        <f>SUM(P50,'4.23 (2)'!H52)</f>
        <v>0</v>
      </c>
      <c r="M50" s="207">
        <f>SUM(N50:O50)</f>
        <v>16</v>
      </c>
      <c r="N50" s="58">
        <v>2</v>
      </c>
      <c r="O50" s="58">
        <v>14</v>
      </c>
    </row>
    <row r="51" spans="2:15" s="193" customFormat="1" ht="12.95" customHeight="1">
      <c r="B51" s="206"/>
      <c r="C51" s="194"/>
      <c r="D51" s="205">
        <v>2024</v>
      </c>
      <c r="E51" s="207">
        <f>SUM(F51:G51)</f>
        <v>1935</v>
      </c>
      <c r="F51" s="207">
        <v>19</v>
      </c>
      <c r="G51" s="207">
        <v>1916</v>
      </c>
      <c r="H51" s="120"/>
      <c r="I51" s="57">
        <f>SUM(M51,'4.23 (2)'!E53)</f>
        <v>27</v>
      </c>
      <c r="J51" s="57">
        <f>SUM(N51,'4.23 (2)'!F53)</f>
        <v>7</v>
      </c>
      <c r="K51" s="57">
        <f>SUM(O51,'4.23 (2)'!G53)</f>
        <v>20</v>
      </c>
      <c r="L51" s="57">
        <f>SUM(P51,'4.23 (2)'!H53)</f>
        <v>0</v>
      </c>
      <c r="M51" s="207">
        <f>SUM(N51:O51)</f>
        <v>18</v>
      </c>
      <c r="N51" s="58">
        <v>4</v>
      </c>
      <c r="O51" s="58">
        <v>14</v>
      </c>
    </row>
    <row r="52" spans="2:15" s="193" customFormat="1" ht="6.95" customHeight="1">
      <c r="B52" s="206"/>
      <c r="C52" s="194"/>
      <c r="D52" s="205"/>
      <c r="E52" s="207"/>
      <c r="F52" s="207"/>
      <c r="G52" s="207"/>
      <c r="H52" s="120"/>
      <c r="I52" s="57"/>
      <c r="J52" s="57"/>
      <c r="K52" s="57"/>
      <c r="L52" s="57"/>
      <c r="M52" s="207"/>
      <c r="N52" s="58"/>
      <c r="O52" s="58"/>
    </row>
    <row r="53" spans="2:15" s="193" customFormat="1" ht="12.95" customHeight="1">
      <c r="B53" s="206" t="s">
        <v>21</v>
      </c>
      <c r="C53" s="212"/>
      <c r="D53" s="205">
        <v>2022</v>
      </c>
      <c r="E53" s="207">
        <f>SUM(F53:G53)</f>
        <v>173</v>
      </c>
      <c r="F53" s="207">
        <v>2</v>
      </c>
      <c r="G53" s="207">
        <v>171</v>
      </c>
      <c r="H53" s="120"/>
      <c r="I53" s="58" t="s">
        <v>29</v>
      </c>
      <c r="J53" s="58" t="s">
        <v>29</v>
      </c>
      <c r="K53" s="58" t="s">
        <v>29</v>
      </c>
      <c r="L53" s="57">
        <f>SUM(P53,'4.23 (2)'!H55)</f>
        <v>0</v>
      </c>
      <c r="M53" s="58" t="s">
        <v>29</v>
      </c>
      <c r="N53" s="58" t="s">
        <v>29</v>
      </c>
      <c r="O53" s="58" t="s">
        <v>29</v>
      </c>
    </row>
    <row r="54" spans="2:15" s="193" customFormat="1" ht="12.95" customHeight="1">
      <c r="B54" s="206"/>
      <c r="C54" s="212"/>
      <c r="D54" s="205">
        <v>2023</v>
      </c>
      <c r="E54" s="207">
        <f>SUM(F54:G54)</f>
        <v>172</v>
      </c>
      <c r="F54" s="207">
        <v>2</v>
      </c>
      <c r="G54" s="207">
        <v>170</v>
      </c>
      <c r="H54" s="120"/>
      <c r="I54" s="58" t="s">
        <v>29</v>
      </c>
      <c r="J54" s="58" t="s">
        <v>29</v>
      </c>
      <c r="K54" s="58" t="s">
        <v>29</v>
      </c>
      <c r="L54" s="57">
        <f>SUM(P54,'4.23 (2)'!H56)</f>
        <v>0</v>
      </c>
      <c r="M54" s="58" t="s">
        <v>29</v>
      </c>
      <c r="N54" s="58" t="s">
        <v>29</v>
      </c>
      <c r="O54" s="58" t="s">
        <v>29</v>
      </c>
    </row>
    <row r="55" spans="2:15" s="193" customFormat="1" ht="12.95" customHeight="1">
      <c r="B55" s="206"/>
      <c r="C55" s="212"/>
      <c r="D55" s="205">
        <v>2024</v>
      </c>
      <c r="E55" s="207">
        <f>SUM(F55:G55)</f>
        <v>181</v>
      </c>
      <c r="F55" s="207">
        <v>2</v>
      </c>
      <c r="G55" s="207">
        <v>179</v>
      </c>
      <c r="H55" s="120"/>
      <c r="I55" s="58" t="s">
        <v>29</v>
      </c>
      <c r="J55" s="58" t="s">
        <v>29</v>
      </c>
      <c r="K55" s="58" t="s">
        <v>29</v>
      </c>
      <c r="L55" s="57">
        <f>SUM(P55,'4.23 (2)'!H57)</f>
        <v>0</v>
      </c>
      <c r="M55" s="58" t="s">
        <v>29</v>
      </c>
      <c r="N55" s="58" t="s">
        <v>29</v>
      </c>
      <c r="O55" s="58" t="s">
        <v>29</v>
      </c>
    </row>
    <row r="56" spans="2:15" s="193" customFormat="1" ht="6.95" customHeight="1">
      <c r="B56" s="206"/>
      <c r="C56" s="212"/>
      <c r="D56" s="205"/>
      <c r="E56" s="207"/>
      <c r="F56" s="207"/>
      <c r="G56" s="207"/>
      <c r="H56" s="120"/>
      <c r="I56" s="57"/>
      <c r="J56" s="57"/>
      <c r="K56" s="57"/>
      <c r="L56" s="57"/>
      <c r="M56" s="207"/>
      <c r="N56" s="58"/>
      <c r="O56" s="58"/>
    </row>
    <row r="57" spans="2:15" s="193" customFormat="1" ht="12.95" customHeight="1">
      <c r="B57" s="206" t="s">
        <v>22</v>
      </c>
      <c r="C57" s="194"/>
      <c r="D57" s="205">
        <v>2022</v>
      </c>
      <c r="E57" s="207">
        <f>SUM(F57:G57)</f>
        <v>9424</v>
      </c>
      <c r="F57" s="207">
        <v>155</v>
      </c>
      <c r="G57" s="207">
        <v>9269</v>
      </c>
      <c r="H57" s="120"/>
      <c r="I57" s="57">
        <f>SUM(M57,'4.23 (2)'!E59)</f>
        <v>1187</v>
      </c>
      <c r="J57" s="57">
        <f>SUM(N57,'4.23 (2)'!F59)</f>
        <v>222</v>
      </c>
      <c r="K57" s="57">
        <f>SUM(O57,'4.23 (2)'!G59)</f>
        <v>965</v>
      </c>
      <c r="L57" s="57">
        <f>SUM(P57,'4.23 (2)'!H59)</f>
        <v>0</v>
      </c>
      <c r="M57" s="207">
        <f>SUM(N57:O57)</f>
        <v>518</v>
      </c>
      <c r="N57" s="58">
        <v>91</v>
      </c>
      <c r="O57" s="58">
        <v>427</v>
      </c>
    </row>
    <row r="58" spans="2:15" s="193" customFormat="1" ht="12.95" customHeight="1">
      <c r="B58" s="206"/>
      <c r="C58" s="194"/>
      <c r="D58" s="205">
        <v>2023</v>
      </c>
      <c r="E58" s="207">
        <f>SUM(F58:G58)</f>
        <v>9371</v>
      </c>
      <c r="F58" s="207">
        <v>150</v>
      </c>
      <c r="G58" s="207">
        <v>9221</v>
      </c>
      <c r="H58" s="120"/>
      <c r="I58" s="57">
        <f>SUM(M58,'4.23 (2)'!E60)</f>
        <v>1166</v>
      </c>
      <c r="J58" s="57">
        <f>SUM(N58,'4.23 (2)'!F60)</f>
        <v>220</v>
      </c>
      <c r="K58" s="57">
        <f>SUM(O58,'4.23 (2)'!G60)</f>
        <v>946</v>
      </c>
      <c r="L58" s="57">
        <f>SUM(P58,'4.23 (2)'!H60)</f>
        <v>0</v>
      </c>
      <c r="M58" s="207">
        <f>SUM(N58:O58)</f>
        <v>493</v>
      </c>
      <c r="N58" s="58">
        <v>89</v>
      </c>
      <c r="O58" s="58">
        <v>404</v>
      </c>
    </row>
    <row r="59" spans="2:15" s="193" customFormat="1" ht="12.95" customHeight="1">
      <c r="B59" s="206"/>
      <c r="C59" s="194"/>
      <c r="D59" s="205">
        <v>2024</v>
      </c>
      <c r="E59" s="207">
        <f>SUM(F59:G59)</f>
        <v>9406</v>
      </c>
      <c r="F59" s="207">
        <v>144</v>
      </c>
      <c r="G59" s="207">
        <v>9262</v>
      </c>
      <c r="H59" s="120"/>
      <c r="I59" s="57">
        <f>SUM(M59,'4.23 (2)'!E61)</f>
        <v>1233</v>
      </c>
      <c r="J59" s="57">
        <f>SUM(N59,'4.23 (2)'!F61)</f>
        <v>240</v>
      </c>
      <c r="K59" s="57">
        <f>SUM(O59,'4.23 (2)'!G61)</f>
        <v>993</v>
      </c>
      <c r="L59" s="57">
        <f>SUM(P59,'4.23 (2)'!H61)</f>
        <v>0</v>
      </c>
      <c r="M59" s="207">
        <f>SUM(N59:O59)</f>
        <v>538</v>
      </c>
      <c r="N59" s="58">
        <v>98</v>
      </c>
      <c r="O59" s="58">
        <v>440</v>
      </c>
    </row>
    <row r="60" spans="2:15" s="193" customFormat="1" ht="6.95" customHeight="1">
      <c r="B60" s="206"/>
      <c r="C60" s="194"/>
      <c r="D60" s="205"/>
      <c r="E60" s="207"/>
      <c r="F60" s="207"/>
      <c r="G60" s="207"/>
      <c r="H60" s="120"/>
      <c r="I60" s="57"/>
      <c r="J60" s="57"/>
      <c r="K60" s="57"/>
      <c r="L60" s="57"/>
      <c r="M60" s="207"/>
      <c r="N60" s="58"/>
      <c r="O60" s="58"/>
    </row>
    <row r="61" spans="2:15" s="193" customFormat="1" ht="12.95" customHeight="1">
      <c r="B61" s="206" t="s">
        <v>23</v>
      </c>
      <c r="C61" s="194"/>
      <c r="D61" s="205">
        <v>2022</v>
      </c>
      <c r="E61" s="207">
        <f>SUM(F61:G61)</f>
        <v>647</v>
      </c>
      <c r="F61" s="207">
        <v>6</v>
      </c>
      <c r="G61" s="207">
        <v>641</v>
      </c>
      <c r="H61" s="120"/>
      <c r="I61" s="57">
        <f>SUM(M61,'4.23 (2)'!E63)</f>
        <v>127</v>
      </c>
      <c r="J61" s="57">
        <f>SUM(N61,'4.23 (2)'!F63)</f>
        <v>23</v>
      </c>
      <c r="K61" s="57">
        <f>SUM(O61,'4.23 (2)'!G63)</f>
        <v>104</v>
      </c>
      <c r="L61" s="57">
        <f>SUM(P61,'4.23 (2)'!H63)</f>
        <v>0</v>
      </c>
      <c r="M61" s="207">
        <f>SUM(N61:O61)</f>
        <v>15</v>
      </c>
      <c r="N61" s="58">
        <v>7</v>
      </c>
      <c r="O61" s="58">
        <v>8</v>
      </c>
    </row>
    <row r="62" spans="2:15" s="193" customFormat="1" ht="12.95" customHeight="1">
      <c r="B62" s="206"/>
      <c r="C62" s="194"/>
      <c r="D62" s="205">
        <v>2023</v>
      </c>
      <c r="E62" s="207">
        <f>SUM(F62:G62)</f>
        <v>643</v>
      </c>
      <c r="F62" s="207">
        <v>6</v>
      </c>
      <c r="G62" s="207">
        <v>637</v>
      </c>
      <c r="H62" s="120"/>
      <c r="I62" s="57">
        <f>SUM(M62,'4.23 (2)'!E64)</f>
        <v>131</v>
      </c>
      <c r="J62" s="57">
        <f>SUM(N62,'4.23 (2)'!F64)</f>
        <v>23</v>
      </c>
      <c r="K62" s="57">
        <f>SUM(O62,'4.23 (2)'!G64)</f>
        <v>108</v>
      </c>
      <c r="L62" s="57">
        <f>SUM(P62,'4.23 (2)'!H64)</f>
        <v>0</v>
      </c>
      <c r="M62" s="207">
        <f>SUM(N62:O62)</f>
        <v>17</v>
      </c>
      <c r="N62" s="58">
        <v>7</v>
      </c>
      <c r="O62" s="58">
        <v>10</v>
      </c>
    </row>
    <row r="63" spans="2:15" s="193" customFormat="1" ht="12.95" customHeight="1">
      <c r="B63" s="206"/>
      <c r="C63" s="194"/>
      <c r="D63" s="205">
        <v>2024</v>
      </c>
      <c r="E63" s="207">
        <f>SUM(F63:G63)</f>
        <v>656</v>
      </c>
      <c r="F63" s="207">
        <v>6</v>
      </c>
      <c r="G63" s="207">
        <v>650</v>
      </c>
      <c r="H63" s="120"/>
      <c r="I63" s="57">
        <f>SUM(M63,'4.23 (2)'!E65)</f>
        <v>127</v>
      </c>
      <c r="J63" s="57">
        <f>SUM(N63,'4.23 (2)'!F65)</f>
        <v>22</v>
      </c>
      <c r="K63" s="57">
        <f>SUM(O63,'4.23 (2)'!G65)</f>
        <v>105</v>
      </c>
      <c r="L63" s="57">
        <f>SUM(P63,'4.23 (2)'!H65)</f>
        <v>0</v>
      </c>
      <c r="M63" s="207">
        <f>SUM(N63:O63)</f>
        <v>12</v>
      </c>
      <c r="N63" s="58">
        <v>7</v>
      </c>
      <c r="O63" s="58">
        <v>5</v>
      </c>
    </row>
    <row r="64" spans="2:15" s="193" customFormat="1" ht="6.95" customHeight="1">
      <c r="B64" s="206"/>
      <c r="C64" s="194"/>
      <c r="D64" s="205"/>
      <c r="E64" s="207"/>
      <c r="F64" s="207"/>
      <c r="G64" s="207"/>
      <c r="H64" s="120"/>
      <c r="I64" s="57"/>
      <c r="J64" s="57"/>
      <c r="K64" s="57"/>
      <c r="L64" s="57"/>
      <c r="M64" s="207"/>
      <c r="N64" s="58"/>
      <c r="O64" s="58"/>
    </row>
    <row r="65" spans="2:15" s="193" customFormat="1" ht="12.95" customHeight="1">
      <c r="B65" s="206" t="s">
        <v>24</v>
      </c>
      <c r="C65" s="194"/>
      <c r="D65" s="205">
        <v>2022</v>
      </c>
      <c r="E65" s="207">
        <f>SUM(F65:G65)</f>
        <v>1642</v>
      </c>
      <c r="F65" s="207">
        <v>28</v>
      </c>
      <c r="G65" s="207">
        <v>1614</v>
      </c>
      <c r="H65" s="120"/>
      <c r="I65" s="57">
        <f>SUM(M65,'4.23 (2)'!E67)</f>
        <v>222</v>
      </c>
      <c r="J65" s="57">
        <f>SUM(N65,'4.23 (2)'!F67)</f>
        <v>70</v>
      </c>
      <c r="K65" s="57">
        <f>SUM(O65,'4.23 (2)'!G67)</f>
        <v>152</v>
      </c>
      <c r="L65" s="57">
        <f>SUM(P65,'4.23 (2)'!H67)</f>
        <v>0</v>
      </c>
      <c r="M65" s="207">
        <f>SUM(N65:O65)</f>
        <v>197</v>
      </c>
      <c r="N65" s="58">
        <v>61</v>
      </c>
      <c r="O65" s="58">
        <v>136</v>
      </c>
    </row>
    <row r="66" spans="2:15" s="193" customFormat="1" ht="12.95" customHeight="1">
      <c r="B66" s="206"/>
      <c r="C66" s="194"/>
      <c r="D66" s="205">
        <v>2023</v>
      </c>
      <c r="E66" s="207">
        <f>SUM(F66:G66)</f>
        <v>1569</v>
      </c>
      <c r="F66" s="207">
        <v>32</v>
      </c>
      <c r="G66" s="207">
        <v>1537</v>
      </c>
      <c r="H66" s="120"/>
      <c r="I66" s="57">
        <f>SUM(M66,'4.23 (2)'!E68)</f>
        <v>218</v>
      </c>
      <c r="J66" s="57">
        <f>SUM(N66,'4.23 (2)'!F68)</f>
        <v>66</v>
      </c>
      <c r="K66" s="57">
        <f>SUM(O66,'4.23 (2)'!G68)</f>
        <v>152</v>
      </c>
      <c r="L66" s="57">
        <f>SUM(P66,'4.23 (2)'!H68)</f>
        <v>0</v>
      </c>
      <c r="M66" s="207">
        <f>SUM(N66:O66)</f>
        <v>193</v>
      </c>
      <c r="N66" s="58">
        <v>57</v>
      </c>
      <c r="O66" s="58">
        <v>136</v>
      </c>
    </row>
    <row r="67" spans="2:15" s="193" customFormat="1" ht="12.95" customHeight="1">
      <c r="B67" s="206"/>
      <c r="C67" s="194"/>
      <c r="D67" s="205">
        <v>2024</v>
      </c>
      <c r="E67" s="207">
        <f>SUM(F67:G67)</f>
        <v>1564</v>
      </c>
      <c r="F67" s="207">
        <v>33</v>
      </c>
      <c r="G67" s="207">
        <v>1531</v>
      </c>
      <c r="H67" s="120"/>
      <c r="I67" s="57">
        <f>SUM(M67,'4.23 (2)'!E69)</f>
        <v>272</v>
      </c>
      <c r="J67" s="57">
        <f>SUM(N67,'4.23 (2)'!F69)</f>
        <v>80</v>
      </c>
      <c r="K67" s="57">
        <f>SUM(O67,'4.23 (2)'!G69)</f>
        <v>192</v>
      </c>
      <c r="L67" s="57">
        <f>SUM(P67,'4.23 (2)'!H69)</f>
        <v>0</v>
      </c>
      <c r="M67" s="207">
        <f>SUM(N67:O67)</f>
        <v>221</v>
      </c>
      <c r="N67" s="58">
        <v>60</v>
      </c>
      <c r="O67" s="58">
        <v>161</v>
      </c>
    </row>
    <row r="68" spans="2:15" s="193" customFormat="1" ht="6.95" customHeight="1">
      <c r="B68" s="206"/>
      <c r="C68" s="194"/>
      <c r="D68" s="205"/>
      <c r="E68" s="207"/>
      <c r="F68" s="207"/>
      <c r="G68" s="207"/>
      <c r="H68" s="120"/>
      <c r="I68" s="57"/>
      <c r="J68" s="57"/>
      <c r="K68" s="57"/>
      <c r="L68" s="57"/>
      <c r="M68" s="207"/>
      <c r="N68" s="58"/>
      <c r="O68" s="58"/>
    </row>
    <row r="69" spans="2:15" s="193" customFormat="1" ht="12.95" customHeight="1">
      <c r="B69" s="206" t="s">
        <v>25</v>
      </c>
      <c r="C69" s="194"/>
      <c r="D69" s="205">
        <v>2022</v>
      </c>
      <c r="E69" s="207">
        <f>SUM(F69:G69)</f>
        <v>2022</v>
      </c>
      <c r="F69" s="207">
        <v>22</v>
      </c>
      <c r="G69" s="207">
        <v>2000</v>
      </c>
      <c r="H69" s="120"/>
      <c r="I69" s="57">
        <f>SUM(M69,'4.23 (2)'!E71)</f>
        <v>272</v>
      </c>
      <c r="J69" s="57">
        <f>SUM(N69,'4.23 (2)'!F71)</f>
        <v>61</v>
      </c>
      <c r="K69" s="57">
        <f>SUM(O69,'4.23 (2)'!G71)</f>
        <v>211</v>
      </c>
      <c r="L69" s="57">
        <f>SUM(P69,'4.23 (2)'!H71)</f>
        <v>0</v>
      </c>
      <c r="M69" s="207">
        <f>SUM(N69:O69)</f>
        <v>204</v>
      </c>
      <c r="N69" s="58">
        <v>32</v>
      </c>
      <c r="O69" s="58">
        <v>172</v>
      </c>
    </row>
    <row r="70" spans="2:15" s="193" customFormat="1" ht="12.95" customHeight="1">
      <c r="B70" s="206"/>
      <c r="C70" s="194"/>
      <c r="D70" s="205">
        <v>2023</v>
      </c>
      <c r="E70" s="207">
        <f>SUM(F70:G70)</f>
        <v>2006</v>
      </c>
      <c r="F70" s="207">
        <v>21</v>
      </c>
      <c r="G70" s="207">
        <v>1985</v>
      </c>
      <c r="H70" s="120"/>
      <c r="I70" s="57">
        <f>SUM(M70,'4.23 (2)'!E72)</f>
        <v>266</v>
      </c>
      <c r="J70" s="57">
        <f>SUM(N70,'4.23 (2)'!F72)</f>
        <v>62</v>
      </c>
      <c r="K70" s="57">
        <f>SUM(O70,'4.23 (2)'!G72)</f>
        <v>204</v>
      </c>
      <c r="L70" s="57">
        <f>SUM(P70,'4.23 (2)'!H72)</f>
        <v>0</v>
      </c>
      <c r="M70" s="207">
        <f>SUM(N70:O70)</f>
        <v>195</v>
      </c>
      <c r="N70" s="58">
        <v>30</v>
      </c>
      <c r="O70" s="58">
        <v>165</v>
      </c>
    </row>
    <row r="71" spans="2:15" s="193" customFormat="1" ht="12.95" customHeight="1">
      <c r="B71" s="206"/>
      <c r="C71" s="194"/>
      <c r="D71" s="205">
        <v>2024</v>
      </c>
      <c r="E71" s="207">
        <f>SUM(F71:G71)</f>
        <v>2035</v>
      </c>
      <c r="F71" s="207">
        <v>24</v>
      </c>
      <c r="G71" s="207">
        <v>2011</v>
      </c>
      <c r="H71" s="120"/>
      <c r="I71" s="57">
        <f>SUM(M71,'4.23 (2)'!E73)</f>
        <v>281</v>
      </c>
      <c r="J71" s="57">
        <f>SUM(N71,'4.23 (2)'!F73)</f>
        <v>63</v>
      </c>
      <c r="K71" s="57">
        <f>SUM(O71,'4.23 (2)'!G73)</f>
        <v>218</v>
      </c>
      <c r="L71" s="57">
        <f>SUM(P71,'4.23 (2)'!H73)</f>
        <v>0</v>
      </c>
      <c r="M71" s="207">
        <f>SUM(N71:O71)</f>
        <v>208</v>
      </c>
      <c r="N71" s="58">
        <v>27</v>
      </c>
      <c r="O71" s="58">
        <v>181</v>
      </c>
    </row>
    <row r="72" spans="2:15" s="193" customFormat="1" ht="6.95" customHeight="1">
      <c r="B72" s="206"/>
      <c r="C72" s="194"/>
      <c r="D72" s="205"/>
      <c r="E72" s="207"/>
      <c r="F72" s="207"/>
      <c r="G72" s="207"/>
      <c r="H72" s="120"/>
      <c r="I72" s="57"/>
      <c r="J72" s="57"/>
      <c r="K72" s="57"/>
      <c r="L72" s="57"/>
      <c r="M72" s="207"/>
      <c r="N72" s="58"/>
      <c r="O72" s="58"/>
    </row>
    <row r="73" spans="2:15" s="193" customFormat="1" ht="12.95" customHeight="1">
      <c r="B73" s="206" t="s">
        <v>26</v>
      </c>
      <c r="C73" s="212"/>
      <c r="D73" s="205">
        <v>2022</v>
      </c>
      <c r="E73" s="207">
        <f>SUM(F73:G73)</f>
        <v>1677</v>
      </c>
      <c r="F73" s="207">
        <v>49</v>
      </c>
      <c r="G73" s="207">
        <v>1628</v>
      </c>
      <c r="H73" s="120"/>
      <c r="I73" s="57">
        <f>SUM(M73,'4.23 (2)'!E75)</f>
        <v>50</v>
      </c>
      <c r="J73" s="57">
        <f>SUM(N73,'4.23 (2)'!F75)</f>
        <v>13</v>
      </c>
      <c r="K73" s="57">
        <f>SUM(O73,'4.23 (2)'!G75)</f>
        <v>37</v>
      </c>
      <c r="L73" s="57">
        <f>SUM(P73,'4.23 (2)'!H75)</f>
        <v>0</v>
      </c>
      <c r="M73" s="207">
        <f>SUM(N73:O73)</f>
        <v>26</v>
      </c>
      <c r="N73" s="58">
        <v>2</v>
      </c>
      <c r="O73" s="58">
        <v>24</v>
      </c>
    </row>
    <row r="74" spans="2:15" s="193" customFormat="1" ht="12.95" customHeight="1">
      <c r="B74" s="206"/>
      <c r="C74" s="212"/>
      <c r="D74" s="205">
        <v>2023</v>
      </c>
      <c r="E74" s="207">
        <f>SUM(F74:G74)</f>
        <v>1715</v>
      </c>
      <c r="F74" s="207">
        <v>51</v>
      </c>
      <c r="G74" s="207">
        <v>1664</v>
      </c>
      <c r="H74" s="120"/>
      <c r="I74" s="57">
        <f>SUM(M74,'4.23 (2)'!E76)</f>
        <v>71</v>
      </c>
      <c r="J74" s="57">
        <f>SUM(N74,'4.23 (2)'!F76)</f>
        <v>17</v>
      </c>
      <c r="K74" s="57">
        <f>SUM(O74,'4.23 (2)'!G76)</f>
        <v>54</v>
      </c>
      <c r="L74" s="57">
        <f>SUM(P74,'4.23 (2)'!H76)</f>
        <v>0</v>
      </c>
      <c r="M74" s="207">
        <f>SUM(N74:O74)</f>
        <v>50</v>
      </c>
      <c r="N74" s="58">
        <v>5</v>
      </c>
      <c r="O74" s="58">
        <v>45</v>
      </c>
    </row>
    <row r="75" spans="2:15" s="193" customFormat="1" ht="12.95" customHeight="1">
      <c r="B75" s="206"/>
      <c r="C75" s="212"/>
      <c r="D75" s="205">
        <v>2024</v>
      </c>
      <c r="E75" s="207">
        <f>SUM(F75:G75)</f>
        <v>1689</v>
      </c>
      <c r="F75" s="207">
        <v>47</v>
      </c>
      <c r="G75" s="207">
        <v>1642</v>
      </c>
      <c r="H75" s="120"/>
      <c r="I75" s="57">
        <f>SUM(M75,'4.23 (2)'!E77)</f>
        <v>44</v>
      </c>
      <c r="J75" s="57">
        <f>SUM(N75,'4.23 (2)'!F77)</f>
        <v>10</v>
      </c>
      <c r="K75" s="57">
        <f>SUM(O75,'4.23 (2)'!G77)</f>
        <v>34</v>
      </c>
      <c r="L75" s="57">
        <f>SUM(P75,'4.23 (2)'!H77)</f>
        <v>0</v>
      </c>
      <c r="M75" s="207">
        <f>SUM(N75:O75)</f>
        <v>30</v>
      </c>
      <c r="N75" s="58">
        <v>4</v>
      </c>
      <c r="O75" s="58">
        <v>26</v>
      </c>
    </row>
    <row r="76" spans="2:15" s="193" customFormat="1" ht="6.95" customHeight="1">
      <c r="B76" s="206"/>
      <c r="C76" s="212"/>
      <c r="D76" s="205"/>
      <c r="E76" s="207"/>
      <c r="F76" s="207"/>
      <c r="G76" s="207"/>
      <c r="H76" s="120"/>
      <c r="I76" s="57"/>
      <c r="J76" s="57"/>
      <c r="K76" s="57"/>
      <c r="L76" s="57"/>
      <c r="M76" s="207"/>
      <c r="N76" s="58"/>
      <c r="O76" s="58"/>
    </row>
    <row r="77" spans="2:15" s="193" customFormat="1" ht="12.95" customHeight="1">
      <c r="B77" s="206" t="s">
        <v>27</v>
      </c>
      <c r="C77" s="212"/>
      <c r="D77" s="205">
        <v>2022</v>
      </c>
      <c r="E77" s="207">
        <f>SUM(F77:G77)</f>
        <v>101</v>
      </c>
      <c r="F77" s="207">
        <v>4</v>
      </c>
      <c r="G77" s="207">
        <v>97</v>
      </c>
      <c r="H77" s="120"/>
      <c r="I77" s="57">
        <f>SUM(M77,'4.23 (2)'!E79)</f>
        <v>21</v>
      </c>
      <c r="J77" s="57">
        <f>SUM(N77,'4.23 (2)'!F79)</f>
        <v>4</v>
      </c>
      <c r="K77" s="57">
        <f>SUM(O77,'4.23 (2)'!G79)</f>
        <v>17</v>
      </c>
      <c r="L77" s="57">
        <f>SUM(P77,'4.23 (2)'!H79)</f>
        <v>0</v>
      </c>
      <c r="M77" s="207">
        <f>SUM(N77:O77)</f>
        <v>21</v>
      </c>
      <c r="N77" s="58">
        <v>4</v>
      </c>
      <c r="O77" s="58">
        <v>17</v>
      </c>
    </row>
    <row r="78" spans="2:15" s="193" customFormat="1" ht="12.95" customHeight="1">
      <c r="B78" s="206"/>
      <c r="C78" s="212"/>
      <c r="D78" s="205">
        <v>2023</v>
      </c>
      <c r="E78" s="207">
        <f>SUM(F78:G78)</f>
        <v>97</v>
      </c>
      <c r="F78" s="207">
        <v>3</v>
      </c>
      <c r="G78" s="207">
        <v>94</v>
      </c>
      <c r="H78" s="120"/>
      <c r="I78" s="57">
        <f>SUM(M78,'4.23 (2)'!E80)</f>
        <v>21</v>
      </c>
      <c r="J78" s="57">
        <f>SUM(N78,'4.23 (2)'!F80)</f>
        <v>3</v>
      </c>
      <c r="K78" s="57">
        <f>SUM(O78,'4.23 (2)'!G80)</f>
        <v>18</v>
      </c>
      <c r="L78" s="57">
        <f>SUM(P78,'4.23 (2)'!H80)</f>
        <v>0</v>
      </c>
      <c r="M78" s="207">
        <f>SUM(N78:O78)</f>
        <v>21</v>
      </c>
      <c r="N78" s="58">
        <v>3</v>
      </c>
      <c r="O78" s="58">
        <v>18</v>
      </c>
    </row>
    <row r="79" spans="2:15" s="193" customFormat="1" ht="12.95" customHeight="1">
      <c r="B79" s="206"/>
      <c r="C79" s="212"/>
      <c r="D79" s="205">
        <v>2024</v>
      </c>
      <c r="E79" s="207">
        <f>SUM(F79:G79)</f>
        <v>92</v>
      </c>
      <c r="F79" s="207">
        <v>3</v>
      </c>
      <c r="G79" s="207">
        <v>89</v>
      </c>
      <c r="H79" s="120"/>
      <c r="I79" s="57">
        <f>SUM(M79,'4.23 (2)'!E81)</f>
        <v>21</v>
      </c>
      <c r="J79" s="57">
        <f>SUM(N79,'4.23 (2)'!F81)</f>
        <v>3</v>
      </c>
      <c r="K79" s="57">
        <f>SUM(O79,'4.23 (2)'!G81)</f>
        <v>18</v>
      </c>
      <c r="L79" s="57">
        <f>SUM(P79,'4.23 (2)'!H81)</f>
        <v>0</v>
      </c>
      <c r="M79" s="207">
        <f>SUM(N79:O79)</f>
        <v>21</v>
      </c>
      <c r="N79" s="58">
        <v>3</v>
      </c>
      <c r="O79" s="58">
        <v>18</v>
      </c>
    </row>
    <row r="80" spans="2:15" s="193" customFormat="1" ht="6.95" customHeight="1">
      <c r="B80" s="206"/>
      <c r="C80" s="212"/>
      <c r="D80" s="205"/>
      <c r="E80" s="207"/>
      <c r="F80" s="207"/>
      <c r="G80" s="207"/>
      <c r="H80" s="120"/>
      <c r="I80" s="57"/>
      <c r="J80" s="57"/>
      <c r="K80" s="57"/>
      <c r="L80" s="57"/>
      <c r="M80" s="207"/>
      <c r="N80" s="58"/>
      <c r="O80" s="58"/>
    </row>
    <row r="81" spans="1:16" s="193" customFormat="1" ht="12.95" customHeight="1">
      <c r="B81" s="206" t="s">
        <v>28</v>
      </c>
      <c r="C81" s="212"/>
      <c r="D81" s="205">
        <v>2022</v>
      </c>
      <c r="E81" s="207">
        <f>SUM(F81:G81)</f>
        <v>304</v>
      </c>
      <c r="F81" s="207">
        <v>3</v>
      </c>
      <c r="G81" s="207">
        <v>301</v>
      </c>
      <c r="H81" s="120"/>
      <c r="I81" s="58" t="s">
        <v>29</v>
      </c>
      <c r="J81" s="58" t="s">
        <v>29</v>
      </c>
      <c r="K81" s="58" t="s">
        <v>29</v>
      </c>
      <c r="L81" s="57">
        <f>SUM(P81,'4.23 (2)'!H83)</f>
        <v>0</v>
      </c>
      <c r="M81" s="58" t="s">
        <v>29</v>
      </c>
      <c r="N81" s="58" t="s">
        <v>29</v>
      </c>
      <c r="O81" s="58" t="s">
        <v>29</v>
      </c>
    </row>
    <row r="82" spans="1:16" s="193" customFormat="1" ht="12.95" customHeight="1">
      <c r="B82" s="206"/>
      <c r="C82" s="212"/>
      <c r="D82" s="205">
        <v>2023</v>
      </c>
      <c r="E82" s="207">
        <f>SUM(F82:G82)</f>
        <v>280</v>
      </c>
      <c r="F82" s="207">
        <v>2</v>
      </c>
      <c r="G82" s="207">
        <v>278</v>
      </c>
      <c r="H82" s="120"/>
      <c r="I82" s="58" t="s">
        <v>29</v>
      </c>
      <c r="J82" s="58" t="s">
        <v>29</v>
      </c>
      <c r="K82" s="58" t="s">
        <v>29</v>
      </c>
      <c r="L82" s="57">
        <f>SUM(P82,'4.23 (2)'!H84)</f>
        <v>0</v>
      </c>
      <c r="M82" s="58" t="s">
        <v>29</v>
      </c>
      <c r="N82" s="58" t="s">
        <v>29</v>
      </c>
      <c r="O82" s="58" t="s">
        <v>29</v>
      </c>
    </row>
    <row r="83" spans="1:16" s="193" customFormat="1" ht="12.95" customHeight="1">
      <c r="B83" s="206"/>
      <c r="C83" s="212"/>
      <c r="D83" s="205">
        <v>2024</v>
      </c>
      <c r="E83" s="207">
        <f>SUM(F83:G83)</f>
        <v>286</v>
      </c>
      <c r="F83" s="207">
        <v>5</v>
      </c>
      <c r="G83" s="207">
        <v>281</v>
      </c>
      <c r="H83" s="120"/>
      <c r="I83" s="58" t="s">
        <v>29</v>
      </c>
      <c r="J83" s="58" t="s">
        <v>29</v>
      </c>
      <c r="K83" s="58" t="s">
        <v>29</v>
      </c>
      <c r="L83" s="57">
        <f>SUM(P83,'4.23 (2)'!H85)</f>
        <v>0</v>
      </c>
      <c r="M83" s="58" t="s">
        <v>29</v>
      </c>
      <c r="N83" s="58" t="s">
        <v>29</v>
      </c>
      <c r="O83" s="58" t="s">
        <v>29</v>
      </c>
    </row>
    <row r="84" spans="1:16" s="193" customFormat="1" ht="6.95" customHeight="1" thickBot="1">
      <c r="A84" s="217"/>
      <c r="B84" s="218"/>
      <c r="C84" s="219"/>
      <c r="D84" s="220"/>
      <c r="E84" s="899"/>
      <c r="F84" s="899"/>
      <c r="G84" s="899"/>
      <c r="H84" s="222"/>
      <c r="I84" s="899"/>
      <c r="J84" s="899"/>
      <c r="K84" s="899"/>
      <c r="L84" s="222"/>
      <c r="M84" s="899"/>
      <c r="N84" s="899"/>
      <c r="O84" s="899"/>
    </row>
    <row r="85" spans="1:16" s="232" customFormat="1" ht="18" customHeight="1">
      <c r="B85" s="225"/>
      <c r="D85" s="1634"/>
      <c r="E85" s="207"/>
      <c r="F85" s="207"/>
      <c r="G85" s="207"/>
      <c r="H85" s="1635"/>
      <c r="I85" s="207"/>
      <c r="J85" s="207"/>
      <c r="K85" s="207"/>
      <c r="L85" s="1635"/>
      <c r="M85" s="207"/>
      <c r="N85" s="207"/>
      <c r="O85" s="207"/>
      <c r="P85" s="231" t="s">
        <v>30</v>
      </c>
    </row>
    <row r="86" spans="1:16" s="224" customFormat="1" ht="15.75" customHeight="1">
      <c r="B86" s="225"/>
      <c r="D86" s="226"/>
      <c r="E86" s="227"/>
      <c r="F86" s="227"/>
      <c r="G86" s="227"/>
      <c r="H86" s="228"/>
      <c r="I86" s="229"/>
      <c r="J86" s="229"/>
      <c r="K86" s="229"/>
      <c r="L86" s="229"/>
      <c r="M86" s="229"/>
      <c r="N86" s="229"/>
      <c r="O86" s="229"/>
      <c r="P86" s="233" t="s">
        <v>31</v>
      </c>
    </row>
    <row r="87" spans="1:16" s="224" customFormat="1" ht="15.75" customHeight="1">
      <c r="B87" s="225"/>
      <c r="D87" s="226"/>
      <c r="E87" s="228"/>
      <c r="F87" s="228"/>
      <c r="G87" s="228"/>
      <c r="H87" s="228"/>
      <c r="I87" s="229"/>
      <c r="J87" s="229"/>
      <c r="K87" s="229"/>
      <c r="L87" s="229"/>
      <c r="M87" s="229"/>
      <c r="N87" s="229"/>
      <c r="O87" s="229"/>
    </row>
    <row r="88" spans="1:16" s="234" customFormat="1" ht="15.75" customHeight="1">
      <c r="B88" s="235"/>
      <c r="D88" s="236"/>
      <c r="E88" s="228"/>
      <c r="F88" s="228"/>
      <c r="G88" s="228"/>
      <c r="H88" s="228"/>
      <c r="I88" s="237"/>
      <c r="J88" s="237"/>
      <c r="K88" s="237"/>
      <c r="L88" s="237"/>
      <c r="M88" s="237"/>
      <c r="N88" s="237"/>
      <c r="O88" s="237"/>
    </row>
    <row r="89" spans="1:16" s="224" customFormat="1" ht="15.75" customHeight="1">
      <c r="B89" s="238"/>
      <c r="C89" s="239"/>
      <c r="D89" s="240"/>
      <c r="E89" s="228"/>
      <c r="F89" s="228"/>
      <c r="G89" s="228"/>
      <c r="H89" s="228"/>
      <c r="I89" s="229"/>
      <c r="J89" s="229"/>
      <c r="K89" s="229"/>
      <c r="L89" s="229"/>
      <c r="M89" s="229"/>
      <c r="N89" s="229"/>
      <c r="O89" s="229"/>
    </row>
  </sheetData>
  <mergeCells count="8">
    <mergeCell ref="E9:G9"/>
    <mergeCell ref="E10:G10"/>
    <mergeCell ref="I11:K11"/>
    <mergeCell ref="I12:K12"/>
    <mergeCell ref="M11:O11"/>
    <mergeCell ref="M12:O12"/>
    <mergeCell ref="I9:O9"/>
    <mergeCell ref="I10:O10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O92"/>
  <sheetViews>
    <sheetView showGridLines="0" view="pageBreakPreview" zoomScale="80" zoomScaleNormal="100" zoomScaleSheetLayoutView="80" workbookViewId="0">
      <selection activeCell="M1" sqref="M1:M2"/>
    </sheetView>
  </sheetViews>
  <sheetFormatPr defaultColWidth="10.42578125" defaultRowHeight="16.5"/>
  <cols>
    <col min="1" max="1" width="1.140625" style="155" customWidth="1"/>
    <col min="2" max="2" width="11.140625" style="155" customWidth="1"/>
    <col min="3" max="3" width="7.140625" style="155" customWidth="1"/>
    <col min="4" max="4" width="8.5703125" style="156" customWidth="1"/>
    <col min="5" max="5" width="1.140625" style="156" customWidth="1"/>
    <col min="6" max="6" width="16.5703125" style="2103" customWidth="1"/>
    <col min="7" max="7" width="16.5703125" style="2091" customWidth="1"/>
    <col min="8" max="8" width="16.5703125" style="2103" customWidth="1"/>
    <col min="9" max="9" width="2.42578125" style="157" customWidth="1"/>
    <col min="10" max="12" width="16.5703125" style="2103" customWidth="1"/>
    <col min="13" max="13" width="1.140625" style="157" customWidth="1"/>
    <col min="14" max="14" width="11" style="155" customWidth="1"/>
    <col min="15" max="15" width="1" style="155" customWidth="1"/>
    <col min="16" max="16384" width="10.42578125" style="155"/>
  </cols>
  <sheetData>
    <row r="1" spans="1:15">
      <c r="M1" s="2380" t="s">
        <v>110</v>
      </c>
    </row>
    <row r="2" spans="1:15">
      <c r="M2" s="2381" t="s">
        <v>111</v>
      </c>
    </row>
    <row r="3" spans="1:15" ht="8.1" customHeight="1">
      <c r="G3" s="155"/>
    </row>
    <row r="4" spans="1:15" ht="8.1" customHeight="1"/>
    <row r="5" spans="1:15" s="158" customFormat="1" ht="20.100000000000001" customHeight="1">
      <c r="B5" s="159" t="s">
        <v>1393</v>
      </c>
      <c r="C5" s="160" t="s">
        <v>1179</v>
      </c>
      <c r="D5" s="161"/>
      <c r="E5" s="161"/>
      <c r="F5" s="2104"/>
      <c r="G5" s="2092"/>
      <c r="H5" s="2104"/>
      <c r="I5" s="162"/>
      <c r="J5" s="2104"/>
      <c r="K5" s="2104"/>
      <c r="L5" s="2104"/>
      <c r="M5" s="162"/>
      <c r="N5" s="163"/>
      <c r="O5" s="163"/>
    </row>
    <row r="6" spans="1:15" s="164" customFormat="1" ht="20.100000000000001" customHeight="1">
      <c r="B6" s="165" t="s">
        <v>1394</v>
      </c>
      <c r="C6" s="166" t="s">
        <v>1180</v>
      </c>
      <c r="D6" s="167"/>
      <c r="E6" s="167"/>
      <c r="F6" s="2105"/>
      <c r="G6" s="2093"/>
      <c r="H6" s="2105"/>
      <c r="I6" s="165"/>
      <c r="J6" s="2105"/>
      <c r="K6" s="2105"/>
      <c r="L6" s="2105"/>
      <c r="M6" s="165"/>
      <c r="N6" s="166"/>
      <c r="O6" s="166"/>
    </row>
    <row r="7" spans="1:15" s="168" customFormat="1" ht="9.9499999999999993" customHeight="1" thickBot="1">
      <c r="B7" s="169"/>
      <c r="C7" s="169"/>
      <c r="D7" s="170"/>
      <c r="E7" s="170"/>
      <c r="F7" s="2106"/>
      <c r="G7" s="2094"/>
      <c r="H7" s="2106"/>
      <c r="I7" s="171"/>
      <c r="J7" s="2106"/>
      <c r="K7" s="2106"/>
      <c r="L7" s="2106"/>
      <c r="M7" s="171"/>
    </row>
    <row r="8" spans="1:15" s="177" customFormat="1" ht="5.25" customHeight="1" thickTop="1">
      <c r="A8" s="172"/>
      <c r="B8" s="173"/>
      <c r="C8" s="174"/>
      <c r="D8" s="175"/>
      <c r="E8" s="175"/>
      <c r="F8" s="2107"/>
      <c r="G8" s="2095"/>
      <c r="H8" s="2107"/>
      <c r="I8" s="176"/>
      <c r="J8" s="2107"/>
      <c r="K8" s="2107"/>
      <c r="L8" s="2107"/>
      <c r="M8" s="176"/>
    </row>
    <row r="9" spans="1:15" s="177" customFormat="1" ht="14.25" customHeight="1">
      <c r="A9" s="183"/>
      <c r="B9" s="178" t="s">
        <v>0</v>
      </c>
      <c r="C9" s="179"/>
      <c r="D9" s="1082" t="s">
        <v>1</v>
      </c>
      <c r="E9" s="1083"/>
      <c r="F9" s="2297" t="s">
        <v>814</v>
      </c>
      <c r="G9" s="2297"/>
      <c r="H9" s="2297"/>
      <c r="I9" s="2297"/>
      <c r="J9" s="2297"/>
      <c r="K9" s="2297"/>
      <c r="L9" s="2297"/>
      <c r="M9" s="1082"/>
    </row>
    <row r="10" spans="1:15" s="177" customFormat="1" ht="14.25" customHeight="1">
      <c r="A10" s="183"/>
      <c r="B10" s="183" t="s">
        <v>5</v>
      </c>
      <c r="C10" s="184"/>
      <c r="D10" s="1083" t="s">
        <v>6</v>
      </c>
      <c r="E10" s="1083"/>
      <c r="F10" s="2298" t="s">
        <v>815</v>
      </c>
      <c r="G10" s="2298"/>
      <c r="H10" s="2298"/>
      <c r="I10" s="2298"/>
      <c r="J10" s="2298"/>
      <c r="K10" s="2298"/>
      <c r="L10" s="2298"/>
      <c r="M10" s="1083"/>
    </row>
    <row r="11" spans="1:15" s="177" customFormat="1" ht="14.25" customHeight="1">
      <c r="A11" s="183"/>
      <c r="B11" s="183"/>
      <c r="C11" s="184"/>
      <c r="D11" s="1083"/>
      <c r="E11" s="1083"/>
      <c r="F11" s="2299" t="s">
        <v>892</v>
      </c>
      <c r="G11" s="2299"/>
      <c r="H11" s="2299"/>
      <c r="I11" s="1083"/>
      <c r="J11" s="2299" t="s">
        <v>894</v>
      </c>
      <c r="K11" s="2299"/>
      <c r="L11" s="2299"/>
      <c r="M11" s="1083"/>
    </row>
    <row r="12" spans="1:15" s="177" customFormat="1" ht="14.25" customHeight="1">
      <c r="A12" s="183"/>
      <c r="B12" s="183"/>
      <c r="C12" s="184"/>
      <c r="D12" s="1083"/>
      <c r="E12" s="1083"/>
      <c r="F12" s="2300" t="s">
        <v>893</v>
      </c>
      <c r="G12" s="2300"/>
      <c r="H12" s="2300"/>
      <c r="I12" s="1083"/>
      <c r="J12" s="2300" t="s">
        <v>895</v>
      </c>
      <c r="K12" s="2300"/>
      <c r="L12" s="2300"/>
      <c r="M12" s="1083"/>
    </row>
    <row r="13" spans="1:15" s="177" customFormat="1">
      <c r="A13" s="183"/>
      <c r="B13" s="183"/>
      <c r="C13" s="184"/>
      <c r="D13" s="1083"/>
      <c r="E13" s="1083"/>
      <c r="F13" s="2108" t="s">
        <v>2</v>
      </c>
      <c r="G13" s="2096" t="s">
        <v>33</v>
      </c>
      <c r="H13" s="2108" t="s">
        <v>34</v>
      </c>
      <c r="I13" s="181"/>
      <c r="J13" s="2108" t="s">
        <v>2</v>
      </c>
      <c r="K13" s="2108" t="s">
        <v>33</v>
      </c>
      <c r="L13" s="2108" t="s">
        <v>34</v>
      </c>
      <c r="M13" s="181"/>
    </row>
    <row r="14" spans="1:15" s="177" customFormat="1">
      <c r="A14" s="183"/>
      <c r="B14" s="183"/>
      <c r="C14" s="184"/>
      <c r="D14" s="1083"/>
      <c r="E14" s="1083"/>
      <c r="F14" s="2109" t="s">
        <v>7</v>
      </c>
      <c r="G14" s="2097" t="s">
        <v>35</v>
      </c>
      <c r="H14" s="2109" t="s">
        <v>36</v>
      </c>
      <c r="I14" s="186"/>
      <c r="J14" s="2109" t="s">
        <v>7</v>
      </c>
      <c r="K14" s="2109" t="s">
        <v>35</v>
      </c>
      <c r="L14" s="2109" t="s">
        <v>36</v>
      </c>
      <c r="M14" s="186"/>
    </row>
    <row r="15" spans="1:15" s="177" customFormat="1" ht="7.5" customHeight="1">
      <c r="A15" s="189"/>
      <c r="B15" s="189"/>
      <c r="C15" s="190"/>
      <c r="D15" s="191"/>
      <c r="E15" s="191"/>
      <c r="F15" s="2110"/>
      <c r="G15" s="2098"/>
      <c r="H15" s="2110"/>
      <c r="I15" s="192"/>
      <c r="J15" s="2110"/>
      <c r="K15" s="2110"/>
      <c r="L15" s="2110"/>
      <c r="M15" s="192"/>
    </row>
    <row r="16" spans="1:15" ht="6.95" customHeight="1">
      <c r="B16" s="288"/>
      <c r="C16" s="288"/>
      <c r="D16" s="289"/>
      <c r="E16" s="289"/>
      <c r="F16" s="2111"/>
      <c r="G16" s="2099"/>
      <c r="H16" s="2111"/>
      <c r="I16" s="290"/>
      <c r="J16" s="2111"/>
      <c r="K16" s="2111"/>
      <c r="L16" s="2111"/>
      <c r="M16" s="290"/>
    </row>
    <row r="17" spans="2:15" s="193" customFormat="1" ht="15" customHeight="1">
      <c r="B17" s="199" t="s">
        <v>12</v>
      </c>
      <c r="C17" s="199"/>
      <c r="D17" s="200">
        <v>2022</v>
      </c>
      <c r="E17" s="200"/>
      <c r="F17" s="2112">
        <f t="shared" ref="F17:H19" si="0">SUM(F21,F25,F29,F33,F37,F41,F45,F49,F53,F57,F61,F65,F69,F73,F77,F81)</f>
        <v>1984995</v>
      </c>
      <c r="G17" s="2122">
        <f t="shared" si="0"/>
        <v>1004375</v>
      </c>
      <c r="H17" s="2112">
        <f t="shared" si="0"/>
        <v>980620</v>
      </c>
      <c r="I17" s="202"/>
      <c r="J17" s="2126">
        <f t="shared" ref="J17:L18" si="1">SUM(J21,J25,J29,J33,J37,J41,J45,J49,J53,J57,J61,J65,J69,J73,J77,J81)</f>
        <v>66770</v>
      </c>
      <c r="K17" s="2126">
        <f t="shared" si="1"/>
        <v>28502</v>
      </c>
      <c r="L17" s="2126">
        <f t="shared" si="1"/>
        <v>38268</v>
      </c>
      <c r="M17" s="202"/>
    </row>
    <row r="18" spans="2:15" s="193" customFormat="1" ht="15" customHeight="1">
      <c r="B18" s="199"/>
      <c r="C18" s="199"/>
      <c r="D18" s="200">
        <v>2023</v>
      </c>
      <c r="E18" s="200"/>
      <c r="F18" s="2112">
        <f t="shared" si="0"/>
        <v>1986513</v>
      </c>
      <c r="G18" s="2122">
        <f t="shared" si="0"/>
        <v>1003101</v>
      </c>
      <c r="H18" s="2112">
        <f t="shared" si="0"/>
        <v>983412</v>
      </c>
      <c r="I18" s="202"/>
      <c r="J18" s="2126">
        <f t="shared" si="1"/>
        <v>71073</v>
      </c>
      <c r="K18" s="2126">
        <f t="shared" si="1"/>
        <v>31832</v>
      </c>
      <c r="L18" s="2126">
        <f t="shared" si="1"/>
        <v>39241</v>
      </c>
      <c r="M18" s="202"/>
    </row>
    <row r="19" spans="2:15" s="193" customFormat="1" ht="15" customHeight="1">
      <c r="B19" s="199"/>
      <c r="C19" s="199"/>
      <c r="D19" s="200">
        <v>2024</v>
      </c>
      <c r="F19" s="2112">
        <f t="shared" si="0"/>
        <v>2028829</v>
      </c>
      <c r="G19" s="2122">
        <f t="shared" si="0"/>
        <v>1026406</v>
      </c>
      <c r="H19" s="2112">
        <f>SUM(H23,H27,H31,H35,H39,H43,H47,H51,H55,H59,H63,H67,H71,H75,H79,H83)</f>
        <v>1002423</v>
      </c>
      <c r="I19" s="202"/>
      <c r="J19" s="2126">
        <f>SUM(J23,J27,J31,J35,J39,J43,J47,J51,J55,J59,J63,J67,J71,J75,J79,J83)</f>
        <v>67242</v>
      </c>
      <c r="K19" s="2126">
        <f>SUM(K23,K27,K31,K35,K39,K43,K47,K51,K55,K59,K63,K67,K71,K75,K79,K83)</f>
        <v>29388</v>
      </c>
      <c r="L19" s="2126">
        <f>SUM(L23,L27,L31,L35,L39,L43,L47,L51,L55,L59,L63,L67,L71,L75,L79,L83)</f>
        <v>37854</v>
      </c>
      <c r="M19" s="202"/>
    </row>
    <row r="20" spans="2:15" s="193" customFormat="1" ht="8.1" customHeight="1">
      <c r="B20" s="199"/>
      <c r="C20" s="199"/>
      <c r="D20" s="205"/>
      <c r="E20" s="205"/>
      <c r="F20" s="2113"/>
      <c r="G20" s="2123"/>
      <c r="H20" s="2113"/>
      <c r="I20" s="56"/>
      <c r="J20" s="2126"/>
      <c r="K20" s="2126"/>
      <c r="L20" s="2126"/>
      <c r="M20" s="202"/>
      <c r="N20" s="201"/>
      <c r="O20" s="198"/>
    </row>
    <row r="21" spans="2:15" s="193" customFormat="1" ht="15" customHeight="1">
      <c r="B21" s="206" t="s">
        <v>13</v>
      </c>
      <c r="C21" s="206"/>
      <c r="D21" s="205">
        <v>2022</v>
      </c>
      <c r="E21" s="205"/>
      <c r="F21" s="2113">
        <f>SUM(G21:H21)</f>
        <v>238491</v>
      </c>
      <c r="G21" s="2123">
        <v>121237</v>
      </c>
      <c r="H21" s="2113">
        <v>117254</v>
      </c>
      <c r="I21" s="56"/>
      <c r="J21" s="2127">
        <f>SUM(K21:L21)</f>
        <v>6938</v>
      </c>
      <c r="K21" s="2127">
        <v>3002</v>
      </c>
      <c r="L21" s="2127">
        <v>3936</v>
      </c>
      <c r="M21" s="56"/>
      <c r="N21" s="209"/>
      <c r="O21" s="210"/>
    </row>
    <row r="22" spans="2:15" s="193" customFormat="1" ht="15" customHeight="1">
      <c r="B22" s="206"/>
      <c r="C22" s="206"/>
      <c r="D22" s="205">
        <v>2023</v>
      </c>
      <c r="E22" s="205"/>
      <c r="F22" s="2113">
        <f t="shared" ref="F22:F23" si="2">SUM(G22:H22)</f>
        <v>238103</v>
      </c>
      <c r="G22" s="2123">
        <v>120900</v>
      </c>
      <c r="H22" s="2113">
        <v>117203</v>
      </c>
      <c r="I22" s="56"/>
      <c r="J22" s="2127">
        <f t="shared" ref="J22:J23" si="3">SUM(K22:L22)</f>
        <v>7404</v>
      </c>
      <c r="K22" s="2127">
        <v>3490</v>
      </c>
      <c r="L22" s="2127">
        <v>3914</v>
      </c>
      <c r="M22" s="56"/>
      <c r="N22" s="209"/>
      <c r="O22" s="210"/>
    </row>
    <row r="23" spans="2:15" s="193" customFormat="1" ht="15" customHeight="1">
      <c r="B23" s="206"/>
      <c r="C23" s="206"/>
      <c r="D23" s="205">
        <v>2024</v>
      </c>
      <c r="F23" s="2113">
        <f t="shared" si="2"/>
        <v>242092</v>
      </c>
      <c r="G23" s="2123">
        <v>122968</v>
      </c>
      <c r="H23" s="2113">
        <v>119124</v>
      </c>
      <c r="I23" s="56"/>
      <c r="J23" s="2127">
        <f t="shared" si="3"/>
        <v>6870</v>
      </c>
      <c r="K23" s="2127">
        <v>3131</v>
      </c>
      <c r="L23" s="2127">
        <v>3739</v>
      </c>
      <c r="M23" s="56"/>
      <c r="O23" s="210"/>
    </row>
    <row r="24" spans="2:15" s="193" customFormat="1" ht="8.1" customHeight="1">
      <c r="B24" s="206"/>
      <c r="C24" s="206"/>
      <c r="D24" s="205"/>
      <c r="E24" s="205"/>
      <c r="F24" s="2113"/>
      <c r="G24" s="2123"/>
      <c r="H24" s="2113"/>
      <c r="I24" s="56"/>
      <c r="J24" s="2127"/>
      <c r="K24" s="2127"/>
      <c r="L24" s="2127"/>
      <c r="M24" s="56"/>
      <c r="N24" s="209"/>
      <c r="O24" s="210"/>
    </row>
    <row r="25" spans="2:15" s="193" customFormat="1" ht="15" customHeight="1">
      <c r="B25" s="206" t="s">
        <v>14</v>
      </c>
      <c r="C25" s="206"/>
      <c r="D25" s="205">
        <v>2022</v>
      </c>
      <c r="E25" s="205"/>
      <c r="F25" s="2113">
        <f>SUM(G25:H25)</f>
        <v>143591</v>
      </c>
      <c r="G25" s="2123">
        <v>71531</v>
      </c>
      <c r="H25" s="2113">
        <v>72060</v>
      </c>
      <c r="I25" s="56"/>
      <c r="J25" s="2127">
        <f>SUM(K25:L25)</f>
        <v>4941</v>
      </c>
      <c r="K25" s="2127">
        <v>1931</v>
      </c>
      <c r="L25" s="2127">
        <v>3010</v>
      </c>
      <c r="M25" s="56"/>
      <c r="N25" s="209"/>
      <c r="O25" s="210"/>
    </row>
    <row r="26" spans="2:15" s="193" customFormat="1" ht="15" customHeight="1">
      <c r="B26" s="206"/>
      <c r="C26" s="206"/>
      <c r="D26" s="205">
        <v>2023</v>
      </c>
      <c r="E26" s="205"/>
      <c r="F26" s="2113">
        <f t="shared" ref="F26:F27" si="4">SUM(G26:H26)</f>
        <v>142906</v>
      </c>
      <c r="G26" s="2123">
        <v>71090</v>
      </c>
      <c r="H26" s="2113">
        <v>71816</v>
      </c>
      <c r="I26" s="56"/>
      <c r="J26" s="2127">
        <f t="shared" ref="J26:J27" si="5">SUM(K26:L26)</f>
        <v>5020</v>
      </c>
      <c r="K26" s="2127">
        <v>1973</v>
      </c>
      <c r="L26" s="2127">
        <v>3047</v>
      </c>
      <c r="M26" s="56"/>
      <c r="N26" s="209"/>
      <c r="O26" s="210"/>
    </row>
    <row r="27" spans="2:15" s="193" customFormat="1" ht="15" customHeight="1">
      <c r="B27" s="206"/>
      <c r="C27" s="206"/>
      <c r="D27" s="205">
        <v>2024</v>
      </c>
      <c r="F27" s="2113">
        <f t="shared" si="4"/>
        <v>144387</v>
      </c>
      <c r="G27" s="2242">
        <v>71912</v>
      </c>
      <c r="H27" s="2243">
        <v>72475</v>
      </c>
      <c r="I27" s="56"/>
      <c r="J27" s="2127">
        <f t="shared" si="5"/>
        <v>4878</v>
      </c>
      <c r="K27" s="2127">
        <v>1862</v>
      </c>
      <c r="L27" s="2127">
        <v>3016</v>
      </c>
      <c r="M27" s="56"/>
      <c r="O27" s="210"/>
    </row>
    <row r="28" spans="2:15" s="193" customFormat="1" ht="8.1" customHeight="1">
      <c r="B28" s="206"/>
      <c r="C28" s="206"/>
      <c r="D28" s="205"/>
      <c r="E28" s="205"/>
      <c r="F28" s="2113"/>
      <c r="G28" s="2123"/>
      <c r="H28" s="2113"/>
      <c r="I28" s="56"/>
      <c r="J28" s="2127"/>
      <c r="K28" s="2127"/>
      <c r="L28" s="2127"/>
      <c r="M28" s="56"/>
      <c r="N28" s="209"/>
      <c r="O28" s="210"/>
    </row>
    <row r="29" spans="2:15" s="193" customFormat="1" ht="15" customHeight="1">
      <c r="B29" s="206" t="s">
        <v>15</v>
      </c>
      <c r="C29" s="206"/>
      <c r="D29" s="205">
        <v>2022</v>
      </c>
      <c r="E29" s="205"/>
      <c r="F29" s="2113">
        <f>SUM(G29:H29)</f>
        <v>113329</v>
      </c>
      <c r="G29" s="2123">
        <v>56530</v>
      </c>
      <c r="H29" s="2113">
        <v>56799</v>
      </c>
      <c r="I29" s="56"/>
      <c r="J29" s="2127">
        <f>SUM(K29:L29)</f>
        <v>4776</v>
      </c>
      <c r="K29" s="2127">
        <v>1807</v>
      </c>
      <c r="L29" s="2127">
        <v>2969</v>
      </c>
      <c r="M29" s="56"/>
      <c r="N29" s="209"/>
      <c r="O29" s="210"/>
    </row>
    <row r="30" spans="2:15" s="193" customFormat="1" ht="15" customHeight="1">
      <c r="B30" s="206"/>
      <c r="C30" s="206"/>
      <c r="D30" s="205">
        <v>2023</v>
      </c>
      <c r="E30" s="205"/>
      <c r="F30" s="2113">
        <f t="shared" ref="F30:F31" si="6">SUM(G30:H30)</f>
        <v>114764</v>
      </c>
      <c r="G30" s="2123">
        <v>57100</v>
      </c>
      <c r="H30" s="2113">
        <v>57664</v>
      </c>
      <c r="I30" s="56"/>
      <c r="J30" s="2127">
        <f t="shared" ref="J30:J31" si="7">SUM(K30:L30)</f>
        <v>5608</v>
      </c>
      <c r="K30" s="2127">
        <v>2241</v>
      </c>
      <c r="L30" s="2127">
        <v>3367</v>
      </c>
      <c r="M30" s="56"/>
      <c r="N30" s="209"/>
      <c r="O30" s="210"/>
    </row>
    <row r="31" spans="2:15" s="193" customFormat="1" ht="15" customHeight="1">
      <c r="B31" s="206"/>
      <c r="C31" s="206"/>
      <c r="D31" s="205">
        <v>2024</v>
      </c>
      <c r="F31" s="2113">
        <f t="shared" si="6"/>
        <v>119004</v>
      </c>
      <c r="G31" s="2123">
        <v>59144</v>
      </c>
      <c r="H31" s="2113">
        <v>59860</v>
      </c>
      <c r="I31" s="56"/>
      <c r="J31" s="2127">
        <f t="shared" si="7"/>
        <v>4925</v>
      </c>
      <c r="K31" s="2127">
        <v>2058</v>
      </c>
      <c r="L31" s="2127">
        <v>2867</v>
      </c>
      <c r="M31" s="56"/>
      <c r="O31" s="210"/>
    </row>
    <row r="32" spans="2:15" s="193" customFormat="1" ht="8.1" customHeight="1">
      <c r="B32" s="206"/>
      <c r="C32" s="206"/>
      <c r="D32" s="205"/>
      <c r="E32" s="205"/>
      <c r="F32" s="2113"/>
      <c r="G32" s="2123"/>
      <c r="H32" s="2113"/>
      <c r="I32" s="56"/>
      <c r="J32" s="2127"/>
      <c r="K32" s="2127"/>
      <c r="L32" s="2127"/>
      <c r="M32" s="56"/>
      <c r="N32" s="209"/>
      <c r="O32" s="210"/>
    </row>
    <row r="33" spans="2:15" s="193" customFormat="1" ht="15" customHeight="1">
      <c r="B33" s="206" t="s">
        <v>16</v>
      </c>
      <c r="C33" s="212"/>
      <c r="D33" s="205">
        <v>2022</v>
      </c>
      <c r="E33" s="205"/>
      <c r="F33" s="2113">
        <f>SUM(G33:H33)</f>
        <v>62385</v>
      </c>
      <c r="G33" s="2123">
        <v>31479</v>
      </c>
      <c r="H33" s="2113">
        <v>30906</v>
      </c>
      <c r="I33" s="56"/>
      <c r="J33" s="2127">
        <f>SUM(K33:L33)</f>
        <v>2233</v>
      </c>
      <c r="K33" s="2127">
        <v>1046</v>
      </c>
      <c r="L33" s="2127">
        <v>1187</v>
      </c>
      <c r="M33" s="56"/>
      <c r="N33" s="209"/>
      <c r="O33" s="213"/>
    </row>
    <row r="34" spans="2:15" s="193" customFormat="1" ht="15" customHeight="1">
      <c r="B34" s="206"/>
      <c r="C34" s="212"/>
      <c r="D34" s="205">
        <v>2023</v>
      </c>
      <c r="E34" s="205"/>
      <c r="F34" s="2113">
        <f t="shared" ref="F34:F35" si="8">SUM(G34:H34)</f>
        <v>62882</v>
      </c>
      <c r="G34" s="2123">
        <v>31799</v>
      </c>
      <c r="H34" s="2113">
        <v>31083</v>
      </c>
      <c r="I34" s="56"/>
      <c r="J34" s="2127">
        <f t="shared" ref="J34:J35" si="9">SUM(K34:L34)</f>
        <v>2279</v>
      </c>
      <c r="K34" s="2127">
        <v>1136</v>
      </c>
      <c r="L34" s="2127">
        <v>1143</v>
      </c>
      <c r="M34" s="56"/>
      <c r="N34" s="209"/>
      <c r="O34" s="213"/>
    </row>
    <row r="35" spans="2:15" s="193" customFormat="1" ht="15" customHeight="1">
      <c r="B35" s="206"/>
      <c r="C35" s="212"/>
      <c r="D35" s="205">
        <v>2024</v>
      </c>
      <c r="F35" s="2113">
        <f t="shared" si="8"/>
        <v>64602</v>
      </c>
      <c r="G35" s="2123">
        <v>32873</v>
      </c>
      <c r="H35" s="2113">
        <v>31729</v>
      </c>
      <c r="I35" s="56"/>
      <c r="J35" s="2127">
        <f t="shared" si="9"/>
        <v>2143</v>
      </c>
      <c r="K35" s="2127">
        <v>1025</v>
      </c>
      <c r="L35" s="2127">
        <v>1118</v>
      </c>
      <c r="M35" s="56"/>
      <c r="O35" s="213"/>
    </row>
    <row r="36" spans="2:15" s="193" customFormat="1" ht="8.1" customHeight="1">
      <c r="B36" s="206"/>
      <c r="C36" s="212"/>
      <c r="D36" s="205"/>
      <c r="E36" s="205"/>
      <c r="F36" s="2113"/>
      <c r="G36" s="2123"/>
      <c r="H36" s="2113"/>
      <c r="I36" s="56"/>
      <c r="J36" s="2127"/>
      <c r="K36" s="2127"/>
      <c r="L36" s="2127"/>
      <c r="M36" s="56"/>
      <c r="N36" s="209"/>
      <c r="O36" s="213"/>
    </row>
    <row r="37" spans="2:15" s="193" customFormat="1" ht="15" customHeight="1">
      <c r="B37" s="206" t="s">
        <v>17</v>
      </c>
      <c r="C37" s="194"/>
      <c r="D37" s="205">
        <v>2022</v>
      </c>
      <c r="E37" s="205"/>
      <c r="F37" s="2113">
        <f>SUM(G37:H37)</f>
        <v>83571</v>
      </c>
      <c r="G37" s="2123">
        <v>42483</v>
      </c>
      <c r="H37" s="2113">
        <v>41088</v>
      </c>
      <c r="I37" s="56"/>
      <c r="J37" s="2127">
        <f>SUM(K37:L37)</f>
        <v>3179</v>
      </c>
      <c r="K37" s="2127">
        <v>1549</v>
      </c>
      <c r="L37" s="2127">
        <v>1630</v>
      </c>
      <c r="M37" s="56"/>
      <c r="N37" s="209"/>
      <c r="O37" s="210"/>
    </row>
    <row r="38" spans="2:15" s="193" customFormat="1" ht="15" customHeight="1">
      <c r="B38" s="206"/>
      <c r="C38" s="194"/>
      <c r="D38" s="205">
        <v>2023</v>
      </c>
      <c r="E38" s="205"/>
      <c r="F38" s="2113">
        <f t="shared" ref="F38:F39" si="10">SUM(G38:H38)</f>
        <v>83386</v>
      </c>
      <c r="G38" s="2123">
        <v>42269</v>
      </c>
      <c r="H38" s="2113">
        <v>41117</v>
      </c>
      <c r="I38" s="56"/>
      <c r="J38" s="2127">
        <f t="shared" ref="J38:J39" si="11">SUM(K38:L38)</f>
        <v>3287</v>
      </c>
      <c r="K38" s="2127">
        <v>1699</v>
      </c>
      <c r="L38" s="2127">
        <v>1588</v>
      </c>
      <c r="M38" s="56"/>
      <c r="N38" s="209"/>
      <c r="O38" s="210"/>
    </row>
    <row r="39" spans="2:15" s="193" customFormat="1" ht="15" customHeight="1">
      <c r="B39" s="206"/>
      <c r="C39" s="194"/>
      <c r="D39" s="205">
        <v>2024</v>
      </c>
      <c r="F39" s="2113">
        <f t="shared" si="10"/>
        <v>86228</v>
      </c>
      <c r="G39" s="2123">
        <v>43843</v>
      </c>
      <c r="H39" s="2113">
        <v>42385</v>
      </c>
      <c r="I39" s="56"/>
      <c r="J39" s="2127">
        <f t="shared" si="11"/>
        <v>3013</v>
      </c>
      <c r="K39" s="2127">
        <v>1497</v>
      </c>
      <c r="L39" s="2127">
        <v>1516</v>
      </c>
      <c r="M39" s="56"/>
      <c r="O39" s="210"/>
    </row>
    <row r="40" spans="2:15" s="193" customFormat="1" ht="8.1" customHeight="1">
      <c r="B40" s="206"/>
      <c r="C40" s="194"/>
      <c r="D40" s="205"/>
      <c r="E40" s="205"/>
      <c r="F40" s="2113"/>
      <c r="G40" s="2123"/>
      <c r="H40" s="2113"/>
      <c r="I40" s="56"/>
      <c r="J40" s="2127"/>
      <c r="K40" s="2127"/>
      <c r="L40" s="2127"/>
      <c r="M40" s="56"/>
      <c r="N40" s="209"/>
      <c r="O40" s="210"/>
    </row>
    <row r="41" spans="2:15" s="193" customFormat="1" ht="15" customHeight="1">
      <c r="B41" s="206" t="s">
        <v>18</v>
      </c>
      <c r="C41" s="194"/>
      <c r="D41" s="205">
        <v>2022</v>
      </c>
      <c r="E41" s="205"/>
      <c r="F41" s="2113">
        <f>SUM(G41:H41)</f>
        <v>101823</v>
      </c>
      <c r="G41" s="2123">
        <v>51841</v>
      </c>
      <c r="H41" s="2113">
        <v>49982</v>
      </c>
      <c r="I41" s="56"/>
      <c r="J41" s="2127">
        <f>SUM(K41:L41)</f>
        <v>3735</v>
      </c>
      <c r="K41" s="2127">
        <v>1766</v>
      </c>
      <c r="L41" s="2127">
        <v>1969</v>
      </c>
      <c r="M41" s="56"/>
      <c r="N41" s="209"/>
      <c r="O41" s="210"/>
    </row>
    <row r="42" spans="2:15" s="193" customFormat="1" ht="15" customHeight="1">
      <c r="B42" s="206"/>
      <c r="C42" s="194"/>
      <c r="D42" s="205">
        <v>2023</v>
      </c>
      <c r="E42" s="205"/>
      <c r="F42" s="2113">
        <f t="shared" ref="F42:F43" si="12">SUM(G42:H42)</f>
        <v>102124</v>
      </c>
      <c r="G42" s="2123">
        <v>51575</v>
      </c>
      <c r="H42" s="2113">
        <v>50549</v>
      </c>
      <c r="I42" s="56"/>
      <c r="J42" s="2127">
        <f t="shared" ref="J42:J43" si="13">SUM(K42:L42)</f>
        <v>4084</v>
      </c>
      <c r="K42" s="2127">
        <v>2084</v>
      </c>
      <c r="L42" s="2127">
        <v>2000</v>
      </c>
      <c r="M42" s="56"/>
      <c r="N42" s="209"/>
      <c r="O42" s="210"/>
    </row>
    <row r="43" spans="2:15" s="193" customFormat="1" ht="15" customHeight="1">
      <c r="B43" s="206"/>
      <c r="C43" s="194"/>
      <c r="D43" s="205">
        <v>2024</v>
      </c>
      <c r="F43" s="2113">
        <f t="shared" si="12"/>
        <v>105343</v>
      </c>
      <c r="G43" s="2123">
        <v>53340</v>
      </c>
      <c r="H43" s="2113">
        <v>52003</v>
      </c>
      <c r="I43" s="56"/>
      <c r="J43" s="2127">
        <f t="shared" si="13"/>
        <v>3803</v>
      </c>
      <c r="K43" s="2127">
        <v>1861</v>
      </c>
      <c r="L43" s="2127">
        <v>1942</v>
      </c>
      <c r="M43" s="56"/>
      <c r="O43" s="210"/>
    </row>
    <row r="44" spans="2:15" s="193" customFormat="1" ht="8.1" customHeight="1">
      <c r="B44" s="206"/>
      <c r="C44" s="194"/>
      <c r="D44" s="205"/>
      <c r="E44" s="205"/>
      <c r="F44" s="2113"/>
      <c r="G44" s="2123"/>
      <c r="H44" s="2113"/>
      <c r="I44" s="56"/>
      <c r="J44" s="2127"/>
      <c r="K44" s="2127"/>
      <c r="L44" s="2127"/>
      <c r="M44" s="56"/>
      <c r="N44" s="209"/>
      <c r="O44" s="210"/>
    </row>
    <row r="45" spans="2:15" s="193" customFormat="1" ht="15" customHeight="1">
      <c r="B45" s="206" t="s">
        <v>19</v>
      </c>
      <c r="C45" s="194"/>
      <c r="D45" s="205">
        <v>2022</v>
      </c>
      <c r="E45" s="205"/>
      <c r="F45" s="2113">
        <f>SUM(G45:H45)</f>
        <v>98578</v>
      </c>
      <c r="G45" s="2123">
        <v>50162</v>
      </c>
      <c r="H45" s="2113">
        <v>48416</v>
      </c>
      <c r="I45" s="56"/>
      <c r="J45" s="2127">
        <f>SUM(K45:L45)</f>
        <v>3454</v>
      </c>
      <c r="K45" s="2127">
        <v>1714</v>
      </c>
      <c r="L45" s="2127">
        <v>1740</v>
      </c>
      <c r="M45" s="56"/>
      <c r="N45" s="209"/>
      <c r="O45" s="210"/>
    </row>
    <row r="46" spans="2:15" s="193" customFormat="1" ht="15" customHeight="1">
      <c r="B46" s="206"/>
      <c r="C46" s="194"/>
      <c r="D46" s="205">
        <v>2023</v>
      </c>
      <c r="E46" s="205"/>
      <c r="F46" s="2113">
        <f t="shared" ref="F46:F47" si="14">SUM(G46:H46)</f>
        <v>96896</v>
      </c>
      <c r="G46" s="2123">
        <v>49083</v>
      </c>
      <c r="H46" s="2113">
        <v>47813</v>
      </c>
      <c r="I46" s="56"/>
      <c r="J46" s="2127">
        <f t="shared" ref="J46:J47" si="15">SUM(K46:L46)</f>
        <v>3365</v>
      </c>
      <c r="K46" s="2127">
        <v>1689</v>
      </c>
      <c r="L46" s="2127">
        <v>1676</v>
      </c>
      <c r="M46" s="56"/>
      <c r="N46" s="209"/>
      <c r="O46" s="210"/>
    </row>
    <row r="47" spans="2:15" s="193" customFormat="1" ht="15" customHeight="1">
      <c r="B47" s="206"/>
      <c r="C47" s="194"/>
      <c r="D47" s="205">
        <v>2024</v>
      </c>
      <c r="F47" s="2113">
        <f t="shared" si="14"/>
        <v>98046</v>
      </c>
      <c r="G47" s="2123">
        <v>49950</v>
      </c>
      <c r="H47" s="2113">
        <v>48096</v>
      </c>
      <c r="I47" s="56"/>
      <c r="J47" s="2127">
        <f t="shared" si="15"/>
        <v>3062</v>
      </c>
      <c r="K47" s="2127">
        <v>1471</v>
      </c>
      <c r="L47" s="2127">
        <v>1591</v>
      </c>
      <c r="M47" s="56"/>
      <c r="O47" s="210"/>
    </row>
    <row r="48" spans="2:15" s="193" customFormat="1" ht="8.1" customHeight="1">
      <c r="B48" s="206"/>
      <c r="C48" s="194"/>
      <c r="D48" s="205"/>
      <c r="E48" s="205"/>
      <c r="F48" s="2113"/>
      <c r="G48" s="2123"/>
      <c r="H48" s="2113"/>
      <c r="I48" s="56"/>
      <c r="J48" s="2127"/>
      <c r="K48" s="2127"/>
      <c r="L48" s="2127"/>
      <c r="M48" s="56"/>
      <c r="N48" s="209"/>
      <c r="O48" s="210"/>
    </row>
    <row r="49" spans="2:15" s="193" customFormat="1" ht="15" customHeight="1">
      <c r="B49" s="206" t="s">
        <v>20</v>
      </c>
      <c r="C49" s="194"/>
      <c r="D49" s="205">
        <v>2022</v>
      </c>
      <c r="E49" s="205"/>
      <c r="F49" s="2113">
        <f>SUM(G49:H49)</f>
        <v>160387</v>
      </c>
      <c r="G49" s="2123">
        <v>81435</v>
      </c>
      <c r="H49" s="2113">
        <v>78952</v>
      </c>
      <c r="I49" s="56"/>
      <c r="J49" s="2127">
        <f>SUM(K49:L49)</f>
        <v>6376</v>
      </c>
      <c r="K49" s="2127">
        <v>2893</v>
      </c>
      <c r="L49" s="2127">
        <v>3483</v>
      </c>
      <c r="M49" s="56"/>
      <c r="N49" s="209"/>
      <c r="O49" s="210"/>
    </row>
    <row r="50" spans="2:15" s="193" customFormat="1" ht="15" customHeight="1">
      <c r="B50" s="206"/>
      <c r="C50" s="194"/>
      <c r="D50" s="205">
        <v>2023</v>
      </c>
      <c r="E50" s="205"/>
      <c r="F50" s="2113">
        <f t="shared" ref="F50:F51" si="16">SUM(G50:H50)</f>
        <v>158320</v>
      </c>
      <c r="G50" s="2123">
        <v>80228</v>
      </c>
      <c r="H50" s="2113">
        <v>78092</v>
      </c>
      <c r="I50" s="56"/>
      <c r="J50" s="2127">
        <f t="shared" ref="J50:J51" si="17">SUM(K50:L50)</f>
        <v>6592</v>
      </c>
      <c r="K50" s="2127">
        <v>3216</v>
      </c>
      <c r="L50" s="2127">
        <v>3376</v>
      </c>
      <c r="M50" s="56"/>
      <c r="N50" s="209"/>
      <c r="O50" s="210"/>
    </row>
    <row r="51" spans="2:15" s="193" customFormat="1" ht="15" customHeight="1">
      <c r="B51" s="206"/>
      <c r="C51" s="194"/>
      <c r="D51" s="205">
        <v>2024</v>
      </c>
      <c r="F51" s="2113">
        <f t="shared" si="16"/>
        <v>161525</v>
      </c>
      <c r="G51" s="2123">
        <v>82359</v>
      </c>
      <c r="H51" s="2113">
        <v>79166</v>
      </c>
      <c r="I51" s="56"/>
      <c r="J51" s="2127">
        <f t="shared" si="17"/>
        <v>6088</v>
      </c>
      <c r="K51" s="2127">
        <v>2812</v>
      </c>
      <c r="L51" s="2127">
        <v>3276</v>
      </c>
      <c r="M51" s="56"/>
      <c r="O51" s="210"/>
    </row>
    <row r="52" spans="2:15" s="193" customFormat="1" ht="8.1" customHeight="1">
      <c r="B52" s="206"/>
      <c r="C52" s="194"/>
      <c r="D52" s="205"/>
      <c r="E52" s="205"/>
      <c r="F52" s="2113"/>
      <c r="G52" s="2123"/>
      <c r="H52" s="2113"/>
      <c r="I52" s="56"/>
      <c r="J52" s="2127"/>
      <c r="K52" s="2127"/>
      <c r="L52" s="2127"/>
      <c r="M52" s="56"/>
      <c r="N52" s="209"/>
      <c r="O52" s="210"/>
    </row>
    <row r="53" spans="2:15" s="193" customFormat="1" ht="15" customHeight="1">
      <c r="B53" s="206" t="s">
        <v>21</v>
      </c>
      <c r="C53" s="212"/>
      <c r="D53" s="205">
        <v>2022</v>
      </c>
      <c r="E53" s="205"/>
      <c r="F53" s="2113">
        <f>SUM(G53:H53)</f>
        <v>19115</v>
      </c>
      <c r="G53" s="2123">
        <v>9776</v>
      </c>
      <c r="H53" s="2113">
        <v>9339</v>
      </c>
      <c r="I53" s="56"/>
      <c r="J53" s="2127">
        <f>SUM(K53:L53)</f>
        <v>1052</v>
      </c>
      <c r="K53" s="2127">
        <v>548</v>
      </c>
      <c r="L53" s="2127">
        <v>504</v>
      </c>
      <c r="M53" s="56"/>
      <c r="N53" s="209"/>
      <c r="O53" s="213"/>
    </row>
    <row r="54" spans="2:15" s="193" customFormat="1" ht="15" customHeight="1">
      <c r="B54" s="206"/>
      <c r="C54" s="212"/>
      <c r="D54" s="205">
        <v>2023</v>
      </c>
      <c r="E54" s="205"/>
      <c r="F54" s="2113">
        <f t="shared" ref="F54:F55" si="18">SUM(G54:H54)</f>
        <v>19341</v>
      </c>
      <c r="G54" s="2123">
        <v>9913</v>
      </c>
      <c r="H54" s="2113">
        <v>9428</v>
      </c>
      <c r="I54" s="56"/>
      <c r="J54" s="2127">
        <f t="shared" ref="J54:J55" si="19">SUM(K54:L54)</f>
        <v>1164</v>
      </c>
      <c r="K54" s="2127">
        <v>676</v>
      </c>
      <c r="L54" s="2127">
        <v>488</v>
      </c>
      <c r="M54" s="56"/>
      <c r="N54" s="209"/>
      <c r="O54" s="213"/>
    </row>
    <row r="55" spans="2:15" s="193" customFormat="1" ht="15" customHeight="1">
      <c r="B55" s="206"/>
      <c r="C55" s="212"/>
      <c r="D55" s="205">
        <v>2024</v>
      </c>
      <c r="F55" s="2113">
        <f t="shared" si="18"/>
        <v>20227</v>
      </c>
      <c r="G55" s="2123">
        <v>10486</v>
      </c>
      <c r="H55" s="2113">
        <v>9741</v>
      </c>
      <c r="I55" s="56"/>
      <c r="J55" s="2127">
        <f t="shared" si="19"/>
        <v>1028</v>
      </c>
      <c r="K55" s="2127">
        <v>541</v>
      </c>
      <c r="L55" s="2127">
        <v>487</v>
      </c>
      <c r="M55" s="56"/>
      <c r="O55" s="213"/>
    </row>
    <row r="56" spans="2:15" s="193" customFormat="1" ht="8.1" customHeight="1">
      <c r="B56" s="206"/>
      <c r="C56" s="212"/>
      <c r="D56" s="205"/>
      <c r="E56" s="205"/>
      <c r="F56" s="2113"/>
      <c r="G56" s="2123"/>
      <c r="H56" s="2113"/>
      <c r="I56" s="56"/>
      <c r="J56" s="2127"/>
      <c r="K56" s="2127"/>
      <c r="L56" s="2127"/>
      <c r="M56" s="56"/>
      <c r="N56" s="209"/>
      <c r="O56" s="213"/>
    </row>
    <row r="57" spans="2:15" s="193" customFormat="1" ht="15" customHeight="1">
      <c r="B57" s="206" t="s">
        <v>22</v>
      </c>
      <c r="C57" s="194"/>
      <c r="D57" s="205">
        <v>2022</v>
      </c>
      <c r="E57" s="205"/>
      <c r="F57" s="2113">
        <f>SUM(G57:H57)</f>
        <v>367664</v>
      </c>
      <c r="G57" s="2123">
        <v>185122</v>
      </c>
      <c r="H57" s="2113">
        <v>182542</v>
      </c>
      <c r="I57" s="56"/>
      <c r="J57" s="2127">
        <f>SUM(K57:L57)</f>
        <v>7479</v>
      </c>
      <c r="K57" s="2127">
        <v>3171</v>
      </c>
      <c r="L57" s="2127">
        <v>4308</v>
      </c>
      <c r="M57" s="56"/>
      <c r="N57" s="209"/>
      <c r="O57" s="210"/>
    </row>
    <row r="58" spans="2:15" s="193" customFormat="1" ht="15" customHeight="1">
      <c r="B58" s="206"/>
      <c r="C58" s="194"/>
      <c r="D58" s="205">
        <v>2023</v>
      </c>
      <c r="E58" s="205"/>
      <c r="F58" s="2113">
        <f t="shared" ref="F58:F59" si="20">SUM(G58:H58)</f>
        <v>369762</v>
      </c>
      <c r="G58" s="2123">
        <v>185780</v>
      </c>
      <c r="H58" s="2113">
        <v>183982</v>
      </c>
      <c r="I58" s="56"/>
      <c r="J58" s="2127">
        <f t="shared" ref="J58:J59" si="21">SUM(K58:L58)</f>
        <v>7388</v>
      </c>
      <c r="K58" s="2127">
        <v>3343</v>
      </c>
      <c r="L58" s="2127">
        <v>4045</v>
      </c>
      <c r="M58" s="56"/>
      <c r="N58" s="209"/>
      <c r="O58" s="210"/>
    </row>
    <row r="59" spans="2:15" s="193" customFormat="1" ht="15" customHeight="1">
      <c r="B59" s="206"/>
      <c r="C59" s="194"/>
      <c r="D59" s="205">
        <v>2024</v>
      </c>
      <c r="F59" s="2113">
        <f t="shared" si="20"/>
        <v>377526</v>
      </c>
      <c r="G59" s="2123">
        <v>189856</v>
      </c>
      <c r="H59" s="2113">
        <v>187670</v>
      </c>
      <c r="I59" s="56"/>
      <c r="J59" s="2127">
        <f t="shared" si="21"/>
        <v>7385</v>
      </c>
      <c r="K59" s="2127">
        <v>3269</v>
      </c>
      <c r="L59" s="2127">
        <v>4116</v>
      </c>
      <c r="M59" s="56"/>
      <c r="O59" s="210"/>
    </row>
    <row r="60" spans="2:15" s="193" customFormat="1" ht="8.1" customHeight="1">
      <c r="B60" s="206"/>
      <c r="C60" s="194"/>
      <c r="D60" s="205"/>
      <c r="E60" s="205"/>
      <c r="F60" s="2113"/>
      <c r="G60" s="2123"/>
      <c r="H60" s="2113"/>
      <c r="I60" s="56"/>
      <c r="J60" s="2127"/>
      <c r="K60" s="2127"/>
      <c r="L60" s="2127"/>
      <c r="M60" s="56"/>
      <c r="N60" s="209"/>
      <c r="O60" s="210"/>
    </row>
    <row r="61" spans="2:15" s="193" customFormat="1" ht="15" customHeight="1">
      <c r="B61" s="206" t="s">
        <v>23</v>
      </c>
      <c r="C61" s="194"/>
      <c r="D61" s="205">
        <v>2022</v>
      </c>
      <c r="E61" s="205"/>
      <c r="F61" s="2113">
        <f>SUM(G61:H61)</f>
        <v>97169</v>
      </c>
      <c r="G61" s="2123">
        <v>48317</v>
      </c>
      <c r="H61" s="2113">
        <v>48852</v>
      </c>
      <c r="I61" s="56"/>
      <c r="J61" s="2127">
        <f>SUM(K61:L61)</f>
        <v>3405</v>
      </c>
      <c r="K61" s="2127">
        <v>1464</v>
      </c>
      <c r="L61" s="2127">
        <v>1941</v>
      </c>
      <c r="M61" s="56"/>
      <c r="N61" s="209"/>
      <c r="O61" s="210"/>
    </row>
    <row r="62" spans="2:15" s="193" customFormat="1" ht="15" customHeight="1">
      <c r="B62" s="206"/>
      <c r="C62" s="194"/>
      <c r="D62" s="205">
        <v>2023</v>
      </c>
      <c r="E62" s="205"/>
      <c r="F62" s="2113">
        <f t="shared" ref="F62:F63" si="22">SUM(G62:H62)</f>
        <v>98695</v>
      </c>
      <c r="G62" s="2123">
        <v>49245</v>
      </c>
      <c r="H62" s="2113">
        <v>49450</v>
      </c>
      <c r="I62" s="56"/>
      <c r="J62" s="2127">
        <f t="shared" ref="J62:J63" si="23">SUM(K62:L62)</f>
        <v>3719</v>
      </c>
      <c r="K62" s="2127">
        <v>1695</v>
      </c>
      <c r="L62" s="2127">
        <v>2024</v>
      </c>
      <c r="M62" s="56"/>
      <c r="N62" s="209"/>
      <c r="O62" s="210"/>
    </row>
    <row r="63" spans="2:15" s="193" customFormat="1" ht="15" customHeight="1">
      <c r="B63" s="206"/>
      <c r="C63" s="194"/>
      <c r="D63" s="205">
        <v>2024</v>
      </c>
      <c r="F63" s="2113">
        <f t="shared" si="22"/>
        <v>101416</v>
      </c>
      <c r="G63" s="2123">
        <v>50841</v>
      </c>
      <c r="H63" s="2113">
        <v>50575</v>
      </c>
      <c r="I63" s="56"/>
      <c r="J63" s="2127">
        <f t="shared" si="23"/>
        <v>3512</v>
      </c>
      <c r="K63" s="2127">
        <v>1491</v>
      </c>
      <c r="L63" s="2127">
        <v>2021</v>
      </c>
      <c r="M63" s="56"/>
      <c r="O63" s="210"/>
    </row>
    <row r="64" spans="2:15" s="193" customFormat="1" ht="8.1" customHeight="1">
      <c r="B64" s="206"/>
      <c r="C64" s="194"/>
      <c r="D64" s="205"/>
      <c r="E64" s="205"/>
      <c r="F64" s="2113"/>
      <c r="G64" s="2123"/>
      <c r="H64" s="2113"/>
      <c r="I64" s="56"/>
      <c r="J64" s="2127"/>
      <c r="K64" s="2127"/>
      <c r="L64" s="2127"/>
      <c r="M64" s="56"/>
      <c r="N64" s="209"/>
      <c r="O64" s="210"/>
    </row>
    <row r="65" spans="2:15" s="193" customFormat="1" ht="15" customHeight="1">
      <c r="B65" s="206" t="s">
        <v>24</v>
      </c>
      <c r="C65" s="194"/>
      <c r="D65" s="205">
        <v>2022</v>
      </c>
      <c r="E65" s="205"/>
      <c r="F65" s="2113">
        <f>SUM(G65:H65)</f>
        <v>204780</v>
      </c>
      <c r="G65" s="2123">
        <v>104322</v>
      </c>
      <c r="H65" s="2113">
        <v>100458</v>
      </c>
      <c r="I65" s="56"/>
      <c r="J65" s="2127">
        <f>SUM(K65:L65)</f>
        <v>9543</v>
      </c>
      <c r="K65" s="2127">
        <v>3748</v>
      </c>
      <c r="L65" s="2127">
        <v>5795</v>
      </c>
      <c r="M65" s="56"/>
      <c r="N65" s="209"/>
      <c r="O65" s="210"/>
    </row>
    <row r="66" spans="2:15" s="193" customFormat="1" ht="15" customHeight="1">
      <c r="B66" s="206"/>
      <c r="C66" s="194"/>
      <c r="D66" s="205">
        <v>2023</v>
      </c>
      <c r="E66" s="205"/>
      <c r="F66" s="2113">
        <f t="shared" ref="F66:F67" si="24">SUM(G66:H66)</f>
        <v>206892</v>
      </c>
      <c r="G66" s="2123">
        <v>105125</v>
      </c>
      <c r="H66" s="2113">
        <v>101767</v>
      </c>
      <c r="I66" s="56"/>
      <c r="J66" s="2127">
        <f t="shared" ref="J66:J67" si="25">SUM(K66:L66)</f>
        <v>10771</v>
      </c>
      <c r="K66" s="2127">
        <v>4209</v>
      </c>
      <c r="L66" s="2127">
        <v>6562</v>
      </c>
      <c r="M66" s="56"/>
      <c r="N66" s="209"/>
      <c r="O66" s="210"/>
    </row>
    <row r="67" spans="2:15" s="193" customFormat="1" ht="15" customHeight="1">
      <c r="B67" s="206"/>
      <c r="C67" s="194"/>
      <c r="D67" s="205">
        <v>2024</v>
      </c>
      <c r="F67" s="2113">
        <f t="shared" si="24"/>
        <v>212471</v>
      </c>
      <c r="G67" s="2123">
        <v>107773</v>
      </c>
      <c r="H67" s="2113">
        <v>104698</v>
      </c>
      <c r="I67" s="56"/>
      <c r="J67" s="2127">
        <f t="shared" si="25"/>
        <v>10521</v>
      </c>
      <c r="K67" s="2127">
        <v>4208</v>
      </c>
      <c r="L67" s="2127">
        <v>6313</v>
      </c>
      <c r="M67" s="56"/>
      <c r="O67" s="210"/>
    </row>
    <row r="68" spans="2:15" s="193" customFormat="1" ht="8.1" customHeight="1">
      <c r="B68" s="206"/>
      <c r="C68" s="194"/>
      <c r="D68" s="205"/>
      <c r="E68" s="205"/>
      <c r="F68" s="2113"/>
      <c r="G68" s="2123"/>
      <c r="H68" s="2113"/>
      <c r="I68" s="56"/>
      <c r="J68" s="2127"/>
      <c r="K68" s="2127"/>
      <c r="L68" s="2127"/>
      <c r="M68" s="56"/>
      <c r="N68" s="209"/>
      <c r="O68" s="210"/>
    </row>
    <row r="69" spans="2:15" s="193" customFormat="1" ht="15" customHeight="1">
      <c r="B69" s="206" t="s">
        <v>25</v>
      </c>
      <c r="C69" s="194"/>
      <c r="D69" s="205">
        <v>2022</v>
      </c>
      <c r="E69" s="205"/>
      <c r="F69" s="2113">
        <f>SUM(G69:H69)</f>
        <v>189658</v>
      </c>
      <c r="G69" s="2123">
        <v>96935</v>
      </c>
      <c r="H69" s="2113">
        <v>92723</v>
      </c>
      <c r="I69" s="56"/>
      <c r="J69" s="2127">
        <f>SUM(K69:L69)</f>
        <v>7502</v>
      </c>
      <c r="K69" s="2127">
        <v>2922</v>
      </c>
      <c r="L69" s="2127">
        <v>4580</v>
      </c>
      <c r="M69" s="56"/>
      <c r="N69" s="209"/>
      <c r="O69" s="210"/>
    </row>
    <row r="70" spans="2:15" s="193" customFormat="1" ht="15" customHeight="1">
      <c r="B70" s="206"/>
      <c r="C70" s="194"/>
      <c r="D70" s="205">
        <v>2023</v>
      </c>
      <c r="E70" s="205"/>
      <c r="F70" s="2113">
        <f t="shared" ref="F70:F71" si="26">SUM(G70:H70)</f>
        <v>186420</v>
      </c>
      <c r="G70" s="2123">
        <v>94998</v>
      </c>
      <c r="H70" s="2113">
        <v>91422</v>
      </c>
      <c r="I70" s="56"/>
      <c r="J70" s="2127">
        <f t="shared" ref="J70:J71" si="27">SUM(K70:L70)</f>
        <v>8106</v>
      </c>
      <c r="K70" s="2127">
        <v>3275</v>
      </c>
      <c r="L70" s="2127">
        <v>4831</v>
      </c>
      <c r="M70" s="56"/>
      <c r="N70" s="209"/>
      <c r="O70" s="210"/>
    </row>
    <row r="71" spans="2:15" s="193" customFormat="1" ht="15" customHeight="1">
      <c r="B71" s="206"/>
      <c r="C71" s="194"/>
      <c r="D71" s="205">
        <v>2024</v>
      </c>
      <c r="F71" s="2113">
        <f t="shared" si="26"/>
        <v>186655</v>
      </c>
      <c r="G71" s="2123">
        <v>95172</v>
      </c>
      <c r="H71" s="2113">
        <v>91483</v>
      </c>
      <c r="I71" s="56"/>
      <c r="J71" s="2127">
        <f t="shared" si="27"/>
        <v>7867</v>
      </c>
      <c r="K71" s="2127">
        <v>3176</v>
      </c>
      <c r="L71" s="2127">
        <v>4691</v>
      </c>
      <c r="M71" s="56"/>
      <c r="O71" s="210"/>
    </row>
    <row r="72" spans="2:15" s="193" customFormat="1" ht="8.1" customHeight="1">
      <c r="B72" s="206"/>
      <c r="C72" s="194"/>
      <c r="D72" s="205"/>
      <c r="E72" s="205"/>
      <c r="F72" s="2113"/>
      <c r="G72" s="2123"/>
      <c r="H72" s="2113"/>
      <c r="I72" s="56"/>
      <c r="J72" s="2127"/>
      <c r="K72" s="2127"/>
      <c r="L72" s="2127"/>
      <c r="M72" s="56"/>
      <c r="O72" s="210"/>
    </row>
    <row r="73" spans="2:15" s="193" customFormat="1" ht="15" customHeight="1">
      <c r="B73" s="206" t="s">
        <v>26</v>
      </c>
      <c r="C73" s="212"/>
      <c r="D73" s="205">
        <v>2022</v>
      </c>
      <c r="E73" s="205"/>
      <c r="F73" s="2113">
        <f>SUM(G73:H73)</f>
        <v>86197</v>
      </c>
      <c r="G73" s="2123">
        <v>43604</v>
      </c>
      <c r="H73" s="2113">
        <v>42593</v>
      </c>
      <c r="I73" s="56"/>
      <c r="J73" s="2127">
        <f>SUM(K73:L73)</f>
        <v>1737</v>
      </c>
      <c r="K73" s="2127">
        <v>735</v>
      </c>
      <c r="L73" s="2127">
        <v>1002</v>
      </c>
      <c r="M73" s="56"/>
      <c r="N73" s="209"/>
      <c r="O73" s="213"/>
    </row>
    <row r="74" spans="2:15" s="193" customFormat="1" ht="15" customHeight="1">
      <c r="B74" s="206"/>
      <c r="C74" s="212"/>
      <c r="D74" s="205">
        <v>2023</v>
      </c>
      <c r="E74" s="205"/>
      <c r="F74" s="2113">
        <f t="shared" ref="F74:F75" si="28">SUM(G74:H74)</f>
        <v>86237</v>
      </c>
      <c r="G74" s="2123">
        <v>43585</v>
      </c>
      <c r="H74" s="2113">
        <v>42652</v>
      </c>
      <c r="I74" s="56"/>
      <c r="J74" s="2127">
        <f t="shared" ref="J74:J75" si="29">SUM(K74:L74)</f>
        <v>1768</v>
      </c>
      <c r="K74" s="2127">
        <v>800</v>
      </c>
      <c r="L74" s="2127">
        <v>968</v>
      </c>
      <c r="M74" s="56"/>
      <c r="N74" s="209"/>
      <c r="O74" s="213"/>
    </row>
    <row r="75" spans="2:15" s="193" customFormat="1" ht="15" customHeight="1">
      <c r="B75" s="206"/>
      <c r="C75" s="212"/>
      <c r="D75" s="205">
        <v>2024</v>
      </c>
      <c r="F75" s="2113">
        <f t="shared" si="28"/>
        <v>87436</v>
      </c>
      <c r="G75" s="2123">
        <v>44320</v>
      </c>
      <c r="H75" s="2113">
        <v>43116</v>
      </c>
      <c r="I75" s="56"/>
      <c r="J75" s="2127">
        <f t="shared" si="29"/>
        <v>1724</v>
      </c>
      <c r="K75" s="2127">
        <v>752</v>
      </c>
      <c r="L75" s="2127">
        <v>972</v>
      </c>
      <c r="M75" s="56"/>
      <c r="O75" s="213"/>
    </row>
    <row r="76" spans="2:15" s="193" customFormat="1" ht="8.1" customHeight="1">
      <c r="B76" s="206"/>
      <c r="C76" s="212"/>
      <c r="D76" s="205"/>
      <c r="E76" s="205"/>
      <c r="F76" s="2113"/>
      <c r="G76" s="2123"/>
      <c r="H76" s="2113"/>
      <c r="I76" s="56"/>
      <c r="J76" s="2127"/>
      <c r="K76" s="2127"/>
      <c r="L76" s="2127"/>
      <c r="M76" s="56"/>
      <c r="N76" s="209"/>
      <c r="O76" s="213"/>
    </row>
    <row r="77" spans="2:15" s="193" customFormat="1" ht="15" customHeight="1">
      <c r="B77" s="206" t="s">
        <v>27</v>
      </c>
      <c r="C77" s="212"/>
      <c r="D77" s="205">
        <v>2022</v>
      </c>
      <c r="E77" s="205"/>
      <c r="F77" s="2113">
        <f>SUM(G77:H77)</f>
        <v>6821</v>
      </c>
      <c r="G77" s="2123">
        <v>3463</v>
      </c>
      <c r="H77" s="2113">
        <v>3358</v>
      </c>
      <c r="I77" s="56"/>
      <c r="J77" s="2127">
        <f>SUM(K77:L77)</f>
        <v>281</v>
      </c>
      <c r="K77" s="2127">
        <v>151</v>
      </c>
      <c r="L77" s="2127">
        <v>130</v>
      </c>
      <c r="M77" s="56"/>
      <c r="N77" s="209"/>
      <c r="O77" s="213"/>
    </row>
    <row r="78" spans="2:15" s="193" customFormat="1" ht="15" customHeight="1">
      <c r="B78" s="206"/>
      <c r="C78" s="212"/>
      <c r="D78" s="205">
        <v>2023</v>
      </c>
      <c r="E78" s="205"/>
      <c r="F78" s="2113">
        <f t="shared" ref="F78:F79" si="30">SUM(G78:H78)</f>
        <v>7027</v>
      </c>
      <c r="G78" s="2123">
        <v>3564</v>
      </c>
      <c r="H78" s="2113">
        <v>3463</v>
      </c>
      <c r="I78" s="56"/>
      <c r="J78" s="2127">
        <f t="shared" ref="J78:J79" si="31">SUM(K78:L78)</f>
        <v>373</v>
      </c>
      <c r="K78" s="2127">
        <v>247</v>
      </c>
      <c r="L78" s="2127">
        <v>126</v>
      </c>
      <c r="M78" s="56"/>
      <c r="N78" s="209"/>
      <c r="O78" s="213"/>
    </row>
    <row r="79" spans="2:15" s="193" customFormat="1" ht="15" customHeight="1">
      <c r="B79" s="206"/>
      <c r="C79" s="212"/>
      <c r="D79" s="205">
        <v>2024</v>
      </c>
      <c r="F79" s="2113">
        <f t="shared" si="30"/>
        <v>7482</v>
      </c>
      <c r="G79" s="2123">
        <v>3875</v>
      </c>
      <c r="H79" s="2113">
        <v>3607</v>
      </c>
      <c r="I79" s="56"/>
      <c r="J79" s="2127">
        <f t="shared" si="31"/>
        <v>298</v>
      </c>
      <c r="K79" s="2127">
        <v>178</v>
      </c>
      <c r="L79" s="2127">
        <v>120</v>
      </c>
      <c r="M79" s="56"/>
      <c r="O79" s="213"/>
    </row>
    <row r="80" spans="2:15" s="193" customFormat="1" ht="8.1" customHeight="1">
      <c r="B80" s="206"/>
      <c r="C80" s="212"/>
      <c r="D80" s="205"/>
      <c r="E80" s="205"/>
      <c r="F80" s="2113"/>
      <c r="G80" s="2123"/>
      <c r="H80" s="2113"/>
      <c r="I80" s="56"/>
      <c r="J80" s="2127"/>
      <c r="K80" s="2127"/>
      <c r="L80" s="2127"/>
      <c r="M80" s="56"/>
      <c r="N80" s="209"/>
      <c r="O80" s="213"/>
    </row>
    <row r="81" spans="1:15" s="193" customFormat="1" ht="15" customHeight="1">
      <c r="B81" s="206" t="s">
        <v>28</v>
      </c>
      <c r="C81" s="212"/>
      <c r="D81" s="205">
        <v>2022</v>
      </c>
      <c r="F81" s="2113">
        <f>SUM(G81:H81)</f>
        <v>11436</v>
      </c>
      <c r="G81" s="2123">
        <v>6138</v>
      </c>
      <c r="H81" s="2113">
        <v>5298</v>
      </c>
      <c r="I81" s="56"/>
      <c r="J81" s="2127">
        <f>SUM(K81:L81)</f>
        <v>139</v>
      </c>
      <c r="K81" s="2127">
        <v>55</v>
      </c>
      <c r="L81" s="2127">
        <v>84</v>
      </c>
      <c r="M81" s="56"/>
      <c r="N81" s="209"/>
      <c r="O81" s="213"/>
    </row>
    <row r="82" spans="1:15" s="193" customFormat="1" ht="15" customHeight="1">
      <c r="B82" s="206"/>
      <c r="C82" s="212"/>
      <c r="D82" s="205">
        <v>2023</v>
      </c>
      <c r="F82" s="2113">
        <f t="shared" ref="F82:F83" si="32">SUM(G82:H82)</f>
        <v>12758</v>
      </c>
      <c r="G82" s="2123">
        <v>6847</v>
      </c>
      <c r="H82" s="2113">
        <v>5911</v>
      </c>
      <c r="I82" s="56"/>
      <c r="J82" s="2127">
        <f t="shared" ref="J82:J83" si="33">SUM(K82:L82)</f>
        <v>145</v>
      </c>
      <c r="K82" s="2127">
        <v>59</v>
      </c>
      <c r="L82" s="2127">
        <v>86</v>
      </c>
      <c r="M82" s="56"/>
      <c r="N82" s="209"/>
      <c r="O82" s="213"/>
    </row>
    <row r="83" spans="1:15" s="193" customFormat="1" ht="15" customHeight="1">
      <c r="B83" s="206"/>
      <c r="C83" s="212"/>
      <c r="D83" s="205">
        <v>2024</v>
      </c>
      <c r="F83" s="2113">
        <f t="shared" si="32"/>
        <v>14389</v>
      </c>
      <c r="G83" s="2123">
        <v>7694</v>
      </c>
      <c r="H83" s="2113">
        <v>6695</v>
      </c>
      <c r="I83" s="56"/>
      <c r="J83" s="2127">
        <f t="shared" si="33"/>
        <v>125</v>
      </c>
      <c r="K83" s="2127">
        <v>56</v>
      </c>
      <c r="L83" s="2127">
        <v>69</v>
      </c>
      <c r="M83" s="56"/>
      <c r="O83" s="213"/>
    </row>
    <row r="84" spans="1:15" s="193" customFormat="1" ht="6.95" customHeight="1" thickBot="1">
      <c r="B84" s="218"/>
      <c r="C84" s="219"/>
      <c r="D84" s="220"/>
      <c r="E84" s="220"/>
      <c r="F84" s="2114"/>
      <c r="G84" s="2100"/>
      <c r="H84" s="2114"/>
      <c r="I84" s="221"/>
      <c r="J84" s="2114"/>
      <c r="K84" s="2114"/>
      <c r="L84" s="2114"/>
      <c r="M84" s="221"/>
      <c r="N84" s="209"/>
      <c r="O84" s="213"/>
    </row>
    <row r="85" spans="1:15" s="224" customFormat="1" ht="15.75" customHeight="1">
      <c r="A85" s="293"/>
      <c r="B85" s="225"/>
      <c r="D85" s="226"/>
      <c r="E85" s="294"/>
      <c r="F85" s="2115"/>
      <c r="G85" s="2101"/>
      <c r="H85" s="2115"/>
      <c r="J85" s="2115"/>
      <c r="K85" s="2115"/>
      <c r="L85" s="2115"/>
      <c r="M85" s="230" t="s">
        <v>30</v>
      </c>
    </row>
    <row r="86" spans="1:15" s="224" customFormat="1" ht="15.75" customHeight="1">
      <c r="D86" s="226"/>
      <c r="E86" s="294"/>
      <c r="F86" s="2115"/>
      <c r="G86" s="2101"/>
      <c r="H86" s="2115"/>
      <c r="J86" s="2115"/>
      <c r="K86" s="2115"/>
      <c r="L86" s="2115"/>
      <c r="M86" s="233" t="s">
        <v>31</v>
      </c>
    </row>
    <row r="87" spans="1:15" s="224" customFormat="1" ht="16.5" customHeight="1">
      <c r="B87" s="296" t="s">
        <v>1063</v>
      </c>
      <c r="D87" s="226"/>
      <c r="E87" s="294"/>
      <c r="F87" s="2116"/>
      <c r="G87" s="2124"/>
      <c r="H87" s="2115"/>
      <c r="J87" s="2115"/>
      <c r="K87" s="2115"/>
      <c r="L87" s="2115"/>
    </row>
    <row r="88" spans="1:15" s="234" customFormat="1" ht="15.75" customHeight="1">
      <c r="B88" s="235" t="s">
        <v>1069</v>
      </c>
      <c r="D88" s="236"/>
      <c r="F88" s="2117"/>
      <c r="G88" s="2117"/>
      <c r="H88" s="2118"/>
      <c r="J88" s="2118"/>
      <c r="K88" s="2118"/>
      <c r="L88" s="2118"/>
    </row>
    <row r="89" spans="1:15" s="300" customFormat="1" ht="15" customHeight="1">
      <c r="B89" s="238" t="s">
        <v>1070</v>
      </c>
      <c r="C89" s="298"/>
      <c r="D89" s="236"/>
      <c r="E89" s="299"/>
      <c r="F89" s="2119"/>
      <c r="G89" s="2125"/>
      <c r="H89" s="2120"/>
      <c r="J89" s="2120"/>
      <c r="K89" s="2120"/>
      <c r="L89" s="2120"/>
    </row>
    <row r="90" spans="1:15">
      <c r="B90" s="235" t="s">
        <v>32</v>
      </c>
      <c r="C90" s="247"/>
      <c r="D90" s="248"/>
      <c r="E90" s="244"/>
      <c r="F90" s="2121"/>
      <c r="G90" s="2102"/>
      <c r="I90" s="155"/>
      <c r="M90" s="155"/>
    </row>
    <row r="91" spans="1:15" ht="15" customHeight="1">
      <c r="B91" s="238" t="s">
        <v>1094</v>
      </c>
      <c r="E91" s="157"/>
      <c r="I91" s="155"/>
      <c r="M91" s="155"/>
    </row>
    <row r="92" spans="1:15">
      <c r="B92" s="246"/>
      <c r="C92" s="247"/>
      <c r="D92" s="248"/>
      <c r="E92" s="248"/>
      <c r="F92" s="2121"/>
      <c r="G92" s="2102"/>
      <c r="H92" s="2121"/>
      <c r="I92" s="244"/>
      <c r="J92" s="2121"/>
      <c r="K92" s="2121"/>
      <c r="L92" s="2121"/>
      <c r="M92" s="244"/>
    </row>
  </sheetData>
  <mergeCells count="6">
    <mergeCell ref="F11:H11"/>
    <mergeCell ref="J11:L11"/>
    <mergeCell ref="F12:H12"/>
    <mergeCell ref="J12:L12"/>
    <mergeCell ref="F9:L9"/>
    <mergeCell ref="F10:L10"/>
  </mergeCells>
  <hyperlinks>
    <hyperlink ref="M1" r:id="rId1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Q91"/>
  <sheetViews>
    <sheetView view="pageBreakPreview" topLeftCell="B1" zoomScale="80" zoomScaleNormal="90" zoomScaleSheetLayoutView="80" workbookViewId="0">
      <pane xSplit="3" ySplit="17" topLeftCell="E18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9.28515625" style="156" customWidth="1"/>
    <col min="5" max="5" width="9" style="157" customWidth="1"/>
    <col min="6" max="6" width="7.85546875" style="157" customWidth="1"/>
    <col min="7" max="7" width="12.5703125" style="157" customWidth="1"/>
    <col min="8" max="8" width="1.140625" style="157" customWidth="1"/>
    <col min="9" max="9" width="9" style="157" customWidth="1"/>
    <col min="10" max="10" width="7.85546875" style="157" customWidth="1"/>
    <col min="11" max="11" width="12.5703125" style="157" customWidth="1"/>
    <col min="12" max="12" width="1.140625" style="157" customWidth="1"/>
    <col min="13" max="13" width="9" style="157" customWidth="1"/>
    <col min="14" max="14" width="7.85546875" style="157" customWidth="1"/>
    <col min="15" max="15" width="12.5703125" style="157" customWidth="1"/>
    <col min="16" max="16" width="1.85546875" style="155" customWidth="1"/>
    <col min="17" max="17" width="1" style="155" customWidth="1"/>
    <col min="18" max="16384" width="10.42578125" style="155"/>
  </cols>
  <sheetData>
    <row r="1" spans="1:17">
      <c r="P1" s="2380" t="s">
        <v>110</v>
      </c>
    </row>
    <row r="2" spans="1:17">
      <c r="P2" s="2381" t="s">
        <v>111</v>
      </c>
    </row>
    <row r="3" spans="1:17" ht="8.1" customHeight="1">
      <c r="G3" s="155"/>
    </row>
    <row r="4" spans="1:17" ht="8.1" customHeight="1"/>
    <row r="5" spans="1:17" s="158" customFormat="1" ht="20.100000000000001" customHeight="1">
      <c r="B5" s="159" t="s">
        <v>1433</v>
      </c>
      <c r="C5" s="160" t="s">
        <v>801</v>
      </c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Q5" s="163"/>
    </row>
    <row r="6" spans="1:17" s="1950" customFormat="1" ht="20.100000000000001" customHeight="1">
      <c r="B6" s="165"/>
      <c r="C6" s="1952" t="s">
        <v>1145</v>
      </c>
      <c r="D6" s="1953"/>
      <c r="E6" s="1951"/>
      <c r="F6" s="1951"/>
      <c r="G6" s="1951"/>
      <c r="H6" s="1951"/>
      <c r="I6" s="1951"/>
      <c r="J6" s="1951"/>
      <c r="K6" s="1951"/>
      <c r="L6" s="1951"/>
      <c r="M6" s="1951"/>
      <c r="N6" s="1951"/>
      <c r="O6" s="1951"/>
      <c r="Q6" s="1952"/>
    </row>
    <row r="7" spans="1:17" s="164" customFormat="1" ht="16.5" customHeight="1">
      <c r="B7" s="165" t="s">
        <v>1434</v>
      </c>
      <c r="C7" s="166" t="s">
        <v>802</v>
      </c>
      <c r="D7" s="167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Q7" s="166"/>
    </row>
    <row r="8" spans="1:17" s="164" customFormat="1" ht="16.5" customHeight="1">
      <c r="B8" s="258"/>
      <c r="C8" s="166" t="s">
        <v>1195</v>
      </c>
      <c r="D8" s="167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Q8" s="166"/>
    </row>
    <row r="9" spans="1:17" s="168" customFormat="1" ht="9.9499999999999993" customHeight="1" thickBot="1">
      <c r="B9" s="169"/>
      <c r="C9" s="169"/>
      <c r="D9" s="170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</row>
    <row r="10" spans="1:17" s="177" customFormat="1" ht="5.25" customHeight="1" thickTop="1">
      <c r="A10" s="172"/>
      <c r="B10" s="173"/>
      <c r="C10" s="174"/>
      <c r="D10" s="175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2"/>
    </row>
    <row r="11" spans="1:17" s="177" customFormat="1" ht="16.5" customHeight="1">
      <c r="A11" s="178"/>
      <c r="B11" s="178" t="s">
        <v>0</v>
      </c>
      <c r="C11" s="179"/>
      <c r="D11" s="180" t="s">
        <v>1</v>
      </c>
      <c r="E11" s="2297" t="s">
        <v>3</v>
      </c>
      <c r="F11" s="2297"/>
      <c r="G11" s="2297"/>
      <c r="H11" s="181"/>
      <c r="I11" s="2297" t="s">
        <v>4</v>
      </c>
      <c r="J11" s="2297"/>
      <c r="K11" s="2297"/>
      <c r="L11" s="2297"/>
      <c r="M11" s="2297"/>
      <c r="N11" s="2297"/>
      <c r="O11" s="2297"/>
      <c r="P11" s="178"/>
    </row>
    <row r="12" spans="1:17" s="177" customFormat="1" ht="17.100000000000001" customHeight="1">
      <c r="A12" s="183"/>
      <c r="B12" s="183" t="s">
        <v>5</v>
      </c>
      <c r="C12" s="184"/>
      <c r="D12" s="185" t="s">
        <v>6</v>
      </c>
      <c r="E12" s="2298" t="s">
        <v>8</v>
      </c>
      <c r="F12" s="2298"/>
      <c r="G12" s="2298"/>
      <c r="H12" s="186"/>
      <c r="I12" s="2298" t="s">
        <v>9</v>
      </c>
      <c r="J12" s="2298"/>
      <c r="K12" s="2298"/>
      <c r="L12" s="2298"/>
      <c r="M12" s="2298"/>
      <c r="N12" s="2298"/>
      <c r="O12" s="2298"/>
      <c r="P12" s="183"/>
    </row>
    <row r="13" spans="1:17" s="177" customFormat="1" ht="17.100000000000001" customHeight="1">
      <c r="A13" s="183"/>
      <c r="B13" s="183"/>
      <c r="C13" s="184"/>
      <c r="D13" s="185"/>
      <c r="E13" s="2333" t="s">
        <v>377</v>
      </c>
      <c r="F13" s="2333"/>
      <c r="G13" s="2333"/>
      <c r="H13" s="186"/>
      <c r="I13" s="2333" t="s">
        <v>2</v>
      </c>
      <c r="J13" s="2333"/>
      <c r="K13" s="2333"/>
      <c r="L13" s="249"/>
      <c r="M13" s="2333" t="s">
        <v>10</v>
      </c>
      <c r="N13" s="2333"/>
      <c r="O13" s="2333"/>
      <c r="P13" s="183"/>
    </row>
    <row r="14" spans="1:17" s="177" customFormat="1" ht="17.100000000000001" customHeight="1">
      <c r="A14" s="183"/>
      <c r="B14" s="183"/>
      <c r="C14" s="184"/>
      <c r="D14" s="185"/>
      <c r="E14" s="2298" t="s">
        <v>379</v>
      </c>
      <c r="F14" s="2298"/>
      <c r="G14" s="2298"/>
      <c r="H14" s="186"/>
      <c r="I14" s="2298" t="s">
        <v>7</v>
      </c>
      <c r="J14" s="2298"/>
      <c r="K14" s="2298"/>
      <c r="L14" s="185"/>
      <c r="M14" s="2298" t="s">
        <v>11</v>
      </c>
      <c r="N14" s="2298"/>
      <c r="O14" s="2298"/>
      <c r="P14" s="183"/>
    </row>
    <row r="15" spans="1:17" s="177" customFormat="1">
      <c r="A15" s="183"/>
      <c r="B15" s="183"/>
      <c r="C15" s="184"/>
      <c r="D15" s="185"/>
      <c r="E15" s="187" t="s">
        <v>57</v>
      </c>
      <c r="F15" s="187" t="s">
        <v>33</v>
      </c>
      <c r="G15" s="187" t="s">
        <v>34</v>
      </c>
      <c r="H15" s="186"/>
      <c r="I15" s="187" t="s">
        <v>57</v>
      </c>
      <c r="J15" s="187" t="s">
        <v>33</v>
      </c>
      <c r="K15" s="187" t="s">
        <v>34</v>
      </c>
      <c r="L15" s="187"/>
      <c r="M15" s="187" t="s">
        <v>57</v>
      </c>
      <c r="N15" s="187" t="s">
        <v>33</v>
      </c>
      <c r="O15" s="187" t="s">
        <v>34</v>
      </c>
      <c r="P15" s="183"/>
    </row>
    <row r="16" spans="1:17" s="177" customFormat="1">
      <c r="A16" s="183"/>
      <c r="B16" s="183"/>
      <c r="C16" s="184"/>
      <c r="D16" s="185"/>
      <c r="E16" s="186" t="s">
        <v>7</v>
      </c>
      <c r="F16" s="186" t="s">
        <v>35</v>
      </c>
      <c r="G16" s="186" t="s">
        <v>36</v>
      </c>
      <c r="H16" s="186"/>
      <c r="I16" s="186" t="s">
        <v>7</v>
      </c>
      <c r="J16" s="186" t="s">
        <v>35</v>
      </c>
      <c r="K16" s="186" t="s">
        <v>36</v>
      </c>
      <c r="L16" s="186"/>
      <c r="M16" s="186" t="s">
        <v>7</v>
      </c>
      <c r="N16" s="186" t="s">
        <v>35</v>
      </c>
      <c r="O16" s="186" t="s">
        <v>36</v>
      </c>
      <c r="P16" s="183"/>
    </row>
    <row r="17" spans="1:17" s="177" customFormat="1" ht="7.5" customHeight="1">
      <c r="A17" s="189"/>
      <c r="B17" s="189"/>
      <c r="C17" s="190"/>
      <c r="D17" s="191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89"/>
    </row>
    <row r="18" spans="1:17" ht="6.95" customHeight="1">
      <c r="A18" s="193"/>
      <c r="B18" s="194"/>
      <c r="C18" s="194"/>
      <c r="D18" s="195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3"/>
    </row>
    <row r="19" spans="1:17" s="193" customFormat="1" ht="12.95" customHeight="1">
      <c r="B19" s="198" t="s">
        <v>12</v>
      </c>
      <c r="C19" s="199"/>
      <c r="D19" s="200">
        <v>2022</v>
      </c>
      <c r="E19" s="201">
        <f t="shared" ref="E19:G21" si="0">SUM(E23,E27,E31,E35,E39,E43,E47,E51,E55,E59,E63,E67,E71,E75,E79,E83)</f>
        <v>2162</v>
      </c>
      <c r="F19" s="201">
        <f t="shared" si="0"/>
        <v>450</v>
      </c>
      <c r="G19" s="201">
        <f t="shared" si="0"/>
        <v>1712</v>
      </c>
      <c r="H19" s="59"/>
      <c r="I19" s="201">
        <f t="shared" ref="I19:K21" si="1">SUM(I23,I27,I31,I35,I39,I43,I47,I51,I55,I59,I63,I67,I71,I75,I79,I83)</f>
        <v>7055</v>
      </c>
      <c r="J19" s="201">
        <f t="shared" si="1"/>
        <v>2394</v>
      </c>
      <c r="K19" s="201">
        <f t="shared" si="1"/>
        <v>4661</v>
      </c>
      <c r="L19" s="57"/>
      <c r="M19" s="201">
        <f t="shared" ref="M19:O21" si="2">SUM(M23,M27,M31,M35,M39,M43,M47,M51,M55,M59,M63,M67,M71,M75,M79,M83)</f>
        <v>1363</v>
      </c>
      <c r="N19" s="201">
        <f t="shared" si="2"/>
        <v>440</v>
      </c>
      <c r="O19" s="201">
        <f t="shared" si="2"/>
        <v>923</v>
      </c>
    </row>
    <row r="20" spans="1:17" s="193" customFormat="1" ht="12.95" customHeight="1">
      <c r="B20" s="198"/>
      <c r="C20" s="199"/>
      <c r="D20" s="200">
        <v>2023</v>
      </c>
      <c r="E20" s="201">
        <f t="shared" si="0"/>
        <v>2204</v>
      </c>
      <c r="F20" s="201">
        <f t="shared" si="0"/>
        <v>468</v>
      </c>
      <c r="G20" s="201">
        <f t="shared" si="0"/>
        <v>1736</v>
      </c>
      <c r="H20" s="57"/>
      <c r="I20" s="201">
        <f t="shared" si="1"/>
        <v>6959</v>
      </c>
      <c r="J20" s="201">
        <f t="shared" si="1"/>
        <v>2368</v>
      </c>
      <c r="K20" s="201">
        <f t="shared" si="1"/>
        <v>4591</v>
      </c>
      <c r="L20" s="57"/>
      <c r="M20" s="201">
        <f t="shared" si="2"/>
        <v>1358</v>
      </c>
      <c r="N20" s="201">
        <f t="shared" si="2"/>
        <v>435</v>
      </c>
      <c r="O20" s="201">
        <f t="shared" si="2"/>
        <v>923</v>
      </c>
    </row>
    <row r="21" spans="1:17" s="193" customFormat="1" ht="12.95" customHeight="1">
      <c r="B21" s="198"/>
      <c r="C21" s="199"/>
      <c r="D21" s="200">
        <v>2024</v>
      </c>
      <c r="E21" s="201">
        <f t="shared" si="0"/>
        <v>2347</v>
      </c>
      <c r="F21" s="201">
        <f t="shared" si="0"/>
        <v>553</v>
      </c>
      <c r="G21" s="201">
        <f t="shared" si="0"/>
        <v>1794</v>
      </c>
      <c r="H21" s="57"/>
      <c r="I21" s="201">
        <f t="shared" si="1"/>
        <v>7331</v>
      </c>
      <c r="J21" s="201">
        <f t="shared" si="1"/>
        <v>2490</v>
      </c>
      <c r="K21" s="201">
        <f t="shared" si="1"/>
        <v>4841</v>
      </c>
      <c r="L21" s="57"/>
      <c r="M21" s="201">
        <f t="shared" si="2"/>
        <v>1509</v>
      </c>
      <c r="N21" s="201">
        <f t="shared" si="2"/>
        <v>484</v>
      </c>
      <c r="O21" s="201">
        <f t="shared" si="2"/>
        <v>1025</v>
      </c>
      <c r="Q21" s="198"/>
    </row>
    <row r="22" spans="1:17" s="193" customFormat="1" ht="6.95" customHeight="1">
      <c r="B22" s="198"/>
      <c r="C22" s="199"/>
      <c r="D22" s="205"/>
      <c r="E22" s="207"/>
      <c r="F22" s="57"/>
      <c r="G22" s="57"/>
      <c r="H22" s="57"/>
      <c r="I22" s="207"/>
      <c r="J22" s="57"/>
      <c r="K22" s="57"/>
      <c r="L22" s="57"/>
      <c r="M22" s="207"/>
      <c r="N22" s="57"/>
      <c r="O22" s="57"/>
      <c r="Q22" s="198"/>
    </row>
    <row r="23" spans="1:17" s="193" customFormat="1" ht="12.95" customHeight="1">
      <c r="B23" s="206" t="s">
        <v>13</v>
      </c>
      <c r="C23" s="206"/>
      <c r="D23" s="205">
        <v>2022</v>
      </c>
      <c r="E23" s="207">
        <f>SUM(F23:G23)</f>
        <v>316</v>
      </c>
      <c r="F23" s="208">
        <v>62</v>
      </c>
      <c r="G23" s="208">
        <v>254</v>
      </c>
      <c r="H23" s="57"/>
      <c r="I23" s="207">
        <f>SUM(M23,'4.23 (3)'!E23,'4.23 (3)'!I23)</f>
        <v>1337</v>
      </c>
      <c r="J23" s="207">
        <f>SUM(N23,'4.23 (3)'!F23,'4.23 (3)'!J23)</f>
        <v>481</v>
      </c>
      <c r="K23" s="207">
        <f>SUM(O23,'4.23 (3)'!G23,'4.23 (3)'!K23)</f>
        <v>856</v>
      </c>
      <c r="L23" s="57">
        <v>0</v>
      </c>
      <c r="M23" s="207">
        <f>SUM(N23:O23)</f>
        <v>135</v>
      </c>
      <c r="N23" s="208">
        <v>50</v>
      </c>
      <c r="O23" s="208">
        <v>85</v>
      </c>
      <c r="Q23" s="210"/>
    </row>
    <row r="24" spans="1:17" s="193" customFormat="1" ht="12.95" customHeight="1">
      <c r="B24" s="206"/>
      <c r="C24" s="206"/>
      <c r="D24" s="205">
        <v>2023</v>
      </c>
      <c r="E24" s="207">
        <f>SUM(F24:G24)</f>
        <v>321</v>
      </c>
      <c r="F24" s="208">
        <v>64</v>
      </c>
      <c r="G24" s="208">
        <v>257</v>
      </c>
      <c r="H24" s="57"/>
      <c r="I24" s="207">
        <f>SUM(M24,'4.23 (3)'!E24,'4.23 (3)'!I24)</f>
        <v>1383</v>
      </c>
      <c r="J24" s="207">
        <f>SUM(N24,'4.23 (3)'!F24,'4.23 (3)'!J24)</f>
        <v>509</v>
      </c>
      <c r="K24" s="207">
        <f>SUM(O24,'4.23 (3)'!G24,'4.23 (3)'!K24)</f>
        <v>874</v>
      </c>
      <c r="L24" s="57"/>
      <c r="M24" s="207">
        <f>SUM(N24:O24)</f>
        <v>139</v>
      </c>
      <c r="N24" s="208">
        <v>51</v>
      </c>
      <c r="O24" s="208">
        <v>88</v>
      </c>
      <c r="Q24" s="210"/>
    </row>
    <row r="25" spans="1:17" s="193" customFormat="1" ht="12.95" customHeight="1">
      <c r="B25" s="206"/>
      <c r="C25" s="206"/>
      <c r="D25" s="205">
        <v>2024</v>
      </c>
      <c r="E25" s="207">
        <f>SUM(F25:G25)</f>
        <v>338</v>
      </c>
      <c r="F25" s="208">
        <v>81</v>
      </c>
      <c r="G25" s="208">
        <v>257</v>
      </c>
      <c r="H25" s="57"/>
      <c r="I25" s="207">
        <f>SUM(M25,'4.23 (3)'!E25,'4.23 (3)'!I25)</f>
        <v>1521</v>
      </c>
      <c r="J25" s="207">
        <f>SUM(N25,'4.23 (3)'!F25,'4.23 (3)'!J25)</f>
        <v>559</v>
      </c>
      <c r="K25" s="207">
        <f>SUM(O25,'4.23 (3)'!G25,'4.23 (3)'!K25)</f>
        <v>962</v>
      </c>
      <c r="L25" s="57"/>
      <c r="M25" s="207">
        <f>SUM(N25:O25)</f>
        <v>171</v>
      </c>
      <c r="N25" s="208">
        <v>59</v>
      </c>
      <c r="O25" s="208">
        <v>112</v>
      </c>
      <c r="Q25" s="210"/>
    </row>
    <row r="26" spans="1:17" s="193" customFormat="1" ht="6.95" customHeight="1">
      <c r="B26" s="206"/>
      <c r="C26" s="206"/>
      <c r="D26" s="205"/>
      <c r="E26" s="207"/>
      <c r="F26" s="208"/>
      <c r="G26" s="208"/>
      <c r="H26" s="57"/>
      <c r="I26" s="207"/>
      <c r="J26" s="57"/>
      <c r="K26" s="57"/>
      <c r="L26" s="57"/>
      <c r="M26" s="207"/>
      <c r="N26" s="208"/>
      <c r="O26" s="208"/>
      <c r="Q26" s="210"/>
    </row>
    <row r="27" spans="1:17" s="193" customFormat="1" ht="12.95" customHeight="1">
      <c r="B27" s="206" t="s">
        <v>14</v>
      </c>
      <c r="C27" s="206"/>
      <c r="D27" s="205">
        <v>2022</v>
      </c>
      <c r="E27" s="207">
        <f>SUM(F27:G27)</f>
        <v>313</v>
      </c>
      <c r="F27" s="208">
        <v>70</v>
      </c>
      <c r="G27" s="208">
        <v>243</v>
      </c>
      <c r="H27" s="57"/>
      <c r="I27" s="207">
        <f>SUM(M27,'4.23 (3)'!E27,'4.23 (3)'!I27)</f>
        <v>196</v>
      </c>
      <c r="J27" s="207">
        <f>SUM(N27,'4.23 (3)'!F27,'4.23 (3)'!J27)</f>
        <v>68</v>
      </c>
      <c r="K27" s="207">
        <f>SUM(O27,'4.23 (3)'!G27,'4.23 (3)'!K27)</f>
        <v>128</v>
      </c>
      <c r="L27" s="57">
        <v>0</v>
      </c>
      <c r="M27" s="207">
        <f>SUM(N27:O27)</f>
        <v>10</v>
      </c>
      <c r="N27" s="208">
        <v>2</v>
      </c>
      <c r="O27" s="208">
        <v>8</v>
      </c>
      <c r="Q27" s="210"/>
    </row>
    <row r="28" spans="1:17" s="193" customFormat="1" ht="12.95" customHeight="1">
      <c r="B28" s="206"/>
      <c r="C28" s="206"/>
      <c r="D28" s="205">
        <v>2023</v>
      </c>
      <c r="E28" s="207">
        <f>SUM(F28:G28)</f>
        <v>317</v>
      </c>
      <c r="F28" s="208">
        <v>74</v>
      </c>
      <c r="G28" s="208">
        <v>243</v>
      </c>
      <c r="H28" s="57"/>
      <c r="I28" s="207">
        <f>SUM(M28,'4.23 (3)'!E28,'4.23 (3)'!I28)</f>
        <v>197</v>
      </c>
      <c r="J28" s="207">
        <f>SUM(N28,'4.23 (3)'!F28,'4.23 (3)'!J28)</f>
        <v>69</v>
      </c>
      <c r="K28" s="207">
        <f>SUM(O28,'4.23 (3)'!G28,'4.23 (3)'!K28)</f>
        <v>128</v>
      </c>
      <c r="L28" s="57"/>
      <c r="M28" s="207">
        <f>SUM(N28:O28)</f>
        <v>10</v>
      </c>
      <c r="N28" s="208">
        <v>2</v>
      </c>
      <c r="O28" s="208">
        <v>8</v>
      </c>
      <c r="Q28" s="210"/>
    </row>
    <row r="29" spans="1:17" s="193" customFormat="1" ht="12.95" customHeight="1">
      <c r="B29" s="206"/>
      <c r="C29" s="206"/>
      <c r="D29" s="205">
        <v>2024</v>
      </c>
      <c r="E29" s="207">
        <f>SUM(F29:G29)</f>
        <v>326</v>
      </c>
      <c r="F29" s="2253">
        <v>83</v>
      </c>
      <c r="G29" s="208">
        <v>243</v>
      </c>
      <c r="H29" s="57"/>
      <c r="I29" s="207">
        <f>SUM(M29,'4.23 (3)'!E29,'4.23 (3)'!I29)</f>
        <v>210</v>
      </c>
      <c r="J29" s="207">
        <f>SUM(N29,'4.23 (3)'!F29,'4.23 (3)'!J29)</f>
        <v>75</v>
      </c>
      <c r="K29" s="207">
        <f>SUM(O29,'4.23 (3)'!G29,'4.23 (3)'!K29)</f>
        <v>135</v>
      </c>
      <c r="L29" s="57"/>
      <c r="M29" s="207">
        <f>SUM(N29:O29)</f>
        <v>11</v>
      </c>
      <c r="N29" s="208">
        <v>4</v>
      </c>
      <c r="O29" s="208">
        <v>7</v>
      </c>
      <c r="Q29" s="210"/>
    </row>
    <row r="30" spans="1:17" s="193" customFormat="1" ht="6.95" customHeight="1">
      <c r="B30" s="206"/>
      <c r="C30" s="206"/>
      <c r="D30" s="205"/>
      <c r="E30" s="207"/>
      <c r="F30" s="208"/>
      <c r="G30" s="208"/>
      <c r="H30" s="57"/>
      <c r="I30" s="207"/>
      <c r="J30" s="57"/>
      <c r="K30" s="57"/>
      <c r="L30" s="57"/>
      <c r="M30" s="207"/>
      <c r="N30" s="208"/>
      <c r="O30" s="208"/>
      <c r="Q30" s="210"/>
    </row>
    <row r="31" spans="1:17" s="193" customFormat="1" ht="12.95" customHeight="1">
      <c r="B31" s="206" t="s">
        <v>15</v>
      </c>
      <c r="C31" s="206"/>
      <c r="D31" s="205">
        <v>2022</v>
      </c>
      <c r="E31" s="207">
        <f>SUM(F31:G31)</f>
        <v>190</v>
      </c>
      <c r="F31" s="208">
        <v>31</v>
      </c>
      <c r="G31" s="208">
        <v>159</v>
      </c>
      <c r="H31" s="57"/>
      <c r="I31" s="207">
        <f>SUM(M31,'4.23 (3)'!E31,'4.23 (3)'!I31)</f>
        <v>55</v>
      </c>
      <c r="J31" s="207">
        <f>SUM(N31,'4.23 (3)'!F31,'4.23 (3)'!J31)</f>
        <v>17</v>
      </c>
      <c r="K31" s="207">
        <f>SUM(O31,'4.23 (3)'!G31,'4.23 (3)'!K31)</f>
        <v>38</v>
      </c>
      <c r="L31" s="57">
        <v>0</v>
      </c>
      <c r="M31" s="207">
        <f>SUM(N31:O31)</f>
        <v>18</v>
      </c>
      <c r="N31" s="208">
        <v>8</v>
      </c>
      <c r="O31" s="208">
        <v>10</v>
      </c>
      <c r="Q31" s="210"/>
    </row>
    <row r="32" spans="1:17" s="193" customFormat="1" ht="12.95" customHeight="1">
      <c r="B32" s="206"/>
      <c r="C32" s="206"/>
      <c r="D32" s="205">
        <v>2023</v>
      </c>
      <c r="E32" s="207">
        <f>SUM(F32:G32)</f>
        <v>214</v>
      </c>
      <c r="F32" s="208">
        <v>36</v>
      </c>
      <c r="G32" s="208">
        <v>178</v>
      </c>
      <c r="H32" s="57"/>
      <c r="I32" s="207">
        <f>SUM(M32,'4.23 (3)'!E32,'4.23 (3)'!I32)</f>
        <v>57</v>
      </c>
      <c r="J32" s="207">
        <f>SUM(N32,'4.23 (3)'!F32,'4.23 (3)'!J32)</f>
        <v>17</v>
      </c>
      <c r="K32" s="207">
        <f>SUM(O32,'4.23 (3)'!G32,'4.23 (3)'!K32)</f>
        <v>40</v>
      </c>
      <c r="L32" s="57"/>
      <c r="M32" s="207">
        <f>SUM(N32:O32)</f>
        <v>19</v>
      </c>
      <c r="N32" s="208">
        <v>7</v>
      </c>
      <c r="O32" s="208">
        <v>12</v>
      </c>
      <c r="Q32" s="210"/>
    </row>
    <row r="33" spans="2:17" s="193" customFormat="1" ht="12.95" customHeight="1">
      <c r="B33" s="206"/>
      <c r="C33" s="206"/>
      <c r="D33" s="205">
        <v>2024</v>
      </c>
      <c r="E33" s="207">
        <f>SUM(F33:G33)</f>
        <v>213</v>
      </c>
      <c r="F33" s="208">
        <v>44</v>
      </c>
      <c r="G33" s="208">
        <v>169</v>
      </c>
      <c r="H33" s="57"/>
      <c r="I33" s="207">
        <f>SUM(M33,'4.23 (3)'!E33,'4.23 (3)'!I33)</f>
        <v>59</v>
      </c>
      <c r="J33" s="207">
        <f>SUM(N33,'4.23 (3)'!F33,'4.23 (3)'!J33)</f>
        <v>17</v>
      </c>
      <c r="K33" s="207">
        <f>SUM(O33,'4.23 (3)'!G33,'4.23 (3)'!K33)</f>
        <v>42</v>
      </c>
      <c r="L33" s="57"/>
      <c r="M33" s="207">
        <f>SUM(N33:O33)</f>
        <v>12</v>
      </c>
      <c r="N33" s="208">
        <v>4</v>
      </c>
      <c r="O33" s="208">
        <v>8</v>
      </c>
      <c r="Q33" s="210"/>
    </row>
    <row r="34" spans="2:17" s="193" customFormat="1" ht="6.95" customHeight="1">
      <c r="B34" s="206"/>
      <c r="C34" s="206"/>
      <c r="D34" s="205"/>
      <c r="E34" s="207"/>
      <c r="F34" s="208"/>
      <c r="G34" s="208"/>
      <c r="H34" s="57"/>
      <c r="I34" s="207"/>
      <c r="J34" s="57"/>
      <c r="K34" s="57"/>
      <c r="L34" s="57"/>
      <c r="M34" s="207"/>
      <c r="N34" s="208"/>
      <c r="O34" s="208"/>
      <c r="Q34" s="210"/>
    </row>
    <row r="35" spans="2:17" s="193" customFormat="1" ht="12.95" customHeight="1">
      <c r="B35" s="206" t="s">
        <v>16</v>
      </c>
      <c r="C35" s="212"/>
      <c r="D35" s="205">
        <v>2022</v>
      </c>
      <c r="E35" s="207" t="s">
        <v>29</v>
      </c>
      <c r="F35" s="208" t="s">
        <v>29</v>
      </c>
      <c r="G35" s="208" t="s">
        <v>29</v>
      </c>
      <c r="H35" s="57"/>
      <c r="I35" s="207">
        <f>SUM(M35,'4.23 (3)'!E35,'4.23 (3)'!I35)</f>
        <v>239</v>
      </c>
      <c r="J35" s="207">
        <f>SUM(N35,'4.23 (3)'!F35,'4.23 (3)'!J35)</f>
        <v>92</v>
      </c>
      <c r="K35" s="207">
        <f>SUM(O35,'4.23 (3)'!G35,'4.23 (3)'!K35)</f>
        <v>147</v>
      </c>
      <c r="L35" s="57">
        <v>0</v>
      </c>
      <c r="M35" s="207">
        <f>SUM(N35:O35)</f>
        <v>75</v>
      </c>
      <c r="N35" s="208">
        <v>29</v>
      </c>
      <c r="O35" s="208">
        <v>46</v>
      </c>
      <c r="Q35" s="213"/>
    </row>
    <row r="36" spans="2:17" s="193" customFormat="1" ht="12.95" customHeight="1">
      <c r="B36" s="206"/>
      <c r="C36" s="212"/>
      <c r="D36" s="205">
        <v>2023</v>
      </c>
      <c r="E36" s="207" t="s">
        <v>29</v>
      </c>
      <c r="F36" s="208" t="s">
        <v>29</v>
      </c>
      <c r="G36" s="208" t="s">
        <v>29</v>
      </c>
      <c r="H36" s="57"/>
      <c r="I36" s="207">
        <f>SUM(M36,'4.23 (3)'!E36,'4.23 (3)'!I36)</f>
        <v>248</v>
      </c>
      <c r="J36" s="207">
        <f>SUM(N36,'4.23 (3)'!F36,'4.23 (3)'!J36)</f>
        <v>94</v>
      </c>
      <c r="K36" s="207">
        <f>SUM(O36,'4.23 (3)'!G36,'4.23 (3)'!K36)</f>
        <v>154</v>
      </c>
      <c r="L36" s="57"/>
      <c r="M36" s="207">
        <f>SUM(N36:O36)</f>
        <v>77</v>
      </c>
      <c r="N36" s="208">
        <v>32</v>
      </c>
      <c r="O36" s="208">
        <v>45</v>
      </c>
      <c r="Q36" s="213"/>
    </row>
    <row r="37" spans="2:17" s="193" customFormat="1" ht="12.95" customHeight="1">
      <c r="B37" s="206"/>
      <c r="C37" s="212"/>
      <c r="D37" s="205">
        <v>2024</v>
      </c>
      <c r="E37" s="207">
        <f>SUM(F37:G37)</f>
        <v>38</v>
      </c>
      <c r="F37" s="208">
        <v>9</v>
      </c>
      <c r="G37" s="2253">
        <v>29</v>
      </c>
      <c r="H37" s="57"/>
      <c r="I37" s="207">
        <f>SUM(M37,'4.23 (3)'!E37,'4.23 (3)'!I37)</f>
        <v>267</v>
      </c>
      <c r="J37" s="207">
        <f>SUM(N37,'4.23 (3)'!F37,'4.23 (3)'!J37)</f>
        <v>105</v>
      </c>
      <c r="K37" s="207">
        <f>SUM(O37,'4.23 (3)'!G37,'4.23 (3)'!K37)</f>
        <v>162</v>
      </c>
      <c r="L37" s="57"/>
      <c r="M37" s="207">
        <f>SUM(N37:O37)</f>
        <v>76</v>
      </c>
      <c r="N37" s="208">
        <v>29</v>
      </c>
      <c r="O37" s="208">
        <v>47</v>
      </c>
      <c r="Q37" s="213"/>
    </row>
    <row r="38" spans="2:17" s="193" customFormat="1" ht="6.95" customHeight="1">
      <c r="B38" s="206"/>
      <c r="C38" s="212"/>
      <c r="D38" s="205"/>
      <c r="E38" s="207"/>
      <c r="F38" s="208"/>
      <c r="G38" s="208"/>
      <c r="H38" s="57"/>
      <c r="I38" s="207"/>
      <c r="J38" s="57"/>
      <c r="K38" s="57"/>
      <c r="L38" s="57"/>
      <c r="M38" s="207"/>
      <c r="N38" s="208"/>
      <c r="O38" s="208"/>
      <c r="Q38" s="213"/>
    </row>
    <row r="39" spans="2:17" s="193" customFormat="1" ht="12.95" customHeight="1">
      <c r="B39" s="206" t="s">
        <v>17</v>
      </c>
      <c r="C39" s="194"/>
      <c r="D39" s="205">
        <v>2022</v>
      </c>
      <c r="E39" s="207">
        <f>SUM(F39:G39)</f>
        <v>113</v>
      </c>
      <c r="F39" s="208">
        <v>25</v>
      </c>
      <c r="G39" s="208">
        <v>88</v>
      </c>
      <c r="H39" s="57"/>
      <c r="I39" s="207">
        <f>SUM(M39,'4.23 (3)'!E39,'4.23 (3)'!I39)</f>
        <v>321</v>
      </c>
      <c r="J39" s="207">
        <f>SUM(N39,'4.23 (3)'!F39,'4.23 (3)'!J39)</f>
        <v>100</v>
      </c>
      <c r="K39" s="207">
        <f>SUM(O39,'4.23 (3)'!G39,'4.23 (3)'!K39)</f>
        <v>221</v>
      </c>
      <c r="L39" s="57">
        <v>0</v>
      </c>
      <c r="M39" s="207">
        <f>SUM(N39:O39)</f>
        <v>72</v>
      </c>
      <c r="N39" s="208">
        <v>17</v>
      </c>
      <c r="O39" s="208">
        <v>55</v>
      </c>
      <c r="Q39" s="210"/>
    </row>
    <row r="40" spans="2:17" s="193" customFormat="1" ht="12.95" customHeight="1">
      <c r="B40" s="206"/>
      <c r="C40" s="194"/>
      <c r="D40" s="205">
        <v>2023</v>
      </c>
      <c r="E40" s="207">
        <f>SUM(F40:G40)</f>
        <v>109</v>
      </c>
      <c r="F40" s="208">
        <v>27</v>
      </c>
      <c r="G40" s="208">
        <v>82</v>
      </c>
      <c r="H40" s="57"/>
      <c r="I40" s="207">
        <f>SUM(M40,'4.23 (3)'!E40,'4.23 (3)'!I40)</f>
        <v>295</v>
      </c>
      <c r="J40" s="207">
        <f>SUM(N40,'4.23 (3)'!F40,'4.23 (3)'!J40)</f>
        <v>93</v>
      </c>
      <c r="K40" s="207">
        <f>SUM(O40,'4.23 (3)'!G40,'4.23 (3)'!K40)</f>
        <v>202</v>
      </c>
      <c r="L40" s="57"/>
      <c r="M40" s="207">
        <f>SUM(N40:O40)</f>
        <v>54</v>
      </c>
      <c r="N40" s="208">
        <v>13</v>
      </c>
      <c r="O40" s="208">
        <v>41</v>
      </c>
      <c r="Q40" s="210"/>
    </row>
    <row r="41" spans="2:17" s="193" customFormat="1" ht="12.95" customHeight="1">
      <c r="B41" s="206"/>
      <c r="C41" s="194"/>
      <c r="D41" s="205">
        <v>2024</v>
      </c>
      <c r="E41" s="207">
        <f>SUM(F41:G41)</f>
        <v>146</v>
      </c>
      <c r="F41" s="208">
        <v>46</v>
      </c>
      <c r="G41" s="208">
        <v>100</v>
      </c>
      <c r="H41" s="57"/>
      <c r="I41" s="207">
        <f>SUM(M41,'4.23 (3)'!E41,'4.23 (3)'!I41)</f>
        <v>275</v>
      </c>
      <c r="J41" s="207">
        <f>SUM(N41,'4.23 (3)'!F41,'4.23 (3)'!J41)</f>
        <v>83</v>
      </c>
      <c r="K41" s="207">
        <f>SUM(O41,'4.23 (3)'!G41,'4.23 (3)'!K41)</f>
        <v>192</v>
      </c>
      <c r="L41" s="57"/>
      <c r="M41" s="207">
        <f>SUM(N41:O41)</f>
        <v>63</v>
      </c>
      <c r="N41" s="208">
        <v>14</v>
      </c>
      <c r="O41" s="208">
        <v>49</v>
      </c>
      <c r="Q41" s="210"/>
    </row>
    <row r="42" spans="2:17" s="193" customFormat="1" ht="6.95" customHeight="1">
      <c r="B42" s="206"/>
      <c r="C42" s="194"/>
      <c r="D42" s="205"/>
      <c r="E42" s="207"/>
      <c r="F42" s="208"/>
      <c r="G42" s="208"/>
      <c r="H42" s="57"/>
      <c r="I42" s="207"/>
      <c r="J42" s="57"/>
      <c r="K42" s="57"/>
      <c r="L42" s="57"/>
      <c r="M42" s="207"/>
      <c r="N42" s="208"/>
      <c r="O42" s="208"/>
      <c r="Q42" s="210"/>
    </row>
    <row r="43" spans="2:17" s="193" customFormat="1" ht="12.95" customHeight="1">
      <c r="B43" s="206" t="s">
        <v>18</v>
      </c>
      <c r="C43" s="194"/>
      <c r="D43" s="205">
        <v>2022</v>
      </c>
      <c r="E43" s="207">
        <f>SUM(F43:G43)</f>
        <v>234</v>
      </c>
      <c r="F43" s="208">
        <v>41</v>
      </c>
      <c r="G43" s="208">
        <v>193</v>
      </c>
      <c r="H43" s="57"/>
      <c r="I43" s="207">
        <f>SUM(M43,'4.23 (3)'!E43,'4.23 (3)'!I43)</f>
        <v>93</v>
      </c>
      <c r="J43" s="207">
        <f>SUM(N43,'4.23 (3)'!F43,'4.23 (3)'!J43)</f>
        <v>28</v>
      </c>
      <c r="K43" s="207">
        <f>SUM(O43,'4.23 (3)'!G43,'4.23 (3)'!K43)</f>
        <v>65</v>
      </c>
      <c r="L43" s="57">
        <v>0</v>
      </c>
      <c r="M43" s="207">
        <f>SUM(N43:O43)</f>
        <v>57</v>
      </c>
      <c r="N43" s="208">
        <v>19</v>
      </c>
      <c r="O43" s="208">
        <v>38</v>
      </c>
      <c r="Q43" s="210"/>
    </row>
    <row r="44" spans="2:17" s="193" customFormat="1" ht="12.95" customHeight="1">
      <c r="B44" s="206"/>
      <c r="C44" s="194"/>
      <c r="D44" s="205">
        <v>2023</v>
      </c>
      <c r="E44" s="207">
        <f>SUM(F44:G44)</f>
        <v>241</v>
      </c>
      <c r="F44" s="208">
        <v>45</v>
      </c>
      <c r="G44" s="208">
        <v>196</v>
      </c>
      <c r="H44" s="57"/>
      <c r="I44" s="207">
        <f>SUM(M44,'4.23 (3)'!E44,'4.23 (3)'!I44)</f>
        <v>102</v>
      </c>
      <c r="J44" s="207">
        <f>SUM(N44,'4.23 (3)'!F44,'4.23 (3)'!J44)</f>
        <v>33</v>
      </c>
      <c r="K44" s="207">
        <f>SUM(O44,'4.23 (3)'!G44,'4.23 (3)'!K44)</f>
        <v>69</v>
      </c>
      <c r="L44" s="57"/>
      <c r="M44" s="207">
        <f>SUM(N44:O44)</f>
        <v>62</v>
      </c>
      <c r="N44" s="208">
        <v>22</v>
      </c>
      <c r="O44" s="208">
        <v>40</v>
      </c>
      <c r="Q44" s="210"/>
    </row>
    <row r="45" spans="2:17" s="193" customFormat="1" ht="12.95" customHeight="1">
      <c r="B45" s="206"/>
      <c r="C45" s="194"/>
      <c r="D45" s="205">
        <v>2024</v>
      </c>
      <c r="E45" s="207">
        <f>SUM(F45:G45)</f>
        <v>245</v>
      </c>
      <c r="F45" s="208">
        <v>47</v>
      </c>
      <c r="G45" s="208">
        <v>198</v>
      </c>
      <c r="H45" s="57"/>
      <c r="I45" s="207">
        <f>SUM(M45,'4.23 (3)'!E45,'4.23 (3)'!I45)</f>
        <v>150</v>
      </c>
      <c r="J45" s="207">
        <f>SUM(N45,'4.23 (3)'!F45,'4.23 (3)'!J45)</f>
        <v>62</v>
      </c>
      <c r="K45" s="207">
        <f>SUM(O45,'4.23 (3)'!G45,'4.23 (3)'!K45)</f>
        <v>88</v>
      </c>
      <c r="L45" s="57"/>
      <c r="M45" s="207">
        <f>SUM(N45:O45)</f>
        <v>60</v>
      </c>
      <c r="N45" s="208">
        <v>24</v>
      </c>
      <c r="O45" s="208">
        <v>36</v>
      </c>
      <c r="Q45" s="210"/>
    </row>
    <row r="46" spans="2:17" s="193" customFormat="1" ht="6.95" customHeight="1">
      <c r="B46" s="206"/>
      <c r="C46" s="194"/>
      <c r="D46" s="205"/>
      <c r="E46" s="207"/>
      <c r="F46" s="208"/>
      <c r="G46" s="208"/>
      <c r="H46" s="57"/>
      <c r="I46" s="207"/>
      <c r="J46" s="57"/>
      <c r="K46" s="57"/>
      <c r="L46" s="57"/>
      <c r="M46" s="207"/>
      <c r="N46" s="208"/>
      <c r="O46" s="208"/>
      <c r="Q46" s="210"/>
    </row>
    <row r="47" spans="2:17" s="193" customFormat="1" ht="12.95" customHeight="1">
      <c r="B47" s="206" t="s">
        <v>19</v>
      </c>
      <c r="C47" s="194"/>
      <c r="D47" s="205">
        <v>2022</v>
      </c>
      <c r="E47" s="207">
        <f>SUM(F47:G47)</f>
        <v>83</v>
      </c>
      <c r="F47" s="208">
        <v>21</v>
      </c>
      <c r="G47" s="208">
        <v>62</v>
      </c>
      <c r="H47" s="57"/>
      <c r="I47" s="207">
        <f>SUM(M47,'4.23 (3)'!E47,'4.23 (3)'!I47)</f>
        <v>455</v>
      </c>
      <c r="J47" s="207">
        <f>SUM(N47,'4.23 (3)'!F47,'4.23 (3)'!J47)</f>
        <v>154</v>
      </c>
      <c r="K47" s="207">
        <f>SUM(O47,'4.23 (3)'!G47,'4.23 (3)'!K47)</f>
        <v>301</v>
      </c>
      <c r="L47" s="57">
        <v>0</v>
      </c>
      <c r="M47" s="207">
        <f>SUM(N47:O47)</f>
        <v>26</v>
      </c>
      <c r="N47" s="208">
        <v>12</v>
      </c>
      <c r="O47" s="208">
        <v>14</v>
      </c>
      <c r="Q47" s="210"/>
    </row>
    <row r="48" spans="2:17" s="193" customFormat="1" ht="12.95" customHeight="1">
      <c r="B48" s="206"/>
      <c r="C48" s="194"/>
      <c r="D48" s="205">
        <v>2023</v>
      </c>
      <c r="E48" s="207">
        <f>SUM(F48:G48)</f>
        <v>84</v>
      </c>
      <c r="F48" s="208">
        <v>18</v>
      </c>
      <c r="G48" s="208">
        <v>66</v>
      </c>
      <c r="H48" s="57"/>
      <c r="I48" s="207">
        <f>SUM(M48,'4.23 (3)'!E48,'4.23 (3)'!I48)</f>
        <v>429</v>
      </c>
      <c r="J48" s="207">
        <f>SUM(N48,'4.23 (3)'!F48,'4.23 (3)'!J48)</f>
        <v>145</v>
      </c>
      <c r="K48" s="207">
        <f>SUM(O48,'4.23 (3)'!G48,'4.23 (3)'!K48)</f>
        <v>284</v>
      </c>
      <c r="L48" s="57"/>
      <c r="M48" s="207">
        <f>SUM(N48:O48)</f>
        <v>19</v>
      </c>
      <c r="N48" s="208">
        <v>6</v>
      </c>
      <c r="O48" s="208">
        <v>13</v>
      </c>
      <c r="Q48" s="210"/>
    </row>
    <row r="49" spans="2:17" s="193" customFormat="1" ht="12.95" customHeight="1">
      <c r="B49" s="206"/>
      <c r="C49" s="194"/>
      <c r="D49" s="205">
        <v>2024</v>
      </c>
      <c r="E49" s="207">
        <f>SUM(F49:G49)</f>
        <v>84</v>
      </c>
      <c r="F49" s="208">
        <v>21</v>
      </c>
      <c r="G49" s="208">
        <v>63</v>
      </c>
      <c r="H49" s="57"/>
      <c r="I49" s="207">
        <f>SUM(M49,'4.23 (3)'!E49,'4.23 (3)'!I49)</f>
        <v>418</v>
      </c>
      <c r="J49" s="207">
        <f>SUM(N49,'4.23 (3)'!F49,'4.23 (3)'!J49)</f>
        <v>138</v>
      </c>
      <c r="K49" s="207">
        <f>SUM(O49,'4.23 (3)'!G49,'4.23 (3)'!K49)</f>
        <v>280</v>
      </c>
      <c r="L49" s="57"/>
      <c r="M49" s="207">
        <f>SUM(N49:O49)</f>
        <v>23</v>
      </c>
      <c r="N49" s="208">
        <v>11</v>
      </c>
      <c r="O49" s="208">
        <v>12</v>
      </c>
      <c r="Q49" s="210"/>
    </row>
    <row r="50" spans="2:17" s="193" customFormat="1" ht="6.95" customHeight="1">
      <c r="B50" s="206"/>
      <c r="C50" s="194"/>
      <c r="D50" s="205"/>
      <c r="E50" s="207"/>
      <c r="F50" s="208"/>
      <c r="G50" s="208"/>
      <c r="H50" s="57"/>
      <c r="I50" s="207"/>
      <c r="J50" s="57"/>
      <c r="K50" s="57"/>
      <c r="L50" s="57"/>
      <c r="M50" s="207"/>
      <c r="N50" s="208"/>
      <c r="O50" s="208"/>
      <c r="Q50" s="210"/>
    </row>
    <row r="51" spans="2:17" s="193" customFormat="1" ht="12.95" customHeight="1">
      <c r="B51" s="206" t="s">
        <v>20</v>
      </c>
      <c r="C51" s="194"/>
      <c r="D51" s="205">
        <v>2022</v>
      </c>
      <c r="E51" s="207">
        <f>SUM(F51:G51)</f>
        <v>15</v>
      </c>
      <c r="F51" s="208">
        <v>4</v>
      </c>
      <c r="G51" s="208">
        <v>11</v>
      </c>
      <c r="H51" s="57"/>
      <c r="I51" s="207">
        <f>SUM(M51,'4.23 (3)'!E51,'4.23 (3)'!I51)</f>
        <v>468</v>
      </c>
      <c r="J51" s="207">
        <f>SUM(N51,'4.23 (3)'!F51,'4.23 (3)'!J51)</f>
        <v>177</v>
      </c>
      <c r="K51" s="207">
        <f>SUM(O51,'4.23 (3)'!G51,'4.23 (3)'!K51)</f>
        <v>291</v>
      </c>
      <c r="L51" s="57">
        <v>0</v>
      </c>
      <c r="M51" s="207">
        <f>SUM(N51:O51)</f>
        <v>16</v>
      </c>
      <c r="N51" s="208">
        <v>4</v>
      </c>
      <c r="O51" s="208">
        <v>12</v>
      </c>
      <c r="Q51" s="210"/>
    </row>
    <row r="52" spans="2:17" s="193" customFormat="1" ht="12.95" customHeight="1">
      <c r="B52" s="206"/>
      <c r="C52" s="194"/>
      <c r="D52" s="205">
        <v>2023</v>
      </c>
      <c r="E52" s="207">
        <f>SUM(F52:G52)</f>
        <v>14</v>
      </c>
      <c r="F52" s="208">
        <v>4</v>
      </c>
      <c r="G52" s="208">
        <v>10</v>
      </c>
      <c r="H52" s="57"/>
      <c r="I52" s="207">
        <f>SUM(M52,'4.23 (3)'!E52,'4.23 (3)'!I52)</f>
        <v>460</v>
      </c>
      <c r="J52" s="207">
        <f>SUM(N52,'4.23 (3)'!F52,'4.23 (3)'!J52)</f>
        <v>176</v>
      </c>
      <c r="K52" s="207">
        <f>SUM(O52,'4.23 (3)'!G52,'4.23 (3)'!K52)</f>
        <v>284</v>
      </c>
      <c r="L52" s="57"/>
      <c r="M52" s="207">
        <f>SUM(N52:O52)</f>
        <v>18</v>
      </c>
      <c r="N52" s="208">
        <v>5</v>
      </c>
      <c r="O52" s="208">
        <v>13</v>
      </c>
      <c r="Q52" s="210"/>
    </row>
    <row r="53" spans="2:17" s="193" customFormat="1" ht="12.95" customHeight="1">
      <c r="B53" s="206"/>
      <c r="C53" s="194"/>
      <c r="D53" s="205">
        <v>2024</v>
      </c>
      <c r="E53" s="207">
        <f>SUM(F53:G53)</f>
        <v>9</v>
      </c>
      <c r="F53" s="208">
        <v>3</v>
      </c>
      <c r="G53" s="208">
        <v>6</v>
      </c>
      <c r="H53" s="57"/>
      <c r="I53" s="207">
        <f>SUM(M53,'4.23 (3)'!E53,'4.23 (3)'!I53)</f>
        <v>461</v>
      </c>
      <c r="J53" s="207">
        <f>SUM(N53,'4.23 (3)'!F53,'4.23 (3)'!J53)</f>
        <v>180</v>
      </c>
      <c r="K53" s="207">
        <f>SUM(O53,'4.23 (3)'!G53,'4.23 (3)'!K53)</f>
        <v>281</v>
      </c>
      <c r="L53" s="57"/>
      <c r="M53" s="207">
        <f>SUM(N53:O53)</f>
        <v>17</v>
      </c>
      <c r="N53" s="208">
        <v>6</v>
      </c>
      <c r="O53" s="208">
        <v>11</v>
      </c>
      <c r="Q53" s="210"/>
    </row>
    <row r="54" spans="2:17" s="193" customFormat="1" ht="6.95" customHeight="1">
      <c r="B54" s="206"/>
      <c r="C54" s="194"/>
      <c r="D54" s="205"/>
      <c r="E54" s="207"/>
      <c r="F54" s="208"/>
      <c r="G54" s="208"/>
      <c r="H54" s="57"/>
      <c r="I54" s="207"/>
      <c r="J54" s="57"/>
      <c r="K54" s="57"/>
      <c r="L54" s="57"/>
      <c r="M54" s="207"/>
      <c r="N54" s="208"/>
      <c r="O54" s="208"/>
      <c r="Q54" s="210"/>
    </row>
    <row r="55" spans="2:17" s="193" customFormat="1" ht="12.95" customHeight="1">
      <c r="B55" s="206" t="s">
        <v>21</v>
      </c>
      <c r="C55" s="212"/>
      <c r="D55" s="205">
        <v>2022</v>
      </c>
      <c r="E55" s="207" t="s">
        <v>29</v>
      </c>
      <c r="F55" s="208" t="s">
        <v>29</v>
      </c>
      <c r="G55" s="208" t="s">
        <v>29</v>
      </c>
      <c r="H55" s="57"/>
      <c r="I55" s="207">
        <f>SUM(M55,'4.23 (3)'!E55,'4.23 (3)'!I55)</f>
        <v>39</v>
      </c>
      <c r="J55" s="207">
        <f>SUM(N55,'4.23 (3)'!F55,'4.23 (3)'!J55)</f>
        <v>18</v>
      </c>
      <c r="K55" s="207">
        <f>SUM(O55,'4.23 (3)'!G55,'4.23 (3)'!K55)</f>
        <v>21</v>
      </c>
      <c r="L55" s="57">
        <v>0</v>
      </c>
      <c r="M55" s="207" t="s">
        <v>29</v>
      </c>
      <c r="N55" s="208" t="s">
        <v>29</v>
      </c>
      <c r="O55" s="208" t="s">
        <v>29</v>
      </c>
      <c r="Q55" s="213"/>
    </row>
    <row r="56" spans="2:17" s="193" customFormat="1" ht="12.95" customHeight="1">
      <c r="B56" s="206"/>
      <c r="C56" s="212"/>
      <c r="D56" s="205">
        <v>2023</v>
      </c>
      <c r="E56" s="207" t="s">
        <v>29</v>
      </c>
      <c r="F56" s="208" t="s">
        <v>29</v>
      </c>
      <c r="G56" s="208" t="s">
        <v>29</v>
      </c>
      <c r="H56" s="57"/>
      <c r="I56" s="207">
        <f>SUM(M56,'4.23 (3)'!E56,'4.23 (3)'!I56)</f>
        <v>37</v>
      </c>
      <c r="J56" s="207">
        <f>SUM(N56,'4.23 (3)'!F56,'4.23 (3)'!J56)</f>
        <v>18</v>
      </c>
      <c r="K56" s="207">
        <f>SUM(O56,'4.23 (3)'!G56,'4.23 (3)'!K56)</f>
        <v>19</v>
      </c>
      <c r="L56" s="57"/>
      <c r="M56" s="207" t="s">
        <v>29</v>
      </c>
      <c r="N56" s="208" t="s">
        <v>29</v>
      </c>
      <c r="O56" s="208" t="s">
        <v>29</v>
      </c>
      <c r="Q56" s="213"/>
    </row>
    <row r="57" spans="2:17" s="193" customFormat="1" ht="12.95" customHeight="1">
      <c r="B57" s="206"/>
      <c r="C57" s="212"/>
      <c r="D57" s="205">
        <v>2024</v>
      </c>
      <c r="E57" s="207" t="s">
        <v>29</v>
      </c>
      <c r="F57" s="208" t="s">
        <v>29</v>
      </c>
      <c r="G57" s="208" t="s">
        <v>29</v>
      </c>
      <c r="H57" s="57"/>
      <c r="I57" s="207">
        <f>SUM(M57,'4.23 (3)'!E57,'4.23 (3)'!I57)</f>
        <v>38</v>
      </c>
      <c r="J57" s="207">
        <f>SUM(N57,'4.23 (3)'!F57,'4.23 (3)'!J57)</f>
        <v>16</v>
      </c>
      <c r="K57" s="207">
        <f>SUM(O57,'4.23 (3)'!G57,'4.23 (3)'!K57)</f>
        <v>22</v>
      </c>
      <c r="L57" s="57"/>
      <c r="M57" s="207" t="s">
        <v>29</v>
      </c>
      <c r="N57" s="208" t="s">
        <v>29</v>
      </c>
      <c r="O57" s="208" t="s">
        <v>29</v>
      </c>
      <c r="Q57" s="213"/>
    </row>
    <row r="58" spans="2:17" s="193" customFormat="1" ht="6.95" customHeight="1">
      <c r="B58" s="206"/>
      <c r="C58" s="212"/>
      <c r="D58" s="205"/>
      <c r="E58" s="207"/>
      <c r="F58" s="208"/>
      <c r="G58" s="208"/>
      <c r="H58" s="57"/>
      <c r="I58" s="207"/>
      <c r="J58" s="57"/>
      <c r="K58" s="57"/>
      <c r="L58" s="57"/>
      <c r="M58" s="207"/>
      <c r="N58" s="208"/>
      <c r="O58" s="208"/>
      <c r="Q58" s="213"/>
    </row>
    <row r="59" spans="2:17" s="193" customFormat="1" ht="12.95" customHeight="1">
      <c r="B59" s="206" t="s">
        <v>22</v>
      </c>
      <c r="C59" s="194"/>
      <c r="D59" s="205">
        <v>2022</v>
      </c>
      <c r="E59" s="207">
        <f>SUM(F59:G59)</f>
        <v>669</v>
      </c>
      <c r="F59" s="208">
        <v>131</v>
      </c>
      <c r="G59" s="208">
        <v>538</v>
      </c>
      <c r="H59" s="57"/>
      <c r="I59" s="207">
        <f>SUM(M59,'4.23 (3)'!E59,'4.23 (3)'!I59)</f>
        <v>1503</v>
      </c>
      <c r="J59" s="207">
        <f>SUM(N59,'4.23 (3)'!F59,'4.23 (3)'!J59)</f>
        <v>492</v>
      </c>
      <c r="K59" s="207">
        <f>SUM(O59,'4.23 (3)'!G59,'4.23 (3)'!K59)</f>
        <v>1011</v>
      </c>
      <c r="L59" s="57">
        <v>0</v>
      </c>
      <c r="M59" s="207">
        <f>SUM(N59:O59)</f>
        <v>569</v>
      </c>
      <c r="N59" s="208">
        <v>171</v>
      </c>
      <c r="O59" s="208">
        <v>398</v>
      </c>
      <c r="Q59" s="210"/>
    </row>
    <row r="60" spans="2:17" s="193" customFormat="1" ht="12.95" customHeight="1">
      <c r="B60" s="206"/>
      <c r="C60" s="194"/>
      <c r="D60" s="205">
        <v>2023</v>
      </c>
      <c r="E60" s="207">
        <f>SUM(F60:G60)</f>
        <v>673</v>
      </c>
      <c r="F60" s="208">
        <v>131</v>
      </c>
      <c r="G60" s="208">
        <v>542</v>
      </c>
      <c r="H60" s="57"/>
      <c r="I60" s="207">
        <f>SUM(M60,'4.23 (3)'!E60,'4.23 (3)'!I60)</f>
        <v>1492</v>
      </c>
      <c r="J60" s="207">
        <f>SUM(N60,'4.23 (3)'!F60,'4.23 (3)'!J60)</f>
        <v>482</v>
      </c>
      <c r="K60" s="207">
        <f>SUM(O60,'4.23 (3)'!G60,'4.23 (3)'!K60)</f>
        <v>1010</v>
      </c>
      <c r="L60" s="57"/>
      <c r="M60" s="207">
        <f>SUM(N60:O60)</f>
        <v>560</v>
      </c>
      <c r="N60" s="208">
        <v>167</v>
      </c>
      <c r="O60" s="208">
        <v>393</v>
      </c>
      <c r="Q60" s="210"/>
    </row>
    <row r="61" spans="2:17" s="193" customFormat="1" ht="12.95" customHeight="1">
      <c r="B61" s="206"/>
      <c r="C61" s="194"/>
      <c r="D61" s="205">
        <v>2024</v>
      </c>
      <c r="E61" s="207">
        <f>SUM(F61:G61)</f>
        <v>695</v>
      </c>
      <c r="F61" s="208">
        <v>142</v>
      </c>
      <c r="G61" s="208">
        <v>553</v>
      </c>
      <c r="H61" s="57"/>
      <c r="I61" s="207">
        <f>SUM(M61,'4.23 (3)'!E61,'4.23 (3)'!I61)</f>
        <v>1518</v>
      </c>
      <c r="J61" s="207">
        <f>SUM(N61,'4.23 (3)'!F61,'4.23 (3)'!J61)</f>
        <v>498</v>
      </c>
      <c r="K61" s="207">
        <f>SUM(O61,'4.23 (3)'!G61,'4.23 (3)'!K61)</f>
        <v>1020</v>
      </c>
      <c r="L61" s="57"/>
      <c r="M61" s="207">
        <f>SUM(N61:O61)</f>
        <v>566</v>
      </c>
      <c r="N61" s="208">
        <v>174</v>
      </c>
      <c r="O61" s="208">
        <v>392</v>
      </c>
      <c r="Q61" s="210"/>
    </row>
    <row r="62" spans="2:17" s="193" customFormat="1" ht="6.95" customHeight="1">
      <c r="B62" s="206"/>
      <c r="C62" s="194"/>
      <c r="D62" s="205"/>
      <c r="E62" s="207"/>
      <c r="F62" s="208"/>
      <c r="G62" s="208"/>
      <c r="H62" s="57"/>
      <c r="I62" s="207"/>
      <c r="J62" s="57"/>
      <c r="K62" s="57"/>
      <c r="L62" s="57"/>
      <c r="M62" s="207"/>
      <c r="N62" s="208"/>
      <c r="O62" s="208"/>
      <c r="Q62" s="210"/>
    </row>
    <row r="63" spans="2:17" s="193" customFormat="1" ht="12.95" customHeight="1">
      <c r="B63" s="206" t="s">
        <v>23</v>
      </c>
      <c r="C63" s="194"/>
      <c r="D63" s="205">
        <v>2022</v>
      </c>
      <c r="E63" s="207">
        <f>SUM(F63:G63)</f>
        <v>112</v>
      </c>
      <c r="F63" s="208">
        <v>16</v>
      </c>
      <c r="G63" s="208">
        <v>96</v>
      </c>
      <c r="H63" s="57"/>
      <c r="I63" s="207">
        <f>SUM(M63,'4.23 (3)'!E63,'4.23 (3)'!I63)</f>
        <v>208</v>
      </c>
      <c r="J63" s="207">
        <f>SUM(N63,'4.23 (3)'!F63,'4.23 (3)'!J63)</f>
        <v>78</v>
      </c>
      <c r="K63" s="207">
        <f>SUM(O63,'4.23 (3)'!G63,'4.23 (3)'!K63)</f>
        <v>130</v>
      </c>
      <c r="L63" s="57">
        <v>0</v>
      </c>
      <c r="M63" s="207">
        <f>SUM(N63:O63)</f>
        <v>77</v>
      </c>
      <c r="N63" s="208">
        <v>24</v>
      </c>
      <c r="O63" s="208">
        <v>53</v>
      </c>
      <c r="Q63" s="210"/>
    </row>
    <row r="64" spans="2:17" s="193" customFormat="1" ht="12.95" customHeight="1">
      <c r="B64" s="206"/>
      <c r="C64" s="194"/>
      <c r="D64" s="205">
        <v>2023</v>
      </c>
      <c r="E64" s="207">
        <f>SUM(F64:G64)</f>
        <v>114</v>
      </c>
      <c r="F64" s="208">
        <v>16</v>
      </c>
      <c r="G64" s="208">
        <v>98</v>
      </c>
      <c r="H64" s="57"/>
      <c r="I64" s="207">
        <f>SUM(M64,'4.23 (3)'!E64,'4.23 (3)'!I64)</f>
        <v>212</v>
      </c>
      <c r="J64" s="207">
        <f>SUM(N64,'4.23 (3)'!F64,'4.23 (3)'!J64)</f>
        <v>74</v>
      </c>
      <c r="K64" s="207">
        <f>SUM(O64,'4.23 (3)'!G64,'4.23 (3)'!K64)</f>
        <v>138</v>
      </c>
      <c r="L64" s="57"/>
      <c r="M64" s="207">
        <f>SUM(N64:O64)</f>
        <v>82</v>
      </c>
      <c r="N64" s="208">
        <v>23</v>
      </c>
      <c r="O64" s="208">
        <v>59</v>
      </c>
      <c r="Q64" s="210"/>
    </row>
    <row r="65" spans="2:17" s="193" customFormat="1" ht="12.95" customHeight="1">
      <c r="B65" s="206"/>
      <c r="C65" s="194"/>
      <c r="D65" s="205">
        <v>2024</v>
      </c>
      <c r="E65" s="207">
        <f>SUM(F65:G65)</f>
        <v>115</v>
      </c>
      <c r="F65" s="208">
        <v>15</v>
      </c>
      <c r="G65" s="208">
        <v>100</v>
      </c>
      <c r="H65" s="57"/>
      <c r="I65" s="207">
        <f>SUM(M65,'4.23 (3)'!E65,'4.23 (3)'!I65)</f>
        <v>266</v>
      </c>
      <c r="J65" s="207">
        <f>SUM(N65,'4.23 (3)'!F65,'4.23 (3)'!J65)</f>
        <v>96</v>
      </c>
      <c r="K65" s="207">
        <f>SUM(O65,'4.23 (3)'!G65,'4.23 (3)'!K65)</f>
        <v>170</v>
      </c>
      <c r="L65" s="57"/>
      <c r="M65" s="207">
        <f>SUM(N65:O65)</f>
        <v>94</v>
      </c>
      <c r="N65" s="208">
        <v>27</v>
      </c>
      <c r="O65" s="208">
        <v>67</v>
      </c>
      <c r="Q65" s="210"/>
    </row>
    <row r="66" spans="2:17" s="193" customFormat="1" ht="6.95" customHeight="1">
      <c r="B66" s="206"/>
      <c r="C66" s="194"/>
      <c r="D66" s="205"/>
      <c r="E66" s="207"/>
      <c r="F66" s="208"/>
      <c r="G66" s="208"/>
      <c r="H66" s="57"/>
      <c r="I66" s="207"/>
      <c r="J66" s="57"/>
      <c r="K66" s="57"/>
      <c r="L66" s="57"/>
      <c r="M66" s="207"/>
      <c r="N66" s="208"/>
      <c r="O66" s="208"/>
      <c r="Q66" s="210"/>
    </row>
    <row r="67" spans="2:17" s="193" customFormat="1" ht="12.95" customHeight="1">
      <c r="B67" s="206" t="s">
        <v>24</v>
      </c>
      <c r="C67" s="194"/>
      <c r="D67" s="205">
        <v>2022</v>
      </c>
      <c r="E67" s="207">
        <f>SUM(F67:G67)</f>
        <v>25</v>
      </c>
      <c r="F67" s="208">
        <v>9</v>
      </c>
      <c r="G67" s="208">
        <v>16</v>
      </c>
      <c r="H67" s="57"/>
      <c r="I67" s="207">
        <f>SUM(M67,'4.23 (3)'!E67,'4.23 (3)'!I67)</f>
        <v>446</v>
      </c>
      <c r="J67" s="207">
        <f>SUM(N67,'4.23 (3)'!F67,'4.23 (3)'!J67)</f>
        <v>141</v>
      </c>
      <c r="K67" s="207">
        <f>SUM(O67,'4.23 (3)'!G67,'4.23 (3)'!K67)</f>
        <v>305</v>
      </c>
      <c r="L67" s="57">
        <v>0</v>
      </c>
      <c r="M67" s="207">
        <f>SUM(N67:O67)</f>
        <v>99</v>
      </c>
      <c r="N67" s="208">
        <v>36</v>
      </c>
      <c r="O67" s="208">
        <v>63</v>
      </c>
      <c r="Q67" s="210"/>
    </row>
    <row r="68" spans="2:17" s="193" customFormat="1" ht="12.95" customHeight="1">
      <c r="B68" s="206"/>
      <c r="C68" s="194"/>
      <c r="D68" s="205">
        <v>2023</v>
      </c>
      <c r="E68" s="207">
        <f>SUM(F68:G68)</f>
        <v>25</v>
      </c>
      <c r="F68" s="208">
        <v>9</v>
      </c>
      <c r="G68" s="208">
        <v>16</v>
      </c>
      <c r="H68" s="57"/>
      <c r="I68" s="207">
        <f>SUM(M68,'4.23 (3)'!E68,'4.23 (3)'!I68)</f>
        <v>407</v>
      </c>
      <c r="J68" s="207">
        <f>SUM(N68,'4.23 (3)'!F68,'4.23 (3)'!J68)</f>
        <v>127</v>
      </c>
      <c r="K68" s="207">
        <f>SUM(O68,'4.23 (3)'!G68,'4.23 (3)'!K68)</f>
        <v>280</v>
      </c>
      <c r="L68" s="57"/>
      <c r="M68" s="207">
        <f>SUM(N68:O68)</f>
        <v>97</v>
      </c>
      <c r="N68" s="208">
        <v>36</v>
      </c>
      <c r="O68" s="208">
        <v>61</v>
      </c>
      <c r="Q68" s="210"/>
    </row>
    <row r="69" spans="2:17" s="193" customFormat="1" ht="12.95" customHeight="1">
      <c r="B69" s="206"/>
      <c r="C69" s="194"/>
      <c r="D69" s="205">
        <v>2024</v>
      </c>
      <c r="E69" s="207">
        <f>SUM(F69:G69)</f>
        <v>51</v>
      </c>
      <c r="F69" s="208">
        <v>20</v>
      </c>
      <c r="G69" s="208">
        <v>31</v>
      </c>
      <c r="H69" s="57"/>
      <c r="I69" s="207">
        <f>SUM(M69,'4.23 (3)'!E69,'4.23 (3)'!I69)</f>
        <v>455</v>
      </c>
      <c r="J69" s="207">
        <f>SUM(N69,'4.23 (3)'!F69,'4.23 (3)'!J69)</f>
        <v>128</v>
      </c>
      <c r="K69" s="207">
        <f>SUM(O69,'4.23 (3)'!G69,'4.23 (3)'!K69)</f>
        <v>327</v>
      </c>
      <c r="L69" s="57"/>
      <c r="M69" s="207">
        <f>SUM(N69:O69)</f>
        <v>130</v>
      </c>
      <c r="N69" s="208">
        <v>44</v>
      </c>
      <c r="O69" s="208">
        <v>86</v>
      </c>
      <c r="Q69" s="210"/>
    </row>
    <row r="70" spans="2:17" s="193" customFormat="1" ht="6.95" customHeight="1">
      <c r="B70" s="206"/>
      <c r="C70" s="194"/>
      <c r="D70" s="205"/>
      <c r="E70" s="207"/>
      <c r="F70" s="208"/>
      <c r="G70" s="208"/>
      <c r="H70" s="57"/>
      <c r="I70" s="207"/>
      <c r="J70" s="57"/>
      <c r="K70" s="57"/>
      <c r="L70" s="57"/>
      <c r="M70" s="207"/>
      <c r="N70" s="208"/>
      <c r="O70" s="208"/>
      <c r="Q70" s="210"/>
    </row>
    <row r="71" spans="2:17" s="193" customFormat="1" ht="12.95" customHeight="1">
      <c r="B71" s="206" t="s">
        <v>25</v>
      </c>
      <c r="C71" s="194"/>
      <c r="D71" s="205">
        <v>2022</v>
      </c>
      <c r="E71" s="207">
        <f>SUM(F71:G71)</f>
        <v>68</v>
      </c>
      <c r="F71" s="208">
        <v>29</v>
      </c>
      <c r="G71" s="208">
        <v>39</v>
      </c>
      <c r="H71" s="57"/>
      <c r="I71" s="207">
        <f>SUM(M71,'4.23 (3)'!E71,'4.23 (3)'!I71)</f>
        <v>641</v>
      </c>
      <c r="J71" s="207">
        <f>SUM(N71,'4.23 (3)'!F71,'4.23 (3)'!J71)</f>
        <v>210</v>
      </c>
      <c r="K71" s="207">
        <f>SUM(O71,'4.23 (3)'!G71,'4.23 (3)'!K71)</f>
        <v>431</v>
      </c>
      <c r="L71" s="57">
        <v>0</v>
      </c>
      <c r="M71" s="207">
        <f>SUM(N71:O71)</f>
        <v>149</v>
      </c>
      <c r="N71" s="208">
        <v>53</v>
      </c>
      <c r="O71" s="208">
        <v>96</v>
      </c>
      <c r="Q71" s="210"/>
    </row>
    <row r="72" spans="2:17" s="193" customFormat="1" ht="12.95" customHeight="1">
      <c r="B72" s="206"/>
      <c r="C72" s="194"/>
      <c r="D72" s="205">
        <v>2023</v>
      </c>
      <c r="E72" s="207">
        <f>SUM(F72:G72)</f>
        <v>71</v>
      </c>
      <c r="F72" s="208">
        <v>32</v>
      </c>
      <c r="G72" s="208">
        <v>39</v>
      </c>
      <c r="H72" s="57"/>
      <c r="I72" s="207">
        <f>SUM(M72,'4.23 (3)'!E72,'4.23 (3)'!I72)</f>
        <v>646</v>
      </c>
      <c r="J72" s="207">
        <f>SUM(N72,'4.23 (3)'!F72,'4.23 (3)'!J72)</f>
        <v>216</v>
      </c>
      <c r="K72" s="207">
        <f>SUM(O72,'4.23 (3)'!G72,'4.23 (3)'!K72)</f>
        <v>430</v>
      </c>
      <c r="L72" s="57"/>
      <c r="M72" s="207">
        <f>SUM(N72:O72)</f>
        <v>158</v>
      </c>
      <c r="N72" s="208">
        <v>54</v>
      </c>
      <c r="O72" s="208">
        <v>104</v>
      </c>
      <c r="Q72" s="210"/>
    </row>
    <row r="73" spans="2:17" s="193" customFormat="1" ht="12.95" customHeight="1">
      <c r="B73" s="206"/>
      <c r="C73" s="194"/>
      <c r="D73" s="205">
        <v>2024</v>
      </c>
      <c r="E73" s="207">
        <f>SUM(F73:G73)</f>
        <v>73</v>
      </c>
      <c r="F73" s="208">
        <v>36</v>
      </c>
      <c r="G73" s="208">
        <v>37</v>
      </c>
      <c r="H73" s="57"/>
      <c r="I73" s="207">
        <f>SUM(M73,'4.23 (3)'!E73,'4.23 (3)'!I73)</f>
        <v>619</v>
      </c>
      <c r="J73" s="207">
        <f>SUM(N73,'4.23 (3)'!F73,'4.23 (3)'!J73)</f>
        <v>201</v>
      </c>
      <c r="K73" s="207">
        <f>SUM(O73,'4.23 (3)'!G73,'4.23 (3)'!K73)</f>
        <v>418</v>
      </c>
      <c r="L73" s="57"/>
      <c r="M73" s="207">
        <f>SUM(N73:O73)</f>
        <v>168</v>
      </c>
      <c r="N73" s="208">
        <v>59</v>
      </c>
      <c r="O73" s="208">
        <v>109</v>
      </c>
      <c r="Q73" s="210"/>
    </row>
    <row r="74" spans="2:17" s="193" customFormat="1" ht="6.95" customHeight="1">
      <c r="B74" s="206"/>
      <c r="C74" s="194"/>
      <c r="D74" s="205"/>
      <c r="E74" s="207"/>
      <c r="F74" s="208"/>
      <c r="G74" s="208"/>
      <c r="H74" s="57"/>
      <c r="I74" s="207"/>
      <c r="J74" s="57"/>
      <c r="K74" s="57"/>
      <c r="L74" s="57"/>
      <c r="M74" s="207"/>
      <c r="N74" s="208"/>
      <c r="O74" s="208"/>
      <c r="Q74" s="210"/>
    </row>
    <row r="75" spans="2:17" s="193" customFormat="1" ht="12.95" customHeight="1">
      <c r="B75" s="206" t="s">
        <v>26</v>
      </c>
      <c r="C75" s="212"/>
      <c r="D75" s="205">
        <v>2022</v>
      </c>
      <c r="E75" s="207">
        <f>SUM(F75:G75)</f>
        <v>24</v>
      </c>
      <c r="F75" s="208">
        <v>11</v>
      </c>
      <c r="G75" s="208">
        <v>13</v>
      </c>
      <c r="H75" s="57"/>
      <c r="I75" s="207">
        <f>SUM(M75,'4.23 (3)'!E75,'4.23 (3)'!I75)</f>
        <v>1036</v>
      </c>
      <c r="J75" s="207">
        <f>SUM(N75,'4.23 (3)'!F75,'4.23 (3)'!J75)</f>
        <v>332</v>
      </c>
      <c r="K75" s="207">
        <f>SUM(O75,'4.23 (3)'!G75,'4.23 (3)'!K75)</f>
        <v>704</v>
      </c>
      <c r="L75" s="57">
        <v>0</v>
      </c>
      <c r="M75" s="207">
        <f>SUM(N75:O75)</f>
        <v>42</v>
      </c>
      <c r="N75" s="208">
        <v>9</v>
      </c>
      <c r="O75" s="208">
        <v>33</v>
      </c>
      <c r="Q75" s="213"/>
    </row>
    <row r="76" spans="2:17" s="193" customFormat="1" ht="12.95" customHeight="1">
      <c r="B76" s="206"/>
      <c r="C76" s="212"/>
      <c r="D76" s="205">
        <v>2023</v>
      </c>
      <c r="E76" s="207">
        <f>SUM(F76:G76)</f>
        <v>21</v>
      </c>
      <c r="F76" s="208">
        <v>12</v>
      </c>
      <c r="G76" s="208">
        <v>9</v>
      </c>
      <c r="H76" s="57"/>
      <c r="I76" s="207">
        <f>SUM(M76,'4.23 (3)'!E76,'4.23 (3)'!I76)</f>
        <v>976</v>
      </c>
      <c r="J76" s="207">
        <f>SUM(N76,'4.23 (3)'!F76,'4.23 (3)'!J76)</f>
        <v>309</v>
      </c>
      <c r="K76" s="207">
        <f>SUM(O76,'4.23 (3)'!G76,'4.23 (3)'!K76)</f>
        <v>667</v>
      </c>
      <c r="L76" s="57"/>
      <c r="M76" s="207">
        <f>SUM(N76:O76)</f>
        <v>45</v>
      </c>
      <c r="N76" s="208">
        <v>11</v>
      </c>
      <c r="O76" s="208">
        <v>34</v>
      </c>
      <c r="Q76" s="213"/>
    </row>
    <row r="77" spans="2:17" s="193" customFormat="1" ht="12.95" customHeight="1">
      <c r="B77" s="206"/>
      <c r="C77" s="212"/>
      <c r="D77" s="205">
        <v>2024</v>
      </c>
      <c r="E77" s="207">
        <f>SUM(F77:G77)</f>
        <v>14</v>
      </c>
      <c r="F77" s="208">
        <v>6</v>
      </c>
      <c r="G77" s="208">
        <v>8</v>
      </c>
      <c r="H77" s="57"/>
      <c r="I77" s="207">
        <f>SUM(M77,'4.23 (3)'!E77,'4.23 (3)'!I77)</f>
        <v>1059</v>
      </c>
      <c r="J77" s="207">
        <f>SUM(N77,'4.23 (3)'!F77,'4.23 (3)'!J77)</f>
        <v>328</v>
      </c>
      <c r="K77" s="207">
        <f>SUM(O77,'4.23 (3)'!G77,'4.23 (3)'!K77)</f>
        <v>731</v>
      </c>
      <c r="L77" s="57"/>
      <c r="M77" s="207">
        <f>SUM(N77:O77)</f>
        <v>103</v>
      </c>
      <c r="N77" s="208">
        <v>25</v>
      </c>
      <c r="O77" s="208">
        <v>78</v>
      </c>
      <c r="Q77" s="213"/>
    </row>
    <row r="78" spans="2:17" s="193" customFormat="1" ht="6.95" customHeight="1">
      <c r="B78" s="206"/>
      <c r="C78" s="212"/>
      <c r="D78" s="205"/>
      <c r="E78" s="207"/>
      <c r="F78" s="208"/>
      <c r="G78" s="208"/>
      <c r="H78" s="57"/>
      <c r="I78" s="207"/>
      <c r="J78" s="57"/>
      <c r="K78" s="57"/>
      <c r="L78" s="57"/>
      <c r="M78" s="207"/>
      <c r="N78" s="208"/>
      <c r="O78" s="208"/>
      <c r="Q78" s="213"/>
    </row>
    <row r="79" spans="2:17" s="193" customFormat="1" ht="12.95" customHeight="1">
      <c r="B79" s="206" t="s">
        <v>27</v>
      </c>
      <c r="C79" s="212"/>
      <c r="D79" s="205">
        <v>2022</v>
      </c>
      <c r="E79" s="207" t="s">
        <v>29</v>
      </c>
      <c r="F79" s="208" t="s">
        <v>29</v>
      </c>
      <c r="G79" s="208" t="s">
        <v>29</v>
      </c>
      <c r="H79" s="57"/>
      <c r="I79" s="207">
        <f>SUM(M79,'4.23 (3)'!E79,'4.23 (3)'!I79)</f>
        <v>18</v>
      </c>
      <c r="J79" s="207">
        <f>SUM(N79,'4.23 (3)'!F79,'4.23 (3)'!J79)</f>
        <v>6</v>
      </c>
      <c r="K79" s="207">
        <f>SUM(O79,'4.23 (3)'!G79,'4.23 (3)'!K79)</f>
        <v>12</v>
      </c>
      <c r="L79" s="57">
        <v>0</v>
      </c>
      <c r="M79" s="207">
        <f>SUM(N79:O79)</f>
        <v>18</v>
      </c>
      <c r="N79" s="208">
        <v>6</v>
      </c>
      <c r="O79" s="208">
        <v>12</v>
      </c>
      <c r="Q79" s="213"/>
    </row>
    <row r="80" spans="2:17" s="193" customFormat="1" ht="12.95" customHeight="1">
      <c r="B80" s="206"/>
      <c r="C80" s="212"/>
      <c r="D80" s="205">
        <v>2023</v>
      </c>
      <c r="E80" s="207" t="s">
        <v>29</v>
      </c>
      <c r="F80" s="208" t="s">
        <v>29</v>
      </c>
      <c r="G80" s="208" t="s">
        <v>29</v>
      </c>
      <c r="H80" s="57"/>
      <c r="I80" s="207">
        <f>SUM(M80,'4.23 (3)'!E80,'4.23 (3)'!I80)</f>
        <v>18</v>
      </c>
      <c r="J80" s="207">
        <f>SUM(N80,'4.23 (3)'!F80,'4.23 (3)'!J80)</f>
        <v>6</v>
      </c>
      <c r="K80" s="207">
        <f>SUM(O80,'4.23 (3)'!G80,'4.23 (3)'!K80)</f>
        <v>12</v>
      </c>
      <c r="L80" s="57"/>
      <c r="M80" s="207">
        <f>SUM(N80:O80)</f>
        <v>18</v>
      </c>
      <c r="N80" s="208">
        <v>6</v>
      </c>
      <c r="O80" s="208">
        <v>12</v>
      </c>
      <c r="Q80" s="213"/>
    </row>
    <row r="81" spans="1:17" s="193" customFormat="1" ht="12.95" customHeight="1">
      <c r="B81" s="206"/>
      <c r="C81" s="212"/>
      <c r="D81" s="205">
        <v>2024</v>
      </c>
      <c r="E81" s="207" t="s">
        <v>29</v>
      </c>
      <c r="F81" s="208" t="s">
        <v>29</v>
      </c>
      <c r="G81" s="208" t="s">
        <v>29</v>
      </c>
      <c r="H81" s="57"/>
      <c r="I81" s="207">
        <f>SUM(M81,'4.23 (3)'!E81,'4.23 (3)'!I81)</f>
        <v>15</v>
      </c>
      <c r="J81" s="207">
        <f>SUM(N81,'4.23 (3)'!F81,'4.23 (3)'!J81)</f>
        <v>4</v>
      </c>
      <c r="K81" s="207">
        <f>SUM(O81,'4.23 (3)'!G81,'4.23 (3)'!K81)</f>
        <v>11</v>
      </c>
      <c r="L81" s="57"/>
      <c r="M81" s="207">
        <f>SUM(N81:O81)</f>
        <v>15</v>
      </c>
      <c r="N81" s="208">
        <v>4</v>
      </c>
      <c r="O81" s="208">
        <v>11</v>
      </c>
      <c r="Q81" s="213"/>
    </row>
    <row r="82" spans="1:17" s="193" customFormat="1" ht="6.95" customHeight="1">
      <c r="B82" s="206"/>
      <c r="C82" s="212"/>
      <c r="D82" s="205"/>
      <c r="E82" s="207"/>
      <c r="F82" s="208"/>
      <c r="G82" s="208"/>
      <c r="H82" s="57"/>
      <c r="I82" s="207"/>
      <c r="J82" s="57"/>
      <c r="K82" s="57"/>
      <c r="L82" s="57"/>
      <c r="M82" s="207"/>
      <c r="N82" s="208"/>
      <c r="O82" s="208"/>
      <c r="Q82" s="213"/>
    </row>
    <row r="83" spans="1:17" s="193" customFormat="1" ht="12.95" customHeight="1">
      <c r="B83" s="206" t="s">
        <v>28</v>
      </c>
      <c r="C83" s="212"/>
      <c r="D83" s="205">
        <v>2022</v>
      </c>
      <c r="E83" s="207" t="s">
        <v>29</v>
      </c>
      <c r="F83" s="208" t="s">
        <v>29</v>
      </c>
      <c r="G83" s="208" t="s">
        <v>29</v>
      </c>
      <c r="H83" s="57"/>
      <c r="I83" s="207" t="s">
        <v>29</v>
      </c>
      <c r="J83" s="208" t="s">
        <v>29</v>
      </c>
      <c r="K83" s="208" t="s">
        <v>29</v>
      </c>
      <c r="L83" s="57"/>
      <c r="M83" s="207" t="s">
        <v>29</v>
      </c>
      <c r="N83" s="208" t="s">
        <v>29</v>
      </c>
      <c r="O83" s="208" t="s">
        <v>29</v>
      </c>
      <c r="Q83" s="213"/>
    </row>
    <row r="84" spans="1:17" s="193" customFormat="1" ht="12.95" customHeight="1">
      <c r="B84" s="206"/>
      <c r="C84" s="212"/>
      <c r="D84" s="205">
        <v>2023</v>
      </c>
      <c r="E84" s="207" t="s">
        <v>29</v>
      </c>
      <c r="F84" s="208" t="s">
        <v>29</v>
      </c>
      <c r="G84" s="208" t="s">
        <v>29</v>
      </c>
      <c r="H84" s="57"/>
      <c r="I84" s="207" t="s">
        <v>29</v>
      </c>
      <c r="J84" s="208" t="s">
        <v>29</v>
      </c>
      <c r="K84" s="208" t="s">
        <v>29</v>
      </c>
      <c r="L84" s="57"/>
      <c r="M84" s="207" t="s">
        <v>29</v>
      </c>
      <c r="N84" s="208" t="s">
        <v>29</v>
      </c>
      <c r="O84" s="208" t="s">
        <v>29</v>
      </c>
      <c r="Q84" s="213"/>
    </row>
    <row r="85" spans="1:17" s="193" customFormat="1" ht="12.95" customHeight="1">
      <c r="B85" s="206"/>
      <c r="C85" s="212"/>
      <c r="D85" s="205">
        <v>2024</v>
      </c>
      <c r="E85" s="207" t="s">
        <v>29</v>
      </c>
      <c r="F85" s="208" t="s">
        <v>29</v>
      </c>
      <c r="G85" s="208" t="s">
        <v>29</v>
      </c>
      <c r="H85" s="57"/>
      <c r="I85" s="207" t="s">
        <v>29</v>
      </c>
      <c r="J85" s="208" t="s">
        <v>29</v>
      </c>
      <c r="K85" s="208" t="s">
        <v>29</v>
      </c>
      <c r="L85" s="57"/>
      <c r="M85" s="207" t="s">
        <v>29</v>
      </c>
      <c r="N85" s="208" t="s">
        <v>29</v>
      </c>
      <c r="O85" s="208" t="s">
        <v>29</v>
      </c>
      <c r="Q85" s="213"/>
    </row>
    <row r="86" spans="1:17" s="193" customFormat="1" ht="6.95" customHeight="1" thickBot="1">
      <c r="A86" s="217"/>
      <c r="B86" s="218"/>
      <c r="C86" s="219"/>
      <c r="D86" s="220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Q86" s="213"/>
    </row>
    <row r="87" spans="1:17" s="224" customFormat="1" ht="18" customHeight="1">
      <c r="B87" s="225"/>
      <c r="D87" s="226"/>
      <c r="E87" s="229"/>
      <c r="F87" s="229"/>
      <c r="G87" s="229"/>
      <c r="H87" s="229"/>
      <c r="I87" s="230"/>
      <c r="J87" s="230"/>
      <c r="K87" s="230"/>
      <c r="L87" s="230"/>
      <c r="M87" s="230"/>
      <c r="N87" s="230"/>
      <c r="O87" s="230"/>
      <c r="P87" s="231" t="s">
        <v>30</v>
      </c>
      <c r="Q87" s="229"/>
    </row>
    <row r="88" spans="1:17" s="224" customFormat="1" ht="15.75" customHeight="1">
      <c r="B88" s="225"/>
      <c r="D88" s="226"/>
      <c r="E88" s="229"/>
      <c r="F88" s="229"/>
      <c r="G88" s="229"/>
      <c r="H88" s="229"/>
      <c r="I88" s="233"/>
      <c r="J88" s="233"/>
      <c r="K88" s="233"/>
      <c r="L88" s="233"/>
      <c r="M88" s="233"/>
      <c r="N88" s="233"/>
      <c r="O88" s="233"/>
      <c r="P88" s="233" t="s">
        <v>31</v>
      </c>
      <c r="Q88" s="229"/>
    </row>
    <row r="89" spans="1:17" s="224" customFormat="1" ht="15.75" customHeight="1">
      <c r="B89" s="225"/>
      <c r="D89" s="226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Q89" s="229"/>
    </row>
    <row r="90" spans="1:17" s="234" customFormat="1" ht="15.75" customHeight="1">
      <c r="B90" s="235"/>
      <c r="D90" s="236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Q90" s="237"/>
    </row>
    <row r="91" spans="1:17" s="224" customFormat="1" ht="15.75" customHeight="1">
      <c r="B91" s="238"/>
      <c r="C91" s="239"/>
      <c r="D91" s="240"/>
      <c r="E91" s="229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Q91" s="229"/>
    </row>
  </sheetData>
  <mergeCells count="10">
    <mergeCell ref="E11:G11"/>
    <mergeCell ref="I11:O11"/>
    <mergeCell ref="E12:G12"/>
    <mergeCell ref="I12:O12"/>
    <mergeCell ref="E14:G14"/>
    <mergeCell ref="I14:K14"/>
    <mergeCell ref="M14:O14"/>
    <mergeCell ref="E13:G13"/>
    <mergeCell ref="I13:K13"/>
    <mergeCell ref="M13:O13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</sheetPr>
  <dimension ref="A1:P91"/>
  <sheetViews>
    <sheetView showGridLines="0" view="pageBreakPreview" zoomScale="80" zoomScaleNormal="90" zoomScaleSheetLayoutView="80" workbookViewId="0">
      <pane xSplit="4" ySplit="17" topLeftCell="E18" activePane="bottomRight" state="frozen"/>
      <selection activeCell="F2" sqref="F2"/>
      <selection pane="topRight" activeCell="F2" sqref="F2"/>
      <selection pane="bottomLeft" activeCell="F2" sqref="F2"/>
      <selection pane="bottomRight" activeCell="L1" sqref="L1:L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12.5703125" style="156" customWidth="1"/>
    <col min="5" max="5" width="13.28515625" style="157" customWidth="1"/>
    <col min="6" max="6" width="13" style="157" customWidth="1"/>
    <col min="7" max="7" width="16.7109375" style="157" customWidth="1"/>
    <col min="8" max="8" width="1.28515625" style="157" customWidth="1"/>
    <col min="9" max="9" width="13.28515625" style="157" customWidth="1"/>
    <col min="10" max="10" width="13" style="157" customWidth="1"/>
    <col min="11" max="11" width="16.7109375" style="157" customWidth="1"/>
    <col min="12" max="12" width="1.85546875" style="155" customWidth="1"/>
    <col min="13" max="13" width="1" style="155" customWidth="1"/>
    <col min="14" max="16384" width="10.42578125" style="155"/>
  </cols>
  <sheetData>
    <row r="1" spans="1:13">
      <c r="L1" s="2380" t="s">
        <v>110</v>
      </c>
    </row>
    <row r="2" spans="1:13">
      <c r="L2" s="2381" t="s">
        <v>111</v>
      </c>
    </row>
    <row r="3" spans="1:13" ht="8.1" customHeight="1">
      <c r="G3" s="155"/>
    </row>
    <row r="4" spans="1:13" ht="8.1" customHeight="1"/>
    <row r="5" spans="1:13" s="158" customFormat="1" ht="20.100000000000001" customHeight="1">
      <c r="B5" s="159" t="s">
        <v>1433</v>
      </c>
      <c r="C5" s="160" t="s">
        <v>801</v>
      </c>
      <c r="D5" s="161"/>
      <c r="E5" s="162"/>
      <c r="F5" s="162"/>
      <c r="G5" s="162"/>
      <c r="H5" s="162"/>
      <c r="I5" s="162"/>
      <c r="J5" s="162"/>
      <c r="K5" s="162"/>
      <c r="M5" s="163"/>
    </row>
    <row r="6" spans="1:13" s="1950" customFormat="1" ht="20.100000000000001" customHeight="1">
      <c r="B6" s="165"/>
      <c r="C6" s="1952" t="s">
        <v>1145</v>
      </c>
      <c r="D6" s="1953"/>
      <c r="E6" s="1951"/>
      <c r="F6" s="1951"/>
      <c r="G6" s="1951"/>
      <c r="H6" s="1951"/>
      <c r="I6" s="1951"/>
      <c r="J6" s="1951"/>
      <c r="K6" s="1951"/>
      <c r="M6" s="1952"/>
    </row>
    <row r="7" spans="1:13" s="164" customFormat="1" ht="16.5" customHeight="1">
      <c r="B7" s="165" t="s">
        <v>1434</v>
      </c>
      <c r="C7" s="166" t="s">
        <v>802</v>
      </c>
      <c r="D7" s="167"/>
      <c r="E7" s="165"/>
      <c r="F7" s="165"/>
      <c r="G7" s="165"/>
      <c r="H7" s="165"/>
      <c r="I7" s="165"/>
      <c r="J7" s="165"/>
      <c r="K7" s="165"/>
      <c r="M7" s="166"/>
    </row>
    <row r="8" spans="1:13" s="164" customFormat="1" ht="16.5" customHeight="1">
      <c r="B8" s="258"/>
      <c r="C8" s="166" t="s">
        <v>1195</v>
      </c>
      <c r="D8" s="167"/>
      <c r="E8" s="165"/>
      <c r="F8" s="165"/>
      <c r="G8" s="165"/>
      <c r="H8" s="165"/>
      <c r="I8" s="165"/>
      <c r="J8" s="165"/>
      <c r="K8" s="165"/>
      <c r="M8" s="166"/>
    </row>
    <row r="9" spans="1:13" s="168" customFormat="1" ht="9.9499999999999993" customHeight="1" thickBot="1">
      <c r="B9" s="169"/>
      <c r="C9" s="169"/>
      <c r="D9" s="170"/>
      <c r="E9" s="171"/>
      <c r="F9" s="171"/>
      <c r="G9" s="171"/>
      <c r="H9" s="171"/>
      <c r="I9" s="171"/>
      <c r="J9" s="250"/>
      <c r="K9" s="250"/>
    </row>
    <row r="10" spans="1:13" s="177" customFormat="1" ht="5.25" customHeight="1" thickTop="1">
      <c r="A10" s="172"/>
      <c r="B10" s="173"/>
      <c r="C10" s="174"/>
      <c r="D10" s="175"/>
      <c r="E10" s="176"/>
      <c r="F10" s="176"/>
      <c r="G10" s="176"/>
      <c r="H10" s="176"/>
      <c r="I10" s="176"/>
      <c r="J10" s="251"/>
      <c r="K10" s="251"/>
      <c r="L10" s="172"/>
    </row>
    <row r="11" spans="1:13" s="177" customFormat="1" ht="16.5" customHeight="1">
      <c r="A11" s="178"/>
      <c r="B11" s="178" t="s">
        <v>0</v>
      </c>
      <c r="C11" s="179"/>
      <c r="D11" s="180" t="s">
        <v>1</v>
      </c>
      <c r="E11" s="2297" t="s">
        <v>124</v>
      </c>
      <c r="F11" s="2297"/>
      <c r="G11" s="2297"/>
      <c r="H11" s="2297"/>
      <c r="I11" s="2297"/>
      <c r="J11" s="2297"/>
      <c r="K11" s="2297"/>
      <c r="L11" s="178"/>
    </row>
    <row r="12" spans="1:13" s="177" customFormat="1" ht="17.100000000000001" customHeight="1">
      <c r="A12" s="183"/>
      <c r="B12" s="183" t="s">
        <v>5</v>
      </c>
      <c r="C12" s="184"/>
      <c r="D12" s="185" t="s">
        <v>6</v>
      </c>
      <c r="E12" s="2298" t="s">
        <v>132</v>
      </c>
      <c r="F12" s="2298"/>
      <c r="G12" s="2298"/>
      <c r="H12" s="2298"/>
      <c r="I12" s="2298"/>
      <c r="J12" s="2298"/>
      <c r="K12" s="2298"/>
      <c r="L12" s="183"/>
    </row>
    <row r="13" spans="1:13" s="177" customFormat="1" ht="17.100000000000001" customHeight="1">
      <c r="A13" s="183"/>
      <c r="B13" s="183"/>
      <c r="C13" s="184"/>
      <c r="D13" s="185"/>
      <c r="E13" s="2333" t="s">
        <v>377</v>
      </c>
      <c r="F13" s="2333"/>
      <c r="G13" s="2333"/>
      <c r="H13" s="249"/>
      <c r="I13" s="2333" t="s">
        <v>378</v>
      </c>
      <c r="J13" s="2333"/>
      <c r="K13" s="2333"/>
      <c r="L13" s="183"/>
    </row>
    <row r="14" spans="1:13" s="177" customFormat="1" ht="17.100000000000001" customHeight="1">
      <c r="A14" s="183"/>
      <c r="B14" s="183"/>
      <c r="C14" s="184"/>
      <c r="D14" s="185"/>
      <c r="E14" s="2298" t="s">
        <v>379</v>
      </c>
      <c r="F14" s="2298"/>
      <c r="G14" s="2298"/>
      <c r="H14" s="185"/>
      <c r="I14" s="2298" t="s">
        <v>380</v>
      </c>
      <c r="J14" s="2298"/>
      <c r="K14" s="2298"/>
      <c r="L14" s="183"/>
    </row>
    <row r="15" spans="1:13" s="177" customFormat="1">
      <c r="A15" s="183"/>
      <c r="B15" s="183"/>
      <c r="C15" s="184"/>
      <c r="D15" s="185"/>
      <c r="E15" s="187" t="s">
        <v>57</v>
      </c>
      <c r="F15" s="187" t="s">
        <v>33</v>
      </c>
      <c r="G15" s="187" t="s">
        <v>34</v>
      </c>
      <c r="H15" s="187"/>
      <c r="I15" s="187" t="s">
        <v>57</v>
      </c>
      <c r="J15" s="187" t="s">
        <v>33</v>
      </c>
      <c r="K15" s="187" t="s">
        <v>34</v>
      </c>
      <c r="L15" s="183"/>
    </row>
    <row r="16" spans="1:13" s="177" customFormat="1">
      <c r="A16" s="183"/>
      <c r="B16" s="183"/>
      <c r="C16" s="184"/>
      <c r="D16" s="185"/>
      <c r="E16" s="186" t="s">
        <v>7</v>
      </c>
      <c r="F16" s="186" t="s">
        <v>35</v>
      </c>
      <c r="G16" s="186" t="s">
        <v>36</v>
      </c>
      <c r="H16" s="186"/>
      <c r="I16" s="186" t="s">
        <v>7</v>
      </c>
      <c r="J16" s="186" t="s">
        <v>35</v>
      </c>
      <c r="K16" s="186" t="s">
        <v>36</v>
      </c>
      <c r="L16" s="183"/>
    </row>
    <row r="17" spans="1:13" s="177" customFormat="1" ht="7.5" customHeight="1">
      <c r="A17" s="189"/>
      <c r="B17" s="189"/>
      <c r="C17" s="190"/>
      <c r="D17" s="191"/>
      <c r="E17" s="192"/>
      <c r="F17" s="192"/>
      <c r="G17" s="192"/>
      <c r="H17" s="192"/>
      <c r="I17" s="192"/>
      <c r="J17" s="192"/>
      <c r="K17" s="192"/>
      <c r="L17" s="189"/>
    </row>
    <row r="18" spans="1:13" ht="6.95" customHeight="1">
      <c r="A18" s="193"/>
      <c r="B18" s="194"/>
      <c r="C18" s="194"/>
      <c r="D18" s="195"/>
      <c r="E18" s="197"/>
      <c r="F18" s="197"/>
      <c r="G18" s="197"/>
      <c r="H18" s="197"/>
      <c r="I18" s="197"/>
      <c r="J18" s="197"/>
      <c r="K18" s="197"/>
      <c r="L18" s="193"/>
    </row>
    <row r="19" spans="1:13" s="193" customFormat="1" ht="12.95" customHeight="1">
      <c r="B19" s="198" t="s">
        <v>12</v>
      </c>
      <c r="C19" s="199"/>
      <c r="D19" s="200">
        <v>2022</v>
      </c>
      <c r="E19" s="201">
        <f t="shared" ref="E19:G21" si="0">SUM(E23,E27,E31,E35,E39,E43,E47,E51,E55,E59,E63,E67,E71,E75,E79,E83)</f>
        <v>1057</v>
      </c>
      <c r="F19" s="201">
        <f t="shared" si="0"/>
        <v>390</v>
      </c>
      <c r="G19" s="201">
        <f t="shared" si="0"/>
        <v>667</v>
      </c>
      <c r="H19" s="201"/>
      <c r="I19" s="201">
        <f t="shared" ref="I19:K21" si="1">SUM(I23,I27,I31,I35,I39,I43,I47,I51,I55,I59,I63,I67,I71,I75,I79,I83)</f>
        <v>4635</v>
      </c>
      <c r="J19" s="201">
        <f t="shared" si="1"/>
        <v>1564</v>
      </c>
      <c r="K19" s="201">
        <f t="shared" si="1"/>
        <v>3071</v>
      </c>
    </row>
    <row r="20" spans="1:13" s="193" customFormat="1" ht="12.95" customHeight="1">
      <c r="B20" s="198"/>
      <c r="C20" s="199"/>
      <c r="D20" s="200">
        <v>2023</v>
      </c>
      <c r="E20" s="201">
        <f t="shared" si="0"/>
        <v>1075</v>
      </c>
      <c r="F20" s="201">
        <f t="shared" si="0"/>
        <v>397</v>
      </c>
      <c r="G20" s="201">
        <f t="shared" si="0"/>
        <v>678</v>
      </c>
      <c r="I20" s="201">
        <f t="shared" si="1"/>
        <v>4526</v>
      </c>
      <c r="J20" s="201">
        <f t="shared" si="1"/>
        <v>1536</v>
      </c>
      <c r="K20" s="201">
        <f t="shared" si="1"/>
        <v>2990</v>
      </c>
    </row>
    <row r="21" spans="1:13" s="193" customFormat="1" ht="12.95" customHeight="1">
      <c r="B21" s="198"/>
      <c r="C21" s="199"/>
      <c r="D21" s="200">
        <v>2024</v>
      </c>
      <c r="E21" s="201">
        <f t="shared" si="0"/>
        <v>1205</v>
      </c>
      <c r="F21" s="201">
        <f t="shared" si="0"/>
        <v>452</v>
      </c>
      <c r="G21" s="201">
        <f t="shared" si="0"/>
        <v>753</v>
      </c>
      <c r="I21" s="201">
        <f t="shared" si="1"/>
        <v>4617</v>
      </c>
      <c r="J21" s="201">
        <f t="shared" si="1"/>
        <v>1554</v>
      </c>
      <c r="K21" s="201">
        <f t="shared" si="1"/>
        <v>3063</v>
      </c>
      <c r="M21" s="198"/>
    </row>
    <row r="22" spans="1:13" s="193" customFormat="1" ht="6.95" customHeight="1">
      <c r="B22" s="198"/>
      <c r="C22" s="199"/>
      <c r="D22" s="205"/>
      <c r="E22" s="207"/>
      <c r="F22" s="57"/>
      <c r="G22" s="57"/>
      <c r="H22" s="57"/>
      <c r="I22" s="207"/>
      <c r="J22" s="57"/>
      <c r="K22" s="57"/>
      <c r="M22" s="198"/>
    </row>
    <row r="23" spans="1:13" s="193" customFormat="1" ht="12.95" customHeight="1">
      <c r="B23" s="206" t="s">
        <v>13</v>
      </c>
      <c r="C23" s="206"/>
      <c r="D23" s="205">
        <v>2022</v>
      </c>
      <c r="E23" s="207">
        <f>SUM(F23:G23)</f>
        <v>132</v>
      </c>
      <c r="F23" s="58">
        <v>42</v>
      </c>
      <c r="G23" s="58">
        <v>90</v>
      </c>
      <c r="H23" s="58"/>
      <c r="I23" s="207">
        <f>SUM(J23:K23)</f>
        <v>1070</v>
      </c>
      <c r="J23" s="58">
        <v>389</v>
      </c>
      <c r="K23" s="58">
        <v>681</v>
      </c>
      <c r="M23" s="210"/>
    </row>
    <row r="24" spans="1:13" s="193" customFormat="1" ht="12.95" customHeight="1">
      <c r="B24" s="206"/>
      <c r="C24" s="206"/>
      <c r="D24" s="205">
        <v>2023</v>
      </c>
      <c r="E24" s="207">
        <f>SUM(F24:G24)</f>
        <v>147</v>
      </c>
      <c r="F24" s="58">
        <v>52</v>
      </c>
      <c r="G24" s="58">
        <v>95</v>
      </c>
      <c r="H24" s="58"/>
      <c r="I24" s="207">
        <f>SUM(J24:K24)</f>
        <v>1097</v>
      </c>
      <c r="J24" s="58">
        <v>406</v>
      </c>
      <c r="K24" s="58">
        <v>691</v>
      </c>
      <c r="M24" s="210"/>
    </row>
    <row r="25" spans="1:13" s="193" customFormat="1" ht="12.95" customHeight="1">
      <c r="B25" s="206"/>
      <c r="C25" s="206"/>
      <c r="D25" s="205">
        <v>2024</v>
      </c>
      <c r="E25" s="207">
        <f>SUM(F25:G25)</f>
        <v>189</v>
      </c>
      <c r="F25" s="58">
        <v>70</v>
      </c>
      <c r="G25" s="58">
        <v>119</v>
      </c>
      <c r="H25" s="58"/>
      <c r="I25" s="207">
        <f>SUM(J25:K25)</f>
        <v>1161</v>
      </c>
      <c r="J25" s="58">
        <v>430</v>
      </c>
      <c r="K25" s="58">
        <v>731</v>
      </c>
      <c r="M25" s="210"/>
    </row>
    <row r="26" spans="1:13" s="193" customFormat="1" ht="6.95" customHeight="1">
      <c r="B26" s="206"/>
      <c r="C26" s="206"/>
      <c r="D26" s="205"/>
      <c r="E26" s="207"/>
      <c r="F26" s="58"/>
      <c r="G26" s="58"/>
      <c r="H26" s="58"/>
      <c r="I26" s="207"/>
      <c r="J26" s="58"/>
      <c r="K26" s="58"/>
      <c r="M26" s="210"/>
    </row>
    <row r="27" spans="1:13" s="193" customFormat="1" ht="12.95" customHeight="1">
      <c r="B27" s="206" t="s">
        <v>14</v>
      </c>
      <c r="C27" s="206"/>
      <c r="D27" s="205">
        <v>2022</v>
      </c>
      <c r="E27" s="207">
        <f>SUM(F27:G27)</f>
        <v>66</v>
      </c>
      <c r="F27" s="58">
        <v>21</v>
      </c>
      <c r="G27" s="58">
        <v>45</v>
      </c>
      <c r="H27" s="58"/>
      <c r="I27" s="207">
        <f>SUM(J27:K27)</f>
        <v>120</v>
      </c>
      <c r="J27" s="58">
        <v>45</v>
      </c>
      <c r="K27" s="58">
        <v>75</v>
      </c>
      <c r="M27" s="210"/>
    </row>
    <row r="28" spans="1:13" s="193" customFormat="1" ht="12.95" customHeight="1">
      <c r="B28" s="206"/>
      <c r="C28" s="206"/>
      <c r="D28" s="205">
        <v>2023</v>
      </c>
      <c r="E28" s="207">
        <f>SUM(F28:G28)</f>
        <v>65</v>
      </c>
      <c r="F28" s="58">
        <v>20</v>
      </c>
      <c r="G28" s="58">
        <v>45</v>
      </c>
      <c r="H28" s="58"/>
      <c r="I28" s="207">
        <f>SUM(J28:K28)</f>
        <v>122</v>
      </c>
      <c r="J28" s="58">
        <v>47</v>
      </c>
      <c r="K28" s="58">
        <v>75</v>
      </c>
      <c r="M28" s="210"/>
    </row>
    <row r="29" spans="1:13" s="193" customFormat="1" ht="12.95" customHeight="1">
      <c r="B29" s="206"/>
      <c r="C29" s="206"/>
      <c r="D29" s="205">
        <v>2024</v>
      </c>
      <c r="E29" s="207">
        <f>SUM(F29:G29)</f>
        <v>68</v>
      </c>
      <c r="F29" s="58">
        <v>23</v>
      </c>
      <c r="G29" s="58">
        <v>45</v>
      </c>
      <c r="H29" s="58"/>
      <c r="I29" s="207">
        <f>SUM(J29:K29)</f>
        <v>131</v>
      </c>
      <c r="J29" s="58">
        <v>48</v>
      </c>
      <c r="K29" s="58">
        <v>83</v>
      </c>
      <c r="M29" s="210"/>
    </row>
    <row r="30" spans="1:13" s="193" customFormat="1" ht="6.95" customHeight="1">
      <c r="B30" s="206"/>
      <c r="C30" s="206"/>
      <c r="D30" s="205"/>
      <c r="E30" s="207"/>
      <c r="F30" s="58"/>
      <c r="G30" s="58"/>
      <c r="H30" s="58"/>
      <c r="I30" s="207"/>
      <c r="J30" s="58"/>
      <c r="K30" s="58"/>
      <c r="M30" s="210"/>
    </row>
    <row r="31" spans="1:13" s="193" customFormat="1" ht="12.95" customHeight="1">
      <c r="B31" s="206" t="s">
        <v>15</v>
      </c>
      <c r="C31" s="206"/>
      <c r="D31" s="205">
        <v>2022</v>
      </c>
      <c r="E31" s="207">
        <f>SUM(F31:G31)</f>
        <v>8</v>
      </c>
      <c r="F31" s="58">
        <v>1</v>
      </c>
      <c r="G31" s="58">
        <v>7</v>
      </c>
      <c r="H31" s="58"/>
      <c r="I31" s="207">
        <f>SUM(J31:K31)</f>
        <v>29</v>
      </c>
      <c r="J31" s="58">
        <v>8</v>
      </c>
      <c r="K31" s="58">
        <v>21</v>
      </c>
      <c r="M31" s="210"/>
    </row>
    <row r="32" spans="1:13" s="193" customFormat="1" ht="12.95" customHeight="1">
      <c r="B32" s="206"/>
      <c r="C32" s="206"/>
      <c r="D32" s="205">
        <v>2023</v>
      </c>
      <c r="E32" s="207">
        <f>SUM(F32:G32)</f>
        <v>8</v>
      </c>
      <c r="F32" s="58">
        <v>1</v>
      </c>
      <c r="G32" s="58">
        <v>7</v>
      </c>
      <c r="H32" s="58"/>
      <c r="I32" s="207">
        <f>SUM(J32:K32)</f>
        <v>30</v>
      </c>
      <c r="J32" s="58">
        <v>9</v>
      </c>
      <c r="K32" s="58">
        <v>21</v>
      </c>
      <c r="M32" s="210"/>
    </row>
    <row r="33" spans="2:13" s="193" customFormat="1" ht="12.95" customHeight="1">
      <c r="B33" s="206"/>
      <c r="C33" s="206"/>
      <c r="D33" s="205">
        <v>2024</v>
      </c>
      <c r="E33" s="207">
        <f>SUM(F33:G33)</f>
        <v>23</v>
      </c>
      <c r="F33" s="58">
        <v>5</v>
      </c>
      <c r="G33" s="58">
        <v>18</v>
      </c>
      <c r="H33" s="58"/>
      <c r="I33" s="207">
        <f>SUM(J33:K33)</f>
        <v>24</v>
      </c>
      <c r="J33" s="58">
        <v>8</v>
      </c>
      <c r="K33" s="58">
        <v>16</v>
      </c>
      <c r="M33" s="210"/>
    </row>
    <row r="34" spans="2:13" s="193" customFormat="1" ht="6.95" customHeight="1">
      <c r="B34" s="206"/>
      <c r="C34" s="206"/>
      <c r="D34" s="205"/>
      <c r="E34" s="207"/>
      <c r="F34" s="58"/>
      <c r="G34" s="58"/>
      <c r="H34" s="58"/>
      <c r="I34" s="207"/>
      <c r="J34" s="58"/>
      <c r="K34" s="58"/>
      <c r="M34" s="210"/>
    </row>
    <row r="35" spans="2:13" s="193" customFormat="1" ht="12.95" customHeight="1">
      <c r="B35" s="206" t="s">
        <v>16</v>
      </c>
      <c r="C35" s="212"/>
      <c r="D35" s="205">
        <v>2022</v>
      </c>
      <c r="E35" s="207">
        <f>SUM(F35:G35)</f>
        <v>37</v>
      </c>
      <c r="F35" s="58">
        <v>22</v>
      </c>
      <c r="G35" s="58">
        <v>15</v>
      </c>
      <c r="H35" s="58"/>
      <c r="I35" s="207">
        <f>SUM(J35:K35)</f>
        <v>127</v>
      </c>
      <c r="J35" s="58">
        <v>41</v>
      </c>
      <c r="K35" s="58">
        <v>86</v>
      </c>
      <c r="M35" s="213"/>
    </row>
    <row r="36" spans="2:13" s="193" customFormat="1" ht="12.95" customHeight="1">
      <c r="B36" s="206"/>
      <c r="C36" s="212"/>
      <c r="D36" s="205">
        <v>2023</v>
      </c>
      <c r="E36" s="207">
        <f>SUM(F36:G36)</f>
        <v>39</v>
      </c>
      <c r="F36" s="58">
        <v>20</v>
      </c>
      <c r="G36" s="58">
        <v>19</v>
      </c>
      <c r="H36" s="58"/>
      <c r="I36" s="207">
        <f>SUM(J36:K36)</f>
        <v>132</v>
      </c>
      <c r="J36" s="58">
        <v>42</v>
      </c>
      <c r="K36" s="58">
        <v>90</v>
      </c>
      <c r="M36" s="213"/>
    </row>
    <row r="37" spans="2:13" s="193" customFormat="1" ht="12.95" customHeight="1">
      <c r="B37" s="206"/>
      <c r="C37" s="212"/>
      <c r="D37" s="205">
        <v>2024</v>
      </c>
      <c r="E37" s="207">
        <f>SUM(F37:G37)</f>
        <v>59</v>
      </c>
      <c r="F37" s="58">
        <v>28</v>
      </c>
      <c r="G37" s="58">
        <v>31</v>
      </c>
      <c r="H37" s="58"/>
      <c r="I37" s="207">
        <f>SUM(J37:K37)</f>
        <v>132</v>
      </c>
      <c r="J37" s="58">
        <v>48</v>
      </c>
      <c r="K37" s="58">
        <v>84</v>
      </c>
      <c r="M37" s="213"/>
    </row>
    <row r="38" spans="2:13" s="193" customFormat="1" ht="6.95" customHeight="1">
      <c r="B38" s="206"/>
      <c r="C38" s="212"/>
      <c r="D38" s="205"/>
      <c r="E38" s="207"/>
      <c r="F38" s="58"/>
      <c r="G38" s="58"/>
      <c r="H38" s="58"/>
      <c r="I38" s="207"/>
      <c r="J38" s="58"/>
      <c r="K38" s="58"/>
      <c r="M38" s="213"/>
    </row>
    <row r="39" spans="2:13" s="193" customFormat="1" ht="12.95" customHeight="1">
      <c r="B39" s="206" t="s">
        <v>17</v>
      </c>
      <c r="C39" s="194"/>
      <c r="D39" s="205">
        <v>2022</v>
      </c>
      <c r="E39" s="207">
        <f>SUM(F39:G39)</f>
        <v>70</v>
      </c>
      <c r="F39" s="58">
        <v>30</v>
      </c>
      <c r="G39" s="58">
        <v>40</v>
      </c>
      <c r="H39" s="58"/>
      <c r="I39" s="207">
        <f>SUM(J39:K39)</f>
        <v>179</v>
      </c>
      <c r="J39" s="58">
        <v>53</v>
      </c>
      <c r="K39" s="58">
        <v>126</v>
      </c>
      <c r="M39" s="210"/>
    </row>
    <row r="40" spans="2:13" s="193" customFormat="1" ht="12.95" customHeight="1">
      <c r="B40" s="206"/>
      <c r="C40" s="194"/>
      <c r="D40" s="205">
        <v>2023</v>
      </c>
      <c r="E40" s="207">
        <f>SUM(F40:G40)</f>
        <v>64</v>
      </c>
      <c r="F40" s="58">
        <v>27</v>
      </c>
      <c r="G40" s="58">
        <v>37</v>
      </c>
      <c r="H40" s="58"/>
      <c r="I40" s="207">
        <f>SUM(J40:K40)</f>
        <v>177</v>
      </c>
      <c r="J40" s="58">
        <v>53</v>
      </c>
      <c r="K40" s="58">
        <v>124</v>
      </c>
      <c r="M40" s="210"/>
    </row>
    <row r="41" spans="2:13" s="193" customFormat="1" ht="12.95" customHeight="1">
      <c r="B41" s="206"/>
      <c r="C41" s="194"/>
      <c r="D41" s="205">
        <v>2024</v>
      </c>
      <c r="E41" s="207">
        <f>SUM(F41:G41)</f>
        <v>55</v>
      </c>
      <c r="F41" s="58">
        <v>18</v>
      </c>
      <c r="G41" s="58">
        <v>37</v>
      </c>
      <c r="H41" s="58"/>
      <c r="I41" s="207">
        <f>SUM(J41:K41)</f>
        <v>157</v>
      </c>
      <c r="J41" s="58">
        <v>51</v>
      </c>
      <c r="K41" s="58">
        <v>106</v>
      </c>
      <c r="M41" s="210"/>
    </row>
    <row r="42" spans="2:13" s="193" customFormat="1" ht="6.95" customHeight="1">
      <c r="B42" s="206"/>
      <c r="C42" s="194"/>
      <c r="D42" s="205"/>
      <c r="E42" s="207"/>
      <c r="F42" s="58"/>
      <c r="G42" s="58"/>
      <c r="H42" s="58"/>
      <c r="I42" s="207"/>
      <c r="J42" s="58"/>
      <c r="K42" s="58"/>
      <c r="M42" s="210"/>
    </row>
    <row r="43" spans="2:13" s="193" customFormat="1" ht="12.95" customHeight="1">
      <c r="B43" s="206" t="s">
        <v>18</v>
      </c>
      <c r="C43" s="194"/>
      <c r="D43" s="205">
        <v>2022</v>
      </c>
      <c r="E43" s="207">
        <f>SUM(F43:G43)</f>
        <v>36</v>
      </c>
      <c r="F43" s="58">
        <v>9</v>
      </c>
      <c r="G43" s="58">
        <v>27</v>
      </c>
      <c r="H43" s="58"/>
      <c r="I43" s="207" t="s">
        <v>29</v>
      </c>
      <c r="J43" s="58" t="s">
        <v>29</v>
      </c>
      <c r="K43" s="58" t="s">
        <v>29</v>
      </c>
      <c r="M43" s="210"/>
    </row>
    <row r="44" spans="2:13" s="193" customFormat="1" ht="12.95" customHeight="1">
      <c r="B44" s="206"/>
      <c r="C44" s="194"/>
      <c r="D44" s="205">
        <v>2023</v>
      </c>
      <c r="E44" s="207">
        <f>SUM(F44:G44)</f>
        <v>40</v>
      </c>
      <c r="F44" s="58">
        <v>11</v>
      </c>
      <c r="G44" s="58">
        <v>29</v>
      </c>
      <c r="H44" s="58"/>
      <c r="I44" s="207" t="s">
        <v>29</v>
      </c>
      <c r="J44" s="58" t="s">
        <v>29</v>
      </c>
      <c r="K44" s="58" t="s">
        <v>29</v>
      </c>
      <c r="M44" s="210"/>
    </row>
    <row r="45" spans="2:13" s="193" customFormat="1" ht="12.95" customHeight="1">
      <c r="B45" s="206"/>
      <c r="C45" s="194"/>
      <c r="D45" s="205">
        <v>2024</v>
      </c>
      <c r="E45" s="207">
        <f>SUM(F45:G45)</f>
        <v>90</v>
      </c>
      <c r="F45" s="58">
        <v>38</v>
      </c>
      <c r="G45" s="58">
        <v>52</v>
      </c>
      <c r="H45" s="58"/>
      <c r="I45" s="207" t="s">
        <v>29</v>
      </c>
      <c r="J45" s="58" t="s">
        <v>29</v>
      </c>
      <c r="K45" s="58" t="s">
        <v>29</v>
      </c>
      <c r="M45" s="210"/>
    </row>
    <row r="46" spans="2:13" s="193" customFormat="1" ht="6.95" customHeight="1">
      <c r="B46" s="206"/>
      <c r="C46" s="194"/>
      <c r="D46" s="205"/>
      <c r="E46" s="207"/>
      <c r="F46" s="58"/>
      <c r="G46" s="58"/>
      <c r="H46" s="58"/>
      <c r="I46" s="207"/>
      <c r="J46" s="58"/>
      <c r="K46" s="58"/>
      <c r="M46" s="210"/>
    </row>
    <row r="47" spans="2:13" s="193" customFormat="1" ht="12.95" customHeight="1">
      <c r="B47" s="206" t="s">
        <v>19</v>
      </c>
      <c r="C47" s="194"/>
      <c r="D47" s="205">
        <v>2022</v>
      </c>
      <c r="E47" s="207">
        <f>SUM(F47:G47)</f>
        <v>20</v>
      </c>
      <c r="F47" s="58">
        <v>5</v>
      </c>
      <c r="G47" s="58">
        <v>15</v>
      </c>
      <c r="H47" s="58"/>
      <c r="I47" s="207">
        <f>SUM(J47:K47)</f>
        <v>409</v>
      </c>
      <c r="J47" s="58">
        <v>137</v>
      </c>
      <c r="K47" s="58">
        <v>272</v>
      </c>
      <c r="M47" s="210"/>
    </row>
    <row r="48" spans="2:13" s="193" customFormat="1" ht="12.95" customHeight="1">
      <c r="B48" s="206"/>
      <c r="C48" s="194"/>
      <c r="D48" s="205">
        <v>2023</v>
      </c>
      <c r="E48" s="207">
        <f>SUM(F48:G48)</f>
        <v>22</v>
      </c>
      <c r="F48" s="58">
        <v>8</v>
      </c>
      <c r="G48" s="58">
        <v>14</v>
      </c>
      <c r="H48" s="58"/>
      <c r="I48" s="207">
        <f>SUM(J48:K48)</f>
        <v>388</v>
      </c>
      <c r="J48" s="58">
        <v>131</v>
      </c>
      <c r="K48" s="58">
        <v>257</v>
      </c>
      <c r="M48" s="210"/>
    </row>
    <row r="49" spans="2:16" s="193" customFormat="1" ht="12.95" customHeight="1">
      <c r="B49" s="206"/>
      <c r="C49" s="194"/>
      <c r="D49" s="205">
        <v>2024</v>
      </c>
      <c r="E49" s="207">
        <f>SUM(F49:G49)</f>
        <v>21</v>
      </c>
      <c r="F49" s="58">
        <v>7</v>
      </c>
      <c r="G49" s="58">
        <v>14</v>
      </c>
      <c r="H49" s="58"/>
      <c r="I49" s="207">
        <f>SUM(J49:K49)</f>
        <v>374</v>
      </c>
      <c r="J49" s="58">
        <v>120</v>
      </c>
      <c r="K49" s="58">
        <v>254</v>
      </c>
      <c r="M49" s="210"/>
    </row>
    <row r="50" spans="2:16" s="193" customFormat="1" ht="6.95" customHeight="1">
      <c r="B50" s="206"/>
      <c r="C50" s="194"/>
      <c r="D50" s="205"/>
      <c r="E50" s="207"/>
      <c r="F50" s="58"/>
      <c r="G50" s="58"/>
      <c r="H50" s="58"/>
      <c r="I50" s="207"/>
      <c r="J50" s="58"/>
      <c r="K50" s="58"/>
      <c r="M50" s="210"/>
    </row>
    <row r="51" spans="2:16" s="193" customFormat="1" ht="12.95" customHeight="1">
      <c r="B51" s="206" t="s">
        <v>20</v>
      </c>
      <c r="C51" s="194"/>
      <c r="D51" s="205">
        <v>2022</v>
      </c>
      <c r="E51" s="207">
        <f>SUM(F51:G51)</f>
        <v>28</v>
      </c>
      <c r="F51" s="58">
        <v>12</v>
      </c>
      <c r="G51" s="58">
        <v>16</v>
      </c>
      <c r="H51" s="58"/>
      <c r="I51" s="207">
        <f>SUM(J51:K51)</f>
        <v>424</v>
      </c>
      <c r="J51" s="58">
        <v>161</v>
      </c>
      <c r="K51" s="58">
        <v>263</v>
      </c>
      <c r="M51" s="210"/>
    </row>
    <row r="52" spans="2:16" s="193" customFormat="1" ht="12.95" customHeight="1">
      <c r="B52" s="206"/>
      <c r="C52" s="194"/>
      <c r="D52" s="205">
        <v>2023</v>
      </c>
      <c r="E52" s="207">
        <f>SUM(F52:G52)</f>
        <v>28</v>
      </c>
      <c r="F52" s="58">
        <v>12</v>
      </c>
      <c r="G52" s="58">
        <v>16</v>
      </c>
      <c r="H52" s="58"/>
      <c r="I52" s="207">
        <f>SUM(J52:K52)</f>
        <v>414</v>
      </c>
      <c r="J52" s="58">
        <v>159</v>
      </c>
      <c r="K52" s="58">
        <v>255</v>
      </c>
      <c r="M52" s="210"/>
    </row>
    <row r="53" spans="2:16" s="193" customFormat="1" ht="12.95" customHeight="1">
      <c r="B53" s="206"/>
      <c r="C53" s="194"/>
      <c r="D53" s="205">
        <v>2024</v>
      </c>
      <c r="E53" s="207">
        <f>SUM(F53:G53)</f>
        <v>27</v>
      </c>
      <c r="F53" s="58">
        <v>11</v>
      </c>
      <c r="G53" s="58">
        <v>16</v>
      </c>
      <c r="H53" s="58"/>
      <c r="I53" s="207">
        <f>SUM(J53:K53)</f>
        <v>417</v>
      </c>
      <c r="J53" s="58">
        <v>163</v>
      </c>
      <c r="K53" s="58">
        <v>254</v>
      </c>
      <c r="M53" s="210"/>
    </row>
    <row r="54" spans="2:16" s="193" customFormat="1" ht="6.95" customHeight="1">
      <c r="B54" s="206"/>
      <c r="C54" s="194"/>
      <c r="D54" s="205"/>
      <c r="E54" s="207"/>
      <c r="F54" s="58"/>
      <c r="G54" s="58"/>
      <c r="H54" s="58"/>
      <c r="I54" s="207"/>
      <c r="J54" s="58"/>
      <c r="K54" s="58"/>
      <c r="M54" s="210"/>
    </row>
    <row r="55" spans="2:16" s="193" customFormat="1" ht="12.95" customHeight="1">
      <c r="B55" s="206" t="s">
        <v>21</v>
      </c>
      <c r="C55" s="212"/>
      <c r="D55" s="205">
        <v>2022</v>
      </c>
      <c r="E55" s="207">
        <f>SUM(F55:G55)</f>
        <v>39</v>
      </c>
      <c r="F55" s="58">
        <v>18</v>
      </c>
      <c r="G55" s="58">
        <v>21</v>
      </c>
      <c r="H55" s="58"/>
      <c r="I55" s="207" t="s">
        <v>29</v>
      </c>
      <c r="J55" s="58" t="s">
        <v>29</v>
      </c>
      <c r="K55" s="58" t="s">
        <v>29</v>
      </c>
      <c r="M55" s="213"/>
    </row>
    <row r="56" spans="2:16" s="193" customFormat="1" ht="12.95" customHeight="1">
      <c r="B56" s="206"/>
      <c r="C56" s="212"/>
      <c r="D56" s="205">
        <v>2023</v>
      </c>
      <c r="E56" s="207">
        <f>SUM(F56:G56)</f>
        <v>37</v>
      </c>
      <c r="F56" s="58">
        <v>18</v>
      </c>
      <c r="G56" s="58">
        <v>19</v>
      </c>
      <c r="H56" s="58"/>
      <c r="I56" s="207" t="s">
        <v>29</v>
      </c>
      <c r="J56" s="58" t="s">
        <v>29</v>
      </c>
      <c r="K56" s="58" t="s">
        <v>29</v>
      </c>
      <c r="M56" s="213"/>
    </row>
    <row r="57" spans="2:16" s="193" customFormat="1" ht="12.95" customHeight="1">
      <c r="B57" s="206"/>
      <c r="C57" s="212"/>
      <c r="D57" s="205">
        <v>2024</v>
      </c>
      <c r="E57" s="207">
        <f>SUM(F57:G57)</f>
        <v>38</v>
      </c>
      <c r="F57" s="58">
        <v>16</v>
      </c>
      <c r="G57" s="58">
        <v>22</v>
      </c>
      <c r="H57" s="58"/>
      <c r="I57" s="207" t="s">
        <v>29</v>
      </c>
      <c r="J57" s="58" t="s">
        <v>29</v>
      </c>
      <c r="K57" s="58" t="s">
        <v>29</v>
      </c>
      <c r="M57" s="213"/>
    </row>
    <row r="58" spans="2:16" s="193" customFormat="1" ht="6.95" customHeight="1">
      <c r="B58" s="206"/>
      <c r="C58" s="212"/>
      <c r="D58" s="205"/>
      <c r="E58" s="207"/>
      <c r="F58" s="58"/>
      <c r="G58" s="58"/>
      <c r="H58" s="58"/>
      <c r="I58" s="207"/>
      <c r="J58" s="58"/>
      <c r="K58" s="58"/>
      <c r="M58" s="213"/>
    </row>
    <row r="59" spans="2:16" s="193" customFormat="1" ht="12.95" customHeight="1">
      <c r="B59" s="206" t="s">
        <v>22</v>
      </c>
      <c r="C59" s="194"/>
      <c r="D59" s="205">
        <v>2022</v>
      </c>
      <c r="E59" s="207">
        <f>SUM(F59:G59)</f>
        <v>426</v>
      </c>
      <c r="F59" s="58">
        <v>148</v>
      </c>
      <c r="G59" s="58">
        <v>278</v>
      </c>
      <c r="H59" s="58"/>
      <c r="I59" s="207">
        <f>SUM(J59:K59)</f>
        <v>508</v>
      </c>
      <c r="J59" s="58">
        <v>173</v>
      </c>
      <c r="K59" s="58">
        <v>335</v>
      </c>
      <c r="M59" s="210"/>
    </row>
    <row r="60" spans="2:16" s="193" customFormat="1" ht="12.95" customHeight="1">
      <c r="B60" s="206"/>
      <c r="C60" s="194"/>
      <c r="D60" s="205">
        <v>2023</v>
      </c>
      <c r="E60" s="207">
        <f>SUM(F60:G60)</f>
        <v>434</v>
      </c>
      <c r="F60" s="58">
        <v>149</v>
      </c>
      <c r="G60" s="58">
        <v>285</v>
      </c>
      <c r="H60" s="58"/>
      <c r="I60" s="207">
        <f>SUM(J60:K60)</f>
        <v>498</v>
      </c>
      <c r="J60" s="58">
        <v>166</v>
      </c>
      <c r="K60" s="58">
        <v>332</v>
      </c>
      <c r="M60" s="210"/>
    </row>
    <row r="61" spans="2:16" s="193" customFormat="1" ht="12.95" customHeight="1">
      <c r="B61" s="206"/>
      <c r="C61" s="194"/>
      <c r="D61" s="205">
        <v>2024</v>
      </c>
      <c r="E61" s="207">
        <f>SUM(F61:G61)</f>
        <v>402</v>
      </c>
      <c r="F61" s="58">
        <v>140</v>
      </c>
      <c r="G61" s="58">
        <v>262</v>
      </c>
      <c r="H61" s="58"/>
      <c r="I61" s="207">
        <f>SUM(J61:K61)</f>
        <v>550</v>
      </c>
      <c r="J61" s="58">
        <v>184</v>
      </c>
      <c r="K61" s="58">
        <v>366</v>
      </c>
      <c r="M61" s="210"/>
    </row>
    <row r="62" spans="2:16" s="193" customFormat="1" ht="6.95" customHeight="1">
      <c r="B62" s="206"/>
      <c r="C62" s="194"/>
      <c r="D62" s="205"/>
      <c r="E62" s="207"/>
      <c r="F62" s="58"/>
      <c r="G62" s="58"/>
      <c r="H62" s="58"/>
      <c r="I62" s="207"/>
      <c r="J62" s="58"/>
      <c r="K62" s="58"/>
      <c r="M62" s="210"/>
    </row>
    <row r="63" spans="2:16" s="193" customFormat="1" ht="12.95" customHeight="1">
      <c r="B63" s="206" t="s">
        <v>23</v>
      </c>
      <c r="C63" s="194"/>
      <c r="D63" s="205">
        <v>2022</v>
      </c>
      <c r="E63" s="207">
        <f>SUM(F63:G63)</f>
        <v>131</v>
      </c>
      <c r="F63" s="58">
        <v>54</v>
      </c>
      <c r="G63" s="58">
        <v>77</v>
      </c>
      <c r="H63" s="58"/>
      <c r="I63" s="207" t="s">
        <v>29</v>
      </c>
      <c r="J63" s="58" t="s">
        <v>29</v>
      </c>
      <c r="K63" s="58" t="s">
        <v>29</v>
      </c>
      <c r="M63" s="210"/>
    </row>
    <row r="64" spans="2:16" s="193" customFormat="1" ht="12.95" customHeight="1">
      <c r="B64" s="206"/>
      <c r="C64" s="194"/>
      <c r="D64" s="205">
        <v>2023</v>
      </c>
      <c r="E64" s="207">
        <f>SUM(F64:G64)</f>
        <v>130</v>
      </c>
      <c r="F64" s="2078">
        <v>51</v>
      </c>
      <c r="G64" s="2078">
        <v>79</v>
      </c>
      <c r="H64" s="58"/>
      <c r="I64" s="2079" t="s">
        <v>29</v>
      </c>
      <c r="J64" s="2078" t="s">
        <v>29</v>
      </c>
      <c r="K64" s="2078" t="s">
        <v>29</v>
      </c>
      <c r="M64" s="210"/>
      <c r="N64" s="1665">
        <f t="shared" ref="N64" si="2">SUM(O64:P64)</f>
        <v>498</v>
      </c>
      <c r="O64" s="1664">
        <v>166</v>
      </c>
      <c r="P64" s="1664">
        <v>332</v>
      </c>
    </row>
    <row r="65" spans="2:13" s="193" customFormat="1" ht="12.95" customHeight="1">
      <c r="B65" s="206"/>
      <c r="C65" s="194"/>
      <c r="D65" s="205">
        <v>2024</v>
      </c>
      <c r="E65" s="207">
        <f>SUM(F65:G65)</f>
        <v>172</v>
      </c>
      <c r="F65" s="2078">
        <v>69</v>
      </c>
      <c r="G65" s="2078">
        <v>103</v>
      </c>
      <c r="H65" s="58"/>
      <c r="I65" s="207" t="s">
        <v>29</v>
      </c>
      <c r="J65" s="58" t="s">
        <v>29</v>
      </c>
      <c r="K65" s="58" t="s">
        <v>29</v>
      </c>
      <c r="M65" s="210"/>
    </row>
    <row r="66" spans="2:13" s="193" customFormat="1" ht="6.95" customHeight="1">
      <c r="B66" s="206"/>
      <c r="C66" s="194"/>
      <c r="D66" s="205"/>
      <c r="E66" s="207"/>
      <c r="F66" s="58"/>
      <c r="G66" s="58"/>
      <c r="H66" s="58"/>
      <c r="I66" s="207"/>
      <c r="J66" s="58"/>
      <c r="K66" s="58"/>
      <c r="M66" s="210"/>
    </row>
    <row r="67" spans="2:13" s="193" customFormat="1" ht="12.95" customHeight="1">
      <c r="B67" s="206" t="s">
        <v>24</v>
      </c>
      <c r="C67" s="194"/>
      <c r="D67" s="205">
        <v>2022</v>
      </c>
      <c r="E67" s="207" t="s">
        <v>29</v>
      </c>
      <c r="F67" s="58" t="s">
        <v>29</v>
      </c>
      <c r="G67" s="58" t="s">
        <v>29</v>
      </c>
      <c r="H67" s="58"/>
      <c r="I67" s="207">
        <f>SUM(J67:K67)</f>
        <v>347</v>
      </c>
      <c r="J67" s="58">
        <v>105</v>
      </c>
      <c r="K67" s="58">
        <v>242</v>
      </c>
      <c r="M67" s="210"/>
    </row>
    <row r="68" spans="2:13" s="193" customFormat="1" ht="12.95" customHeight="1">
      <c r="B68" s="206"/>
      <c r="C68" s="194"/>
      <c r="D68" s="205">
        <v>2023</v>
      </c>
      <c r="E68" s="207" t="s">
        <v>29</v>
      </c>
      <c r="F68" s="58" t="s">
        <v>29</v>
      </c>
      <c r="G68" s="58" t="s">
        <v>29</v>
      </c>
      <c r="H68" s="58"/>
      <c r="I68" s="207">
        <f>SUM(J68:K68)</f>
        <v>310</v>
      </c>
      <c r="J68" s="58">
        <v>91</v>
      </c>
      <c r="K68" s="58">
        <v>219</v>
      </c>
      <c r="M68" s="210"/>
    </row>
    <row r="69" spans="2:13" s="193" customFormat="1" ht="12.95" customHeight="1">
      <c r="B69" s="206"/>
      <c r="C69" s="194"/>
      <c r="D69" s="205">
        <v>2024</v>
      </c>
      <c r="E69" s="207" t="s">
        <v>29</v>
      </c>
      <c r="F69" s="58" t="s">
        <v>29</v>
      </c>
      <c r="G69" s="58" t="s">
        <v>29</v>
      </c>
      <c r="H69" s="58"/>
      <c r="I69" s="207">
        <f>SUM(J69:K69)</f>
        <v>325</v>
      </c>
      <c r="J69" s="58">
        <v>84</v>
      </c>
      <c r="K69" s="58">
        <v>241</v>
      </c>
      <c r="M69" s="210"/>
    </row>
    <row r="70" spans="2:13" s="193" customFormat="1" ht="6.95" customHeight="1">
      <c r="B70" s="206"/>
      <c r="C70" s="194"/>
      <c r="D70" s="205"/>
      <c r="E70" s="207"/>
      <c r="F70" s="58"/>
      <c r="G70" s="58"/>
      <c r="H70" s="58"/>
      <c r="I70" s="207"/>
      <c r="J70" s="58"/>
      <c r="K70" s="58"/>
      <c r="M70" s="210"/>
    </row>
    <row r="71" spans="2:13" s="193" customFormat="1" ht="12.95" customHeight="1">
      <c r="B71" s="206" t="s">
        <v>25</v>
      </c>
      <c r="C71" s="194"/>
      <c r="D71" s="205">
        <v>2022</v>
      </c>
      <c r="E71" s="207">
        <f>SUM(F71:G71)</f>
        <v>6</v>
      </c>
      <c r="F71" s="58">
        <v>3</v>
      </c>
      <c r="G71" s="58">
        <v>3</v>
      </c>
      <c r="H71" s="58"/>
      <c r="I71" s="207">
        <f>SUM(J71:K71)</f>
        <v>486</v>
      </c>
      <c r="J71" s="58">
        <v>154</v>
      </c>
      <c r="K71" s="58">
        <v>332</v>
      </c>
      <c r="M71" s="210"/>
    </row>
    <row r="72" spans="2:13" s="193" customFormat="1" ht="12.95" customHeight="1">
      <c r="B72" s="206"/>
      <c r="C72" s="194"/>
      <c r="D72" s="205">
        <v>2023</v>
      </c>
      <c r="E72" s="207">
        <f>SUM(F72:G72)</f>
        <v>4</v>
      </c>
      <c r="F72" s="58">
        <v>3</v>
      </c>
      <c r="G72" s="58">
        <v>1</v>
      </c>
      <c r="H72" s="58"/>
      <c r="I72" s="207">
        <f>SUM(J72:K72)</f>
        <v>484</v>
      </c>
      <c r="J72" s="58">
        <v>159</v>
      </c>
      <c r="K72" s="58">
        <v>325</v>
      </c>
      <c r="M72" s="210"/>
    </row>
    <row r="73" spans="2:13" s="193" customFormat="1" ht="12.95" customHeight="1">
      <c r="B73" s="206"/>
      <c r="C73" s="194"/>
      <c r="D73" s="205">
        <v>2024</v>
      </c>
      <c r="E73" s="207">
        <f>SUM(F73:G73)</f>
        <v>4</v>
      </c>
      <c r="F73" s="58">
        <v>2</v>
      </c>
      <c r="G73" s="58">
        <v>2</v>
      </c>
      <c r="H73" s="58"/>
      <c r="I73" s="207">
        <f>SUM(J73:K73)</f>
        <v>447</v>
      </c>
      <c r="J73" s="58">
        <v>140</v>
      </c>
      <c r="K73" s="58">
        <v>307</v>
      </c>
      <c r="M73" s="210"/>
    </row>
    <row r="74" spans="2:13" s="193" customFormat="1" ht="6.95" customHeight="1">
      <c r="B74" s="206"/>
      <c r="C74" s="194"/>
      <c r="D74" s="205"/>
      <c r="E74" s="207"/>
      <c r="F74" s="58"/>
      <c r="G74" s="58"/>
      <c r="H74" s="58"/>
      <c r="I74" s="207"/>
      <c r="J74" s="58"/>
      <c r="K74" s="58"/>
      <c r="M74" s="210"/>
    </row>
    <row r="75" spans="2:13" s="193" customFormat="1" ht="12.95" customHeight="1">
      <c r="B75" s="206" t="s">
        <v>26</v>
      </c>
      <c r="C75" s="212"/>
      <c r="D75" s="205">
        <v>2022</v>
      </c>
      <c r="E75" s="207">
        <f>SUM(F75:G75)</f>
        <v>58</v>
      </c>
      <c r="F75" s="58">
        <v>25</v>
      </c>
      <c r="G75" s="58">
        <v>33</v>
      </c>
      <c r="H75" s="58"/>
      <c r="I75" s="207">
        <f>SUM(J75:K75)</f>
        <v>936</v>
      </c>
      <c r="J75" s="58">
        <v>298</v>
      </c>
      <c r="K75" s="58">
        <v>638</v>
      </c>
      <c r="M75" s="213"/>
    </row>
    <row r="76" spans="2:13" s="193" customFormat="1" ht="12.95" customHeight="1">
      <c r="B76" s="206"/>
      <c r="C76" s="212"/>
      <c r="D76" s="205">
        <v>2023</v>
      </c>
      <c r="E76" s="207">
        <f>SUM(F76:G76)</f>
        <v>57</v>
      </c>
      <c r="F76" s="58">
        <v>25</v>
      </c>
      <c r="G76" s="58">
        <v>32</v>
      </c>
      <c r="H76" s="58"/>
      <c r="I76" s="207">
        <f>SUM(J76:K76)</f>
        <v>874</v>
      </c>
      <c r="J76" s="58">
        <v>273</v>
      </c>
      <c r="K76" s="58">
        <v>601</v>
      </c>
      <c r="M76" s="213"/>
    </row>
    <row r="77" spans="2:13" s="193" customFormat="1" ht="12.95" customHeight="1">
      <c r="B77" s="206"/>
      <c r="C77" s="212"/>
      <c r="D77" s="205">
        <v>2024</v>
      </c>
      <c r="E77" s="207">
        <f>SUM(F77:G77)</f>
        <v>57</v>
      </c>
      <c r="F77" s="58">
        <v>25</v>
      </c>
      <c r="G77" s="58">
        <v>32</v>
      </c>
      <c r="H77" s="58"/>
      <c r="I77" s="207">
        <f>SUM(J77:K77)</f>
        <v>899</v>
      </c>
      <c r="J77" s="58">
        <v>278</v>
      </c>
      <c r="K77" s="58">
        <v>621</v>
      </c>
      <c r="M77" s="213"/>
    </row>
    <row r="78" spans="2:13" s="193" customFormat="1" ht="6.95" customHeight="1">
      <c r="B78" s="206"/>
      <c r="C78" s="212"/>
      <c r="D78" s="205"/>
      <c r="E78" s="207"/>
      <c r="F78" s="58"/>
      <c r="G78" s="58"/>
      <c r="H78" s="58"/>
      <c r="I78" s="207"/>
      <c r="J78" s="58"/>
      <c r="K78" s="58"/>
      <c r="M78" s="213"/>
    </row>
    <row r="79" spans="2:13" s="193" customFormat="1" ht="12.95" customHeight="1">
      <c r="B79" s="206" t="s">
        <v>27</v>
      </c>
      <c r="C79" s="212"/>
      <c r="D79" s="205">
        <v>2022</v>
      </c>
      <c r="E79" s="207" t="s">
        <v>29</v>
      </c>
      <c r="F79" s="58" t="s">
        <v>29</v>
      </c>
      <c r="G79" s="58" t="s">
        <v>29</v>
      </c>
      <c r="H79" s="58"/>
      <c r="I79" s="207" t="s">
        <v>29</v>
      </c>
      <c r="J79" s="58" t="s">
        <v>29</v>
      </c>
      <c r="K79" s="58" t="s">
        <v>29</v>
      </c>
      <c r="M79" s="213"/>
    </row>
    <row r="80" spans="2:13" s="193" customFormat="1" ht="12.95" customHeight="1">
      <c r="B80" s="206"/>
      <c r="C80" s="212"/>
      <c r="D80" s="205">
        <v>2023</v>
      </c>
      <c r="E80" s="207" t="s">
        <v>29</v>
      </c>
      <c r="F80" s="58" t="s">
        <v>29</v>
      </c>
      <c r="G80" s="58" t="s">
        <v>29</v>
      </c>
      <c r="H80" s="58"/>
      <c r="I80" s="207" t="s">
        <v>29</v>
      </c>
      <c r="J80" s="58" t="s">
        <v>29</v>
      </c>
      <c r="K80" s="58" t="s">
        <v>29</v>
      </c>
      <c r="M80" s="213"/>
    </row>
    <row r="81" spans="1:15" s="193" customFormat="1" ht="12.95" customHeight="1">
      <c r="B81" s="206"/>
      <c r="C81" s="212"/>
      <c r="D81" s="205">
        <v>2024</v>
      </c>
      <c r="E81" s="207" t="s">
        <v>29</v>
      </c>
      <c r="F81" s="58" t="s">
        <v>29</v>
      </c>
      <c r="G81" s="58" t="s">
        <v>29</v>
      </c>
      <c r="H81" s="58"/>
      <c r="I81" s="207" t="s">
        <v>29</v>
      </c>
      <c r="J81" s="58" t="s">
        <v>29</v>
      </c>
      <c r="K81" s="58" t="s">
        <v>29</v>
      </c>
      <c r="M81" s="213"/>
    </row>
    <row r="82" spans="1:15" s="193" customFormat="1" ht="6.95" customHeight="1">
      <c r="B82" s="206"/>
      <c r="C82" s="212"/>
      <c r="D82" s="205"/>
      <c r="E82" s="207"/>
      <c r="F82" s="58"/>
      <c r="G82" s="58"/>
      <c r="H82" s="58"/>
      <c r="I82" s="207"/>
      <c r="J82" s="58"/>
      <c r="K82" s="58"/>
      <c r="M82" s="213"/>
    </row>
    <row r="83" spans="1:15" s="193" customFormat="1" ht="12.95" customHeight="1">
      <c r="B83" s="206" t="s">
        <v>28</v>
      </c>
      <c r="C83" s="212"/>
      <c r="D83" s="205">
        <v>2022</v>
      </c>
      <c r="E83" s="207" t="s">
        <v>29</v>
      </c>
      <c r="F83" s="58" t="s">
        <v>29</v>
      </c>
      <c r="G83" s="58" t="s">
        <v>29</v>
      </c>
      <c r="H83" s="58"/>
      <c r="I83" s="207" t="s">
        <v>29</v>
      </c>
      <c r="J83" s="58" t="s">
        <v>29</v>
      </c>
      <c r="K83" s="58" t="s">
        <v>29</v>
      </c>
      <c r="M83" s="1344"/>
      <c r="N83" s="1344"/>
      <c r="O83" s="1344"/>
    </row>
    <row r="84" spans="1:15" s="193" customFormat="1" ht="12.95" customHeight="1">
      <c r="B84" s="206"/>
      <c r="C84" s="212"/>
      <c r="D84" s="205">
        <v>2023</v>
      </c>
      <c r="E84" s="207" t="s">
        <v>29</v>
      </c>
      <c r="F84" s="58" t="s">
        <v>29</v>
      </c>
      <c r="G84" s="58" t="s">
        <v>29</v>
      </c>
      <c r="H84" s="58"/>
      <c r="I84" s="207" t="s">
        <v>29</v>
      </c>
      <c r="J84" s="58" t="s">
        <v>29</v>
      </c>
      <c r="K84" s="58" t="s">
        <v>29</v>
      </c>
      <c r="L84" s="213"/>
      <c r="M84" s="1344"/>
      <c r="N84" s="1344"/>
      <c r="O84" s="1344"/>
    </row>
    <row r="85" spans="1:15" s="193" customFormat="1" ht="12.95" customHeight="1">
      <c r="B85" s="206"/>
      <c r="C85" s="212"/>
      <c r="D85" s="205">
        <v>2024</v>
      </c>
      <c r="E85" s="207" t="s">
        <v>29</v>
      </c>
      <c r="F85" s="58" t="s">
        <v>29</v>
      </c>
      <c r="G85" s="58" t="s">
        <v>29</v>
      </c>
      <c r="H85" s="58"/>
      <c r="I85" s="207" t="s">
        <v>29</v>
      </c>
      <c r="J85" s="58" t="s">
        <v>29</v>
      </c>
      <c r="K85" s="58" t="s">
        <v>29</v>
      </c>
      <c r="L85" s="213"/>
      <c r="M85" s="1344"/>
      <c r="N85" s="1344"/>
      <c r="O85" s="1344"/>
    </row>
    <row r="86" spans="1:15" s="193" customFormat="1" ht="6.95" customHeight="1" thickBot="1">
      <c r="A86" s="217"/>
      <c r="B86" s="218"/>
      <c r="C86" s="219"/>
      <c r="D86" s="220"/>
      <c r="E86" s="222"/>
      <c r="F86" s="222"/>
      <c r="G86" s="222"/>
      <c r="H86" s="222"/>
      <c r="I86" s="222"/>
      <c r="J86" s="222"/>
      <c r="K86" s="222"/>
      <c r="M86" s="213"/>
    </row>
    <row r="87" spans="1:15" s="224" customFormat="1" ht="18" customHeight="1">
      <c r="B87" s="225"/>
      <c r="D87" s="226"/>
      <c r="E87" s="230"/>
      <c r="F87" s="230"/>
      <c r="G87" s="230"/>
      <c r="H87" s="230"/>
      <c r="I87" s="230"/>
      <c r="J87" s="230"/>
      <c r="K87" s="230"/>
      <c r="L87" s="231" t="s">
        <v>30</v>
      </c>
      <c r="M87" s="229"/>
    </row>
    <row r="88" spans="1:15" s="224" customFormat="1" ht="15.75" customHeight="1">
      <c r="B88" s="225"/>
      <c r="D88" s="226"/>
      <c r="E88" s="233"/>
      <c r="F88" s="233"/>
      <c r="G88" s="233"/>
      <c r="H88" s="233"/>
      <c r="I88" s="233"/>
      <c r="J88" s="233"/>
      <c r="K88" s="233"/>
      <c r="L88" s="233" t="s">
        <v>31</v>
      </c>
      <c r="M88" s="229"/>
    </row>
    <row r="89" spans="1:15" s="224" customFormat="1" ht="15.75" customHeight="1">
      <c r="B89" s="225" t="s">
        <v>1064</v>
      </c>
      <c r="D89" s="226"/>
      <c r="E89" s="229"/>
      <c r="F89" s="229"/>
      <c r="G89" s="229"/>
      <c r="H89" s="229"/>
      <c r="I89" s="229"/>
      <c r="J89" s="229"/>
      <c r="K89" s="229"/>
      <c r="M89" s="229"/>
    </row>
    <row r="90" spans="1:15" s="234" customFormat="1" ht="15.75" customHeight="1">
      <c r="B90" s="235" t="s">
        <v>381</v>
      </c>
      <c r="D90" s="236"/>
      <c r="E90" s="237"/>
      <c r="F90" s="237"/>
      <c r="G90" s="237"/>
      <c r="H90" s="237"/>
      <c r="I90" s="237"/>
      <c r="J90" s="237"/>
      <c r="K90" s="237"/>
      <c r="M90" s="237"/>
    </row>
    <row r="91" spans="1:15" s="224" customFormat="1" ht="15.75" customHeight="1">
      <c r="B91" s="238" t="s">
        <v>382</v>
      </c>
      <c r="C91" s="239"/>
      <c r="D91" s="240"/>
      <c r="E91" s="229"/>
      <c r="F91" s="229"/>
      <c r="G91" s="229"/>
      <c r="H91" s="229"/>
      <c r="I91" s="229"/>
      <c r="J91" s="229"/>
      <c r="K91" s="229"/>
      <c r="M91" s="229"/>
    </row>
  </sheetData>
  <mergeCells count="6">
    <mergeCell ref="E14:G14"/>
    <mergeCell ref="I14:K14"/>
    <mergeCell ref="E11:K11"/>
    <mergeCell ref="E12:K12"/>
    <mergeCell ref="E13:G13"/>
    <mergeCell ref="I13:K13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</sheetPr>
  <dimension ref="A1:W86"/>
  <sheetViews>
    <sheetView view="pageBreakPreview" zoomScale="80" zoomScaleNormal="120" zoomScaleSheetLayoutView="80" workbookViewId="0">
      <pane xSplit="3" ySplit="15" topLeftCell="D16" activePane="bottomRight" state="frozen"/>
      <selection activeCell="F2" sqref="F2"/>
      <selection pane="topRight" activeCell="F2" sqref="F2"/>
      <selection pane="bottomLeft" activeCell="F2" sqref="F2"/>
      <selection pane="bottomRight" activeCell="O1" sqref="O1:O2"/>
    </sheetView>
  </sheetViews>
  <sheetFormatPr defaultColWidth="10.42578125" defaultRowHeight="14.25"/>
  <cols>
    <col min="1" max="1" width="1.85546875" style="253" customWidth="1"/>
    <col min="2" max="2" width="12.5703125" style="253" customWidth="1"/>
    <col min="3" max="3" width="5.28515625" style="253" customWidth="1"/>
    <col min="4" max="4" width="7.5703125" style="254" customWidth="1"/>
    <col min="5" max="6" width="8.28515625" style="255" customWidth="1"/>
    <col min="7" max="7" width="11.85546875" style="255" customWidth="1"/>
    <col min="8" max="8" width="0.85546875" style="255" customWidth="1"/>
    <col min="9" max="9" width="8.5703125" style="255" bestFit="1" customWidth="1"/>
    <col min="10" max="10" width="8.28515625" style="255" customWidth="1"/>
    <col min="11" max="11" width="11.85546875" style="255" customWidth="1"/>
    <col min="12" max="12" width="0.85546875" style="255" customWidth="1"/>
    <col min="13" max="14" width="8.28515625" style="255" customWidth="1"/>
    <col min="15" max="15" width="11.85546875" style="255" customWidth="1"/>
    <col min="16" max="16" width="0.7109375" style="255" customWidth="1"/>
    <col min="17" max="17" width="2.140625" style="253" customWidth="1"/>
    <col min="18" max="19" width="8.42578125" style="255" customWidth="1"/>
    <col min="20" max="20" width="1.5703125" style="255" customWidth="1"/>
    <col min="21" max="21" width="0.85546875" style="255" customWidth="1"/>
    <col min="22" max="23" width="8.42578125" style="255" customWidth="1"/>
    <col min="24" max="16384" width="10.42578125" style="253"/>
  </cols>
  <sheetData>
    <row r="1" spans="1:23">
      <c r="O1" s="2380" t="s">
        <v>110</v>
      </c>
    </row>
    <row r="2" spans="1:23">
      <c r="O2" s="2381" t="s">
        <v>111</v>
      </c>
    </row>
    <row r="3" spans="1:23" ht="8.1" customHeight="1">
      <c r="G3" s="253"/>
    </row>
    <row r="4" spans="1:23" ht="8.1" customHeight="1"/>
    <row r="5" spans="1:23" s="256" customFormat="1" ht="20.100000000000001" customHeight="1">
      <c r="B5" s="159" t="s">
        <v>1433</v>
      </c>
      <c r="C5" s="160" t="s">
        <v>801</v>
      </c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R5" s="2080"/>
      <c r="S5" s="2080"/>
      <c r="T5" s="2080"/>
      <c r="U5" s="2080"/>
      <c r="V5" s="2080"/>
      <c r="W5" s="2080"/>
    </row>
    <row r="6" spans="1:23" s="1988" customFormat="1" ht="20.100000000000001" customHeight="1">
      <c r="B6" s="165"/>
      <c r="C6" s="1952" t="s">
        <v>1145</v>
      </c>
      <c r="D6" s="1953"/>
      <c r="E6" s="1951"/>
      <c r="F6" s="1951"/>
      <c r="G6" s="1951"/>
      <c r="H6" s="1951"/>
      <c r="I6" s="1951"/>
      <c r="J6" s="1951"/>
      <c r="K6" s="1951"/>
      <c r="L6" s="1951"/>
      <c r="M6" s="1951"/>
      <c r="N6" s="1951"/>
      <c r="O6" s="1951"/>
      <c r="P6" s="1951"/>
      <c r="R6" s="2081"/>
      <c r="S6" s="2081"/>
      <c r="T6" s="2081"/>
      <c r="U6" s="2081"/>
      <c r="V6" s="2081"/>
      <c r="W6" s="2081"/>
    </row>
    <row r="7" spans="1:23" s="257" customFormat="1" ht="16.5" customHeight="1">
      <c r="B7" s="165" t="s">
        <v>1434</v>
      </c>
      <c r="C7" s="166" t="s">
        <v>802</v>
      </c>
      <c r="D7" s="167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R7" s="2082"/>
      <c r="S7" s="2082"/>
      <c r="T7" s="2082"/>
      <c r="U7" s="2082"/>
      <c r="V7" s="2082"/>
      <c r="W7" s="2082"/>
    </row>
    <row r="8" spans="1:23" s="257" customFormat="1" ht="16.5" customHeight="1">
      <c r="B8" s="258"/>
      <c r="C8" s="166" t="s">
        <v>1195</v>
      </c>
      <c r="D8" s="167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R8" s="2082"/>
      <c r="S8" s="2082"/>
      <c r="T8" s="2082"/>
      <c r="U8" s="2082"/>
      <c r="V8" s="2082"/>
      <c r="W8" s="2082"/>
    </row>
    <row r="9" spans="1:23" s="259" customFormat="1" ht="9.9499999999999993" customHeight="1" thickBot="1">
      <c r="B9" s="260"/>
      <c r="C9" s="260"/>
      <c r="D9" s="26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R9" s="2083"/>
      <c r="S9" s="2083"/>
      <c r="T9" s="2083"/>
      <c r="U9" s="2083"/>
      <c r="V9" s="2083"/>
      <c r="W9" s="2083"/>
    </row>
    <row r="10" spans="1:23" s="263" customFormat="1" ht="5.25" customHeight="1" thickTop="1">
      <c r="A10" s="172"/>
      <c r="B10" s="173"/>
      <c r="C10" s="174"/>
      <c r="D10" s="175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R10" s="2084"/>
      <c r="S10" s="2084"/>
      <c r="T10" s="2084"/>
      <c r="U10" s="2084"/>
      <c r="V10" s="2084"/>
      <c r="W10" s="2084"/>
    </row>
    <row r="11" spans="1:23" s="263" customFormat="1">
      <c r="A11" s="178"/>
      <c r="B11" s="178" t="s">
        <v>0</v>
      </c>
      <c r="C11" s="179"/>
      <c r="D11" s="264" t="s">
        <v>1</v>
      </c>
      <c r="E11" s="2334" t="s">
        <v>383</v>
      </c>
      <c r="F11" s="2334"/>
      <c r="G11" s="2334"/>
      <c r="H11" s="281"/>
      <c r="I11" s="2336" t="s">
        <v>384</v>
      </c>
      <c r="J11" s="2336"/>
      <c r="K11" s="2336"/>
      <c r="L11" s="280"/>
      <c r="M11" s="2336" t="s">
        <v>385</v>
      </c>
      <c r="N11" s="2336"/>
      <c r="O11" s="2336"/>
      <c r="P11" s="265"/>
      <c r="R11" s="2084"/>
      <c r="S11" s="2084"/>
      <c r="T11" s="2084"/>
      <c r="U11" s="2084"/>
      <c r="V11" s="2084"/>
      <c r="W11" s="2084"/>
    </row>
    <row r="12" spans="1:23" s="263" customFormat="1">
      <c r="A12" s="183"/>
      <c r="B12" s="183" t="s">
        <v>5</v>
      </c>
      <c r="C12" s="184"/>
      <c r="D12" s="266" t="s">
        <v>6</v>
      </c>
      <c r="E12" s="2335" t="s">
        <v>386</v>
      </c>
      <c r="F12" s="2335"/>
      <c r="G12" s="2335"/>
      <c r="H12" s="282"/>
      <c r="I12" s="2335" t="s">
        <v>387</v>
      </c>
      <c r="J12" s="2335"/>
      <c r="K12" s="2335"/>
      <c r="L12" s="282"/>
      <c r="M12" s="2337" t="s">
        <v>388</v>
      </c>
      <c r="N12" s="2337"/>
      <c r="O12" s="2337"/>
      <c r="P12" s="267"/>
      <c r="R12" s="2084"/>
      <c r="S12" s="2084"/>
      <c r="T12" s="2084"/>
      <c r="U12" s="2084"/>
      <c r="V12" s="2084"/>
      <c r="W12" s="2084"/>
    </row>
    <row r="13" spans="1:23" s="263" customFormat="1">
      <c r="A13" s="183"/>
      <c r="B13" s="183"/>
      <c r="C13" s="184"/>
      <c r="D13" s="266"/>
      <c r="E13" s="187" t="s">
        <v>57</v>
      </c>
      <c r="F13" s="187" t="s">
        <v>33</v>
      </c>
      <c r="G13" s="187" t="s">
        <v>34</v>
      </c>
      <c r="H13" s="187"/>
      <c r="I13" s="187" t="s">
        <v>57</v>
      </c>
      <c r="J13" s="187" t="s">
        <v>33</v>
      </c>
      <c r="K13" s="187" t="s">
        <v>34</v>
      </c>
      <c r="L13" s="187"/>
      <c r="M13" s="187" t="s">
        <v>57</v>
      </c>
      <c r="N13" s="187" t="s">
        <v>33</v>
      </c>
      <c r="O13" s="187" t="s">
        <v>34</v>
      </c>
      <c r="P13" s="267"/>
      <c r="R13" s="2084"/>
      <c r="S13" s="2084"/>
      <c r="T13" s="2084"/>
      <c r="U13" s="2084"/>
      <c r="V13" s="2084"/>
      <c r="W13" s="2084"/>
    </row>
    <row r="14" spans="1:23" s="263" customFormat="1">
      <c r="A14" s="183"/>
      <c r="B14" s="183"/>
      <c r="C14" s="184"/>
      <c r="D14" s="266"/>
      <c r="E14" s="186" t="s">
        <v>7</v>
      </c>
      <c r="F14" s="186" t="s">
        <v>35</v>
      </c>
      <c r="G14" s="186" t="s">
        <v>36</v>
      </c>
      <c r="H14" s="186"/>
      <c r="I14" s="186" t="s">
        <v>7</v>
      </c>
      <c r="J14" s="186" t="s">
        <v>35</v>
      </c>
      <c r="K14" s="186" t="s">
        <v>36</v>
      </c>
      <c r="L14" s="186"/>
      <c r="M14" s="186" t="s">
        <v>7</v>
      </c>
      <c r="N14" s="186" t="s">
        <v>35</v>
      </c>
      <c r="O14" s="186" t="s">
        <v>36</v>
      </c>
      <c r="P14" s="267"/>
      <c r="R14" s="2084"/>
      <c r="S14" s="2084"/>
      <c r="T14" s="2084"/>
      <c r="U14" s="2084"/>
      <c r="V14" s="2084"/>
      <c r="W14" s="2084"/>
    </row>
    <row r="15" spans="1:23" s="263" customFormat="1" ht="7.5" customHeight="1">
      <c r="A15" s="189"/>
      <c r="B15" s="189"/>
      <c r="C15" s="190"/>
      <c r="D15" s="191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R15" s="2084"/>
      <c r="S15" s="2084"/>
      <c r="T15" s="2084"/>
      <c r="U15" s="2084"/>
      <c r="V15" s="2084"/>
      <c r="W15" s="2084"/>
    </row>
    <row r="16" spans="1:23" ht="8.1" customHeight="1">
      <c r="B16" s="269"/>
      <c r="C16" s="269"/>
      <c r="D16" s="270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</row>
    <row r="17" spans="2:23" s="193" customFormat="1" ht="12.95" customHeight="1">
      <c r="B17" s="198" t="s">
        <v>12</v>
      </c>
      <c r="C17" s="199"/>
      <c r="D17" s="200">
        <v>2022</v>
      </c>
      <c r="E17" s="201">
        <f t="shared" ref="E17:G19" si="0">SUM(E21,E25,E29,E33,E37,E41,E45,E49,E53,E57,E61,E65,E69,E73,E77,E81)</f>
        <v>103</v>
      </c>
      <c r="F17" s="201">
        <f t="shared" si="0"/>
        <v>8</v>
      </c>
      <c r="G17" s="201">
        <f t="shared" si="0"/>
        <v>95</v>
      </c>
      <c r="H17" s="203"/>
      <c r="I17" s="201">
        <f t="shared" ref="I17:K19" si="1">SUM(I21,I25,I29,I33,I37,I41,I45,I49,I53,I57,I61,I65,I69,I73,I77,I81)</f>
        <v>8359</v>
      </c>
      <c r="J17" s="201">
        <f t="shared" si="1"/>
        <v>2331</v>
      </c>
      <c r="K17" s="201">
        <f t="shared" si="1"/>
        <v>6028</v>
      </c>
      <c r="L17" s="203"/>
      <c r="M17" s="201">
        <f t="shared" ref="M17:O19" si="2">SUM(M21,M25,M29,M33,M37,M41,M45,M49,M53,M57,M61,M65,M69,M73,M77,M81)</f>
        <v>321</v>
      </c>
      <c r="N17" s="201">
        <f t="shared" si="2"/>
        <v>142</v>
      </c>
      <c r="O17" s="201">
        <f t="shared" si="2"/>
        <v>179</v>
      </c>
      <c r="P17" s="202"/>
      <c r="R17" s="215"/>
      <c r="S17" s="215"/>
      <c r="T17" s="215"/>
      <c r="U17" s="215"/>
      <c r="V17" s="215"/>
      <c r="W17" s="215"/>
    </row>
    <row r="18" spans="2:23" s="193" customFormat="1" ht="12.95" customHeight="1">
      <c r="B18" s="198"/>
      <c r="C18" s="199"/>
      <c r="D18" s="200">
        <v>2023</v>
      </c>
      <c r="E18" s="201">
        <f>SUM(E22,E26,E30,E34,E38,E42,E46,E50,E54,E58,E62,E66,E70,E74,E78,E82)</f>
        <v>124</v>
      </c>
      <c r="F18" s="201">
        <f t="shared" si="0"/>
        <v>11</v>
      </c>
      <c r="G18" s="201">
        <f t="shared" si="0"/>
        <v>113</v>
      </c>
      <c r="H18" s="57"/>
      <c r="I18" s="201">
        <f t="shared" si="1"/>
        <v>8869</v>
      </c>
      <c r="J18" s="201">
        <f t="shared" si="1"/>
        <v>2435</v>
      </c>
      <c r="K18" s="201">
        <f t="shared" si="1"/>
        <v>6434</v>
      </c>
      <c r="L18" s="57"/>
      <c r="M18" s="201">
        <f t="shared" si="2"/>
        <v>339</v>
      </c>
      <c r="N18" s="201">
        <f t="shared" si="2"/>
        <v>155</v>
      </c>
      <c r="O18" s="201">
        <f t="shared" si="2"/>
        <v>184</v>
      </c>
      <c r="P18" s="202"/>
      <c r="R18" s="215"/>
      <c r="S18" s="215"/>
      <c r="T18" s="215"/>
      <c r="U18" s="215"/>
      <c r="V18" s="215"/>
      <c r="W18" s="215"/>
    </row>
    <row r="19" spans="2:23" s="193" customFormat="1" ht="12.95" customHeight="1">
      <c r="B19" s="198"/>
      <c r="C19" s="199"/>
      <c r="D19" s="200">
        <v>2024</v>
      </c>
      <c r="E19" s="201">
        <f t="shared" si="0"/>
        <v>133</v>
      </c>
      <c r="F19" s="201">
        <f t="shared" si="0"/>
        <v>18</v>
      </c>
      <c r="G19" s="201">
        <f t="shared" si="0"/>
        <v>115</v>
      </c>
      <c r="H19" s="57"/>
      <c r="I19" s="201">
        <f t="shared" si="1"/>
        <v>10984</v>
      </c>
      <c r="J19" s="201">
        <f t="shared" si="1"/>
        <v>2957</v>
      </c>
      <c r="K19" s="201">
        <f t="shared" si="1"/>
        <v>8027</v>
      </c>
      <c r="L19" s="57"/>
      <c r="M19" s="201">
        <f t="shared" si="2"/>
        <v>423</v>
      </c>
      <c r="N19" s="201">
        <f t="shared" si="2"/>
        <v>178</v>
      </c>
      <c r="O19" s="201">
        <f t="shared" si="2"/>
        <v>245</v>
      </c>
      <c r="P19" s="202"/>
      <c r="R19" s="859"/>
      <c r="S19" s="859"/>
      <c r="T19" s="859"/>
      <c r="U19" s="859"/>
      <c r="V19" s="859"/>
      <c r="W19" s="859"/>
    </row>
    <row r="20" spans="2:23" s="193" customFormat="1" ht="8.1" customHeight="1">
      <c r="B20" s="198"/>
      <c r="C20" s="199"/>
      <c r="D20" s="205"/>
      <c r="E20" s="207"/>
      <c r="F20" s="119"/>
      <c r="G20" s="54"/>
      <c r="H20" s="54"/>
      <c r="I20" s="207"/>
      <c r="J20" s="55"/>
      <c r="K20" s="55"/>
      <c r="L20" s="55"/>
      <c r="M20" s="207"/>
      <c r="N20" s="54"/>
      <c r="O20" s="119"/>
      <c r="P20" s="202"/>
      <c r="R20" s="859"/>
      <c r="S20" s="859"/>
      <c r="T20" s="859"/>
      <c r="U20" s="859"/>
      <c r="V20" s="859"/>
      <c r="W20" s="859"/>
    </row>
    <row r="21" spans="2:23" s="193" customFormat="1" ht="12.95" customHeight="1">
      <c r="B21" s="206" t="s">
        <v>13</v>
      </c>
      <c r="C21" s="206"/>
      <c r="D21" s="205">
        <v>2022</v>
      </c>
      <c r="E21" s="207">
        <f>SUM(F21:G21)</f>
        <v>17</v>
      </c>
      <c r="F21" s="119" t="s">
        <v>29</v>
      </c>
      <c r="G21" s="119">
        <v>17</v>
      </c>
      <c r="H21" s="119"/>
      <c r="I21" s="207">
        <f>SUM(J21:K21)</f>
        <v>848</v>
      </c>
      <c r="J21" s="214">
        <v>246</v>
      </c>
      <c r="K21" s="214">
        <v>602</v>
      </c>
      <c r="L21" s="214"/>
      <c r="M21" s="207">
        <f>SUM(N21:O21)</f>
        <v>13</v>
      </c>
      <c r="N21" s="119">
        <v>7</v>
      </c>
      <c r="O21" s="119">
        <v>6</v>
      </c>
      <c r="P21" s="56"/>
      <c r="R21" s="2085"/>
      <c r="S21" s="2085"/>
      <c r="T21" s="2085"/>
      <c r="U21" s="859"/>
      <c r="V21" s="2085"/>
      <c r="W21" s="2085"/>
    </row>
    <row r="22" spans="2:23" s="193" customFormat="1" ht="12.95" customHeight="1">
      <c r="B22" s="206"/>
      <c r="C22" s="206"/>
      <c r="D22" s="205">
        <v>2023</v>
      </c>
      <c r="E22" s="207">
        <f t="shared" ref="E22:E23" si="3">SUM(F22:G22)</f>
        <v>16</v>
      </c>
      <c r="F22" s="119" t="s">
        <v>29</v>
      </c>
      <c r="G22" s="119">
        <v>16</v>
      </c>
      <c r="H22" s="119"/>
      <c r="I22" s="207">
        <f t="shared" ref="I22:I23" si="4">SUM(J22:K22)</f>
        <v>959</v>
      </c>
      <c r="J22" s="214">
        <v>257</v>
      </c>
      <c r="K22" s="214">
        <v>702</v>
      </c>
      <c r="L22" s="57"/>
      <c r="M22" s="207">
        <f t="shared" ref="M22:M23" si="5">SUM(N22:O22)</f>
        <v>13</v>
      </c>
      <c r="N22" s="119">
        <v>7</v>
      </c>
      <c r="O22" s="119">
        <v>6</v>
      </c>
      <c r="P22" s="207"/>
      <c r="R22" s="2085"/>
      <c r="S22" s="2085"/>
      <c r="T22" s="2085"/>
      <c r="U22" s="859"/>
      <c r="V22" s="2085"/>
      <c r="W22" s="2085"/>
    </row>
    <row r="23" spans="2:23" s="193" customFormat="1" ht="12.95" customHeight="1">
      <c r="B23" s="206"/>
      <c r="C23" s="206"/>
      <c r="D23" s="205">
        <v>2024</v>
      </c>
      <c r="E23" s="207">
        <f t="shared" si="3"/>
        <v>18</v>
      </c>
      <c r="F23" s="119" t="s">
        <v>29</v>
      </c>
      <c r="G23" s="119">
        <v>18</v>
      </c>
      <c r="I23" s="207">
        <f t="shared" si="4"/>
        <v>1284</v>
      </c>
      <c r="J23" s="214">
        <v>337</v>
      </c>
      <c r="K23" s="214">
        <v>947</v>
      </c>
      <c r="M23" s="207">
        <f t="shared" si="5"/>
        <v>13</v>
      </c>
      <c r="N23" s="119">
        <v>7</v>
      </c>
      <c r="O23" s="119">
        <v>6</v>
      </c>
      <c r="P23" s="207"/>
      <c r="R23" s="2085"/>
      <c r="S23" s="2085"/>
      <c r="T23" s="2085"/>
      <c r="U23" s="859"/>
      <c r="V23" s="2085"/>
      <c r="W23" s="2085"/>
    </row>
    <row r="24" spans="2:23" s="193" customFormat="1" ht="8.1" customHeight="1">
      <c r="B24" s="206"/>
      <c r="C24" s="206"/>
      <c r="D24" s="205"/>
      <c r="E24" s="207"/>
      <c r="F24" s="119"/>
      <c r="G24" s="119"/>
      <c r="H24" s="119"/>
      <c r="I24" s="207"/>
      <c r="J24" s="214"/>
      <c r="K24" s="214"/>
      <c r="L24" s="54"/>
      <c r="M24" s="207"/>
      <c r="N24" s="119"/>
      <c r="O24" s="119"/>
      <c r="P24" s="207"/>
      <c r="R24" s="2085"/>
      <c r="S24" s="2085"/>
      <c r="T24" s="2085"/>
      <c r="U24" s="859"/>
      <c r="V24" s="2085"/>
      <c r="W24" s="2085"/>
    </row>
    <row r="25" spans="2:23" s="193" customFormat="1" ht="12.95" customHeight="1">
      <c r="B25" s="206" t="s">
        <v>14</v>
      </c>
      <c r="C25" s="206"/>
      <c r="D25" s="205">
        <v>2022</v>
      </c>
      <c r="E25" s="119" t="s">
        <v>29</v>
      </c>
      <c r="F25" s="119" t="s">
        <v>29</v>
      </c>
      <c r="G25" s="119" t="s">
        <v>29</v>
      </c>
      <c r="H25" s="214"/>
      <c r="I25" s="207">
        <f>SUM(J25:K25)</f>
        <v>50</v>
      </c>
      <c r="J25" s="214">
        <v>14</v>
      </c>
      <c r="K25" s="214">
        <v>36</v>
      </c>
      <c r="L25" s="214"/>
      <c r="M25" s="119" t="s">
        <v>29</v>
      </c>
      <c r="N25" s="119" t="s">
        <v>29</v>
      </c>
      <c r="O25" s="119" t="s">
        <v>29</v>
      </c>
      <c r="P25" s="272"/>
      <c r="R25" s="2085"/>
      <c r="S25" s="2085"/>
      <c r="T25" s="2085"/>
      <c r="U25" s="859"/>
      <c r="V25" s="2085"/>
      <c r="W25" s="2085"/>
    </row>
    <row r="26" spans="2:23" s="193" customFormat="1" ht="12.95" customHeight="1">
      <c r="B26" s="206"/>
      <c r="C26" s="206"/>
      <c r="D26" s="205">
        <v>2023</v>
      </c>
      <c r="E26" s="119" t="s">
        <v>29</v>
      </c>
      <c r="F26" s="119" t="s">
        <v>29</v>
      </c>
      <c r="G26" s="119" t="s">
        <v>29</v>
      </c>
      <c r="H26" s="57"/>
      <c r="I26" s="207">
        <f t="shared" ref="I26:I27" si="6">SUM(J26:K26)</f>
        <v>73</v>
      </c>
      <c r="J26" s="214">
        <v>16</v>
      </c>
      <c r="K26" s="214">
        <v>57</v>
      </c>
      <c r="L26" s="57"/>
      <c r="M26" s="119" t="s">
        <v>29</v>
      </c>
      <c r="N26" s="119" t="s">
        <v>29</v>
      </c>
      <c r="O26" s="119" t="s">
        <v>29</v>
      </c>
      <c r="P26" s="207"/>
      <c r="R26" s="2085"/>
      <c r="S26" s="2085"/>
      <c r="T26" s="2085"/>
      <c r="U26" s="859"/>
      <c r="V26" s="2085"/>
      <c r="W26" s="2085"/>
    </row>
    <row r="27" spans="2:23" s="193" customFormat="1" ht="12.95" customHeight="1">
      <c r="B27" s="206"/>
      <c r="C27" s="206"/>
      <c r="D27" s="205">
        <v>2024</v>
      </c>
      <c r="E27" s="119" t="s">
        <v>29</v>
      </c>
      <c r="F27" s="119" t="s">
        <v>29</v>
      </c>
      <c r="G27" s="119" t="s">
        <v>29</v>
      </c>
      <c r="I27" s="207">
        <f t="shared" si="6"/>
        <v>131</v>
      </c>
      <c r="J27" s="214">
        <v>34</v>
      </c>
      <c r="K27" s="214">
        <v>97</v>
      </c>
      <c r="M27" s="207" t="s">
        <v>29</v>
      </c>
      <c r="N27" s="207" t="s">
        <v>29</v>
      </c>
      <c r="O27" s="207" t="s">
        <v>29</v>
      </c>
      <c r="P27" s="207"/>
      <c r="R27" s="2085"/>
      <c r="S27" s="2085"/>
      <c r="T27" s="2085"/>
      <c r="U27" s="859"/>
      <c r="V27" s="2085"/>
      <c r="W27" s="2085"/>
    </row>
    <row r="28" spans="2:23" s="193" customFormat="1" ht="8.1" customHeight="1">
      <c r="B28" s="206"/>
      <c r="C28" s="206"/>
      <c r="D28" s="205"/>
      <c r="E28" s="207"/>
      <c r="F28" s="119"/>
      <c r="G28" s="119"/>
      <c r="H28" s="54"/>
      <c r="I28" s="207"/>
      <c r="J28" s="214"/>
      <c r="K28" s="214"/>
      <c r="L28" s="57"/>
      <c r="M28" s="207"/>
      <c r="N28" s="119"/>
      <c r="O28" s="119"/>
      <c r="P28" s="207"/>
      <c r="R28" s="2085"/>
      <c r="S28" s="2085"/>
      <c r="T28" s="2085"/>
      <c r="U28" s="859"/>
      <c r="V28" s="2085"/>
      <c r="W28" s="2085"/>
    </row>
    <row r="29" spans="2:23" s="193" customFormat="1" ht="12.95" customHeight="1">
      <c r="B29" s="206" t="s">
        <v>15</v>
      </c>
      <c r="C29" s="206"/>
      <c r="D29" s="205">
        <v>2022</v>
      </c>
      <c r="E29" s="207">
        <f>SUM(F29:G29)</f>
        <v>7</v>
      </c>
      <c r="F29" s="119" t="s">
        <v>29</v>
      </c>
      <c r="G29" s="119">
        <v>7</v>
      </c>
      <c r="H29" s="119"/>
      <c r="I29" s="207">
        <f>SUM(J29:K29)</f>
        <v>24</v>
      </c>
      <c r="J29" s="214">
        <v>7</v>
      </c>
      <c r="K29" s="214">
        <v>17</v>
      </c>
      <c r="L29" s="214"/>
      <c r="M29" s="119" t="s">
        <v>29</v>
      </c>
      <c r="N29" s="119" t="s">
        <v>29</v>
      </c>
      <c r="O29" s="119" t="s">
        <v>29</v>
      </c>
      <c r="P29" s="273"/>
      <c r="R29" s="2085"/>
      <c r="S29" s="2085"/>
      <c r="T29" s="2085"/>
      <c r="U29" s="859"/>
      <c r="V29" s="2085"/>
      <c r="W29" s="2085"/>
    </row>
    <row r="30" spans="2:23" s="193" customFormat="1" ht="12.95" customHeight="1">
      <c r="B30" s="206"/>
      <c r="C30" s="206"/>
      <c r="D30" s="205">
        <v>2023</v>
      </c>
      <c r="E30" s="207">
        <f t="shared" ref="E30:E31" si="7">SUM(F30:G30)</f>
        <v>9</v>
      </c>
      <c r="F30" s="119" t="s">
        <v>29</v>
      </c>
      <c r="G30" s="119">
        <v>9</v>
      </c>
      <c r="H30" s="119"/>
      <c r="I30" s="207">
        <f t="shared" ref="I30:I31" si="8">SUM(J30:K30)</f>
        <v>38</v>
      </c>
      <c r="J30" s="214">
        <v>9</v>
      </c>
      <c r="K30" s="214">
        <v>29</v>
      </c>
      <c r="L30" s="57"/>
      <c r="M30" s="119" t="s">
        <v>29</v>
      </c>
      <c r="N30" s="119" t="s">
        <v>29</v>
      </c>
      <c r="O30" s="119" t="s">
        <v>29</v>
      </c>
      <c r="P30" s="207"/>
      <c r="R30" s="2085"/>
      <c r="S30" s="2085"/>
      <c r="T30" s="2085"/>
      <c r="U30" s="859"/>
      <c r="V30" s="2085"/>
      <c r="W30" s="2085"/>
    </row>
    <row r="31" spans="2:23" s="193" customFormat="1" ht="12.95" customHeight="1">
      <c r="B31" s="206"/>
      <c r="C31" s="206"/>
      <c r="D31" s="205">
        <v>2024</v>
      </c>
      <c r="E31" s="207">
        <f t="shared" si="7"/>
        <v>8</v>
      </c>
      <c r="F31" s="119" t="s">
        <v>29</v>
      </c>
      <c r="G31" s="119">
        <v>8</v>
      </c>
      <c r="I31" s="207">
        <f t="shared" si="8"/>
        <v>31</v>
      </c>
      <c r="J31" s="214">
        <v>7</v>
      </c>
      <c r="K31" s="214">
        <v>24</v>
      </c>
      <c r="M31" s="207" t="s">
        <v>29</v>
      </c>
      <c r="N31" s="207" t="s">
        <v>29</v>
      </c>
      <c r="O31" s="207" t="s">
        <v>29</v>
      </c>
      <c r="P31" s="207"/>
      <c r="R31" s="2085"/>
      <c r="S31" s="2085"/>
      <c r="T31" s="2085"/>
      <c r="U31" s="859"/>
      <c r="V31" s="2085"/>
      <c r="W31" s="2085"/>
    </row>
    <row r="32" spans="2:23" s="193" customFormat="1" ht="8.1" customHeight="1">
      <c r="B32" s="206"/>
      <c r="C32" s="206"/>
      <c r="D32" s="205"/>
      <c r="E32" s="207"/>
      <c r="F32" s="119"/>
      <c r="G32" s="119"/>
      <c r="H32" s="119"/>
      <c r="I32" s="207"/>
      <c r="J32" s="214"/>
      <c r="K32" s="214"/>
      <c r="L32" s="57"/>
      <c r="M32" s="207"/>
      <c r="N32" s="119"/>
      <c r="O32" s="119"/>
      <c r="P32" s="207"/>
      <c r="R32" s="2086"/>
      <c r="S32" s="2086"/>
      <c r="T32" s="2086"/>
      <c r="U32" s="859"/>
      <c r="V32" s="2085"/>
      <c r="W32" s="2085"/>
    </row>
    <row r="33" spans="2:23" s="193" customFormat="1" ht="12.95" customHeight="1">
      <c r="B33" s="206" t="s">
        <v>16</v>
      </c>
      <c r="C33" s="212"/>
      <c r="D33" s="205">
        <v>2022</v>
      </c>
      <c r="E33" s="119" t="s">
        <v>29</v>
      </c>
      <c r="F33" s="119" t="s">
        <v>29</v>
      </c>
      <c r="G33" s="119" t="s">
        <v>29</v>
      </c>
      <c r="H33" s="119"/>
      <c r="I33" s="207">
        <f>SUM(J33:K33)</f>
        <v>77</v>
      </c>
      <c r="J33" s="214">
        <v>20</v>
      </c>
      <c r="K33" s="214">
        <v>57</v>
      </c>
      <c r="L33" s="214"/>
      <c r="M33" s="119" t="s">
        <v>29</v>
      </c>
      <c r="N33" s="119" t="s">
        <v>29</v>
      </c>
      <c r="O33" s="119" t="s">
        <v>29</v>
      </c>
      <c r="P33" s="207"/>
      <c r="R33" s="2085"/>
      <c r="S33" s="2085"/>
      <c r="T33" s="2085"/>
      <c r="U33" s="859"/>
      <c r="V33" s="2085"/>
      <c r="W33" s="2085"/>
    </row>
    <row r="34" spans="2:23" s="193" customFormat="1" ht="12.95" customHeight="1">
      <c r="B34" s="206"/>
      <c r="C34" s="212"/>
      <c r="D34" s="205">
        <v>2023</v>
      </c>
      <c r="E34" s="119" t="s">
        <v>29</v>
      </c>
      <c r="F34" s="119" t="s">
        <v>29</v>
      </c>
      <c r="G34" s="119" t="s">
        <v>29</v>
      </c>
      <c r="H34" s="119"/>
      <c r="I34" s="207">
        <f t="shared" ref="I34:I35" si="9">SUM(J34:K34)</f>
        <v>95</v>
      </c>
      <c r="J34" s="214">
        <v>23</v>
      </c>
      <c r="K34" s="214">
        <v>72</v>
      </c>
      <c r="L34" s="57"/>
      <c r="M34" s="119" t="s">
        <v>29</v>
      </c>
      <c r="N34" s="119" t="s">
        <v>29</v>
      </c>
      <c r="O34" s="119" t="s">
        <v>29</v>
      </c>
      <c r="P34" s="207"/>
      <c r="R34" s="2085"/>
      <c r="S34" s="2086"/>
      <c r="T34" s="2086"/>
      <c r="U34" s="859"/>
      <c r="V34" s="2085"/>
      <c r="W34" s="2085"/>
    </row>
    <row r="35" spans="2:23" s="193" customFormat="1" ht="12.95" customHeight="1">
      <c r="B35" s="206"/>
      <c r="C35" s="212"/>
      <c r="D35" s="205">
        <v>2024</v>
      </c>
      <c r="E35" s="119" t="s">
        <v>29</v>
      </c>
      <c r="F35" s="119" t="s">
        <v>29</v>
      </c>
      <c r="G35" s="119" t="s">
        <v>29</v>
      </c>
      <c r="I35" s="207">
        <f t="shared" si="9"/>
        <v>122</v>
      </c>
      <c r="J35" s="214">
        <v>35</v>
      </c>
      <c r="K35" s="214">
        <v>87</v>
      </c>
      <c r="M35" s="207" t="s">
        <v>29</v>
      </c>
      <c r="N35" s="207" t="s">
        <v>29</v>
      </c>
      <c r="O35" s="207" t="s">
        <v>29</v>
      </c>
      <c r="P35" s="207"/>
      <c r="R35" s="2085"/>
      <c r="S35" s="2085"/>
      <c r="T35" s="2085"/>
      <c r="U35" s="859"/>
      <c r="V35" s="2085"/>
      <c r="W35" s="2085"/>
    </row>
    <row r="36" spans="2:23" s="193" customFormat="1" ht="8.1" customHeight="1">
      <c r="B36" s="206"/>
      <c r="C36" s="212"/>
      <c r="D36" s="205"/>
      <c r="E36" s="207"/>
      <c r="F36" s="119"/>
      <c r="G36" s="119"/>
      <c r="H36" s="119"/>
      <c r="I36" s="207"/>
      <c r="J36" s="214"/>
      <c r="K36" s="214"/>
      <c r="L36" s="57"/>
      <c r="M36" s="207"/>
      <c r="N36" s="119"/>
      <c r="O36" s="119"/>
      <c r="P36" s="207"/>
      <c r="R36" s="2085"/>
      <c r="S36" s="2085"/>
      <c r="T36" s="2085"/>
      <c r="U36" s="859"/>
      <c r="V36" s="2085"/>
      <c r="W36" s="2085"/>
    </row>
    <row r="37" spans="2:23" s="193" customFormat="1" ht="12.95" customHeight="1">
      <c r="B37" s="206" t="s">
        <v>17</v>
      </c>
      <c r="C37" s="194"/>
      <c r="D37" s="205">
        <v>2022</v>
      </c>
      <c r="E37" s="119" t="s">
        <v>29</v>
      </c>
      <c r="F37" s="119" t="s">
        <v>29</v>
      </c>
      <c r="G37" s="119" t="s">
        <v>29</v>
      </c>
      <c r="H37" s="119"/>
      <c r="I37" s="207">
        <f>SUM(J37:K37)</f>
        <v>252</v>
      </c>
      <c r="J37" s="214">
        <v>80</v>
      </c>
      <c r="K37" s="214">
        <v>172</v>
      </c>
      <c r="L37" s="214"/>
      <c r="M37" s="119" t="s">
        <v>29</v>
      </c>
      <c r="N37" s="119" t="s">
        <v>29</v>
      </c>
      <c r="O37" s="119" t="s">
        <v>29</v>
      </c>
      <c r="P37" s="207"/>
      <c r="R37" s="859"/>
      <c r="S37" s="859"/>
      <c r="T37" s="859"/>
      <c r="U37" s="859"/>
      <c r="V37" s="859"/>
      <c r="W37" s="859"/>
    </row>
    <row r="38" spans="2:23" s="193" customFormat="1" ht="12.95" customHeight="1">
      <c r="B38" s="206"/>
      <c r="C38" s="194"/>
      <c r="D38" s="205">
        <v>2023</v>
      </c>
      <c r="E38" s="119" t="s">
        <v>29</v>
      </c>
      <c r="F38" s="119" t="s">
        <v>29</v>
      </c>
      <c r="G38" s="119" t="s">
        <v>29</v>
      </c>
      <c r="H38" s="119"/>
      <c r="I38" s="207">
        <f t="shared" ref="I38:I39" si="10">SUM(J38:K38)</f>
        <v>267</v>
      </c>
      <c r="J38" s="214">
        <v>83</v>
      </c>
      <c r="K38" s="214">
        <v>184</v>
      </c>
      <c r="L38" s="57"/>
      <c r="M38" s="119" t="s">
        <v>29</v>
      </c>
      <c r="N38" s="119" t="s">
        <v>29</v>
      </c>
      <c r="O38" s="119" t="s">
        <v>29</v>
      </c>
      <c r="P38" s="207"/>
      <c r="R38" s="215"/>
      <c r="S38" s="215"/>
      <c r="T38" s="215"/>
      <c r="U38" s="215"/>
      <c r="V38" s="215"/>
      <c r="W38" s="215"/>
    </row>
    <row r="39" spans="2:23" s="193" customFormat="1" ht="12.95" customHeight="1">
      <c r="B39" s="206"/>
      <c r="C39" s="194"/>
      <c r="D39" s="205">
        <v>2024</v>
      </c>
      <c r="E39" s="207">
        <f t="shared" ref="E39" si="11">SUM(F39:G39)</f>
        <v>5</v>
      </c>
      <c r="F39" s="119">
        <v>2</v>
      </c>
      <c r="G39" s="119">
        <v>3</v>
      </c>
      <c r="I39" s="207">
        <f t="shared" si="10"/>
        <v>415</v>
      </c>
      <c r="J39" s="214">
        <v>126</v>
      </c>
      <c r="K39" s="214">
        <v>289</v>
      </c>
      <c r="M39" s="207" t="s">
        <v>29</v>
      </c>
      <c r="N39" s="207" t="s">
        <v>29</v>
      </c>
      <c r="O39" s="207" t="s">
        <v>29</v>
      </c>
      <c r="P39" s="207"/>
      <c r="R39" s="215"/>
      <c r="S39" s="215"/>
      <c r="T39" s="215"/>
      <c r="U39" s="215"/>
      <c r="V39" s="215"/>
      <c r="W39" s="215"/>
    </row>
    <row r="40" spans="2:23" s="193" customFormat="1" ht="8.1" customHeight="1">
      <c r="B40" s="206"/>
      <c r="C40" s="194"/>
      <c r="D40" s="205"/>
      <c r="E40" s="207"/>
      <c r="F40" s="119"/>
      <c r="G40" s="119"/>
      <c r="H40" s="211"/>
      <c r="I40" s="207"/>
      <c r="J40" s="214"/>
      <c r="K40" s="214"/>
      <c r="L40" s="57"/>
      <c r="M40" s="207"/>
      <c r="N40" s="119"/>
      <c r="O40" s="119"/>
      <c r="P40" s="207"/>
      <c r="R40" s="215"/>
      <c r="S40" s="215"/>
      <c r="T40" s="215"/>
      <c r="U40" s="215"/>
      <c r="V40" s="215"/>
      <c r="W40" s="215"/>
    </row>
    <row r="41" spans="2:23" s="193" customFormat="1" ht="12.95" customHeight="1">
      <c r="B41" s="206" t="s">
        <v>18</v>
      </c>
      <c r="C41" s="194"/>
      <c r="D41" s="205">
        <v>2022</v>
      </c>
      <c r="E41" s="119" t="s">
        <v>29</v>
      </c>
      <c r="F41" s="119" t="s">
        <v>29</v>
      </c>
      <c r="G41" s="119" t="s">
        <v>29</v>
      </c>
      <c r="H41" s="214"/>
      <c r="I41" s="207">
        <f>SUM(J41:K41)</f>
        <v>76</v>
      </c>
      <c r="J41" s="214">
        <v>26</v>
      </c>
      <c r="K41" s="214">
        <v>50</v>
      </c>
      <c r="L41" s="214"/>
      <c r="M41" s="119" t="s">
        <v>29</v>
      </c>
      <c r="N41" s="119" t="s">
        <v>29</v>
      </c>
      <c r="O41" s="119" t="s">
        <v>29</v>
      </c>
      <c r="P41" s="207"/>
      <c r="R41" s="215"/>
      <c r="S41" s="215"/>
      <c r="T41" s="215"/>
      <c r="U41" s="215"/>
      <c r="V41" s="215"/>
      <c r="W41" s="215"/>
    </row>
    <row r="42" spans="2:23" s="193" customFormat="1" ht="12.95" customHeight="1">
      <c r="B42" s="206"/>
      <c r="C42" s="194"/>
      <c r="D42" s="205">
        <v>2023</v>
      </c>
      <c r="E42" s="119" t="s">
        <v>29</v>
      </c>
      <c r="F42" s="119" t="s">
        <v>29</v>
      </c>
      <c r="G42" s="119" t="s">
        <v>29</v>
      </c>
      <c r="H42" s="57"/>
      <c r="I42" s="207">
        <f t="shared" ref="I42:I43" si="12">SUM(J42:K42)</f>
        <v>83</v>
      </c>
      <c r="J42" s="214">
        <v>30</v>
      </c>
      <c r="K42" s="214">
        <v>53</v>
      </c>
      <c r="L42" s="57"/>
      <c r="M42" s="119" t="s">
        <v>29</v>
      </c>
      <c r="N42" s="119" t="s">
        <v>29</v>
      </c>
      <c r="O42" s="119" t="s">
        <v>29</v>
      </c>
      <c r="P42" s="207"/>
      <c r="R42" s="215"/>
      <c r="S42" s="215"/>
      <c r="T42" s="215"/>
      <c r="U42" s="215"/>
      <c r="V42" s="215"/>
      <c r="W42" s="215"/>
    </row>
    <row r="43" spans="2:23" s="193" customFormat="1" ht="12.95" customHeight="1">
      <c r="B43" s="206"/>
      <c r="C43" s="194"/>
      <c r="D43" s="205">
        <v>2024</v>
      </c>
      <c r="E43" s="119" t="s">
        <v>29</v>
      </c>
      <c r="F43" s="119" t="s">
        <v>29</v>
      </c>
      <c r="G43" s="119" t="s">
        <v>29</v>
      </c>
      <c r="I43" s="207">
        <f t="shared" si="12"/>
        <v>60</v>
      </c>
      <c r="J43" s="214">
        <v>17</v>
      </c>
      <c r="K43" s="214">
        <v>43</v>
      </c>
      <c r="M43" s="207" t="s">
        <v>29</v>
      </c>
      <c r="N43" s="207" t="s">
        <v>29</v>
      </c>
      <c r="O43" s="207" t="s">
        <v>29</v>
      </c>
      <c r="P43" s="207"/>
      <c r="R43" s="215"/>
      <c r="S43" s="215"/>
      <c r="T43" s="215"/>
      <c r="U43" s="215"/>
      <c r="V43" s="215"/>
      <c r="W43" s="215"/>
    </row>
    <row r="44" spans="2:23" s="193" customFormat="1" ht="8.1" customHeight="1">
      <c r="B44" s="206"/>
      <c r="C44" s="194"/>
      <c r="D44" s="205"/>
      <c r="E44" s="207"/>
      <c r="F44" s="119"/>
      <c r="G44" s="119"/>
      <c r="H44" s="57"/>
      <c r="I44" s="207"/>
      <c r="J44" s="214"/>
      <c r="K44" s="214"/>
      <c r="L44" s="57"/>
      <c r="M44" s="207"/>
      <c r="N44" s="119"/>
      <c r="O44" s="119"/>
      <c r="P44" s="207"/>
      <c r="R44" s="215"/>
      <c r="S44" s="215"/>
      <c r="T44" s="215"/>
      <c r="U44" s="215"/>
      <c r="V44" s="215"/>
      <c r="W44" s="215"/>
    </row>
    <row r="45" spans="2:23" s="193" customFormat="1" ht="12.95" customHeight="1">
      <c r="B45" s="206" t="s">
        <v>19</v>
      </c>
      <c r="C45" s="194"/>
      <c r="D45" s="205">
        <v>2022</v>
      </c>
      <c r="E45" s="207">
        <f>SUM(F45:G45)</f>
        <v>42</v>
      </c>
      <c r="F45" s="119">
        <v>7</v>
      </c>
      <c r="G45" s="119">
        <v>35</v>
      </c>
      <c r="H45" s="214"/>
      <c r="I45" s="207">
        <f>SUM(J45:K45)</f>
        <v>536</v>
      </c>
      <c r="J45" s="214">
        <v>172</v>
      </c>
      <c r="K45" s="214">
        <v>364</v>
      </c>
      <c r="L45" s="214"/>
      <c r="M45" s="207">
        <f>SUM(N45:O45)</f>
        <v>11</v>
      </c>
      <c r="N45" s="119">
        <v>5</v>
      </c>
      <c r="O45" s="119">
        <v>6</v>
      </c>
      <c r="P45" s="207"/>
      <c r="R45" s="215"/>
      <c r="S45" s="215"/>
      <c r="T45" s="215"/>
      <c r="U45" s="215"/>
      <c r="V45" s="215"/>
      <c r="W45" s="215"/>
    </row>
    <row r="46" spans="2:23" s="193" customFormat="1" ht="12.95" customHeight="1">
      <c r="B46" s="206"/>
      <c r="C46" s="194"/>
      <c r="D46" s="205">
        <v>2023</v>
      </c>
      <c r="E46" s="207">
        <f t="shared" ref="E46:E47" si="13">SUM(F46:G46)</f>
        <v>46</v>
      </c>
      <c r="F46" s="119">
        <v>7</v>
      </c>
      <c r="G46" s="119">
        <v>39</v>
      </c>
      <c r="H46" s="57"/>
      <c r="I46" s="207">
        <f t="shared" ref="I46:I47" si="14">SUM(J46:K46)</f>
        <v>606</v>
      </c>
      <c r="J46" s="214">
        <v>200</v>
      </c>
      <c r="K46" s="214">
        <v>406</v>
      </c>
      <c r="L46" s="57"/>
      <c r="M46" s="207">
        <f t="shared" ref="M46:M47" si="15">SUM(N46:O46)</f>
        <v>19</v>
      </c>
      <c r="N46" s="119">
        <v>11</v>
      </c>
      <c r="O46" s="119">
        <v>8</v>
      </c>
      <c r="P46" s="207"/>
      <c r="R46" s="215"/>
      <c r="S46" s="215"/>
      <c r="T46" s="215"/>
      <c r="U46" s="215"/>
      <c r="V46" s="215"/>
      <c r="W46" s="215"/>
    </row>
    <row r="47" spans="2:23" s="193" customFormat="1" ht="12.95" customHeight="1">
      <c r="B47" s="206"/>
      <c r="C47" s="194"/>
      <c r="D47" s="205">
        <v>2024</v>
      </c>
      <c r="E47" s="207">
        <f t="shared" si="13"/>
        <v>40</v>
      </c>
      <c r="F47" s="119">
        <v>7</v>
      </c>
      <c r="G47" s="119">
        <v>33</v>
      </c>
      <c r="I47" s="207">
        <f t="shared" si="14"/>
        <v>737</v>
      </c>
      <c r="J47" s="214">
        <v>253</v>
      </c>
      <c r="K47" s="214">
        <v>484</v>
      </c>
      <c r="M47" s="207">
        <f t="shared" si="15"/>
        <v>18</v>
      </c>
      <c r="N47" s="119">
        <v>8</v>
      </c>
      <c r="O47" s="119">
        <v>10</v>
      </c>
      <c r="P47" s="207"/>
      <c r="R47" s="215"/>
      <c r="S47" s="215"/>
      <c r="T47" s="215"/>
      <c r="U47" s="215"/>
      <c r="V47" s="215"/>
      <c r="W47" s="215"/>
    </row>
    <row r="48" spans="2:23" s="193" customFormat="1" ht="8.1" customHeight="1">
      <c r="B48" s="206"/>
      <c r="C48" s="194"/>
      <c r="D48" s="205"/>
      <c r="E48" s="207"/>
      <c r="F48" s="119"/>
      <c r="G48" s="119"/>
      <c r="H48" s="54"/>
      <c r="I48" s="207"/>
      <c r="J48" s="214"/>
      <c r="K48" s="214"/>
      <c r="L48" s="54"/>
      <c r="M48" s="207"/>
      <c r="N48" s="119"/>
      <c r="O48" s="119"/>
      <c r="P48" s="207"/>
      <c r="R48" s="215"/>
      <c r="S48" s="215"/>
      <c r="T48" s="215"/>
      <c r="U48" s="215"/>
      <c r="V48" s="215"/>
      <c r="W48" s="215"/>
    </row>
    <row r="49" spans="2:23" s="193" customFormat="1" ht="12.95" customHeight="1">
      <c r="B49" s="206" t="s">
        <v>20</v>
      </c>
      <c r="C49" s="194"/>
      <c r="D49" s="205">
        <v>2022</v>
      </c>
      <c r="E49" s="207">
        <f>SUM(F49:G49)</f>
        <v>23</v>
      </c>
      <c r="F49" s="119">
        <v>1</v>
      </c>
      <c r="G49" s="119">
        <v>22</v>
      </c>
      <c r="H49" s="119"/>
      <c r="I49" s="207">
        <f>SUM(J49:K49)</f>
        <v>227</v>
      </c>
      <c r="J49" s="214">
        <v>53</v>
      </c>
      <c r="K49" s="214">
        <v>174</v>
      </c>
      <c r="L49" s="119"/>
      <c r="M49" s="119" t="s">
        <v>29</v>
      </c>
      <c r="N49" s="119" t="s">
        <v>29</v>
      </c>
      <c r="O49" s="119" t="s">
        <v>29</v>
      </c>
      <c r="P49" s="207"/>
      <c r="R49" s="215"/>
      <c r="S49" s="215"/>
      <c r="T49" s="215"/>
      <c r="U49" s="215"/>
      <c r="V49" s="215"/>
      <c r="W49" s="215"/>
    </row>
    <row r="50" spans="2:23" s="193" customFormat="1" ht="12.95" customHeight="1">
      <c r="B50" s="206"/>
      <c r="C50" s="194"/>
      <c r="D50" s="205">
        <v>2023</v>
      </c>
      <c r="E50" s="207">
        <f t="shared" ref="E50:E51" si="16">SUM(F50:G50)</f>
        <v>24</v>
      </c>
      <c r="F50" s="119">
        <v>1</v>
      </c>
      <c r="G50" s="119">
        <v>23</v>
      </c>
      <c r="H50" s="119"/>
      <c r="I50" s="207">
        <f t="shared" ref="I50:I51" si="17">SUM(J50:K50)</f>
        <v>221</v>
      </c>
      <c r="J50" s="214">
        <v>51</v>
      </c>
      <c r="K50" s="214">
        <v>170</v>
      </c>
      <c r="L50" s="119"/>
      <c r="M50" s="119" t="s">
        <v>29</v>
      </c>
      <c r="N50" s="119" t="s">
        <v>29</v>
      </c>
      <c r="O50" s="119" t="s">
        <v>29</v>
      </c>
      <c r="P50" s="56"/>
      <c r="R50" s="215"/>
      <c r="S50" s="215"/>
      <c r="T50" s="215"/>
      <c r="U50" s="215"/>
      <c r="V50" s="215"/>
      <c r="W50" s="215"/>
    </row>
    <row r="51" spans="2:23" s="193" customFormat="1" ht="12.95" customHeight="1">
      <c r="B51" s="206"/>
      <c r="C51" s="194"/>
      <c r="D51" s="205">
        <v>2024</v>
      </c>
      <c r="E51" s="207">
        <f t="shared" si="16"/>
        <v>25</v>
      </c>
      <c r="F51" s="119">
        <v>2</v>
      </c>
      <c r="G51" s="119">
        <v>23</v>
      </c>
      <c r="I51" s="207">
        <f t="shared" si="17"/>
        <v>261</v>
      </c>
      <c r="J51" s="214">
        <v>60</v>
      </c>
      <c r="K51" s="214">
        <v>201</v>
      </c>
      <c r="M51" s="207" t="s">
        <v>29</v>
      </c>
      <c r="N51" s="207" t="s">
        <v>29</v>
      </c>
      <c r="O51" s="207" t="s">
        <v>29</v>
      </c>
      <c r="P51" s="56"/>
      <c r="R51" s="215"/>
      <c r="S51" s="215"/>
      <c r="T51" s="215"/>
      <c r="U51" s="215"/>
      <c r="V51" s="215"/>
      <c r="W51" s="215"/>
    </row>
    <row r="52" spans="2:23" s="193" customFormat="1" ht="8.1" customHeight="1">
      <c r="B52" s="206"/>
      <c r="C52" s="194"/>
      <c r="D52" s="205"/>
      <c r="E52" s="207"/>
      <c r="F52" s="119"/>
      <c r="G52" s="119"/>
      <c r="H52" s="119"/>
      <c r="I52" s="207"/>
      <c r="J52" s="214"/>
      <c r="K52" s="214"/>
      <c r="L52" s="211"/>
      <c r="M52" s="207"/>
      <c r="N52" s="119"/>
      <c r="O52" s="119"/>
      <c r="P52" s="56"/>
      <c r="R52" s="215"/>
      <c r="S52" s="215"/>
      <c r="T52" s="215"/>
      <c r="U52" s="215"/>
      <c r="V52" s="215"/>
      <c r="W52" s="215"/>
    </row>
    <row r="53" spans="2:23" s="193" customFormat="1" ht="12.95" customHeight="1">
      <c r="B53" s="206" t="s">
        <v>21</v>
      </c>
      <c r="C53" s="212"/>
      <c r="D53" s="205">
        <v>2022</v>
      </c>
      <c r="E53" s="119" t="s">
        <v>29</v>
      </c>
      <c r="F53" s="119" t="s">
        <v>29</v>
      </c>
      <c r="G53" s="119" t="s">
        <v>29</v>
      </c>
      <c r="H53" s="119"/>
      <c r="I53" s="207" t="s">
        <v>29</v>
      </c>
      <c r="J53" s="214" t="s">
        <v>29</v>
      </c>
      <c r="K53" s="214" t="s">
        <v>29</v>
      </c>
      <c r="L53" s="214"/>
      <c r="M53" s="119" t="s">
        <v>29</v>
      </c>
      <c r="N53" s="119" t="s">
        <v>29</v>
      </c>
      <c r="O53" s="119" t="s">
        <v>29</v>
      </c>
      <c r="P53" s="56"/>
      <c r="R53" s="215"/>
      <c r="S53" s="215"/>
      <c r="T53" s="215"/>
      <c r="U53" s="215"/>
      <c r="V53" s="215"/>
      <c r="W53" s="215"/>
    </row>
    <row r="54" spans="2:23" s="193" customFormat="1" ht="12.95" customHeight="1">
      <c r="B54" s="206"/>
      <c r="C54" s="212"/>
      <c r="D54" s="205">
        <v>2023</v>
      </c>
      <c r="E54" s="119" t="s">
        <v>29</v>
      </c>
      <c r="F54" s="119" t="s">
        <v>29</v>
      </c>
      <c r="G54" s="119" t="s">
        <v>29</v>
      </c>
      <c r="H54" s="119"/>
      <c r="I54" s="207" t="s">
        <v>29</v>
      </c>
      <c r="J54" s="214" t="s">
        <v>29</v>
      </c>
      <c r="K54" s="214" t="s">
        <v>29</v>
      </c>
      <c r="L54" s="57"/>
      <c r="M54" s="119" t="s">
        <v>29</v>
      </c>
      <c r="N54" s="119" t="s">
        <v>29</v>
      </c>
      <c r="O54" s="119" t="s">
        <v>29</v>
      </c>
      <c r="P54" s="56"/>
      <c r="R54" s="215"/>
      <c r="S54" s="215"/>
      <c r="T54" s="215"/>
      <c r="U54" s="215"/>
      <c r="V54" s="215"/>
      <c r="W54" s="215"/>
    </row>
    <row r="55" spans="2:23" s="193" customFormat="1" ht="12.95" customHeight="1">
      <c r="B55" s="206"/>
      <c r="C55" s="212"/>
      <c r="D55" s="205">
        <v>2024</v>
      </c>
      <c r="E55" s="119" t="s">
        <v>29</v>
      </c>
      <c r="F55" s="119" t="s">
        <v>29</v>
      </c>
      <c r="G55" s="119" t="s">
        <v>29</v>
      </c>
      <c r="I55" s="207"/>
      <c r="J55" s="214" t="s">
        <v>29</v>
      </c>
      <c r="K55" s="214" t="s">
        <v>29</v>
      </c>
      <c r="M55" s="207" t="s">
        <v>29</v>
      </c>
      <c r="N55" s="207" t="s">
        <v>29</v>
      </c>
      <c r="O55" s="207" t="s">
        <v>29</v>
      </c>
      <c r="P55" s="56"/>
      <c r="R55" s="215"/>
      <c r="S55" s="215"/>
      <c r="T55" s="215"/>
      <c r="U55" s="215"/>
      <c r="V55" s="215"/>
      <c r="W55" s="215"/>
    </row>
    <row r="56" spans="2:23" s="193" customFormat="1" ht="8.1" customHeight="1">
      <c r="B56" s="206"/>
      <c r="C56" s="212"/>
      <c r="D56" s="205"/>
      <c r="E56" s="207"/>
      <c r="F56" s="119"/>
      <c r="G56" s="119"/>
      <c r="H56" s="119"/>
      <c r="I56" s="207"/>
      <c r="J56" s="214"/>
      <c r="K56" s="214"/>
      <c r="L56" s="57"/>
      <c r="M56" s="207"/>
      <c r="N56" s="119"/>
      <c r="O56" s="119"/>
      <c r="P56" s="56"/>
      <c r="R56" s="215"/>
      <c r="S56" s="215"/>
      <c r="T56" s="215"/>
      <c r="U56" s="215"/>
      <c r="V56" s="215"/>
      <c r="W56" s="215"/>
    </row>
    <row r="57" spans="2:23" s="193" customFormat="1" ht="12.95" customHeight="1">
      <c r="B57" s="206" t="s">
        <v>22</v>
      </c>
      <c r="C57" s="194"/>
      <c r="D57" s="205">
        <v>2022</v>
      </c>
      <c r="E57" s="119" t="s">
        <v>29</v>
      </c>
      <c r="F57" s="119" t="s">
        <v>29</v>
      </c>
      <c r="G57" s="119" t="s">
        <v>29</v>
      </c>
      <c r="H57" s="119"/>
      <c r="I57" s="207">
        <f>SUM(J57:K57)</f>
        <v>3742</v>
      </c>
      <c r="J57" s="214">
        <v>1044</v>
      </c>
      <c r="K57" s="214">
        <v>2698</v>
      </c>
      <c r="L57" s="214"/>
      <c r="M57" s="207">
        <f>SUM(N57:O57)</f>
        <v>138</v>
      </c>
      <c r="N57" s="119">
        <v>51</v>
      </c>
      <c r="O57" s="119">
        <v>87</v>
      </c>
      <c r="P57" s="56"/>
      <c r="R57" s="215"/>
      <c r="S57" s="215"/>
      <c r="T57" s="215"/>
      <c r="U57" s="215"/>
      <c r="V57" s="215"/>
      <c r="W57" s="215"/>
    </row>
    <row r="58" spans="2:23" s="193" customFormat="1" ht="12.95" customHeight="1">
      <c r="B58" s="206"/>
      <c r="C58" s="194"/>
      <c r="D58" s="205">
        <v>2023</v>
      </c>
      <c r="E58" s="207">
        <f t="shared" ref="E58:E59" si="18">SUM(F58:G58)</f>
        <v>15</v>
      </c>
      <c r="F58" s="119">
        <v>3</v>
      </c>
      <c r="G58" s="119">
        <v>12</v>
      </c>
      <c r="H58" s="119"/>
      <c r="I58" s="207">
        <f t="shared" ref="I58:I59" si="19">SUM(J58:K58)</f>
        <v>3833</v>
      </c>
      <c r="J58" s="214">
        <v>1066</v>
      </c>
      <c r="K58" s="214">
        <v>2767</v>
      </c>
      <c r="L58" s="57"/>
      <c r="M58" s="207">
        <f t="shared" ref="M58:M59" si="20">SUM(N58:O58)</f>
        <v>140</v>
      </c>
      <c r="N58" s="119">
        <v>53</v>
      </c>
      <c r="O58" s="119">
        <v>87</v>
      </c>
      <c r="P58" s="207"/>
      <c r="R58" s="215"/>
      <c r="S58" s="215"/>
      <c r="T58" s="215"/>
      <c r="U58" s="215"/>
      <c r="V58" s="215"/>
      <c r="W58" s="215"/>
    </row>
    <row r="59" spans="2:23" s="193" customFormat="1" ht="12.95" customHeight="1">
      <c r="B59" s="206"/>
      <c r="C59" s="194"/>
      <c r="D59" s="205">
        <v>2024</v>
      </c>
      <c r="E59" s="207">
        <f t="shared" si="18"/>
        <v>23</v>
      </c>
      <c r="F59" s="119">
        <v>7</v>
      </c>
      <c r="G59" s="119">
        <v>16</v>
      </c>
      <c r="I59" s="207">
        <f t="shared" si="19"/>
        <v>4883</v>
      </c>
      <c r="J59" s="214">
        <v>1284</v>
      </c>
      <c r="K59" s="214">
        <v>3599</v>
      </c>
      <c r="M59" s="207">
        <f t="shared" si="20"/>
        <v>166</v>
      </c>
      <c r="N59" s="119">
        <v>57</v>
      </c>
      <c r="O59" s="119">
        <v>109</v>
      </c>
      <c r="P59" s="207"/>
      <c r="R59" s="215"/>
      <c r="S59" s="215"/>
      <c r="T59" s="215"/>
      <c r="U59" s="215"/>
      <c r="V59" s="215"/>
      <c r="W59" s="215"/>
    </row>
    <row r="60" spans="2:23" s="193" customFormat="1" ht="8.1" customHeight="1">
      <c r="B60" s="206"/>
      <c r="C60" s="194"/>
      <c r="D60" s="205"/>
      <c r="E60" s="207"/>
      <c r="F60" s="119"/>
      <c r="G60" s="119"/>
      <c r="H60" s="119"/>
      <c r="I60" s="207"/>
      <c r="J60" s="214"/>
      <c r="K60" s="214"/>
      <c r="L60" s="57"/>
      <c r="M60" s="207"/>
      <c r="N60" s="119"/>
      <c r="O60" s="119"/>
      <c r="P60" s="207"/>
      <c r="R60" s="215"/>
      <c r="S60" s="215"/>
      <c r="T60" s="215"/>
      <c r="U60" s="215"/>
      <c r="V60" s="215"/>
      <c r="W60" s="215"/>
    </row>
    <row r="61" spans="2:23" s="193" customFormat="1" ht="12.95" customHeight="1">
      <c r="B61" s="206" t="s">
        <v>23</v>
      </c>
      <c r="C61" s="194"/>
      <c r="D61" s="205">
        <v>2022</v>
      </c>
      <c r="E61" s="119" t="s">
        <v>29</v>
      </c>
      <c r="F61" s="119" t="s">
        <v>29</v>
      </c>
      <c r="G61" s="119" t="s">
        <v>29</v>
      </c>
      <c r="H61" s="119"/>
      <c r="I61" s="207">
        <f>SUM(J61:K61)</f>
        <v>27</v>
      </c>
      <c r="J61" s="214">
        <v>1</v>
      </c>
      <c r="K61" s="214">
        <v>26</v>
      </c>
      <c r="L61" s="214"/>
      <c r="M61" s="119" t="s">
        <v>29</v>
      </c>
      <c r="N61" s="119" t="s">
        <v>29</v>
      </c>
      <c r="O61" s="119" t="s">
        <v>29</v>
      </c>
      <c r="P61" s="207"/>
      <c r="R61" s="215"/>
      <c r="S61" s="215"/>
      <c r="T61" s="215"/>
      <c r="U61" s="215"/>
      <c r="V61" s="215"/>
      <c r="W61" s="215"/>
    </row>
    <row r="62" spans="2:23" s="193" customFormat="1" ht="12.95" customHeight="1">
      <c r="B62" s="206"/>
      <c r="C62" s="194"/>
      <c r="D62" s="205">
        <v>2023</v>
      </c>
      <c r="E62" s="119" t="s">
        <v>29</v>
      </c>
      <c r="F62" s="119" t="s">
        <v>29</v>
      </c>
      <c r="G62" s="119" t="s">
        <v>29</v>
      </c>
      <c r="H62" s="119"/>
      <c r="I62" s="207">
        <f t="shared" ref="I62:I63" si="21">SUM(J62:K62)</f>
        <v>20</v>
      </c>
      <c r="J62" s="214">
        <v>1</v>
      </c>
      <c r="K62" s="214">
        <v>19</v>
      </c>
      <c r="L62" s="57"/>
      <c r="M62" s="119" t="s">
        <v>29</v>
      </c>
      <c r="N62" s="119" t="s">
        <v>29</v>
      </c>
      <c r="O62" s="119" t="s">
        <v>29</v>
      </c>
      <c r="P62" s="207"/>
      <c r="R62" s="215"/>
      <c r="S62" s="215"/>
      <c r="T62" s="215"/>
      <c r="U62" s="215"/>
      <c r="V62" s="215"/>
      <c r="W62" s="215"/>
    </row>
    <row r="63" spans="2:23" s="193" customFormat="1" ht="12.95" customHeight="1">
      <c r="B63" s="206"/>
      <c r="C63" s="194"/>
      <c r="D63" s="205">
        <v>2024</v>
      </c>
      <c r="E63" s="119" t="s">
        <v>29</v>
      </c>
      <c r="F63" s="119" t="s">
        <v>29</v>
      </c>
      <c r="G63" s="119" t="s">
        <v>29</v>
      </c>
      <c r="I63" s="207">
        <f t="shared" si="21"/>
        <v>29</v>
      </c>
      <c r="J63" s="214">
        <v>4</v>
      </c>
      <c r="K63" s="214">
        <v>25</v>
      </c>
      <c r="M63" s="207" t="s">
        <v>29</v>
      </c>
      <c r="N63" s="207" t="s">
        <v>29</v>
      </c>
      <c r="O63" s="207" t="s">
        <v>29</v>
      </c>
      <c r="P63" s="207"/>
      <c r="R63" s="215"/>
      <c r="S63" s="215"/>
      <c r="T63" s="215"/>
      <c r="U63" s="215"/>
      <c r="V63" s="215"/>
      <c r="W63" s="215"/>
    </row>
    <row r="64" spans="2:23" s="193" customFormat="1" ht="8.1" customHeight="1">
      <c r="B64" s="206"/>
      <c r="C64" s="194"/>
      <c r="D64" s="205"/>
      <c r="E64" s="207"/>
      <c r="F64" s="119"/>
      <c r="G64" s="119"/>
      <c r="H64" s="211"/>
      <c r="I64" s="207"/>
      <c r="J64" s="214"/>
      <c r="K64" s="214"/>
      <c r="L64" s="57"/>
      <c r="M64" s="207"/>
      <c r="N64" s="119"/>
      <c r="O64" s="119"/>
      <c r="P64" s="207"/>
      <c r="R64" s="215"/>
      <c r="S64" s="215"/>
      <c r="T64" s="215"/>
      <c r="U64" s="215"/>
      <c r="V64" s="215"/>
      <c r="W64" s="215"/>
    </row>
    <row r="65" spans="2:23" s="193" customFormat="1" ht="12.95" customHeight="1">
      <c r="B65" s="206" t="s">
        <v>24</v>
      </c>
      <c r="C65" s="194"/>
      <c r="D65" s="205">
        <v>2022</v>
      </c>
      <c r="E65" s="119" t="s">
        <v>29</v>
      </c>
      <c r="F65" s="119" t="s">
        <v>29</v>
      </c>
      <c r="G65" s="119" t="s">
        <v>29</v>
      </c>
      <c r="H65" s="214"/>
      <c r="I65" s="207">
        <f>SUM(J65:K65)</f>
        <v>89</v>
      </c>
      <c r="J65" s="214">
        <v>23</v>
      </c>
      <c r="K65" s="214">
        <v>66</v>
      </c>
      <c r="L65" s="214"/>
      <c r="M65" s="207">
        <f>SUM(N65:O65)</f>
        <v>54</v>
      </c>
      <c r="N65" s="119">
        <v>37</v>
      </c>
      <c r="O65" s="119">
        <v>17</v>
      </c>
      <c r="P65" s="207"/>
      <c r="R65" s="215"/>
      <c r="S65" s="215"/>
      <c r="T65" s="215"/>
      <c r="U65" s="215"/>
      <c r="V65" s="215"/>
      <c r="W65" s="215"/>
    </row>
    <row r="66" spans="2:23" s="193" customFormat="1" ht="12.95" customHeight="1">
      <c r="B66" s="206"/>
      <c r="C66" s="194"/>
      <c r="D66" s="205">
        <v>2023</v>
      </c>
      <c r="E66" s="119" t="s">
        <v>29</v>
      </c>
      <c r="F66" s="119" t="s">
        <v>29</v>
      </c>
      <c r="G66" s="119" t="s">
        <v>29</v>
      </c>
      <c r="H66" s="57"/>
      <c r="I66" s="207">
        <f t="shared" ref="I66:I67" si="22">SUM(J66:K66)</f>
        <v>91</v>
      </c>
      <c r="J66" s="214">
        <v>25</v>
      </c>
      <c r="K66" s="214">
        <v>66</v>
      </c>
      <c r="L66" s="57"/>
      <c r="M66" s="207">
        <f t="shared" ref="M66:M67" si="23">SUM(N66:O66)</f>
        <v>65</v>
      </c>
      <c r="N66" s="119">
        <v>44</v>
      </c>
      <c r="O66" s="119">
        <v>21</v>
      </c>
      <c r="P66" s="207"/>
      <c r="R66" s="215"/>
      <c r="S66" s="215"/>
      <c r="T66" s="215"/>
      <c r="U66" s="215"/>
      <c r="V66" s="215"/>
      <c r="W66" s="215"/>
    </row>
    <row r="67" spans="2:23" s="193" customFormat="1" ht="12.95" customHeight="1">
      <c r="B67" s="206"/>
      <c r="C67" s="194"/>
      <c r="D67" s="205">
        <v>2024</v>
      </c>
      <c r="E67" s="119" t="s">
        <v>29</v>
      </c>
      <c r="F67" s="119" t="s">
        <v>29</v>
      </c>
      <c r="G67" s="119" t="s">
        <v>29</v>
      </c>
      <c r="I67" s="207">
        <f t="shared" si="22"/>
        <v>105</v>
      </c>
      <c r="J67" s="214">
        <v>31</v>
      </c>
      <c r="K67" s="214">
        <v>74</v>
      </c>
      <c r="M67" s="207">
        <f t="shared" si="23"/>
        <v>64</v>
      </c>
      <c r="N67" s="119">
        <v>42</v>
      </c>
      <c r="O67" s="119">
        <v>22</v>
      </c>
      <c r="P67" s="207"/>
      <c r="R67" s="215"/>
      <c r="S67" s="215"/>
      <c r="T67" s="215"/>
      <c r="U67" s="215"/>
      <c r="V67" s="215"/>
      <c r="W67" s="215"/>
    </row>
    <row r="68" spans="2:23" s="193" customFormat="1" ht="8.1" customHeight="1">
      <c r="B68" s="206"/>
      <c r="C68" s="194"/>
      <c r="D68" s="205"/>
      <c r="E68" s="207"/>
      <c r="F68" s="119"/>
      <c r="G68" s="119"/>
      <c r="H68" s="57"/>
      <c r="I68" s="207"/>
      <c r="J68" s="214"/>
      <c r="K68" s="214"/>
      <c r="L68" s="57"/>
      <c r="M68" s="207"/>
      <c r="N68" s="119"/>
      <c r="O68" s="119"/>
      <c r="P68" s="207"/>
      <c r="R68" s="215"/>
      <c r="S68" s="215"/>
      <c r="T68" s="215"/>
      <c r="U68" s="215"/>
      <c r="V68" s="215"/>
      <c r="W68" s="215"/>
    </row>
    <row r="69" spans="2:23" s="193" customFormat="1" ht="12.95" customHeight="1">
      <c r="B69" s="206" t="s">
        <v>25</v>
      </c>
      <c r="C69" s="194"/>
      <c r="D69" s="205">
        <v>2022</v>
      </c>
      <c r="E69" s="207">
        <f>SUM(F69:G69)</f>
        <v>9</v>
      </c>
      <c r="F69" s="119" t="s">
        <v>29</v>
      </c>
      <c r="G69" s="119">
        <v>9</v>
      </c>
      <c r="H69" s="214"/>
      <c r="I69" s="207">
        <f>SUM(J69:K69)</f>
        <v>265</v>
      </c>
      <c r="J69" s="214">
        <v>77</v>
      </c>
      <c r="K69" s="214">
        <v>188</v>
      </c>
      <c r="L69" s="214"/>
      <c r="M69" s="119" t="s">
        <v>29</v>
      </c>
      <c r="N69" s="119" t="s">
        <v>29</v>
      </c>
      <c r="O69" s="119" t="s">
        <v>29</v>
      </c>
      <c r="P69" s="207"/>
      <c r="R69" s="215"/>
      <c r="S69" s="215"/>
      <c r="T69" s="215"/>
      <c r="U69" s="215"/>
      <c r="V69" s="215"/>
      <c r="W69" s="215"/>
    </row>
    <row r="70" spans="2:23" s="193" customFormat="1" ht="12.95" customHeight="1">
      <c r="B70" s="206"/>
      <c r="C70" s="194"/>
      <c r="D70" s="205">
        <v>2023</v>
      </c>
      <c r="E70" s="207">
        <f t="shared" ref="E70:E71" si="24">SUM(F70:G70)</f>
        <v>9</v>
      </c>
      <c r="F70" s="119" t="s">
        <v>29</v>
      </c>
      <c r="G70" s="119">
        <v>9</v>
      </c>
      <c r="H70" s="57"/>
      <c r="I70" s="207">
        <f t="shared" ref="I70:I71" si="25">SUM(J70:K70)</f>
        <v>271</v>
      </c>
      <c r="J70" s="214">
        <v>78</v>
      </c>
      <c r="K70" s="214">
        <v>193</v>
      </c>
      <c r="L70" s="57"/>
      <c r="M70" s="119" t="s">
        <v>29</v>
      </c>
      <c r="N70" s="119" t="s">
        <v>29</v>
      </c>
      <c r="O70" s="119" t="s">
        <v>29</v>
      </c>
      <c r="P70" s="207"/>
      <c r="R70" s="215"/>
      <c r="S70" s="215"/>
      <c r="T70" s="215"/>
      <c r="U70" s="215"/>
      <c r="V70" s="215"/>
      <c r="W70" s="215"/>
    </row>
    <row r="71" spans="2:23" s="193" customFormat="1" ht="12.95" customHeight="1">
      <c r="B71" s="206"/>
      <c r="C71" s="194"/>
      <c r="D71" s="205">
        <v>2024</v>
      </c>
      <c r="E71" s="207">
        <f t="shared" si="24"/>
        <v>9</v>
      </c>
      <c r="F71" s="119" t="s">
        <v>29</v>
      </c>
      <c r="G71" s="119">
        <v>9</v>
      </c>
      <c r="I71" s="207">
        <f t="shared" si="25"/>
        <v>339</v>
      </c>
      <c r="J71" s="214">
        <v>90</v>
      </c>
      <c r="K71" s="214">
        <v>249</v>
      </c>
      <c r="M71" s="207" t="s">
        <v>29</v>
      </c>
      <c r="N71" s="207" t="s">
        <v>29</v>
      </c>
      <c r="O71" s="207" t="s">
        <v>29</v>
      </c>
      <c r="P71" s="207"/>
      <c r="R71" s="215"/>
      <c r="S71" s="215"/>
      <c r="T71" s="215"/>
      <c r="U71" s="215"/>
      <c r="V71" s="215"/>
      <c r="W71" s="215"/>
    </row>
    <row r="72" spans="2:23" s="193" customFormat="1" ht="8.1" customHeight="1">
      <c r="B72" s="206"/>
      <c r="C72" s="194"/>
      <c r="D72" s="205"/>
      <c r="E72" s="207"/>
      <c r="F72" s="119"/>
      <c r="G72" s="119"/>
      <c r="H72" s="54"/>
      <c r="I72" s="207"/>
      <c r="J72" s="214"/>
      <c r="K72" s="214"/>
      <c r="L72" s="57"/>
      <c r="M72" s="207"/>
      <c r="N72" s="119"/>
      <c r="O72" s="119"/>
      <c r="P72" s="207"/>
      <c r="R72" s="215"/>
      <c r="S72" s="215"/>
      <c r="T72" s="215"/>
      <c r="U72" s="215"/>
      <c r="V72" s="215"/>
      <c r="W72" s="215"/>
    </row>
    <row r="73" spans="2:23" s="193" customFormat="1" ht="12.95" customHeight="1">
      <c r="B73" s="206" t="s">
        <v>26</v>
      </c>
      <c r="C73" s="212"/>
      <c r="D73" s="205">
        <v>2022</v>
      </c>
      <c r="E73" s="207">
        <f>SUM(F73:G73)</f>
        <v>5</v>
      </c>
      <c r="F73" s="119" t="s">
        <v>29</v>
      </c>
      <c r="G73" s="119">
        <v>5</v>
      </c>
      <c r="H73" s="119"/>
      <c r="I73" s="207">
        <f>SUM(J73:K73)</f>
        <v>1943</v>
      </c>
      <c r="J73" s="214">
        <v>510</v>
      </c>
      <c r="K73" s="214">
        <v>1433</v>
      </c>
      <c r="L73" s="214"/>
      <c r="M73" s="207">
        <f>SUM(N73:O73)</f>
        <v>105</v>
      </c>
      <c r="N73" s="119">
        <v>42</v>
      </c>
      <c r="O73" s="119">
        <v>63</v>
      </c>
      <c r="P73" s="207"/>
      <c r="R73" s="215"/>
      <c r="S73" s="215"/>
      <c r="T73" s="215"/>
      <c r="U73" s="215"/>
      <c r="V73" s="215"/>
      <c r="W73" s="215"/>
    </row>
    <row r="74" spans="2:23" s="193" customFormat="1" ht="12.95" customHeight="1">
      <c r="B74" s="206"/>
      <c r="C74" s="212"/>
      <c r="D74" s="205">
        <v>2023</v>
      </c>
      <c r="E74" s="207">
        <f t="shared" ref="E74:E75" si="26">SUM(F74:G74)</f>
        <v>5</v>
      </c>
      <c r="F74" s="119" t="s">
        <v>29</v>
      </c>
      <c r="G74" s="119">
        <v>5</v>
      </c>
      <c r="H74" s="119"/>
      <c r="I74" s="207">
        <f t="shared" ref="I74:I75" si="27">SUM(J74:K74)</f>
        <v>2105</v>
      </c>
      <c r="J74" s="214">
        <v>539</v>
      </c>
      <c r="K74" s="214">
        <v>1566</v>
      </c>
      <c r="L74" s="57"/>
      <c r="M74" s="207">
        <f t="shared" ref="M74:M75" si="28">SUM(N74:O74)</f>
        <v>102</v>
      </c>
      <c r="N74" s="119">
        <v>40</v>
      </c>
      <c r="O74" s="119">
        <v>62</v>
      </c>
      <c r="P74" s="207"/>
      <c r="R74" s="215"/>
      <c r="S74" s="215"/>
      <c r="T74" s="215"/>
      <c r="U74" s="215"/>
      <c r="V74" s="215"/>
      <c r="W74" s="215"/>
    </row>
    <row r="75" spans="2:23" s="193" customFormat="1" ht="12.95" customHeight="1">
      <c r="B75" s="206"/>
      <c r="C75" s="212"/>
      <c r="D75" s="205">
        <v>2024</v>
      </c>
      <c r="E75" s="207">
        <f t="shared" si="26"/>
        <v>5</v>
      </c>
      <c r="F75" s="119" t="s">
        <v>29</v>
      </c>
      <c r="G75" s="119">
        <v>5</v>
      </c>
      <c r="I75" s="207">
        <f t="shared" si="27"/>
        <v>2337</v>
      </c>
      <c r="J75" s="214">
        <v>617</v>
      </c>
      <c r="K75" s="214">
        <v>1720</v>
      </c>
      <c r="M75" s="207">
        <f t="shared" si="28"/>
        <v>162</v>
      </c>
      <c r="N75" s="119">
        <v>64</v>
      </c>
      <c r="O75" s="119">
        <v>98</v>
      </c>
      <c r="P75" s="207"/>
      <c r="R75" s="215"/>
      <c r="S75" s="215"/>
      <c r="T75" s="215"/>
      <c r="U75" s="215"/>
      <c r="V75" s="215"/>
      <c r="W75" s="215"/>
    </row>
    <row r="76" spans="2:23" s="193" customFormat="1" ht="8.1" customHeight="1">
      <c r="B76" s="206"/>
      <c r="C76" s="212"/>
      <c r="D76" s="205"/>
      <c r="E76" s="207"/>
      <c r="F76" s="119"/>
      <c r="G76" s="119"/>
      <c r="H76" s="119"/>
      <c r="I76" s="207"/>
      <c r="J76" s="214"/>
      <c r="K76" s="214"/>
      <c r="L76" s="57"/>
      <c r="M76" s="207"/>
      <c r="N76" s="119"/>
      <c r="O76" s="119"/>
      <c r="P76" s="207"/>
      <c r="R76" s="215"/>
      <c r="S76" s="215"/>
      <c r="T76" s="215"/>
      <c r="U76" s="215"/>
      <c r="V76" s="215"/>
      <c r="W76" s="215"/>
    </row>
    <row r="77" spans="2:23" s="193" customFormat="1" ht="12.95" customHeight="1">
      <c r="B77" s="206" t="s">
        <v>27</v>
      </c>
      <c r="C77" s="212"/>
      <c r="D77" s="205">
        <v>2022</v>
      </c>
      <c r="E77" s="119" t="s">
        <v>29</v>
      </c>
      <c r="F77" s="119" t="s">
        <v>29</v>
      </c>
      <c r="G77" s="119" t="s">
        <v>29</v>
      </c>
      <c r="H77" s="119"/>
      <c r="I77" s="207">
        <f>SUM(J77:K77)</f>
        <v>8</v>
      </c>
      <c r="J77" s="214">
        <v>1</v>
      </c>
      <c r="K77" s="214">
        <v>7</v>
      </c>
      <c r="L77" s="214"/>
      <c r="M77" s="119" t="s">
        <v>29</v>
      </c>
      <c r="N77" s="119" t="s">
        <v>29</v>
      </c>
      <c r="O77" s="119" t="s">
        <v>29</v>
      </c>
      <c r="P77" s="207"/>
      <c r="R77" s="215"/>
      <c r="S77" s="215"/>
      <c r="T77" s="215"/>
      <c r="U77" s="215"/>
      <c r="V77" s="215"/>
      <c r="W77" s="215"/>
    </row>
    <row r="78" spans="2:23" s="193" customFormat="1" ht="12.95" customHeight="1">
      <c r="B78" s="206"/>
      <c r="C78" s="212"/>
      <c r="D78" s="205">
        <v>2023</v>
      </c>
      <c r="E78" s="119" t="s">
        <v>29</v>
      </c>
      <c r="F78" s="119" t="s">
        <v>29</v>
      </c>
      <c r="G78" s="119" t="s">
        <v>29</v>
      </c>
      <c r="H78" s="119"/>
      <c r="I78" s="207">
        <f t="shared" ref="I78:I79" si="29">SUM(J78:K78)</f>
        <v>8</v>
      </c>
      <c r="J78" s="214">
        <v>1</v>
      </c>
      <c r="K78" s="214">
        <v>7</v>
      </c>
      <c r="L78" s="214"/>
      <c r="M78" s="119" t="s">
        <v>29</v>
      </c>
      <c r="N78" s="119" t="s">
        <v>29</v>
      </c>
      <c r="O78" s="119" t="s">
        <v>29</v>
      </c>
      <c r="P78" s="207"/>
      <c r="R78" s="215"/>
      <c r="S78" s="215"/>
      <c r="T78" s="215"/>
      <c r="U78" s="215"/>
      <c r="V78" s="215"/>
      <c r="W78" s="215"/>
    </row>
    <row r="79" spans="2:23" s="193" customFormat="1" ht="12.95" customHeight="1">
      <c r="B79" s="206"/>
      <c r="C79" s="212"/>
      <c r="D79" s="205">
        <v>2024</v>
      </c>
      <c r="E79" s="119" t="s">
        <v>29</v>
      </c>
      <c r="F79" s="119" t="s">
        <v>29</v>
      </c>
      <c r="G79" s="119" t="s">
        <v>29</v>
      </c>
      <c r="I79" s="207">
        <f t="shared" si="29"/>
        <v>5</v>
      </c>
      <c r="J79" s="119" t="s">
        <v>29</v>
      </c>
      <c r="K79" s="214">
        <v>5</v>
      </c>
      <c r="M79" s="207" t="s">
        <v>29</v>
      </c>
      <c r="N79" s="119" t="s">
        <v>29</v>
      </c>
      <c r="O79" s="207" t="s">
        <v>29</v>
      </c>
      <c r="P79" s="207"/>
      <c r="R79" s="215"/>
      <c r="S79" s="215"/>
      <c r="T79" s="215"/>
      <c r="U79" s="215"/>
      <c r="V79" s="215"/>
      <c r="W79" s="215"/>
    </row>
    <row r="80" spans="2:23" s="193" customFormat="1" ht="8.1" customHeight="1">
      <c r="B80" s="206"/>
      <c r="C80" s="212"/>
      <c r="D80" s="205"/>
      <c r="E80" s="207"/>
      <c r="F80" s="119"/>
      <c r="G80" s="119"/>
      <c r="H80" s="119"/>
      <c r="I80" s="207"/>
      <c r="J80" s="214"/>
      <c r="K80" s="214"/>
      <c r="L80" s="214"/>
      <c r="M80" s="207"/>
      <c r="N80" s="119"/>
      <c r="O80" s="119"/>
      <c r="P80" s="207"/>
      <c r="R80" s="215"/>
      <c r="S80" s="215"/>
      <c r="T80" s="215"/>
      <c r="U80" s="215"/>
      <c r="V80" s="215"/>
      <c r="W80" s="215"/>
    </row>
    <row r="81" spans="1:23" s="193" customFormat="1" ht="12.95" customHeight="1">
      <c r="B81" s="206" t="s">
        <v>28</v>
      </c>
      <c r="C81" s="212"/>
      <c r="D81" s="205">
        <v>2022</v>
      </c>
      <c r="E81" s="119" t="s">
        <v>29</v>
      </c>
      <c r="F81" s="119" t="s">
        <v>29</v>
      </c>
      <c r="G81" s="119" t="s">
        <v>29</v>
      </c>
      <c r="H81" s="119"/>
      <c r="I81" s="207">
        <f>SUM(J81:K81)</f>
        <v>195</v>
      </c>
      <c r="J81" s="214">
        <v>57</v>
      </c>
      <c r="K81" s="214">
        <v>138</v>
      </c>
      <c r="L81" s="119"/>
      <c r="M81" s="119" t="s">
        <v>29</v>
      </c>
      <c r="N81" s="119" t="s">
        <v>29</v>
      </c>
      <c r="O81" s="119" t="s">
        <v>29</v>
      </c>
      <c r="P81" s="207"/>
      <c r="R81" s="215"/>
      <c r="S81" s="215"/>
      <c r="T81" s="215"/>
      <c r="U81" s="215"/>
      <c r="V81" s="215"/>
      <c r="W81" s="215"/>
    </row>
    <row r="82" spans="1:23" s="193" customFormat="1" ht="12.95" customHeight="1">
      <c r="B82" s="206"/>
      <c r="C82" s="212"/>
      <c r="D82" s="205">
        <v>2023</v>
      </c>
      <c r="E82" s="119" t="s">
        <v>29</v>
      </c>
      <c r="F82" s="119" t="s">
        <v>29</v>
      </c>
      <c r="G82" s="119" t="s">
        <v>29</v>
      </c>
      <c r="H82" s="119"/>
      <c r="I82" s="207">
        <f t="shared" ref="I82:I83" si="30">SUM(J82:K82)</f>
        <v>199</v>
      </c>
      <c r="J82" s="214">
        <v>56</v>
      </c>
      <c r="K82" s="214">
        <v>143</v>
      </c>
      <c r="L82" s="119"/>
      <c r="M82" s="119" t="s">
        <v>29</v>
      </c>
      <c r="N82" s="119" t="s">
        <v>29</v>
      </c>
      <c r="O82" s="119" t="s">
        <v>29</v>
      </c>
      <c r="P82" s="207"/>
      <c r="R82" s="215"/>
      <c r="S82" s="215"/>
      <c r="T82" s="215"/>
      <c r="U82" s="215"/>
      <c r="V82" s="215"/>
      <c r="W82" s="215"/>
    </row>
    <row r="83" spans="1:23" s="193" customFormat="1" ht="12.95" customHeight="1">
      <c r="B83" s="206"/>
      <c r="C83" s="212"/>
      <c r="D83" s="205">
        <v>2024</v>
      </c>
      <c r="E83" s="119" t="s">
        <v>29</v>
      </c>
      <c r="F83" s="119" t="s">
        <v>29</v>
      </c>
      <c r="G83" s="119" t="s">
        <v>29</v>
      </c>
      <c r="I83" s="207">
        <f t="shared" si="30"/>
        <v>245</v>
      </c>
      <c r="J83" s="214">
        <v>62</v>
      </c>
      <c r="K83" s="214">
        <v>183</v>
      </c>
      <c r="M83" s="207" t="s">
        <v>29</v>
      </c>
      <c r="N83" s="207" t="s">
        <v>29</v>
      </c>
      <c r="O83" s="207" t="s">
        <v>29</v>
      </c>
      <c r="P83" s="56"/>
      <c r="R83" s="215"/>
      <c r="S83" s="215"/>
      <c r="T83" s="215"/>
      <c r="U83" s="215"/>
      <c r="V83" s="215"/>
      <c r="W83" s="215"/>
    </row>
    <row r="84" spans="1:23" s="193" customFormat="1" ht="8.1" customHeight="1" thickBot="1">
      <c r="A84" s="217"/>
      <c r="B84" s="218"/>
      <c r="C84" s="219"/>
      <c r="D84" s="220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R84" s="215"/>
      <c r="S84" s="215"/>
      <c r="T84" s="215"/>
      <c r="U84" s="215"/>
      <c r="V84" s="215"/>
      <c r="W84" s="215"/>
    </row>
    <row r="85" spans="1:23" s="242" customFormat="1" ht="18" customHeight="1">
      <c r="B85" s="243"/>
      <c r="C85" s="274"/>
      <c r="D85" s="275"/>
      <c r="E85" s="276"/>
      <c r="F85" s="276"/>
      <c r="G85" s="276"/>
      <c r="H85" s="276"/>
      <c r="I85" s="276"/>
      <c r="J85" s="276"/>
      <c r="K85" s="276"/>
      <c r="L85" s="276"/>
      <c r="P85" s="230" t="s">
        <v>30</v>
      </c>
      <c r="R85" s="1741"/>
      <c r="S85" s="1741"/>
      <c r="T85" s="1741"/>
      <c r="U85" s="1741"/>
      <c r="V85" s="1741"/>
      <c r="W85" s="1741"/>
    </row>
    <row r="86" spans="1:23" s="277" customFormat="1">
      <c r="B86" s="278"/>
      <c r="C86" s="247"/>
      <c r="D86" s="248"/>
      <c r="E86" s="244"/>
      <c r="F86" s="244"/>
      <c r="G86" s="244"/>
      <c r="H86" s="244"/>
      <c r="I86" s="244"/>
      <c r="J86" s="244"/>
      <c r="K86" s="244"/>
      <c r="L86" s="244"/>
      <c r="M86" s="279"/>
      <c r="N86" s="279"/>
      <c r="O86" s="279"/>
      <c r="P86" s="233" t="s">
        <v>31</v>
      </c>
      <c r="R86" s="279"/>
      <c r="S86" s="279"/>
      <c r="T86" s="279"/>
      <c r="U86" s="279"/>
      <c r="V86" s="279"/>
      <c r="W86" s="279"/>
    </row>
  </sheetData>
  <mergeCells count="6">
    <mergeCell ref="E11:G11"/>
    <mergeCell ref="E12:G12"/>
    <mergeCell ref="I11:K11"/>
    <mergeCell ref="I12:K12"/>
    <mergeCell ref="M11:O11"/>
    <mergeCell ref="M12:O12"/>
  </mergeCells>
  <hyperlinks>
    <hyperlink ref="O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92D050"/>
  </sheetPr>
  <dimension ref="A1:P89"/>
  <sheetViews>
    <sheetView view="pageBreakPreview" zoomScaleNormal="90" zoomScaleSheetLayoutView="100" workbookViewId="0">
      <pane xSplit="3" ySplit="15" topLeftCell="D16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9.28515625" style="156" customWidth="1"/>
    <col min="5" max="5" width="8.5703125" style="156" customWidth="1"/>
    <col min="6" max="6" width="8.5703125" style="156" bestFit="1" customWidth="1"/>
    <col min="7" max="7" width="11.5703125" style="156" customWidth="1"/>
    <col min="8" max="8" width="1.140625" style="157" customWidth="1"/>
    <col min="9" max="9" width="8.5703125" style="157" customWidth="1"/>
    <col min="10" max="10" width="7.85546875" style="157" customWidth="1"/>
    <col min="11" max="11" width="11.5703125" style="157" customWidth="1"/>
    <col min="12" max="12" width="1.28515625" style="157" customWidth="1"/>
    <col min="13" max="13" width="8.5703125" style="157" customWidth="1"/>
    <col min="14" max="14" width="7.85546875" style="157" customWidth="1"/>
    <col min="15" max="15" width="11.5703125" style="157" customWidth="1"/>
    <col min="16" max="16" width="1.85546875" style="155" customWidth="1"/>
    <col min="17" max="16384" width="10.42578125" style="155"/>
  </cols>
  <sheetData>
    <row r="1" spans="1:16">
      <c r="P1" s="2380" t="s">
        <v>110</v>
      </c>
    </row>
    <row r="2" spans="1:16">
      <c r="P2" s="2381" t="s">
        <v>111</v>
      </c>
    </row>
    <row r="3" spans="1:16" ht="8.1" customHeight="1">
      <c r="G3" s="155"/>
    </row>
    <row r="4" spans="1:16" ht="8.1" customHeight="1"/>
    <row r="5" spans="1:16" s="158" customFormat="1" ht="20.100000000000001" customHeight="1">
      <c r="B5" s="159" t="s">
        <v>1435</v>
      </c>
      <c r="C5" s="160" t="s">
        <v>1162</v>
      </c>
      <c r="D5" s="161"/>
      <c r="E5" s="161"/>
      <c r="F5" s="161"/>
      <c r="G5" s="161"/>
      <c r="H5" s="162"/>
      <c r="I5" s="162"/>
      <c r="J5" s="162"/>
      <c r="K5" s="162"/>
      <c r="L5" s="162"/>
      <c r="M5" s="162"/>
      <c r="N5" s="162"/>
      <c r="O5" s="162"/>
    </row>
    <row r="6" spans="1:16" s="164" customFormat="1" ht="20.100000000000001" customHeight="1">
      <c r="B6" s="165" t="s">
        <v>1436</v>
      </c>
      <c r="C6" s="166" t="s">
        <v>1163</v>
      </c>
      <c r="D6" s="167"/>
      <c r="E6" s="167"/>
      <c r="F6" s="167"/>
      <c r="G6" s="167"/>
      <c r="H6" s="165"/>
      <c r="I6" s="165"/>
      <c r="J6" s="165"/>
      <c r="K6" s="165"/>
      <c r="L6" s="165"/>
      <c r="M6" s="165"/>
      <c r="N6" s="165"/>
      <c r="O6" s="165"/>
    </row>
    <row r="7" spans="1:16" s="168" customFormat="1" ht="9.9499999999999993" customHeight="1" thickBot="1">
      <c r="B7" s="169"/>
      <c r="C7" s="169"/>
      <c r="D7" s="170"/>
      <c r="E7" s="170"/>
      <c r="F7" s="170"/>
      <c r="G7" s="170"/>
      <c r="H7" s="171"/>
      <c r="I7" s="171"/>
      <c r="J7" s="171"/>
      <c r="K7" s="171"/>
      <c r="L7" s="171"/>
      <c r="M7" s="171"/>
      <c r="N7" s="171"/>
      <c r="O7" s="171"/>
    </row>
    <row r="8" spans="1:16" s="177" customFormat="1" ht="5.25" customHeight="1" thickTop="1">
      <c r="A8" s="172"/>
      <c r="B8" s="173"/>
      <c r="C8" s="174"/>
      <c r="D8" s="175"/>
      <c r="E8" s="175"/>
      <c r="F8" s="175"/>
      <c r="G8" s="175"/>
      <c r="H8" s="176"/>
      <c r="I8" s="176"/>
      <c r="J8" s="176"/>
      <c r="K8" s="176"/>
      <c r="L8" s="176"/>
      <c r="M8" s="176"/>
      <c r="N8" s="176"/>
      <c r="O8" s="176"/>
      <c r="P8" s="172"/>
    </row>
    <row r="9" spans="1:16" s="177" customFormat="1" ht="16.5" customHeight="1">
      <c r="A9" s="178"/>
      <c r="B9" s="178" t="s">
        <v>0</v>
      </c>
      <c r="C9" s="179"/>
      <c r="D9" s="180" t="s">
        <v>1</v>
      </c>
      <c r="E9" s="2331" t="s">
        <v>857</v>
      </c>
      <c r="F9" s="2331"/>
      <c r="G9" s="2331"/>
      <c r="H9" s="181"/>
      <c r="I9" s="2297" t="s">
        <v>3</v>
      </c>
      <c r="J9" s="2297"/>
      <c r="K9" s="2297"/>
      <c r="L9" s="2297"/>
      <c r="M9" s="2297"/>
      <c r="N9" s="2297"/>
      <c r="O9" s="2297"/>
      <c r="P9" s="178"/>
    </row>
    <row r="10" spans="1:16" s="177" customFormat="1" ht="17.100000000000001" customHeight="1">
      <c r="A10" s="183"/>
      <c r="B10" s="183" t="s">
        <v>5</v>
      </c>
      <c r="C10" s="184"/>
      <c r="D10" s="185" t="s">
        <v>6</v>
      </c>
      <c r="E10" s="2332" t="s">
        <v>858</v>
      </c>
      <c r="F10" s="2332"/>
      <c r="G10" s="2332"/>
      <c r="H10" s="186"/>
      <c r="I10" s="2298" t="s">
        <v>8</v>
      </c>
      <c r="J10" s="2298"/>
      <c r="K10" s="2298"/>
      <c r="L10" s="2298"/>
      <c r="M10" s="2298"/>
      <c r="N10" s="2298"/>
      <c r="O10" s="2298"/>
      <c r="P10" s="183"/>
    </row>
    <row r="11" spans="1:16" s="177" customFormat="1" ht="17.100000000000001" customHeight="1">
      <c r="A11" s="183"/>
      <c r="B11" s="183"/>
      <c r="C11" s="184"/>
      <c r="D11" s="185"/>
      <c r="E11" s="252" t="s">
        <v>57</v>
      </c>
      <c r="F11" s="252" t="s">
        <v>33</v>
      </c>
      <c r="G11" s="252" t="s">
        <v>34</v>
      </c>
      <c r="H11" s="186"/>
      <c r="I11" s="2333" t="s">
        <v>2</v>
      </c>
      <c r="J11" s="2333"/>
      <c r="K11" s="2333"/>
      <c r="L11" s="180"/>
      <c r="M11" s="2297" t="s">
        <v>10</v>
      </c>
      <c r="N11" s="2297"/>
      <c r="O11" s="2297"/>
      <c r="P11" s="183"/>
    </row>
    <row r="12" spans="1:16" s="177" customFormat="1" ht="17.100000000000001" customHeight="1">
      <c r="A12" s="183"/>
      <c r="B12" s="183"/>
      <c r="C12" s="184"/>
      <c r="D12" s="185"/>
      <c r="E12" s="186" t="s">
        <v>7</v>
      </c>
      <c r="F12" s="186" t="s">
        <v>35</v>
      </c>
      <c r="G12" s="186" t="s">
        <v>36</v>
      </c>
      <c r="H12" s="186"/>
      <c r="I12" s="2298" t="s">
        <v>7</v>
      </c>
      <c r="J12" s="2298"/>
      <c r="K12" s="2298"/>
      <c r="L12" s="185"/>
      <c r="M12" s="2298" t="s">
        <v>11</v>
      </c>
      <c r="N12" s="2298"/>
      <c r="O12" s="2298"/>
      <c r="P12" s="183"/>
    </row>
    <row r="13" spans="1:16" s="177" customFormat="1">
      <c r="A13" s="183"/>
      <c r="B13" s="183"/>
      <c r="C13" s="184"/>
      <c r="D13" s="185"/>
      <c r="H13" s="186"/>
      <c r="I13" s="187" t="s">
        <v>57</v>
      </c>
      <c r="J13" s="187" t="s">
        <v>33</v>
      </c>
      <c r="K13" s="187" t="s">
        <v>34</v>
      </c>
      <c r="L13" s="187"/>
      <c r="M13" s="187" t="s">
        <v>57</v>
      </c>
      <c r="N13" s="187" t="s">
        <v>33</v>
      </c>
      <c r="O13" s="187" t="s">
        <v>34</v>
      </c>
      <c r="P13" s="183"/>
    </row>
    <row r="14" spans="1:16" s="177" customFormat="1">
      <c r="A14" s="183"/>
      <c r="B14" s="183"/>
      <c r="C14" s="184"/>
      <c r="D14" s="185"/>
      <c r="H14" s="186"/>
      <c r="I14" s="186" t="s">
        <v>7</v>
      </c>
      <c r="J14" s="186" t="s">
        <v>35</v>
      </c>
      <c r="K14" s="186" t="s">
        <v>36</v>
      </c>
      <c r="L14" s="186"/>
      <c r="M14" s="186" t="s">
        <v>7</v>
      </c>
      <c r="N14" s="186" t="s">
        <v>35</v>
      </c>
      <c r="O14" s="186" t="s">
        <v>36</v>
      </c>
      <c r="P14" s="183"/>
    </row>
    <row r="15" spans="1:16" s="177" customFormat="1" ht="7.5" customHeight="1">
      <c r="A15" s="189"/>
      <c r="B15" s="189"/>
      <c r="C15" s="190"/>
      <c r="D15" s="191"/>
      <c r="E15" s="191"/>
      <c r="F15" s="191"/>
      <c r="G15" s="191"/>
      <c r="H15" s="192"/>
      <c r="I15" s="192"/>
      <c r="J15" s="192"/>
      <c r="K15" s="192"/>
      <c r="L15" s="192"/>
      <c r="M15" s="192"/>
      <c r="N15" s="192"/>
      <c r="O15" s="192"/>
      <c r="P15" s="189"/>
    </row>
    <row r="16" spans="1:16" ht="6.95" customHeight="1">
      <c r="A16" s="193"/>
      <c r="B16" s="194"/>
      <c r="C16" s="194"/>
      <c r="D16" s="195"/>
      <c r="E16" s="195"/>
      <c r="F16" s="195"/>
      <c r="G16" s="195"/>
      <c r="H16" s="196"/>
      <c r="I16" s="197"/>
      <c r="J16" s="197"/>
      <c r="K16" s="197"/>
      <c r="L16" s="197"/>
      <c r="M16" s="197"/>
      <c r="N16" s="197"/>
      <c r="O16" s="197"/>
      <c r="P16" s="193"/>
    </row>
    <row r="17" spans="2:15" s="193" customFormat="1" ht="12.95" customHeight="1">
      <c r="B17" s="198" t="s">
        <v>12</v>
      </c>
      <c r="C17" s="199"/>
      <c r="D17" s="200">
        <v>2022</v>
      </c>
      <c r="E17" s="201">
        <f t="shared" ref="E17:G19" si="0">SUM(E21,E25,E29,E33,E37,E41,E45,E49,E53,E57,E61,E65,E69,E73,E77,E81)</f>
        <v>283436</v>
      </c>
      <c r="F17" s="201">
        <f t="shared" si="0"/>
        <v>143160</v>
      </c>
      <c r="G17" s="201">
        <f t="shared" si="0"/>
        <v>140276</v>
      </c>
      <c r="H17" s="203"/>
      <c r="I17" s="201">
        <f>SUM(I21,I25,I29,I33,I37,I41,I45,I49,I53,I57,I61,I65,I69,I73,I77,I81)</f>
        <v>41108</v>
      </c>
      <c r="J17" s="201">
        <f t="shared" ref="J17:K19" si="1">SUM(J21,J25,J29,J33,J37,J41,J45,J49,J53,J57,J61,J65,J69,J73,J77,J81)</f>
        <v>22327</v>
      </c>
      <c r="K17" s="201">
        <f t="shared" si="1"/>
        <v>18781</v>
      </c>
      <c r="L17" s="201"/>
      <c r="M17" s="201">
        <f t="shared" ref="M17:O18" si="2">SUM(M21,M25,M29,M33,M37,M41,M45,M49,M53,M57,M61,M65,M69,M73,M77,M81)</f>
        <v>14188</v>
      </c>
      <c r="N17" s="201">
        <f t="shared" si="2"/>
        <v>7531</v>
      </c>
      <c r="O17" s="201">
        <f t="shared" si="2"/>
        <v>6657</v>
      </c>
    </row>
    <row r="18" spans="2:15" s="193" customFormat="1" ht="12.95" customHeight="1">
      <c r="B18" s="198"/>
      <c r="C18" s="199"/>
      <c r="D18" s="200">
        <v>2023</v>
      </c>
      <c r="E18" s="201">
        <f t="shared" si="0"/>
        <v>300408</v>
      </c>
      <c r="F18" s="201">
        <f t="shared" si="0"/>
        <v>152616</v>
      </c>
      <c r="G18" s="201">
        <f t="shared" si="0"/>
        <v>147792</v>
      </c>
      <c r="H18" s="203"/>
      <c r="I18" s="201">
        <f t="shared" ref="I18:I19" si="3">SUM(I22,I26,I30,I34,I38,I42,I46,I50,I54,I58,I62,I66,I70,I74,I78,I82)</f>
        <v>41653</v>
      </c>
      <c r="J18" s="201">
        <f t="shared" si="1"/>
        <v>22633</v>
      </c>
      <c r="K18" s="201">
        <f t="shared" si="1"/>
        <v>19020</v>
      </c>
      <c r="L18" s="201"/>
      <c r="M18" s="201">
        <f t="shared" si="2"/>
        <v>14539</v>
      </c>
      <c r="N18" s="201">
        <f t="shared" si="2"/>
        <v>7772</v>
      </c>
      <c r="O18" s="201">
        <f t="shared" si="2"/>
        <v>6767</v>
      </c>
    </row>
    <row r="19" spans="2:15" s="193" customFormat="1" ht="12.95" customHeight="1">
      <c r="B19" s="198"/>
      <c r="C19" s="199"/>
      <c r="D19" s="200">
        <v>2024</v>
      </c>
      <c r="E19" s="201">
        <f t="shared" si="0"/>
        <v>290333</v>
      </c>
      <c r="F19" s="201">
        <f t="shared" si="0"/>
        <v>148369</v>
      </c>
      <c r="G19" s="201">
        <f t="shared" si="0"/>
        <v>141964</v>
      </c>
      <c r="H19" s="203"/>
      <c r="I19" s="201">
        <f t="shared" si="3"/>
        <v>43942</v>
      </c>
      <c r="J19" s="201">
        <f t="shared" si="1"/>
        <v>23710</v>
      </c>
      <c r="K19" s="201">
        <f t="shared" si="1"/>
        <v>20232</v>
      </c>
      <c r="L19" s="201"/>
      <c r="M19" s="201">
        <f>SUM(M23,M27,M31,M35,M39,M43,M47,M51,M55,M59,M63,M67,M71,M75,M79,M83)</f>
        <v>15501</v>
      </c>
      <c r="N19" s="201">
        <f>SUM(N23,N27,N31,N35,N39,N43,N47,N51,N55,N59,N63,N67,N71,N75,N79,N83)</f>
        <v>8188</v>
      </c>
      <c r="O19" s="201">
        <f>SUM(O23,O27,O31,O35,O39,O43,O47,O51,O55,O59,O63,O67,O71,O75,O79,O83)</f>
        <v>7313</v>
      </c>
    </row>
    <row r="20" spans="2:15" s="193" customFormat="1" ht="6.95" customHeight="1">
      <c r="B20" s="198"/>
      <c r="C20" s="199"/>
      <c r="D20" s="205"/>
      <c r="E20" s="207"/>
      <c r="F20" s="207"/>
      <c r="G20" s="207"/>
      <c r="H20" s="56"/>
      <c r="I20" s="57"/>
      <c r="J20" s="57"/>
      <c r="K20" s="57"/>
      <c r="L20" s="57"/>
      <c r="M20" s="207"/>
      <c r="N20" s="57"/>
      <c r="O20" s="57"/>
    </row>
    <row r="21" spans="2:15" s="193" customFormat="1" ht="12.95" customHeight="1">
      <c r="B21" s="206" t="s">
        <v>13</v>
      </c>
      <c r="C21" s="206"/>
      <c r="D21" s="205">
        <v>2022</v>
      </c>
      <c r="E21" s="207">
        <f>SUM(F21:G21)</f>
        <v>45280</v>
      </c>
      <c r="F21" s="207">
        <v>23027</v>
      </c>
      <c r="G21" s="207">
        <v>22253</v>
      </c>
      <c r="H21" s="120"/>
      <c r="I21" s="57">
        <f>SUM(J21:K21)</f>
        <v>5776</v>
      </c>
      <c r="J21" s="57">
        <f>SUM(N21,'4.24 (5)'!F21)</f>
        <v>3181</v>
      </c>
      <c r="K21" s="57">
        <f>SUM(O21,'4.24 (5)'!G21)</f>
        <v>2595</v>
      </c>
      <c r="L21" s="57"/>
      <c r="M21" s="207">
        <f>SUM(N21:O21)</f>
        <v>1657</v>
      </c>
      <c r="N21" s="57">
        <v>870</v>
      </c>
      <c r="O21" s="57">
        <v>787</v>
      </c>
    </row>
    <row r="22" spans="2:15" s="193" customFormat="1" ht="12.95" customHeight="1">
      <c r="B22" s="206"/>
      <c r="C22" s="206"/>
      <c r="D22" s="205">
        <v>2023</v>
      </c>
      <c r="E22" s="207">
        <f>SUM(F22:G22)</f>
        <v>49311</v>
      </c>
      <c r="F22" s="207">
        <v>25134</v>
      </c>
      <c r="G22" s="207">
        <v>24177</v>
      </c>
      <c r="H22" s="56"/>
      <c r="I22" s="57">
        <f t="shared" ref="I22:I23" si="4">SUM(J22:K22)</f>
        <v>5833</v>
      </c>
      <c r="J22" s="57">
        <f>SUM(N22,'4.24 (5)'!F22)</f>
        <v>3241</v>
      </c>
      <c r="K22" s="57">
        <f>SUM(O22,'4.24 (5)'!G22)</f>
        <v>2592</v>
      </c>
      <c r="L22" s="57"/>
      <c r="M22" s="207">
        <f t="shared" ref="M22:M23" si="5">SUM(N22:O22)</f>
        <v>1534</v>
      </c>
      <c r="N22" s="57">
        <v>842</v>
      </c>
      <c r="O22" s="57">
        <v>692</v>
      </c>
    </row>
    <row r="23" spans="2:15" s="193" customFormat="1" ht="12.95" customHeight="1">
      <c r="B23" s="206"/>
      <c r="C23" s="206"/>
      <c r="D23" s="205">
        <v>2024</v>
      </c>
      <c r="E23" s="207">
        <f>SUM(F23:G23)</f>
        <v>50395</v>
      </c>
      <c r="F23" s="207">
        <v>25924</v>
      </c>
      <c r="G23" s="207">
        <v>24471</v>
      </c>
      <c r="I23" s="57">
        <f t="shared" si="4"/>
        <v>6418</v>
      </c>
      <c r="J23" s="57">
        <f>SUM(N23,'4.24 (5)'!F23)</f>
        <v>3472</v>
      </c>
      <c r="K23" s="57">
        <f>SUM(O23,'4.24 (5)'!G23)</f>
        <v>2946</v>
      </c>
      <c r="M23" s="207">
        <f t="shared" si="5"/>
        <v>2021</v>
      </c>
      <c r="N23" s="193">
        <v>1055</v>
      </c>
      <c r="O23" s="193">
        <v>966</v>
      </c>
    </row>
    <row r="24" spans="2:15" s="193" customFormat="1" ht="6.95" customHeight="1">
      <c r="B24" s="206"/>
      <c r="C24" s="206"/>
      <c r="D24" s="205"/>
      <c r="E24" s="207"/>
      <c r="F24" s="207"/>
      <c r="G24" s="207"/>
      <c r="H24" s="56"/>
      <c r="I24" s="57"/>
      <c r="J24" s="57"/>
      <c r="K24" s="57"/>
      <c r="L24" s="57"/>
      <c r="M24" s="207"/>
      <c r="N24" s="57"/>
      <c r="O24" s="57"/>
    </row>
    <row r="25" spans="2:15" s="193" customFormat="1" ht="12.95" customHeight="1">
      <c r="B25" s="206" t="s">
        <v>14</v>
      </c>
      <c r="C25" s="206"/>
      <c r="D25" s="205">
        <v>2022</v>
      </c>
      <c r="E25" s="207">
        <f>SUM(F25:G25)</f>
        <v>17520</v>
      </c>
      <c r="F25" s="207">
        <v>8915</v>
      </c>
      <c r="G25" s="207">
        <v>8605</v>
      </c>
      <c r="H25" s="62"/>
      <c r="I25" s="57">
        <f>SUM(J25:K25)</f>
        <v>4793</v>
      </c>
      <c r="J25" s="57">
        <f>SUM(N25,'4.24 (5)'!F25)</f>
        <v>2630</v>
      </c>
      <c r="K25" s="57">
        <f>SUM(O25,'4.24 (5)'!G25)</f>
        <v>2163</v>
      </c>
      <c r="L25" s="57"/>
      <c r="M25" s="207">
        <f>SUM(N25:O25)</f>
        <v>293</v>
      </c>
      <c r="N25" s="57">
        <v>163</v>
      </c>
      <c r="O25" s="57">
        <v>130</v>
      </c>
    </row>
    <row r="26" spans="2:15" s="193" customFormat="1" ht="12.95" customHeight="1">
      <c r="B26" s="206"/>
      <c r="C26" s="206"/>
      <c r="D26" s="205">
        <v>2023</v>
      </c>
      <c r="E26" s="207">
        <f>SUM(F26:G26)</f>
        <v>17838</v>
      </c>
      <c r="F26" s="207">
        <v>9154</v>
      </c>
      <c r="G26" s="207">
        <v>8684</v>
      </c>
      <c r="H26" s="56"/>
      <c r="I26" s="57">
        <f t="shared" ref="I26:I27" si="6">SUM(J26:K26)</f>
        <v>4784</v>
      </c>
      <c r="J26" s="57">
        <f>SUM(N26,'4.24 (5)'!F26)</f>
        <v>2627</v>
      </c>
      <c r="K26" s="57">
        <f>SUM(O26,'4.24 (5)'!G26)</f>
        <v>2157</v>
      </c>
      <c r="L26" s="57"/>
      <c r="M26" s="207">
        <f t="shared" ref="M26:M27" si="7">SUM(N26:O26)</f>
        <v>288</v>
      </c>
      <c r="N26" s="57">
        <v>158</v>
      </c>
      <c r="O26" s="57">
        <v>130</v>
      </c>
    </row>
    <row r="27" spans="2:15" s="193" customFormat="1" ht="12.95" customHeight="1">
      <c r="B27" s="206"/>
      <c r="C27" s="206"/>
      <c r="D27" s="205">
        <v>2024</v>
      </c>
      <c r="E27" s="207">
        <f>SUM(F27:G27)</f>
        <v>17036</v>
      </c>
      <c r="F27" s="207">
        <v>8811</v>
      </c>
      <c r="G27" s="207">
        <v>8225</v>
      </c>
      <c r="I27" s="57">
        <f t="shared" si="6"/>
        <v>4532</v>
      </c>
      <c r="J27" s="57">
        <f>SUM(N27,'4.24 (5)'!F27)</f>
        <v>2497</v>
      </c>
      <c r="K27" s="57">
        <f>SUM(O27,'4.24 (5)'!G27)</f>
        <v>2035</v>
      </c>
      <c r="M27" s="207">
        <f t="shared" si="7"/>
        <v>287</v>
      </c>
      <c r="N27" s="193">
        <v>161</v>
      </c>
      <c r="O27" s="193">
        <v>126</v>
      </c>
    </row>
    <row r="28" spans="2:15" s="193" customFormat="1" ht="6.95" customHeight="1">
      <c r="B28" s="206"/>
      <c r="C28" s="206"/>
      <c r="D28" s="205"/>
      <c r="E28" s="207"/>
      <c r="F28" s="207"/>
      <c r="G28" s="207"/>
      <c r="H28" s="56"/>
      <c r="I28" s="57"/>
      <c r="J28" s="57"/>
      <c r="K28" s="57"/>
      <c r="L28" s="57"/>
      <c r="M28" s="211"/>
      <c r="N28" s="211"/>
      <c r="O28" s="211"/>
    </row>
    <row r="29" spans="2:15" s="193" customFormat="1" ht="12.95" customHeight="1">
      <c r="B29" s="206" t="s">
        <v>15</v>
      </c>
      <c r="C29" s="206"/>
      <c r="D29" s="205">
        <v>2022</v>
      </c>
      <c r="E29" s="207">
        <f>SUM(F29:G29)</f>
        <v>9798</v>
      </c>
      <c r="F29" s="207">
        <v>4926</v>
      </c>
      <c r="G29" s="207">
        <v>4872</v>
      </c>
      <c r="H29" s="62"/>
      <c r="I29" s="57">
        <f>SUM(J29:K29)</f>
        <v>1873</v>
      </c>
      <c r="J29" s="57">
        <f>SUM(N29,'4.24 (5)'!F29)</f>
        <v>1110</v>
      </c>
      <c r="K29" s="57">
        <f>SUM(O29,'4.24 (5)'!G29)</f>
        <v>763</v>
      </c>
      <c r="L29" s="57"/>
      <c r="M29" s="211" t="s">
        <v>29</v>
      </c>
      <c r="N29" s="211" t="s">
        <v>29</v>
      </c>
      <c r="O29" s="211" t="s">
        <v>29</v>
      </c>
    </row>
    <row r="30" spans="2:15" s="193" customFormat="1" ht="12.95" customHeight="1">
      <c r="B30" s="206"/>
      <c r="C30" s="206"/>
      <c r="D30" s="205">
        <v>2023</v>
      </c>
      <c r="E30" s="207">
        <f>SUM(F30:G30)</f>
        <v>9828</v>
      </c>
      <c r="F30" s="207">
        <v>5007</v>
      </c>
      <c r="G30" s="207">
        <v>4821</v>
      </c>
      <c r="H30" s="56"/>
      <c r="I30" s="57">
        <f t="shared" ref="I30:I31" si="8">SUM(J30:K30)</f>
        <v>2149</v>
      </c>
      <c r="J30" s="57">
        <f>SUM(N30,'4.24 (5)'!F30)</f>
        <v>1263</v>
      </c>
      <c r="K30" s="57">
        <f>SUM(O30,'4.24 (5)'!G30)</f>
        <v>886</v>
      </c>
      <c r="L30" s="57"/>
      <c r="M30" s="211" t="s">
        <v>29</v>
      </c>
      <c r="N30" s="211" t="s">
        <v>29</v>
      </c>
      <c r="O30" s="211" t="s">
        <v>29</v>
      </c>
    </row>
    <row r="31" spans="2:15" s="193" customFormat="1" ht="12.95" customHeight="1">
      <c r="B31" s="206"/>
      <c r="C31" s="206"/>
      <c r="D31" s="205">
        <v>2024</v>
      </c>
      <c r="E31" s="207">
        <f>SUM(F31:G31)</f>
        <v>9720</v>
      </c>
      <c r="F31" s="207">
        <v>4982</v>
      </c>
      <c r="G31" s="207">
        <v>4738</v>
      </c>
      <c r="I31" s="57">
        <f t="shared" si="8"/>
        <v>2190</v>
      </c>
      <c r="J31" s="57">
        <f>SUM(N31,'4.24 (5)'!F31)</f>
        <v>1314</v>
      </c>
      <c r="K31" s="57">
        <f>SUM(O31,'4.24 (5)'!G31)</f>
        <v>876</v>
      </c>
      <c r="L31" s="57"/>
      <c r="M31" s="211" t="s">
        <v>29</v>
      </c>
      <c r="N31" s="211" t="s">
        <v>29</v>
      </c>
      <c r="O31" s="211" t="s">
        <v>29</v>
      </c>
    </row>
    <row r="32" spans="2:15" s="193" customFormat="1" ht="6.95" customHeight="1">
      <c r="B32" s="206"/>
      <c r="C32" s="206"/>
      <c r="D32" s="205"/>
      <c r="E32" s="207"/>
      <c r="F32" s="207"/>
      <c r="G32" s="207"/>
      <c r="H32" s="56"/>
      <c r="I32" s="57"/>
      <c r="J32" s="57"/>
      <c r="K32" s="57"/>
      <c r="L32" s="57"/>
      <c r="M32" s="211"/>
      <c r="N32" s="211"/>
      <c r="O32" s="211"/>
    </row>
    <row r="33" spans="2:15" s="193" customFormat="1" ht="12.95" customHeight="1">
      <c r="B33" s="206" t="s">
        <v>16</v>
      </c>
      <c r="C33" s="212"/>
      <c r="D33" s="205">
        <v>2022</v>
      </c>
      <c r="E33" s="207">
        <f>SUM(F33:G33)</f>
        <v>9231</v>
      </c>
      <c r="F33" s="207">
        <v>4655</v>
      </c>
      <c r="G33" s="207">
        <v>4576</v>
      </c>
      <c r="H33" s="62"/>
      <c r="I33" s="57" t="s">
        <v>29</v>
      </c>
      <c r="J33" s="57" t="s">
        <v>29</v>
      </c>
      <c r="K33" s="57" t="s">
        <v>29</v>
      </c>
      <c r="L33" s="57"/>
      <c r="M33" s="211" t="s">
        <v>29</v>
      </c>
      <c r="N33" s="211" t="s">
        <v>29</v>
      </c>
      <c r="O33" s="211" t="s">
        <v>29</v>
      </c>
    </row>
    <row r="34" spans="2:15" s="193" customFormat="1" ht="12.95" customHeight="1">
      <c r="B34" s="206"/>
      <c r="C34" s="212"/>
      <c r="D34" s="205">
        <v>2023</v>
      </c>
      <c r="E34" s="207">
        <f>SUM(F34:G34)</f>
        <v>13218</v>
      </c>
      <c r="F34" s="207">
        <v>6671</v>
      </c>
      <c r="G34" s="207">
        <v>6547</v>
      </c>
      <c r="H34" s="56"/>
      <c r="I34" s="57" t="s">
        <v>29</v>
      </c>
      <c r="J34" s="57" t="s">
        <v>29</v>
      </c>
      <c r="K34" s="57" t="s">
        <v>29</v>
      </c>
      <c r="L34" s="57"/>
      <c r="M34" s="211" t="s">
        <v>29</v>
      </c>
      <c r="N34" s="211" t="s">
        <v>29</v>
      </c>
      <c r="O34" s="211" t="s">
        <v>29</v>
      </c>
    </row>
    <row r="35" spans="2:15" s="193" customFormat="1" ht="12.95" customHeight="1">
      <c r="B35" s="206"/>
      <c r="C35" s="212"/>
      <c r="D35" s="205">
        <v>2024</v>
      </c>
      <c r="E35" s="207">
        <f>SUM(F35:G35)</f>
        <v>13338</v>
      </c>
      <c r="F35" s="207">
        <v>6844</v>
      </c>
      <c r="G35" s="207">
        <v>6494</v>
      </c>
      <c r="I35" s="57">
        <f t="shared" ref="I35" si="9">SUM(J35:K35)</f>
        <v>565</v>
      </c>
      <c r="J35" s="57">
        <f>SUM(N35,'4.24 (5)'!F35)</f>
        <v>332</v>
      </c>
      <c r="K35" s="57">
        <f>SUM(O35,'4.24 (5)'!G35)</f>
        <v>233</v>
      </c>
      <c r="L35" s="57"/>
      <c r="M35" s="211" t="s">
        <v>29</v>
      </c>
      <c r="N35" s="211" t="s">
        <v>29</v>
      </c>
      <c r="O35" s="211" t="s">
        <v>29</v>
      </c>
    </row>
    <row r="36" spans="2:15" s="193" customFormat="1" ht="6.95" customHeight="1">
      <c r="B36" s="206"/>
      <c r="C36" s="212"/>
      <c r="D36" s="205"/>
      <c r="E36" s="207"/>
      <c r="F36" s="207"/>
      <c r="G36" s="207"/>
      <c r="H36" s="56"/>
      <c r="I36" s="57"/>
      <c r="J36" s="57"/>
      <c r="K36" s="57"/>
      <c r="L36" s="57"/>
      <c r="M36" s="211"/>
      <c r="N36" s="211"/>
      <c r="O36" s="211"/>
    </row>
    <row r="37" spans="2:15" s="193" customFormat="1" ht="12.95" customHeight="1">
      <c r="B37" s="206" t="s">
        <v>17</v>
      </c>
      <c r="C37" s="194"/>
      <c r="D37" s="205">
        <v>2022</v>
      </c>
      <c r="E37" s="207">
        <f>SUM(F37:G37)</f>
        <v>12507</v>
      </c>
      <c r="F37" s="207">
        <v>6389</v>
      </c>
      <c r="G37" s="207">
        <v>6118</v>
      </c>
      <c r="H37" s="62"/>
      <c r="I37" s="57">
        <f>SUM(J37:K37)</f>
        <v>1851</v>
      </c>
      <c r="J37" s="57">
        <f>SUM(N37,'4.24 (5)'!F37)</f>
        <v>1002</v>
      </c>
      <c r="K37" s="57">
        <f>SUM(O37,'4.24 (5)'!G37)</f>
        <v>849</v>
      </c>
      <c r="L37" s="57"/>
      <c r="M37" s="211">
        <f>SUM(N37:O37)</f>
        <v>334</v>
      </c>
      <c r="N37" s="211">
        <v>176</v>
      </c>
      <c r="O37" s="211">
        <v>158</v>
      </c>
    </row>
    <row r="38" spans="2:15" s="193" customFormat="1" ht="12.95" customHeight="1">
      <c r="B38" s="206"/>
      <c r="C38" s="194"/>
      <c r="D38" s="205">
        <v>2023</v>
      </c>
      <c r="E38" s="207">
        <f>SUM(F38:G38)</f>
        <v>13137</v>
      </c>
      <c r="F38" s="207">
        <v>6780</v>
      </c>
      <c r="G38" s="207">
        <v>6357</v>
      </c>
      <c r="H38" s="56"/>
      <c r="I38" s="57">
        <f t="shared" ref="I38:I39" si="10">SUM(J38:K38)</f>
        <v>1939</v>
      </c>
      <c r="J38" s="57">
        <f>SUM(N38,'4.24 (5)'!F38)</f>
        <v>1052</v>
      </c>
      <c r="K38" s="57">
        <f>SUM(O38,'4.24 (5)'!G38)</f>
        <v>887</v>
      </c>
      <c r="L38" s="57"/>
      <c r="M38" s="211">
        <f t="shared" ref="M38" si="11">SUM(N38:O38)</f>
        <v>382</v>
      </c>
      <c r="N38" s="211">
        <v>213</v>
      </c>
      <c r="O38" s="211">
        <v>169</v>
      </c>
    </row>
    <row r="39" spans="2:15" s="193" customFormat="1" ht="12.95" customHeight="1">
      <c r="B39" s="206"/>
      <c r="C39" s="194"/>
      <c r="D39" s="205">
        <v>2024</v>
      </c>
      <c r="E39" s="207">
        <f>SUM(F39:G39)</f>
        <v>11021</v>
      </c>
      <c r="F39" s="207">
        <v>5612</v>
      </c>
      <c r="G39" s="207">
        <v>5409</v>
      </c>
      <c r="I39" s="57">
        <f t="shared" si="10"/>
        <v>2425</v>
      </c>
      <c r="J39" s="57">
        <f>SUM(N39,'4.24 (5)'!F39)</f>
        <v>1306</v>
      </c>
      <c r="K39" s="57">
        <f>SUM(O39,'4.24 (5)'!G39)</f>
        <v>1119</v>
      </c>
      <c r="L39" s="57"/>
      <c r="M39" s="211">
        <f>SUM(N39:O39)</f>
        <v>429</v>
      </c>
      <c r="N39" s="211">
        <v>216</v>
      </c>
      <c r="O39" s="211">
        <v>213</v>
      </c>
    </row>
    <row r="40" spans="2:15" s="193" customFormat="1" ht="6.95" customHeight="1">
      <c r="B40" s="206"/>
      <c r="C40" s="194"/>
      <c r="D40" s="205"/>
      <c r="E40" s="207"/>
      <c r="F40" s="207"/>
      <c r="G40" s="207"/>
      <c r="H40" s="56"/>
      <c r="I40" s="57"/>
      <c r="J40" s="57"/>
      <c r="K40" s="57"/>
      <c r="L40" s="57"/>
      <c r="M40" s="211"/>
      <c r="N40" s="211"/>
      <c r="O40" s="211"/>
    </row>
    <row r="41" spans="2:15" s="193" customFormat="1" ht="12.95" customHeight="1">
      <c r="B41" s="206" t="s">
        <v>18</v>
      </c>
      <c r="C41" s="194"/>
      <c r="D41" s="205">
        <v>2022</v>
      </c>
      <c r="E41" s="207">
        <f>SUM(F41:G41)</f>
        <v>9019</v>
      </c>
      <c r="F41" s="207">
        <v>4560</v>
      </c>
      <c r="G41" s="207">
        <v>4459</v>
      </c>
      <c r="H41" s="54"/>
      <c r="I41" s="57">
        <f>SUM(J41:K41)</f>
        <v>2990</v>
      </c>
      <c r="J41" s="57">
        <f>SUM(N41,'4.24 (5)'!F41)</f>
        <v>1617</v>
      </c>
      <c r="K41" s="57">
        <f>SUM(O41,'4.24 (5)'!G41)</f>
        <v>1373</v>
      </c>
      <c r="L41" s="57"/>
      <c r="M41" s="211" t="s">
        <v>29</v>
      </c>
      <c r="N41" s="211" t="s">
        <v>29</v>
      </c>
      <c r="O41" s="211" t="s">
        <v>29</v>
      </c>
    </row>
    <row r="42" spans="2:15" s="193" customFormat="1" ht="12.95" customHeight="1">
      <c r="B42" s="206"/>
      <c r="C42" s="194"/>
      <c r="D42" s="205">
        <v>2023</v>
      </c>
      <c r="E42" s="207">
        <f>SUM(F42:G42)</f>
        <v>9438</v>
      </c>
      <c r="F42" s="207">
        <v>4819</v>
      </c>
      <c r="G42" s="207">
        <v>4619</v>
      </c>
      <c r="H42" s="214"/>
      <c r="I42" s="57">
        <f t="shared" ref="I42:I43" si="12">SUM(J42:K42)</f>
        <v>3006</v>
      </c>
      <c r="J42" s="57">
        <f>SUM(N42,'4.24 (5)'!F42)</f>
        <v>1619</v>
      </c>
      <c r="K42" s="57">
        <f>SUM(O42,'4.24 (5)'!G42)</f>
        <v>1387</v>
      </c>
      <c r="L42" s="57"/>
      <c r="M42" s="211" t="s">
        <v>29</v>
      </c>
      <c r="N42" s="211" t="s">
        <v>29</v>
      </c>
      <c r="O42" s="211" t="s">
        <v>29</v>
      </c>
    </row>
    <row r="43" spans="2:15" s="193" customFormat="1" ht="12.95" customHeight="1">
      <c r="B43" s="206"/>
      <c r="C43" s="194"/>
      <c r="D43" s="205">
        <v>2024</v>
      </c>
      <c r="E43" s="207">
        <f>SUM(F43:G43)</f>
        <v>8928</v>
      </c>
      <c r="F43" s="207">
        <v>4550</v>
      </c>
      <c r="G43" s="207">
        <v>4378</v>
      </c>
      <c r="I43" s="57">
        <f t="shared" si="12"/>
        <v>3030</v>
      </c>
      <c r="J43" s="57">
        <f>SUM(N43,'4.24 (5)'!F43)</f>
        <v>1638</v>
      </c>
      <c r="K43" s="57">
        <f>SUM(O43,'4.24 (5)'!G43)</f>
        <v>1392</v>
      </c>
      <c r="L43" s="57"/>
      <c r="M43" s="211" t="s">
        <v>29</v>
      </c>
      <c r="N43" s="211" t="s">
        <v>29</v>
      </c>
      <c r="O43" s="211" t="s">
        <v>29</v>
      </c>
    </row>
    <row r="44" spans="2:15" s="193" customFormat="1" ht="6.95" customHeight="1">
      <c r="B44" s="206"/>
      <c r="C44" s="194"/>
      <c r="D44" s="205"/>
      <c r="E44" s="207"/>
      <c r="F44" s="207"/>
      <c r="G44" s="207"/>
      <c r="H44" s="214"/>
      <c r="I44" s="57"/>
      <c r="J44" s="57"/>
      <c r="K44" s="57"/>
      <c r="L44" s="57"/>
      <c r="M44" s="211"/>
      <c r="N44" s="211"/>
      <c r="O44" s="211"/>
    </row>
    <row r="45" spans="2:15" s="193" customFormat="1" ht="12.95" customHeight="1">
      <c r="B45" s="206" t="s">
        <v>19</v>
      </c>
      <c r="C45" s="194"/>
      <c r="D45" s="205">
        <v>2022</v>
      </c>
      <c r="E45" s="207">
        <f>SUM(F45:G45)</f>
        <v>14463</v>
      </c>
      <c r="F45" s="207">
        <v>7281</v>
      </c>
      <c r="G45" s="207">
        <v>7182</v>
      </c>
      <c r="H45" s="62"/>
      <c r="I45" s="57">
        <f>SUM(J45:K45)</f>
        <v>1196</v>
      </c>
      <c r="J45" s="57">
        <f>SUM(N45,'4.24 (5)'!F45)</f>
        <v>656</v>
      </c>
      <c r="K45" s="57">
        <f>SUM(O45,'4.24 (5)'!G45)</f>
        <v>540</v>
      </c>
      <c r="L45" s="57"/>
      <c r="M45" s="211">
        <f>SUM(N45:O45)</f>
        <v>322</v>
      </c>
      <c r="N45" s="211">
        <v>168</v>
      </c>
      <c r="O45" s="211">
        <v>154</v>
      </c>
    </row>
    <row r="46" spans="2:15" s="193" customFormat="1" ht="12.95" customHeight="1">
      <c r="B46" s="206"/>
      <c r="C46" s="194"/>
      <c r="D46" s="205">
        <v>2023</v>
      </c>
      <c r="E46" s="207">
        <f>SUM(F46:G46)</f>
        <v>16290</v>
      </c>
      <c r="F46" s="207">
        <v>8318</v>
      </c>
      <c r="G46" s="207">
        <v>7972</v>
      </c>
      <c r="H46" s="56"/>
      <c r="I46" s="57">
        <f t="shared" ref="I46:I47" si="13">SUM(J46:K46)</f>
        <v>1260</v>
      </c>
      <c r="J46" s="57">
        <f>SUM(N46,'4.24 (5)'!F46)</f>
        <v>704</v>
      </c>
      <c r="K46" s="57">
        <f>SUM(O46,'4.24 (5)'!G46)</f>
        <v>556</v>
      </c>
      <c r="L46" s="57"/>
      <c r="M46" s="211">
        <f t="shared" ref="M46:M47" si="14">SUM(N46:O46)</f>
        <v>378</v>
      </c>
      <c r="N46" s="211">
        <v>203</v>
      </c>
      <c r="O46" s="211">
        <v>175</v>
      </c>
    </row>
    <row r="47" spans="2:15" s="193" customFormat="1" ht="12.95" customHeight="1">
      <c r="B47" s="206"/>
      <c r="C47" s="194"/>
      <c r="D47" s="205">
        <v>2024</v>
      </c>
      <c r="E47" s="207">
        <f>SUM(F47:G47)</f>
        <v>16411</v>
      </c>
      <c r="F47" s="207">
        <v>8391</v>
      </c>
      <c r="G47" s="207">
        <v>8020</v>
      </c>
      <c r="I47" s="57">
        <f t="shared" si="13"/>
        <v>1320</v>
      </c>
      <c r="J47" s="57">
        <f>SUM(N47,'4.24 (5)'!F47)</f>
        <v>737</v>
      </c>
      <c r="K47" s="57">
        <f>SUM(O47,'4.24 (5)'!G47)</f>
        <v>583</v>
      </c>
      <c r="L47" s="57"/>
      <c r="M47" s="211">
        <f t="shared" si="14"/>
        <v>423</v>
      </c>
      <c r="N47" s="211">
        <v>242</v>
      </c>
      <c r="O47" s="211">
        <v>181</v>
      </c>
    </row>
    <row r="48" spans="2:15" s="193" customFormat="1" ht="6.95" customHeight="1">
      <c r="B48" s="206"/>
      <c r="C48" s="194"/>
      <c r="D48" s="205"/>
      <c r="E48" s="207"/>
      <c r="F48" s="207"/>
      <c r="G48" s="207"/>
      <c r="H48" s="56"/>
      <c r="I48" s="57"/>
      <c r="J48" s="57"/>
      <c r="K48" s="57"/>
      <c r="L48" s="57"/>
      <c r="M48" s="211"/>
      <c r="N48" s="211"/>
      <c r="O48" s="211"/>
    </row>
    <row r="49" spans="2:15" s="193" customFormat="1" ht="12.95" customHeight="1">
      <c r="B49" s="206" t="s">
        <v>20</v>
      </c>
      <c r="C49" s="194"/>
      <c r="D49" s="205">
        <v>2022</v>
      </c>
      <c r="E49" s="207">
        <f>SUM(F49:G49)</f>
        <v>19097</v>
      </c>
      <c r="F49" s="207">
        <v>9548</v>
      </c>
      <c r="G49" s="207">
        <v>9549</v>
      </c>
      <c r="H49" s="62"/>
      <c r="I49" s="57">
        <f>SUM(J49:K49)</f>
        <v>368</v>
      </c>
      <c r="J49" s="57">
        <f>SUM(N49,'4.24 (5)'!F49)</f>
        <v>199</v>
      </c>
      <c r="K49" s="57">
        <f>SUM(O49,'4.24 (5)'!G49)</f>
        <v>169</v>
      </c>
      <c r="L49" s="57"/>
      <c r="M49" s="211">
        <f>SUM(N49:O49)</f>
        <v>180</v>
      </c>
      <c r="N49" s="211">
        <v>91</v>
      </c>
      <c r="O49" s="211">
        <v>89</v>
      </c>
    </row>
    <row r="50" spans="2:15" s="193" customFormat="1" ht="12.95" customHeight="1">
      <c r="B50" s="206"/>
      <c r="C50" s="194"/>
      <c r="D50" s="205">
        <v>2023</v>
      </c>
      <c r="E50" s="207">
        <f>SUM(F50:G50)</f>
        <v>18928</v>
      </c>
      <c r="F50" s="207">
        <v>9508</v>
      </c>
      <c r="G50" s="207">
        <v>9420</v>
      </c>
      <c r="H50" s="56"/>
      <c r="I50" s="57">
        <f t="shared" ref="I50:I51" si="15">SUM(J50:K50)</f>
        <v>361</v>
      </c>
      <c r="J50" s="57">
        <f>SUM(N50,'4.24 (5)'!F50)</f>
        <v>189</v>
      </c>
      <c r="K50" s="57">
        <f>SUM(O50,'4.24 (5)'!G50)</f>
        <v>172</v>
      </c>
      <c r="L50" s="57"/>
      <c r="M50" s="211">
        <f t="shared" ref="M50:M51" si="16">SUM(N50:O50)</f>
        <v>193</v>
      </c>
      <c r="N50" s="211">
        <v>100</v>
      </c>
      <c r="O50" s="211">
        <v>93</v>
      </c>
    </row>
    <row r="51" spans="2:15" s="193" customFormat="1" ht="12.95" customHeight="1">
      <c r="B51" s="206"/>
      <c r="C51" s="194"/>
      <c r="D51" s="205">
        <v>2024</v>
      </c>
      <c r="E51" s="207">
        <f>SUM(F51:G51)</f>
        <v>17715</v>
      </c>
      <c r="F51" s="207">
        <v>9028</v>
      </c>
      <c r="G51" s="207">
        <v>8687</v>
      </c>
      <c r="I51" s="57">
        <f t="shared" si="15"/>
        <v>337</v>
      </c>
      <c r="J51" s="57">
        <f>SUM(N51,'4.24 (5)'!F51)</f>
        <v>184</v>
      </c>
      <c r="K51" s="57">
        <f>SUM(O51,'4.24 (5)'!G51)</f>
        <v>153</v>
      </c>
      <c r="L51" s="57"/>
      <c r="M51" s="211">
        <f t="shared" si="16"/>
        <v>213</v>
      </c>
      <c r="N51" s="211">
        <v>118</v>
      </c>
      <c r="O51" s="211">
        <v>95</v>
      </c>
    </row>
    <row r="52" spans="2:15" s="193" customFormat="1" ht="6.95" customHeight="1">
      <c r="B52" s="206"/>
      <c r="C52" s="194"/>
      <c r="D52" s="205"/>
      <c r="E52" s="207"/>
      <c r="F52" s="207"/>
      <c r="G52" s="207"/>
      <c r="H52" s="56"/>
      <c r="I52" s="57"/>
      <c r="J52" s="57"/>
      <c r="K52" s="57"/>
      <c r="L52" s="57"/>
      <c r="M52" s="211"/>
      <c r="N52" s="211"/>
      <c r="O52" s="211"/>
    </row>
    <row r="53" spans="2:15" s="193" customFormat="1" ht="12.95" customHeight="1">
      <c r="B53" s="206" t="s">
        <v>21</v>
      </c>
      <c r="C53" s="212"/>
      <c r="D53" s="205">
        <v>2022</v>
      </c>
      <c r="E53" s="207">
        <f>SUM(F53:G53)</f>
        <v>1163</v>
      </c>
      <c r="F53" s="207">
        <v>582</v>
      </c>
      <c r="G53" s="207">
        <v>581</v>
      </c>
      <c r="H53" s="62"/>
      <c r="I53" s="57" t="s">
        <v>29</v>
      </c>
      <c r="J53" s="57" t="s">
        <v>29</v>
      </c>
      <c r="K53" s="57" t="s">
        <v>29</v>
      </c>
      <c r="L53" s="57"/>
      <c r="M53" s="211" t="s">
        <v>29</v>
      </c>
      <c r="N53" s="211" t="s">
        <v>29</v>
      </c>
      <c r="O53" s="211" t="s">
        <v>29</v>
      </c>
    </row>
    <row r="54" spans="2:15" s="193" customFormat="1" ht="12.95" customHeight="1">
      <c r="B54" s="206"/>
      <c r="C54" s="212"/>
      <c r="D54" s="205">
        <v>2023</v>
      </c>
      <c r="E54" s="207">
        <f>SUM(F54:G54)</f>
        <v>1337</v>
      </c>
      <c r="F54" s="207">
        <v>712</v>
      </c>
      <c r="G54" s="207">
        <v>625</v>
      </c>
      <c r="H54" s="56"/>
      <c r="I54" s="57" t="s">
        <v>29</v>
      </c>
      <c r="J54" s="57" t="s">
        <v>29</v>
      </c>
      <c r="K54" s="57" t="s">
        <v>29</v>
      </c>
      <c r="L54" s="57"/>
      <c r="M54" s="211" t="s">
        <v>29</v>
      </c>
      <c r="N54" s="211" t="s">
        <v>29</v>
      </c>
      <c r="O54" s="211" t="s">
        <v>29</v>
      </c>
    </row>
    <row r="55" spans="2:15" s="193" customFormat="1" ht="12.95" customHeight="1">
      <c r="B55" s="206"/>
      <c r="C55" s="212"/>
      <c r="D55" s="205">
        <v>2024</v>
      </c>
      <c r="E55" s="207">
        <f>SUM(F55:G55)</f>
        <v>1061</v>
      </c>
      <c r="F55" s="207">
        <v>569</v>
      </c>
      <c r="G55" s="207">
        <v>492</v>
      </c>
      <c r="I55" s="57" t="s">
        <v>29</v>
      </c>
      <c r="J55" s="57" t="s">
        <v>29</v>
      </c>
      <c r="K55" s="57" t="s">
        <v>29</v>
      </c>
      <c r="L55" s="57"/>
      <c r="M55" s="211" t="s">
        <v>29</v>
      </c>
      <c r="N55" s="211" t="s">
        <v>29</v>
      </c>
      <c r="O55" s="211" t="s">
        <v>29</v>
      </c>
    </row>
    <row r="56" spans="2:15" s="193" customFormat="1" ht="6.95" customHeight="1">
      <c r="B56" s="206"/>
      <c r="C56" s="212"/>
      <c r="D56" s="205"/>
      <c r="E56" s="207"/>
      <c r="F56" s="207"/>
      <c r="G56" s="207"/>
      <c r="H56" s="56"/>
      <c r="I56" s="57"/>
      <c r="J56" s="57"/>
      <c r="K56" s="57"/>
      <c r="L56" s="57"/>
      <c r="M56" s="211"/>
      <c r="N56" s="211"/>
      <c r="O56" s="211"/>
    </row>
    <row r="57" spans="2:15" s="193" customFormat="1" ht="12.95" customHeight="1">
      <c r="B57" s="206" t="s">
        <v>22</v>
      </c>
      <c r="C57" s="194"/>
      <c r="D57" s="205">
        <v>2022</v>
      </c>
      <c r="E57" s="207">
        <f>SUM(F57:G57)</f>
        <v>74393</v>
      </c>
      <c r="F57" s="207">
        <v>37643</v>
      </c>
      <c r="G57" s="207">
        <v>36750</v>
      </c>
      <c r="H57" s="62"/>
      <c r="I57" s="57">
        <f>SUM(J57:K57)</f>
        <v>14383</v>
      </c>
      <c r="J57" s="57">
        <f>SUM(N57,'4.24 (5)'!F57)</f>
        <v>7751</v>
      </c>
      <c r="K57" s="57">
        <f>SUM(O57,'4.24 (5)'!G57)</f>
        <v>6632</v>
      </c>
      <c r="L57" s="57"/>
      <c r="M57" s="211">
        <f>SUM(N57:O57)</f>
        <v>6003</v>
      </c>
      <c r="N57" s="211">
        <v>3222</v>
      </c>
      <c r="O57" s="211">
        <v>2781</v>
      </c>
    </row>
    <row r="58" spans="2:15" s="193" customFormat="1" ht="12.95" customHeight="1">
      <c r="B58" s="206"/>
      <c r="C58" s="194"/>
      <c r="D58" s="205">
        <v>2023</v>
      </c>
      <c r="E58" s="207">
        <f>SUM(F58:G58)</f>
        <v>76901</v>
      </c>
      <c r="F58" s="207">
        <v>39006</v>
      </c>
      <c r="G58" s="207">
        <v>37895</v>
      </c>
      <c r="H58" s="56"/>
      <c r="I58" s="57">
        <f t="shared" ref="I58:I59" si="17">SUM(J58:K58)</f>
        <v>14238</v>
      </c>
      <c r="J58" s="57">
        <f>SUM(N58,'4.24 (5)'!F58)</f>
        <v>7625</v>
      </c>
      <c r="K58" s="57">
        <f>SUM(O58,'4.24 (5)'!G58)</f>
        <v>6613</v>
      </c>
      <c r="L58" s="57"/>
      <c r="M58" s="211">
        <f t="shared" ref="M58:M59" si="18">SUM(N58:O58)</f>
        <v>6130</v>
      </c>
      <c r="N58" s="211">
        <v>3283</v>
      </c>
      <c r="O58" s="211">
        <v>2847</v>
      </c>
    </row>
    <row r="59" spans="2:15" s="193" customFormat="1" ht="12.95" customHeight="1">
      <c r="B59" s="206"/>
      <c r="C59" s="194"/>
      <c r="D59" s="205">
        <v>2024</v>
      </c>
      <c r="E59" s="207">
        <f>SUM(F59:G59)</f>
        <v>74436</v>
      </c>
      <c r="F59" s="207">
        <v>37771</v>
      </c>
      <c r="G59" s="207">
        <v>36665</v>
      </c>
      <c r="I59" s="57">
        <f t="shared" si="17"/>
        <v>14797</v>
      </c>
      <c r="J59" s="57">
        <f>SUM(N59,'4.24 (5)'!F59)</f>
        <v>7813</v>
      </c>
      <c r="K59" s="57">
        <f>SUM(O59,'4.24 (5)'!G59)</f>
        <v>6984</v>
      </c>
      <c r="L59" s="57"/>
      <c r="M59" s="211">
        <f t="shared" si="18"/>
        <v>6702</v>
      </c>
      <c r="N59" s="211">
        <v>3566</v>
      </c>
      <c r="O59" s="211">
        <v>3136</v>
      </c>
    </row>
    <row r="60" spans="2:15" s="193" customFormat="1" ht="6.95" customHeight="1">
      <c r="B60" s="206"/>
      <c r="C60" s="194"/>
      <c r="D60" s="205"/>
      <c r="E60" s="207"/>
      <c r="F60" s="207"/>
      <c r="G60" s="207"/>
      <c r="H60" s="56"/>
      <c r="I60" s="57"/>
      <c r="J60" s="57"/>
      <c r="K60" s="57"/>
      <c r="L60" s="57"/>
      <c r="M60" s="211"/>
      <c r="N60" s="211"/>
      <c r="O60" s="211"/>
    </row>
    <row r="61" spans="2:15" s="193" customFormat="1" ht="12.95" customHeight="1">
      <c r="B61" s="206" t="s">
        <v>23</v>
      </c>
      <c r="C61" s="194"/>
      <c r="D61" s="205">
        <v>2022</v>
      </c>
      <c r="E61" s="207">
        <f>SUM(F61:G61)</f>
        <v>5613</v>
      </c>
      <c r="F61" s="207">
        <v>2863</v>
      </c>
      <c r="G61" s="207">
        <v>2750</v>
      </c>
      <c r="H61" s="62"/>
      <c r="I61" s="57">
        <f>SUM(J61:K61)</f>
        <v>1478</v>
      </c>
      <c r="J61" s="57">
        <f>SUM(N61,'4.24 (5)'!F61)</f>
        <v>768</v>
      </c>
      <c r="K61" s="57">
        <f>SUM(O61,'4.24 (5)'!G61)</f>
        <v>710</v>
      </c>
      <c r="L61" s="57"/>
      <c r="M61" s="211">
        <f>SUM(N61:O61)</f>
        <v>118</v>
      </c>
      <c r="N61" s="211">
        <v>71</v>
      </c>
      <c r="O61" s="211">
        <v>47</v>
      </c>
    </row>
    <row r="62" spans="2:15" s="193" customFormat="1" ht="12.95" customHeight="1">
      <c r="B62" s="206"/>
      <c r="C62" s="194"/>
      <c r="D62" s="205">
        <v>2023</v>
      </c>
      <c r="E62" s="207">
        <f>SUM(F62:G62)</f>
        <v>5825</v>
      </c>
      <c r="F62" s="207">
        <v>3024</v>
      </c>
      <c r="G62" s="207">
        <v>2801</v>
      </c>
      <c r="H62" s="56"/>
      <c r="I62" s="57">
        <f t="shared" ref="I62:I63" si="19">SUM(J62:K62)</f>
        <v>1469</v>
      </c>
      <c r="J62" s="57">
        <f>SUM(N62,'4.24 (5)'!F62)</f>
        <v>767</v>
      </c>
      <c r="K62" s="57">
        <f>SUM(O62,'4.24 (5)'!G62)</f>
        <v>702</v>
      </c>
      <c r="L62" s="57"/>
      <c r="M62" s="211">
        <f t="shared" ref="M62:M63" si="20">SUM(N62:O62)</f>
        <v>123</v>
      </c>
      <c r="N62" s="211">
        <v>68</v>
      </c>
      <c r="O62" s="211">
        <v>55</v>
      </c>
    </row>
    <row r="63" spans="2:15" s="193" customFormat="1" ht="12.95" customHeight="1">
      <c r="B63" s="206"/>
      <c r="C63" s="194"/>
      <c r="D63" s="205">
        <v>2024</v>
      </c>
      <c r="E63" s="207">
        <f>SUM(F63:G63)</f>
        <v>5250</v>
      </c>
      <c r="F63" s="207">
        <v>2759</v>
      </c>
      <c r="G63" s="207">
        <v>2491</v>
      </c>
      <c r="I63" s="57">
        <f t="shared" si="19"/>
        <v>1544</v>
      </c>
      <c r="J63" s="57">
        <f>SUM(N63,'4.24 (5)'!F63)</f>
        <v>836</v>
      </c>
      <c r="K63" s="57">
        <f>SUM(O63,'4.24 (5)'!G63)</f>
        <v>708</v>
      </c>
      <c r="L63" s="57"/>
      <c r="M63" s="211">
        <f t="shared" si="20"/>
        <v>128</v>
      </c>
      <c r="N63" s="211">
        <v>73</v>
      </c>
      <c r="O63" s="211">
        <v>55</v>
      </c>
    </row>
    <row r="64" spans="2:15" s="193" customFormat="1" ht="6.95" customHeight="1">
      <c r="B64" s="206"/>
      <c r="C64" s="194"/>
      <c r="D64" s="205"/>
      <c r="E64" s="207"/>
      <c r="F64" s="207"/>
      <c r="G64" s="207"/>
      <c r="H64" s="56"/>
      <c r="I64" s="57"/>
      <c r="J64" s="57"/>
      <c r="K64" s="57"/>
      <c r="L64" s="57"/>
      <c r="M64" s="211"/>
      <c r="N64" s="211"/>
      <c r="O64" s="211"/>
    </row>
    <row r="65" spans="2:15" s="193" customFormat="1" ht="12.95" customHeight="1">
      <c r="B65" s="206" t="s">
        <v>24</v>
      </c>
      <c r="C65" s="194"/>
      <c r="D65" s="205">
        <v>2022</v>
      </c>
      <c r="E65" s="207">
        <f>SUM(F65:G65)</f>
        <v>21247</v>
      </c>
      <c r="F65" s="207">
        <v>10499</v>
      </c>
      <c r="G65" s="207">
        <v>10748</v>
      </c>
      <c r="H65" s="62"/>
      <c r="I65" s="57">
        <f>SUM(J65:K65)</f>
        <v>2717</v>
      </c>
      <c r="J65" s="57">
        <f>SUM(N65,'4.24 (5)'!F65)</f>
        <v>1439</v>
      </c>
      <c r="K65" s="57">
        <f>SUM(O65,'4.24 (5)'!G65)</f>
        <v>1278</v>
      </c>
      <c r="L65" s="57"/>
      <c r="M65" s="211">
        <f>SUM(N65:O65)</f>
        <v>2428</v>
      </c>
      <c r="N65" s="211">
        <v>1286</v>
      </c>
      <c r="O65" s="211">
        <v>1142</v>
      </c>
    </row>
    <row r="66" spans="2:15" s="193" customFormat="1" ht="12.95" customHeight="1">
      <c r="B66" s="206"/>
      <c r="C66" s="194"/>
      <c r="D66" s="205">
        <v>2023</v>
      </c>
      <c r="E66" s="207">
        <f>SUM(F66:G66)</f>
        <v>21294</v>
      </c>
      <c r="F66" s="207">
        <v>10652</v>
      </c>
      <c r="G66" s="207">
        <v>10642</v>
      </c>
      <c r="H66" s="56"/>
      <c r="I66" s="57">
        <f t="shared" ref="I66:I67" si="21">SUM(J66:K66)</f>
        <v>2979</v>
      </c>
      <c r="J66" s="57">
        <f>SUM(N66,'4.24 (5)'!F66)</f>
        <v>1585</v>
      </c>
      <c r="K66" s="57">
        <f>SUM(O66,'4.24 (5)'!G66)</f>
        <v>1394</v>
      </c>
      <c r="L66" s="57"/>
      <c r="M66" s="211">
        <f t="shared" ref="M66:M67" si="22">SUM(N66:O66)</f>
        <v>2679</v>
      </c>
      <c r="N66" s="211">
        <v>1421</v>
      </c>
      <c r="O66" s="211">
        <v>1258</v>
      </c>
    </row>
    <row r="67" spans="2:15" s="193" customFormat="1" ht="12.95" customHeight="1">
      <c r="B67" s="206"/>
      <c r="C67" s="194"/>
      <c r="D67" s="205">
        <v>2024</v>
      </c>
      <c r="E67" s="207">
        <f>SUM(F67:G67)</f>
        <v>20537</v>
      </c>
      <c r="F67" s="207">
        <v>10426</v>
      </c>
      <c r="G67" s="207">
        <v>10111</v>
      </c>
      <c r="I67" s="57">
        <f t="shared" si="21"/>
        <v>3017</v>
      </c>
      <c r="J67" s="57">
        <f>SUM(N67,'4.24 (5)'!F67)</f>
        <v>1574</v>
      </c>
      <c r="K67" s="57">
        <f>SUM(O67,'4.24 (5)'!G67)</f>
        <v>1443</v>
      </c>
      <c r="L67" s="57"/>
      <c r="M67" s="211">
        <f t="shared" si="22"/>
        <v>2299</v>
      </c>
      <c r="N67" s="211">
        <v>1183</v>
      </c>
      <c r="O67" s="211">
        <v>1116</v>
      </c>
    </row>
    <row r="68" spans="2:15" s="193" customFormat="1" ht="6.95" customHeight="1">
      <c r="B68" s="206"/>
      <c r="C68" s="194"/>
      <c r="D68" s="205"/>
      <c r="E68" s="207"/>
      <c r="F68" s="207"/>
      <c r="G68" s="207"/>
      <c r="H68" s="56"/>
      <c r="I68" s="57"/>
      <c r="J68" s="57"/>
      <c r="K68" s="57"/>
      <c r="L68" s="57"/>
      <c r="M68" s="211"/>
      <c r="N68" s="211"/>
      <c r="O68" s="211"/>
    </row>
    <row r="69" spans="2:15" s="193" customFormat="1" ht="12.95" customHeight="1">
      <c r="B69" s="206" t="s">
        <v>25</v>
      </c>
      <c r="C69" s="194"/>
      <c r="D69" s="205">
        <v>2022</v>
      </c>
      <c r="E69" s="207">
        <f>SUM(F69:G69)</f>
        <v>23900</v>
      </c>
      <c r="F69" s="207">
        <v>12127</v>
      </c>
      <c r="G69" s="207">
        <v>11773</v>
      </c>
      <c r="H69" s="62"/>
      <c r="I69" s="57">
        <f>SUM(J69:K69)</f>
        <v>2957</v>
      </c>
      <c r="J69" s="57">
        <f>SUM(N69,'4.24 (5)'!F69)</f>
        <v>1574</v>
      </c>
      <c r="K69" s="57">
        <f>SUM(O69,'4.24 (5)'!G69)</f>
        <v>1383</v>
      </c>
      <c r="L69" s="57"/>
      <c r="M69" s="211">
        <f>SUM(N69:O69)</f>
        <v>2367</v>
      </c>
      <c r="N69" s="211">
        <v>1229</v>
      </c>
      <c r="O69" s="211">
        <v>1138</v>
      </c>
    </row>
    <row r="70" spans="2:15" s="193" customFormat="1" ht="12.95" customHeight="1">
      <c r="B70" s="206"/>
      <c r="C70" s="194"/>
      <c r="D70" s="205">
        <v>2023</v>
      </c>
      <c r="E70" s="207">
        <f>SUM(F70:G70)</f>
        <v>24396</v>
      </c>
      <c r="F70" s="207">
        <v>12467</v>
      </c>
      <c r="G70" s="207">
        <v>11929</v>
      </c>
      <c r="H70" s="56"/>
      <c r="I70" s="57">
        <f t="shared" ref="I70:I71" si="23">SUM(J70:K70)</f>
        <v>2972</v>
      </c>
      <c r="J70" s="57">
        <f>SUM(N70,'4.24 (5)'!F70)</f>
        <v>1597</v>
      </c>
      <c r="K70" s="57">
        <f>SUM(O70,'4.24 (5)'!G70)</f>
        <v>1375</v>
      </c>
      <c r="L70" s="57"/>
      <c r="M70" s="211">
        <f t="shared" ref="M70:M71" si="24">SUM(N70:O70)</f>
        <v>2411</v>
      </c>
      <c r="N70" s="211">
        <v>1265</v>
      </c>
      <c r="O70" s="211">
        <v>1146</v>
      </c>
    </row>
    <row r="71" spans="2:15" s="193" customFormat="1" ht="12.95" customHeight="1">
      <c r="B71" s="206"/>
      <c r="C71" s="194"/>
      <c r="D71" s="205">
        <v>2024</v>
      </c>
      <c r="E71" s="207">
        <f>SUM(F71:G71)</f>
        <v>23467</v>
      </c>
      <c r="F71" s="207">
        <v>11987</v>
      </c>
      <c r="G71" s="207">
        <v>11480</v>
      </c>
      <c r="I71" s="57">
        <f t="shared" si="23"/>
        <v>2981</v>
      </c>
      <c r="J71" s="57">
        <f>SUM(N71,'4.24 (5)'!F71)</f>
        <v>1601</v>
      </c>
      <c r="K71" s="57">
        <f>SUM(O71,'4.24 (5)'!G71)</f>
        <v>1380</v>
      </c>
      <c r="L71" s="57"/>
      <c r="M71" s="211">
        <f t="shared" si="24"/>
        <v>2464</v>
      </c>
      <c r="N71" s="211">
        <v>1301</v>
      </c>
      <c r="O71" s="211">
        <v>1163</v>
      </c>
    </row>
    <row r="72" spans="2:15" s="193" customFormat="1" ht="6.95" customHeight="1">
      <c r="B72" s="206"/>
      <c r="C72" s="194"/>
      <c r="D72" s="205"/>
      <c r="E72" s="207"/>
      <c r="F72" s="207"/>
      <c r="G72" s="207"/>
      <c r="H72" s="56"/>
      <c r="I72" s="57"/>
      <c r="J72" s="57"/>
      <c r="K72" s="57"/>
      <c r="L72" s="57"/>
      <c r="M72" s="211"/>
      <c r="N72" s="211"/>
      <c r="O72" s="211"/>
    </row>
    <row r="73" spans="2:15" s="193" customFormat="1" ht="12.95" customHeight="1">
      <c r="B73" s="206" t="s">
        <v>26</v>
      </c>
      <c r="C73" s="212"/>
      <c r="D73" s="205">
        <v>2022</v>
      </c>
      <c r="E73" s="207">
        <f>SUM(F73:G73)</f>
        <v>15419</v>
      </c>
      <c r="F73" s="207">
        <v>7738</v>
      </c>
      <c r="G73" s="207">
        <v>7681</v>
      </c>
      <c r="H73" s="62"/>
      <c r="I73" s="57">
        <f>SUM(J73:K73)</f>
        <v>542</v>
      </c>
      <c r="J73" s="57">
        <f>SUM(N73,'4.24 (5)'!F73)</f>
        <v>299</v>
      </c>
      <c r="K73" s="57">
        <f>SUM(O73,'4.24 (5)'!G73)</f>
        <v>243</v>
      </c>
      <c r="L73" s="57"/>
      <c r="M73" s="211">
        <f>SUM(N73:O73)</f>
        <v>302</v>
      </c>
      <c r="N73" s="211">
        <v>154</v>
      </c>
      <c r="O73" s="211">
        <v>148</v>
      </c>
    </row>
    <row r="74" spans="2:15" s="193" customFormat="1" ht="12.95" customHeight="1">
      <c r="B74" s="206"/>
      <c r="C74" s="212"/>
      <c r="D74" s="205">
        <v>2023</v>
      </c>
      <c r="E74" s="207">
        <f>SUM(F74:G74)</f>
        <v>17513</v>
      </c>
      <c r="F74" s="207">
        <v>8822</v>
      </c>
      <c r="G74" s="207">
        <v>8691</v>
      </c>
      <c r="H74" s="56"/>
      <c r="I74" s="57">
        <f t="shared" ref="I74:I75" si="25">SUM(J74:K74)</f>
        <v>491</v>
      </c>
      <c r="J74" s="57">
        <f>SUM(N74,'4.24 (5)'!F74)</f>
        <v>269</v>
      </c>
      <c r="K74" s="57">
        <f>SUM(O74,'4.24 (5)'!G74)</f>
        <v>222</v>
      </c>
      <c r="L74" s="57"/>
      <c r="M74" s="211">
        <f t="shared" ref="M74:M75" si="26">SUM(N74:O74)</f>
        <v>249</v>
      </c>
      <c r="N74" s="211">
        <v>124</v>
      </c>
      <c r="O74" s="211">
        <v>125</v>
      </c>
    </row>
    <row r="75" spans="2:15" s="193" customFormat="1" ht="12.95" customHeight="1">
      <c r="B75" s="206"/>
      <c r="C75" s="212"/>
      <c r="D75" s="205">
        <v>2024</v>
      </c>
      <c r="E75" s="207">
        <f>SUM(F75:G75)</f>
        <v>16504</v>
      </c>
      <c r="F75" s="207">
        <v>8427</v>
      </c>
      <c r="G75" s="207">
        <v>8077</v>
      </c>
      <c r="I75" s="57">
        <f t="shared" si="25"/>
        <v>563</v>
      </c>
      <c r="J75" s="57">
        <f>SUM(N75,'4.24 (5)'!F75)</f>
        <v>299</v>
      </c>
      <c r="K75" s="57">
        <f>SUM(O75,'4.24 (5)'!G75)</f>
        <v>264</v>
      </c>
      <c r="L75" s="57"/>
      <c r="M75" s="211">
        <f t="shared" si="26"/>
        <v>312</v>
      </c>
      <c r="N75" s="211">
        <v>166</v>
      </c>
      <c r="O75" s="211">
        <v>146</v>
      </c>
    </row>
    <row r="76" spans="2:15" s="193" customFormat="1" ht="6.95" customHeight="1">
      <c r="B76" s="206"/>
      <c r="C76" s="212"/>
      <c r="D76" s="205"/>
      <c r="E76" s="207"/>
      <c r="F76" s="207"/>
      <c r="G76" s="207"/>
      <c r="H76" s="56"/>
      <c r="I76" s="57"/>
      <c r="J76" s="57"/>
      <c r="K76" s="57"/>
      <c r="L76" s="57"/>
      <c r="M76" s="211"/>
      <c r="N76" s="211"/>
      <c r="O76" s="211"/>
    </row>
    <row r="77" spans="2:15" s="193" customFormat="1" ht="12.95" customHeight="1">
      <c r="B77" s="206" t="s">
        <v>27</v>
      </c>
      <c r="C77" s="212"/>
      <c r="D77" s="205">
        <v>2022</v>
      </c>
      <c r="E77" s="207">
        <f>SUM(F77:G77)</f>
        <v>1422</v>
      </c>
      <c r="F77" s="207">
        <v>705</v>
      </c>
      <c r="G77" s="207">
        <v>717</v>
      </c>
      <c r="H77" s="62"/>
      <c r="I77" s="57">
        <f>SUM(J77:K77)</f>
        <v>184</v>
      </c>
      <c r="J77" s="57">
        <f>SUM(N77,'4.24 (5)'!F77)</f>
        <v>101</v>
      </c>
      <c r="K77" s="57">
        <f>SUM(O77,'4.24 (5)'!G77)</f>
        <v>83</v>
      </c>
      <c r="L77" s="57"/>
      <c r="M77" s="211">
        <f>SUM(N77:O77)</f>
        <v>184</v>
      </c>
      <c r="N77" s="211">
        <v>101</v>
      </c>
      <c r="O77" s="211">
        <v>83</v>
      </c>
    </row>
    <row r="78" spans="2:15" s="193" customFormat="1" ht="12.95" customHeight="1">
      <c r="B78" s="206"/>
      <c r="C78" s="212"/>
      <c r="D78" s="205">
        <v>2023</v>
      </c>
      <c r="E78" s="207">
        <f>SUM(F78:G78)</f>
        <v>1285</v>
      </c>
      <c r="F78" s="207">
        <v>645</v>
      </c>
      <c r="G78" s="207">
        <v>640</v>
      </c>
      <c r="H78" s="56"/>
      <c r="I78" s="57">
        <f t="shared" ref="I78:I79" si="27">SUM(J78:K78)</f>
        <v>172</v>
      </c>
      <c r="J78" s="57">
        <f>SUM(N78,'4.24 (5)'!F78)</f>
        <v>95</v>
      </c>
      <c r="K78" s="57">
        <f>SUM(O78,'4.24 (5)'!G78)</f>
        <v>77</v>
      </c>
      <c r="L78" s="57"/>
      <c r="M78" s="211">
        <f t="shared" ref="M78:M79" si="28">SUM(N78:O78)</f>
        <v>172</v>
      </c>
      <c r="N78" s="211">
        <v>95</v>
      </c>
      <c r="O78" s="211">
        <v>77</v>
      </c>
    </row>
    <row r="79" spans="2:15" s="193" customFormat="1" ht="12.95" customHeight="1">
      <c r="B79" s="206"/>
      <c r="C79" s="212"/>
      <c r="D79" s="205">
        <v>2024</v>
      </c>
      <c r="E79" s="207">
        <f>SUM(F79:G79)</f>
        <v>1172</v>
      </c>
      <c r="F79" s="207">
        <v>618</v>
      </c>
      <c r="G79" s="207">
        <v>554</v>
      </c>
      <c r="I79" s="57">
        <f t="shared" si="27"/>
        <v>223</v>
      </c>
      <c r="J79" s="57">
        <f>SUM(N79,'4.24 (5)'!F79)</f>
        <v>107</v>
      </c>
      <c r="K79" s="57">
        <f>SUM(O79,'4.24 (5)'!G79)</f>
        <v>116</v>
      </c>
      <c r="L79" s="57"/>
      <c r="M79" s="211">
        <f t="shared" si="28"/>
        <v>223</v>
      </c>
      <c r="N79" s="211">
        <v>107</v>
      </c>
      <c r="O79" s="211">
        <v>116</v>
      </c>
    </row>
    <row r="80" spans="2:15" s="193" customFormat="1" ht="6.95" customHeight="1">
      <c r="B80" s="206"/>
      <c r="C80" s="212"/>
      <c r="D80" s="205"/>
      <c r="E80" s="207"/>
      <c r="F80" s="207"/>
      <c r="G80" s="207"/>
      <c r="H80" s="204"/>
      <c r="I80" s="57"/>
      <c r="J80" s="57"/>
      <c r="K80" s="57"/>
      <c r="L80" s="57"/>
      <c r="M80" s="211"/>
      <c r="N80" s="211"/>
      <c r="O80" s="211"/>
    </row>
    <row r="81" spans="1:16" s="193" customFormat="1" ht="12.95" customHeight="1">
      <c r="B81" s="206" t="s">
        <v>28</v>
      </c>
      <c r="C81" s="212"/>
      <c r="D81" s="205">
        <v>2022</v>
      </c>
      <c r="E81" s="207">
        <f>SUM(F81:G81)</f>
        <v>3364</v>
      </c>
      <c r="F81" s="207">
        <v>1702</v>
      </c>
      <c r="G81" s="207">
        <v>1662</v>
      </c>
      <c r="H81" s="207"/>
      <c r="I81" s="57" t="s">
        <v>29</v>
      </c>
      <c r="J81" s="57" t="s">
        <v>29</v>
      </c>
      <c r="K81" s="57" t="s">
        <v>29</v>
      </c>
      <c r="L81" s="57"/>
      <c r="M81" s="211" t="s">
        <v>29</v>
      </c>
      <c r="N81" s="211" t="s">
        <v>29</v>
      </c>
      <c r="O81" s="211" t="s">
        <v>29</v>
      </c>
    </row>
    <row r="82" spans="1:16" s="193" customFormat="1" ht="12.95" customHeight="1">
      <c r="B82" s="206"/>
      <c r="C82" s="212"/>
      <c r="D82" s="205">
        <v>2023</v>
      </c>
      <c r="E82" s="207">
        <f>SUM(F82:G82)</f>
        <v>3869</v>
      </c>
      <c r="F82" s="207">
        <v>1897</v>
      </c>
      <c r="G82" s="207">
        <v>1972</v>
      </c>
      <c r="H82" s="207"/>
      <c r="I82" s="57" t="s">
        <v>29</v>
      </c>
      <c r="J82" s="57" t="s">
        <v>29</v>
      </c>
      <c r="K82" s="57" t="s">
        <v>29</v>
      </c>
      <c r="L82" s="57"/>
      <c r="M82" s="211" t="s">
        <v>29</v>
      </c>
      <c r="N82" s="211" t="s">
        <v>29</v>
      </c>
      <c r="O82" s="211" t="s">
        <v>29</v>
      </c>
    </row>
    <row r="83" spans="1:16" s="193" customFormat="1" ht="12.95" customHeight="1">
      <c r="B83" s="206"/>
      <c r="C83" s="212"/>
      <c r="D83" s="205">
        <v>2024</v>
      </c>
      <c r="E83" s="207">
        <f>SUM(F83:G83)</f>
        <v>3342</v>
      </c>
      <c r="F83" s="207">
        <v>1670</v>
      </c>
      <c r="G83" s="207">
        <v>1672</v>
      </c>
      <c r="I83" s="57" t="s">
        <v>29</v>
      </c>
      <c r="J83" s="57" t="s">
        <v>29</v>
      </c>
      <c r="K83" s="57" t="s">
        <v>29</v>
      </c>
      <c r="L83" s="57"/>
      <c r="M83" s="211" t="s">
        <v>29</v>
      </c>
      <c r="N83" s="211" t="s">
        <v>29</v>
      </c>
      <c r="O83" s="211" t="s">
        <v>29</v>
      </c>
    </row>
    <row r="84" spans="1:16" s="193" customFormat="1" ht="6.95" customHeight="1" thickBot="1">
      <c r="A84" s="217"/>
      <c r="B84" s="218"/>
      <c r="C84" s="219"/>
      <c r="D84" s="220"/>
      <c r="E84" s="220"/>
      <c r="F84" s="220"/>
      <c r="G84" s="220"/>
      <c r="H84" s="221"/>
      <c r="I84" s="222"/>
      <c r="J84" s="222"/>
      <c r="K84" s="222"/>
      <c r="L84" s="222"/>
      <c r="M84" s="222"/>
      <c r="N84" s="222"/>
      <c r="O84" s="222"/>
    </row>
    <row r="85" spans="1:16" s="224" customFormat="1" ht="18" customHeight="1">
      <c r="B85" s="225"/>
      <c r="D85" s="226"/>
      <c r="E85" s="227"/>
      <c r="F85" s="227"/>
      <c r="G85" s="227"/>
      <c r="H85" s="228"/>
      <c r="I85" s="229"/>
      <c r="J85" s="229"/>
      <c r="K85" s="229"/>
      <c r="L85" s="229"/>
      <c r="M85" s="229"/>
      <c r="N85" s="229"/>
      <c r="O85" s="229"/>
      <c r="P85" s="231" t="s">
        <v>30</v>
      </c>
    </row>
    <row r="86" spans="1:16" s="224" customFormat="1" ht="15.75" customHeight="1">
      <c r="B86" s="225"/>
      <c r="D86" s="226"/>
      <c r="E86" s="227"/>
      <c r="F86" s="227"/>
      <c r="G86" s="227"/>
      <c r="H86" s="228"/>
      <c r="I86" s="229"/>
      <c r="J86" s="229"/>
      <c r="K86" s="229"/>
      <c r="L86" s="229"/>
      <c r="M86" s="229"/>
      <c r="N86" s="229"/>
      <c r="O86" s="229"/>
      <c r="P86" s="233" t="s">
        <v>31</v>
      </c>
    </row>
    <row r="87" spans="1:16" s="224" customFormat="1" ht="15.75" customHeight="1">
      <c r="B87" s="225"/>
      <c r="D87" s="226"/>
      <c r="E87" s="228"/>
      <c r="F87" s="228"/>
      <c r="G87" s="228"/>
      <c r="H87" s="228"/>
      <c r="I87" s="229"/>
      <c r="J87" s="229"/>
      <c r="K87" s="229"/>
      <c r="L87" s="229"/>
      <c r="M87" s="229"/>
      <c r="N87" s="229"/>
      <c r="O87" s="229"/>
    </row>
    <row r="88" spans="1:16" s="234" customFormat="1" ht="15.75" customHeight="1">
      <c r="B88" s="235"/>
      <c r="D88" s="236"/>
      <c r="E88" s="228"/>
      <c r="F88" s="228"/>
      <c r="G88" s="228"/>
      <c r="H88" s="228"/>
      <c r="I88" s="237"/>
      <c r="J88" s="237"/>
      <c r="K88" s="237"/>
      <c r="L88" s="237"/>
      <c r="M88" s="237"/>
      <c r="N88" s="237"/>
      <c r="O88" s="237"/>
    </row>
    <row r="89" spans="1:16" s="224" customFormat="1" ht="15.75" customHeight="1">
      <c r="B89" s="238"/>
      <c r="C89" s="239"/>
      <c r="D89" s="240"/>
      <c r="E89" s="228"/>
      <c r="F89" s="228"/>
      <c r="G89" s="228"/>
      <c r="H89" s="228"/>
      <c r="I89" s="229"/>
      <c r="J89" s="229"/>
      <c r="K89" s="229"/>
      <c r="L89" s="229"/>
      <c r="M89" s="229"/>
      <c r="N89" s="229"/>
      <c r="O89" s="229"/>
    </row>
  </sheetData>
  <mergeCells count="8">
    <mergeCell ref="I12:K12"/>
    <mergeCell ref="M12:O12"/>
    <mergeCell ref="E9:G9"/>
    <mergeCell ref="I9:O9"/>
    <mergeCell ref="E10:G10"/>
    <mergeCell ref="I10:O10"/>
    <mergeCell ref="I11:K11"/>
    <mergeCell ref="M11:O11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92D050"/>
  </sheetPr>
  <dimension ref="A1:Q89"/>
  <sheetViews>
    <sheetView view="pageBreakPreview" zoomScale="80" zoomScaleNormal="90" zoomScaleSheetLayoutView="80" workbookViewId="0">
      <pane xSplit="3" ySplit="15" topLeftCell="D16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9.28515625" style="156" customWidth="1"/>
    <col min="5" max="5" width="9" style="157" customWidth="1"/>
    <col min="6" max="6" width="8.7109375" style="157" bestFit="1" customWidth="1"/>
    <col min="7" max="7" width="12.5703125" style="157" customWidth="1"/>
    <col min="8" max="8" width="1.140625" style="157" customWidth="1"/>
    <col min="9" max="9" width="9.85546875" style="157" bestFit="1" customWidth="1"/>
    <col min="10" max="10" width="8.7109375" style="157" bestFit="1" customWidth="1"/>
    <col min="11" max="11" width="12.5703125" style="157" customWidth="1"/>
    <col min="12" max="12" width="1.140625" style="157" customWidth="1"/>
    <col min="13" max="13" width="9" style="157" customWidth="1"/>
    <col min="14" max="14" width="7.85546875" style="157" customWidth="1"/>
    <col min="15" max="15" width="12.5703125" style="157" customWidth="1"/>
    <col min="16" max="16" width="1.85546875" style="155" customWidth="1"/>
    <col min="17" max="17" width="1" style="155" customWidth="1"/>
    <col min="18" max="16384" width="10.42578125" style="155"/>
  </cols>
  <sheetData>
    <row r="1" spans="1:17">
      <c r="P1" s="2380" t="s">
        <v>110</v>
      </c>
    </row>
    <row r="2" spans="1:17">
      <c r="P2" s="2381" t="s">
        <v>111</v>
      </c>
    </row>
    <row r="3" spans="1:17" ht="8.1" customHeight="1">
      <c r="G3" s="155"/>
    </row>
    <row r="4" spans="1:17" ht="8.1" customHeight="1"/>
    <row r="5" spans="1:17" s="158" customFormat="1" ht="20.100000000000001" customHeight="1">
      <c r="B5" s="159" t="s">
        <v>1435</v>
      </c>
      <c r="C5" s="160" t="s">
        <v>1161</v>
      </c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Q5" s="163"/>
    </row>
    <row r="6" spans="1:17" s="164" customFormat="1" ht="20.100000000000001" customHeight="1">
      <c r="B6" s="165" t="s">
        <v>1436</v>
      </c>
      <c r="C6" s="166" t="s">
        <v>1160</v>
      </c>
      <c r="D6" s="167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Q6" s="166"/>
    </row>
    <row r="7" spans="1:17" s="168" customFormat="1" ht="9.9499999999999993" customHeight="1" thickBot="1">
      <c r="B7" s="169"/>
      <c r="C7" s="169"/>
      <c r="D7" s="170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</row>
    <row r="8" spans="1:17" s="177" customFormat="1" ht="5.25" customHeight="1" thickTop="1">
      <c r="A8" s="172"/>
      <c r="B8" s="173"/>
      <c r="C8" s="174"/>
      <c r="D8" s="175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2"/>
    </row>
    <row r="9" spans="1:17" s="177" customFormat="1" ht="16.5" customHeight="1">
      <c r="A9" s="178"/>
      <c r="B9" s="178" t="s">
        <v>0</v>
      </c>
      <c r="C9" s="179"/>
      <c r="D9" s="180" t="s">
        <v>1</v>
      </c>
      <c r="E9" s="2297" t="s">
        <v>3</v>
      </c>
      <c r="F9" s="2297"/>
      <c r="G9" s="2297"/>
      <c r="H9" s="181"/>
      <c r="I9" s="2297" t="s">
        <v>4</v>
      </c>
      <c r="J9" s="2297"/>
      <c r="K9" s="2297"/>
      <c r="L9" s="2297"/>
      <c r="M9" s="2297"/>
      <c r="N9" s="2297"/>
      <c r="O9" s="2297"/>
      <c r="P9" s="178"/>
    </row>
    <row r="10" spans="1:17" s="177" customFormat="1" ht="17.100000000000001" customHeight="1">
      <c r="A10" s="183"/>
      <c r="B10" s="183" t="s">
        <v>5</v>
      </c>
      <c r="C10" s="184"/>
      <c r="D10" s="185" t="s">
        <v>6</v>
      </c>
      <c r="E10" s="2298" t="s">
        <v>8</v>
      </c>
      <c r="F10" s="2298"/>
      <c r="G10" s="2298"/>
      <c r="H10" s="186"/>
      <c r="I10" s="2298" t="s">
        <v>9</v>
      </c>
      <c r="J10" s="2298"/>
      <c r="K10" s="2298"/>
      <c r="L10" s="2298"/>
      <c r="M10" s="2298"/>
      <c r="N10" s="2298"/>
      <c r="O10" s="2298"/>
      <c r="P10" s="183"/>
    </row>
    <row r="11" spans="1:17" s="177" customFormat="1" ht="17.100000000000001" customHeight="1">
      <c r="A11" s="183"/>
      <c r="B11" s="183"/>
      <c r="C11" s="184"/>
      <c r="D11" s="185"/>
      <c r="E11" s="2333" t="s">
        <v>377</v>
      </c>
      <c r="F11" s="2333"/>
      <c r="G11" s="2333"/>
      <c r="H11" s="186"/>
      <c r="I11" s="2333" t="s">
        <v>2</v>
      </c>
      <c r="J11" s="2333"/>
      <c r="K11" s="2333"/>
      <c r="L11" s="249"/>
      <c r="M11" s="2333" t="s">
        <v>10</v>
      </c>
      <c r="N11" s="2333"/>
      <c r="O11" s="2333"/>
      <c r="P11" s="183"/>
    </row>
    <row r="12" spans="1:17" s="177" customFormat="1" ht="17.100000000000001" customHeight="1">
      <c r="A12" s="183"/>
      <c r="B12" s="183"/>
      <c r="C12" s="184"/>
      <c r="D12" s="185"/>
      <c r="E12" s="2298" t="s">
        <v>379</v>
      </c>
      <c r="F12" s="2298"/>
      <c r="G12" s="2298"/>
      <c r="H12" s="186"/>
      <c r="I12" s="2298" t="s">
        <v>7</v>
      </c>
      <c r="J12" s="2298"/>
      <c r="K12" s="2298"/>
      <c r="L12" s="185"/>
      <c r="M12" s="2298" t="s">
        <v>11</v>
      </c>
      <c r="N12" s="2298"/>
      <c r="O12" s="2298"/>
      <c r="P12" s="183"/>
    </row>
    <row r="13" spans="1:17" s="177" customFormat="1">
      <c r="A13" s="183"/>
      <c r="B13" s="183"/>
      <c r="C13" s="184"/>
      <c r="D13" s="185"/>
      <c r="E13" s="187" t="s">
        <v>57</v>
      </c>
      <c r="F13" s="187" t="s">
        <v>33</v>
      </c>
      <c r="G13" s="187" t="s">
        <v>34</v>
      </c>
      <c r="H13" s="186"/>
      <c r="I13" s="187" t="s">
        <v>57</v>
      </c>
      <c r="J13" s="187" t="s">
        <v>33</v>
      </c>
      <c r="K13" s="187" t="s">
        <v>34</v>
      </c>
      <c r="L13" s="187"/>
      <c r="M13" s="187" t="s">
        <v>57</v>
      </c>
      <c r="N13" s="187" t="s">
        <v>33</v>
      </c>
      <c r="O13" s="187" t="s">
        <v>34</v>
      </c>
      <c r="P13" s="183"/>
    </row>
    <row r="14" spans="1:17" s="177" customFormat="1">
      <c r="A14" s="183"/>
      <c r="B14" s="183"/>
      <c r="C14" s="184"/>
      <c r="D14" s="185"/>
      <c r="E14" s="186" t="s">
        <v>7</v>
      </c>
      <c r="F14" s="186" t="s">
        <v>35</v>
      </c>
      <c r="G14" s="186" t="s">
        <v>36</v>
      </c>
      <c r="H14" s="186"/>
      <c r="I14" s="186" t="s">
        <v>7</v>
      </c>
      <c r="J14" s="186" t="s">
        <v>35</v>
      </c>
      <c r="K14" s="186" t="s">
        <v>36</v>
      </c>
      <c r="L14" s="186"/>
      <c r="M14" s="186" t="s">
        <v>7</v>
      </c>
      <c r="N14" s="186" t="s">
        <v>35</v>
      </c>
      <c r="O14" s="186" t="s">
        <v>36</v>
      </c>
      <c r="P14" s="183"/>
    </row>
    <row r="15" spans="1:17" s="177" customFormat="1" ht="7.5" customHeight="1">
      <c r="A15" s="189"/>
      <c r="B15" s="189"/>
      <c r="C15" s="190"/>
      <c r="D15" s="191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89"/>
    </row>
    <row r="16" spans="1:17" ht="6.95" customHeight="1">
      <c r="A16" s="193"/>
      <c r="B16" s="194"/>
      <c r="C16" s="194"/>
      <c r="D16" s="195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3"/>
    </row>
    <row r="17" spans="2:17" s="193" customFormat="1" ht="12.95" customHeight="1">
      <c r="B17" s="198" t="s">
        <v>12</v>
      </c>
      <c r="C17" s="199"/>
      <c r="D17" s="200">
        <v>2022</v>
      </c>
      <c r="E17" s="1655">
        <f t="shared" ref="E17:G19" si="0">SUM(E21,E25,E29,E33,E37,E41,E45,E49,E53,E57,E61,E65,E69,E73,E77,E81)</f>
        <v>26920</v>
      </c>
      <c r="F17" s="1655">
        <f t="shared" si="0"/>
        <v>14796</v>
      </c>
      <c r="G17" s="1655">
        <f t="shared" si="0"/>
        <v>12124</v>
      </c>
      <c r="H17" s="1656"/>
      <c r="I17" s="1655">
        <f t="shared" ref="I17:K19" si="1">SUM(I21,I25,I29,I33,I37,I41,I45,I49,I53,I57,I61,I65,I69,I73,I77,I81)</f>
        <v>103042</v>
      </c>
      <c r="J17" s="1655">
        <f t="shared" si="1"/>
        <v>53156</v>
      </c>
      <c r="K17" s="1655">
        <f t="shared" si="1"/>
        <v>49886</v>
      </c>
      <c r="L17" s="1655"/>
      <c r="M17" s="1655">
        <f t="shared" ref="M17:O19" si="2">SUM(M21,M25,M29,M33,M37,M41,M45,M49,M53,M57,M61,M65,M69,M73,M77,M81)</f>
        <v>14425</v>
      </c>
      <c r="N17" s="1655">
        <f t="shared" si="2"/>
        <v>7672</v>
      </c>
      <c r="O17" s="1655">
        <f t="shared" si="2"/>
        <v>6753</v>
      </c>
    </row>
    <row r="18" spans="2:17" s="193" customFormat="1" ht="12.95" customHeight="1">
      <c r="B18" s="198"/>
      <c r="C18" s="199"/>
      <c r="D18" s="200">
        <v>2023</v>
      </c>
      <c r="E18" s="1655">
        <f t="shared" si="0"/>
        <v>27114</v>
      </c>
      <c r="F18" s="1655">
        <f t="shared" si="0"/>
        <v>14861</v>
      </c>
      <c r="G18" s="1655">
        <f t="shared" si="0"/>
        <v>12253</v>
      </c>
      <c r="H18" s="1656"/>
      <c r="I18" s="1655">
        <f t="shared" si="1"/>
        <v>100842</v>
      </c>
      <c r="J18" s="1655">
        <f t="shared" si="1"/>
        <v>52153</v>
      </c>
      <c r="K18" s="1655">
        <f t="shared" si="1"/>
        <v>48689</v>
      </c>
      <c r="L18" s="1655"/>
      <c r="M18" s="1655">
        <f t="shared" si="2"/>
        <v>14342</v>
      </c>
      <c r="N18" s="1655">
        <f t="shared" si="2"/>
        <v>7642</v>
      </c>
      <c r="O18" s="1655">
        <f t="shared" si="2"/>
        <v>6700</v>
      </c>
    </row>
    <row r="19" spans="2:17" s="193" customFormat="1" ht="12.95" customHeight="1">
      <c r="B19" s="198"/>
      <c r="C19" s="199"/>
      <c r="D19" s="200">
        <v>2024</v>
      </c>
      <c r="E19" s="1655">
        <f t="shared" si="0"/>
        <v>28441</v>
      </c>
      <c r="F19" s="1655">
        <f t="shared" si="0"/>
        <v>15522</v>
      </c>
      <c r="G19" s="1655">
        <f>SUM(G23,G27,G31,G35,G39,G43,G47,G51,G55,G59,G63,G67,G71,G75,G79,G83)</f>
        <v>12919</v>
      </c>
      <c r="H19" s="1656"/>
      <c r="I19" s="1655">
        <f t="shared" si="1"/>
        <v>107096</v>
      </c>
      <c r="J19" s="1655">
        <f>SUM(J23,J27,J31,J35,J39,J43,J47,J51,J55,J59,J63,J67,J71,J75,J79,J83)</f>
        <v>55349</v>
      </c>
      <c r="K19" s="1655">
        <f t="shared" si="1"/>
        <v>51747</v>
      </c>
      <c r="L19" s="1655"/>
      <c r="M19" s="1655">
        <f t="shared" si="2"/>
        <v>17007</v>
      </c>
      <c r="N19" s="1655">
        <f t="shared" si="2"/>
        <v>8982</v>
      </c>
      <c r="O19" s="1655">
        <f t="shared" si="2"/>
        <v>8025</v>
      </c>
      <c r="Q19" s="198"/>
    </row>
    <row r="20" spans="2:17" s="193" customFormat="1" ht="6.95" customHeight="1">
      <c r="B20" s="198"/>
      <c r="C20" s="199"/>
      <c r="D20" s="205"/>
      <c r="E20" s="1657"/>
      <c r="F20" s="1658"/>
      <c r="G20" s="1658"/>
      <c r="H20" s="1658"/>
      <c r="I20" s="1657"/>
      <c r="J20" s="1658"/>
      <c r="K20" s="1658"/>
      <c r="L20" s="1658"/>
      <c r="M20" s="1657"/>
      <c r="N20" s="1658"/>
      <c r="O20" s="1658"/>
      <c r="Q20" s="198"/>
    </row>
    <row r="21" spans="2:17" s="193" customFormat="1" ht="12.95" customHeight="1">
      <c r="B21" s="206" t="s">
        <v>13</v>
      </c>
      <c r="C21" s="206"/>
      <c r="D21" s="205">
        <v>2022</v>
      </c>
      <c r="E21" s="1657">
        <f>SUM(F21:G21)</f>
        <v>4119</v>
      </c>
      <c r="F21" s="1658">
        <v>2311</v>
      </c>
      <c r="G21" s="1658">
        <v>1808</v>
      </c>
      <c r="H21" s="1659"/>
      <c r="I21" s="1657">
        <f>SUM(J21:K21)</f>
        <v>25139</v>
      </c>
      <c r="J21" s="1658">
        <f>SUM(N21,'4.24 (6)'!F21,'4.24 (6)'!J21)</f>
        <v>13185</v>
      </c>
      <c r="K21" s="1658">
        <f>SUM(O21,'4.24 (6)'!G21,'4.24 (6)'!K21)</f>
        <v>11954</v>
      </c>
      <c r="L21" s="1658"/>
      <c r="M21" s="1657">
        <f>SUM(N21:O21)</f>
        <v>2150</v>
      </c>
      <c r="N21" s="1658">
        <v>1109</v>
      </c>
      <c r="O21" s="1658">
        <v>1041</v>
      </c>
      <c r="Q21" s="210"/>
    </row>
    <row r="22" spans="2:17" s="193" customFormat="1" ht="12.95" customHeight="1">
      <c r="B22" s="206"/>
      <c r="C22" s="206"/>
      <c r="D22" s="205">
        <v>2023</v>
      </c>
      <c r="E22" s="1657">
        <f t="shared" ref="E22:E23" si="3">SUM(F22:G22)</f>
        <v>4299</v>
      </c>
      <c r="F22" s="1658">
        <v>2399</v>
      </c>
      <c r="G22" s="1658">
        <v>1900</v>
      </c>
      <c r="H22" s="1659"/>
      <c r="I22" s="1657">
        <f t="shared" ref="I22:I23" si="4">SUM(J22:K22)</f>
        <v>25320</v>
      </c>
      <c r="J22" s="1658">
        <f>SUM(N22,'4.24 (6)'!F22,'4.24 (6)'!J22)</f>
        <v>13201</v>
      </c>
      <c r="K22" s="1658">
        <f>SUM(O22,'4.24 (6)'!G22,'4.24 (6)'!K22)</f>
        <v>12119</v>
      </c>
      <c r="L22" s="1658"/>
      <c r="M22" s="1657">
        <f t="shared" ref="M22:M23" si="5">SUM(N22:O22)</f>
        <v>1971</v>
      </c>
      <c r="N22" s="1658">
        <v>1011</v>
      </c>
      <c r="O22" s="1658">
        <v>960</v>
      </c>
      <c r="Q22" s="210"/>
    </row>
    <row r="23" spans="2:17" s="193" customFormat="1" ht="12.95" customHeight="1">
      <c r="B23" s="206"/>
      <c r="C23" s="206"/>
      <c r="D23" s="205">
        <v>2024</v>
      </c>
      <c r="E23" s="1657">
        <f t="shared" si="3"/>
        <v>4397</v>
      </c>
      <c r="F23" s="193">
        <v>2417</v>
      </c>
      <c r="G23" s="1658">
        <v>1980</v>
      </c>
      <c r="H23" s="1659"/>
      <c r="I23" s="1657">
        <f t="shared" si="4"/>
        <v>26689</v>
      </c>
      <c r="J23" s="1658">
        <f>SUM(N23,'4.24 (6)'!F23,'4.24 (6)'!J23)</f>
        <v>13951</v>
      </c>
      <c r="K23" s="1658">
        <f>SUM(O23,'4.24 (6)'!G23,'4.24 (6)'!K23)</f>
        <v>12738</v>
      </c>
      <c r="L23" s="1658"/>
      <c r="M23" s="1657">
        <f t="shared" si="5"/>
        <v>2307</v>
      </c>
      <c r="N23" s="1658">
        <v>1186</v>
      </c>
      <c r="O23" s="1658">
        <v>1121</v>
      </c>
      <c r="Q23" s="210"/>
    </row>
    <row r="24" spans="2:17" s="193" customFormat="1" ht="6.95" customHeight="1">
      <c r="B24" s="206"/>
      <c r="C24" s="206"/>
      <c r="D24" s="205"/>
      <c r="E24" s="1657"/>
      <c r="F24" s="1658"/>
      <c r="G24" s="1658"/>
      <c r="H24" s="1659"/>
      <c r="I24" s="1657"/>
      <c r="J24" s="1658"/>
      <c r="K24" s="1658"/>
      <c r="L24" s="1658"/>
      <c r="M24" s="1657"/>
      <c r="N24" s="1658"/>
      <c r="O24" s="1658"/>
      <c r="Q24" s="210"/>
    </row>
    <row r="25" spans="2:17" s="193" customFormat="1" ht="12.95" customHeight="1">
      <c r="B25" s="206" t="s">
        <v>14</v>
      </c>
      <c r="C25" s="206"/>
      <c r="D25" s="205">
        <v>2022</v>
      </c>
      <c r="E25" s="1657">
        <f>SUM(F25:G25)</f>
        <v>4500</v>
      </c>
      <c r="F25" s="1658">
        <v>2467</v>
      </c>
      <c r="G25" s="1658">
        <v>2033</v>
      </c>
      <c r="H25" s="1659"/>
      <c r="I25" s="1657">
        <f>SUM(J25:K25)</f>
        <v>2505</v>
      </c>
      <c r="J25" s="1658">
        <f>SUM(N25,'4.24 (6)'!F25,'4.24 (6)'!J25)</f>
        <v>1374</v>
      </c>
      <c r="K25" s="1658">
        <f>SUM(O25,'4.24 (6)'!G25,'4.24 (6)'!K25)</f>
        <v>1131</v>
      </c>
      <c r="L25" s="1658"/>
      <c r="M25" s="1657">
        <f>SUM(N25:O25)</f>
        <v>184</v>
      </c>
      <c r="N25" s="1658">
        <v>133</v>
      </c>
      <c r="O25" s="1658">
        <v>51</v>
      </c>
      <c r="Q25" s="210"/>
    </row>
    <row r="26" spans="2:17" s="193" customFormat="1" ht="12.95" customHeight="1">
      <c r="B26" s="206"/>
      <c r="C26" s="206"/>
      <c r="D26" s="205">
        <v>2023</v>
      </c>
      <c r="E26" s="1657">
        <f t="shared" ref="E26:E27" si="6">SUM(F26:G26)</f>
        <v>4496</v>
      </c>
      <c r="F26" s="1658">
        <v>2469</v>
      </c>
      <c r="G26" s="1658">
        <v>2027</v>
      </c>
      <c r="H26" s="1659"/>
      <c r="I26" s="1657">
        <f t="shared" ref="I26:I27" si="7">SUM(J26:K26)</f>
        <v>2439</v>
      </c>
      <c r="J26" s="1658">
        <f>SUM(N26,'4.24 (6)'!F26,'4.24 (6)'!J26)</f>
        <v>1400</v>
      </c>
      <c r="K26" s="1658">
        <f>SUM(O26,'4.24 (6)'!G26,'4.24 (6)'!K26)</f>
        <v>1039</v>
      </c>
      <c r="L26" s="1658"/>
      <c r="M26" s="1657">
        <f t="shared" ref="M26:M27" si="8">SUM(N26:O26)</f>
        <v>176</v>
      </c>
      <c r="N26" s="1658">
        <v>131</v>
      </c>
      <c r="O26" s="1658">
        <v>45</v>
      </c>
      <c r="Q26" s="210"/>
    </row>
    <row r="27" spans="2:17" s="193" customFormat="1" ht="12.95" customHeight="1">
      <c r="B27" s="206"/>
      <c r="C27" s="206"/>
      <c r="D27" s="205">
        <v>2024</v>
      </c>
      <c r="E27" s="1657">
        <f t="shared" si="6"/>
        <v>4245</v>
      </c>
      <c r="F27" s="193">
        <v>2336</v>
      </c>
      <c r="G27" s="1658">
        <v>1909</v>
      </c>
      <c r="H27" s="1659"/>
      <c r="I27" s="1657">
        <f t="shared" si="7"/>
        <v>2536</v>
      </c>
      <c r="J27" s="1658">
        <f>SUM(N27,'4.24 (6)'!F27,'4.24 (6)'!J27)</f>
        <v>1389</v>
      </c>
      <c r="K27" s="1658">
        <f>SUM(O27,'4.24 (6)'!G27,'4.24 (6)'!K27)</f>
        <v>1147</v>
      </c>
      <c r="L27" s="1658"/>
      <c r="M27" s="1657">
        <f t="shared" si="8"/>
        <v>198</v>
      </c>
      <c r="N27" s="1658">
        <v>136</v>
      </c>
      <c r="O27" s="1658">
        <v>62</v>
      </c>
      <c r="Q27" s="210"/>
    </row>
    <row r="28" spans="2:17" s="193" customFormat="1" ht="6.95" customHeight="1">
      <c r="B28" s="206"/>
      <c r="C28" s="206"/>
      <c r="D28" s="205"/>
      <c r="E28" s="1657"/>
      <c r="F28" s="1658"/>
      <c r="G28" s="1658"/>
      <c r="H28" s="1659"/>
      <c r="I28" s="1657"/>
      <c r="J28" s="1658"/>
      <c r="K28" s="1658"/>
      <c r="L28" s="1658"/>
      <c r="M28" s="1657"/>
      <c r="N28" s="1658"/>
      <c r="O28" s="1658"/>
      <c r="Q28" s="210"/>
    </row>
    <row r="29" spans="2:17" s="193" customFormat="1" ht="12.95" customHeight="1">
      <c r="B29" s="206" t="s">
        <v>15</v>
      </c>
      <c r="C29" s="206"/>
      <c r="D29" s="205">
        <v>2022</v>
      </c>
      <c r="E29" s="1657">
        <f>SUM(F29:G29)</f>
        <v>1873</v>
      </c>
      <c r="F29" s="1658">
        <v>1110</v>
      </c>
      <c r="G29" s="1658">
        <v>763</v>
      </c>
      <c r="H29" s="1659"/>
      <c r="I29" s="1657">
        <f>SUM(J29:K29)</f>
        <v>328</v>
      </c>
      <c r="J29" s="1658">
        <f>SUM(N29,'4.24 (6)'!F29,'4.24 (6)'!J29)</f>
        <v>192</v>
      </c>
      <c r="K29" s="1658">
        <f>SUM(O29,'4.24 (6)'!G29,'4.24 (6)'!K29)</f>
        <v>136</v>
      </c>
      <c r="L29" s="1658"/>
      <c r="M29" s="1657">
        <f>SUM(N29:O29)</f>
        <v>67</v>
      </c>
      <c r="N29" s="1658">
        <v>46</v>
      </c>
      <c r="O29" s="1658">
        <v>21</v>
      </c>
      <c r="Q29" s="210"/>
    </row>
    <row r="30" spans="2:17" s="193" customFormat="1" ht="12.95" customHeight="1">
      <c r="B30" s="206"/>
      <c r="C30" s="206"/>
      <c r="D30" s="205">
        <v>2023</v>
      </c>
      <c r="E30" s="1657">
        <f t="shared" ref="E30:E31" si="9">SUM(F30:G30)</f>
        <v>2149</v>
      </c>
      <c r="F30" s="1658">
        <v>1263</v>
      </c>
      <c r="G30" s="1658">
        <v>886</v>
      </c>
      <c r="H30" s="1659"/>
      <c r="I30" s="1657">
        <f t="shared" ref="I30:I31" si="10">SUM(J30:K30)</f>
        <v>343</v>
      </c>
      <c r="J30" s="1658">
        <f>SUM(N30,'4.24 (6)'!F30,'4.24 (6)'!J30)</f>
        <v>209</v>
      </c>
      <c r="K30" s="1658">
        <f>SUM(O30,'4.24 (6)'!G30,'4.24 (6)'!K30)</f>
        <v>134</v>
      </c>
      <c r="L30" s="1658"/>
      <c r="M30" s="1657">
        <f t="shared" ref="M30:M31" si="11">SUM(N30:O30)</f>
        <v>55</v>
      </c>
      <c r="N30" s="1658">
        <v>41</v>
      </c>
      <c r="O30" s="1658">
        <v>14</v>
      </c>
      <c r="Q30" s="210"/>
    </row>
    <row r="31" spans="2:17" s="193" customFormat="1" ht="12.95" customHeight="1">
      <c r="B31" s="206"/>
      <c r="C31" s="206"/>
      <c r="D31" s="205">
        <v>2024</v>
      </c>
      <c r="E31" s="1657">
        <f t="shared" si="9"/>
        <v>2190</v>
      </c>
      <c r="F31" s="193">
        <v>1314</v>
      </c>
      <c r="G31" s="1658">
        <v>876</v>
      </c>
      <c r="H31" s="1659"/>
      <c r="I31" s="1657">
        <f t="shared" si="10"/>
        <v>494</v>
      </c>
      <c r="J31" s="1658">
        <f>SUM(N31,'4.24 (6)'!F31,'4.24 (6)'!J31)</f>
        <v>303</v>
      </c>
      <c r="K31" s="1658">
        <f>SUM(O31,'4.24 (6)'!G31,'4.24 (6)'!K31)</f>
        <v>191</v>
      </c>
      <c r="L31" s="1658"/>
      <c r="M31" s="1657">
        <f t="shared" si="11"/>
        <v>52</v>
      </c>
      <c r="N31" s="1658">
        <v>33</v>
      </c>
      <c r="O31" s="1658">
        <v>19</v>
      </c>
      <c r="Q31" s="210"/>
    </row>
    <row r="32" spans="2:17" s="193" customFormat="1" ht="6.95" customHeight="1">
      <c r="B32" s="206"/>
      <c r="C32" s="206"/>
      <c r="D32" s="205"/>
      <c r="E32" s="1660"/>
      <c r="F32" s="1660"/>
      <c r="G32" s="1658"/>
      <c r="H32" s="1659"/>
      <c r="I32" s="1657"/>
      <c r="J32" s="1658"/>
      <c r="K32" s="1658"/>
      <c r="L32" s="1658"/>
      <c r="M32" s="1657"/>
      <c r="N32" s="1658"/>
      <c r="O32" s="1658"/>
      <c r="Q32" s="210"/>
    </row>
    <row r="33" spans="2:17" s="193" customFormat="1" ht="12.95" customHeight="1">
      <c r="B33" s="206" t="s">
        <v>16</v>
      </c>
      <c r="C33" s="212"/>
      <c r="D33" s="205">
        <v>2022</v>
      </c>
      <c r="E33" s="1657">
        <f>SUM(F33:G33)</f>
        <v>0</v>
      </c>
      <c r="F33" s="1660" t="s">
        <v>29</v>
      </c>
      <c r="G33" s="1658" t="s">
        <v>29</v>
      </c>
      <c r="H33" s="1659"/>
      <c r="I33" s="1657">
        <f>SUM(J33:K33)</f>
        <v>2889</v>
      </c>
      <c r="J33" s="1658">
        <f>SUM(N33,'4.24 (6)'!F33,'4.24 (6)'!J33)</f>
        <v>1501</v>
      </c>
      <c r="K33" s="1658">
        <f>SUM(O33,'4.24 (6)'!G33,'4.24 (6)'!K33)</f>
        <v>1388</v>
      </c>
      <c r="L33" s="1658"/>
      <c r="M33" s="1657">
        <f>SUM(N33:O33)</f>
        <v>665</v>
      </c>
      <c r="N33" s="1658">
        <v>297</v>
      </c>
      <c r="O33" s="1658">
        <v>368</v>
      </c>
      <c r="Q33" s="213"/>
    </row>
    <row r="34" spans="2:17" s="193" customFormat="1" ht="12.95" customHeight="1">
      <c r="B34" s="206"/>
      <c r="C34" s="212"/>
      <c r="D34" s="205">
        <v>2023</v>
      </c>
      <c r="E34" s="1657">
        <f t="shared" ref="E34:E35" si="12">SUM(F34:G34)</f>
        <v>0</v>
      </c>
      <c r="F34" s="1660" t="s">
        <v>29</v>
      </c>
      <c r="G34" s="1658" t="s">
        <v>29</v>
      </c>
      <c r="H34" s="1659"/>
      <c r="I34" s="1657">
        <f t="shared" ref="I34:I35" si="13">SUM(J34:K34)</f>
        <v>2498</v>
      </c>
      <c r="J34" s="1658">
        <f>SUM(N34,'4.24 (6)'!F34,'4.24 (6)'!J34)</f>
        <v>1285</v>
      </c>
      <c r="K34" s="1658">
        <f>SUM(O34,'4.24 (6)'!G34,'4.24 (6)'!K34)</f>
        <v>1213</v>
      </c>
      <c r="L34" s="1658"/>
      <c r="M34" s="1657">
        <f t="shared" ref="M34:M35" si="14">SUM(N34:O34)</f>
        <v>664</v>
      </c>
      <c r="N34" s="1658">
        <v>295</v>
      </c>
      <c r="O34" s="1658">
        <v>369</v>
      </c>
      <c r="Q34" s="213"/>
    </row>
    <row r="35" spans="2:17" s="193" customFormat="1" ht="12.95" customHeight="1">
      <c r="B35" s="206"/>
      <c r="C35" s="212"/>
      <c r="D35" s="205">
        <v>2024</v>
      </c>
      <c r="E35" s="1657">
        <f t="shared" si="12"/>
        <v>565</v>
      </c>
      <c r="F35" s="193">
        <v>332</v>
      </c>
      <c r="G35" s="1658">
        <v>233</v>
      </c>
      <c r="H35" s="1659"/>
      <c r="I35" s="1657">
        <f t="shared" si="13"/>
        <v>3119</v>
      </c>
      <c r="J35" s="1658">
        <f>SUM(N35,'4.24 (6)'!F35,'4.24 (6)'!J35)</f>
        <v>1740</v>
      </c>
      <c r="K35" s="1658">
        <f>SUM(O35,'4.24 (6)'!G35,'4.24 (6)'!K35)</f>
        <v>1379</v>
      </c>
      <c r="L35" s="1658"/>
      <c r="M35" s="1657">
        <f t="shared" si="14"/>
        <v>748</v>
      </c>
      <c r="N35" s="1658">
        <v>338</v>
      </c>
      <c r="O35" s="1658">
        <v>410</v>
      </c>
      <c r="Q35" s="213"/>
    </row>
    <row r="36" spans="2:17" s="193" customFormat="1" ht="6.95" customHeight="1">
      <c r="B36" s="206"/>
      <c r="C36" s="212"/>
      <c r="D36" s="205"/>
      <c r="E36" s="1657"/>
      <c r="F36" s="1658"/>
      <c r="G36" s="1658"/>
      <c r="H36" s="1659"/>
      <c r="I36" s="1657"/>
      <c r="J36" s="1658"/>
      <c r="K36" s="1658"/>
      <c r="L36" s="1658"/>
      <c r="M36" s="1657"/>
      <c r="N36" s="1658"/>
      <c r="O36" s="1658"/>
      <c r="Q36" s="213"/>
    </row>
    <row r="37" spans="2:17" s="193" customFormat="1" ht="12.95" customHeight="1">
      <c r="B37" s="206" t="s">
        <v>17</v>
      </c>
      <c r="C37" s="194"/>
      <c r="D37" s="205">
        <v>2022</v>
      </c>
      <c r="E37" s="1657">
        <f>SUM(F37:G37)</f>
        <v>1517</v>
      </c>
      <c r="F37" s="1658">
        <v>826</v>
      </c>
      <c r="G37" s="1658">
        <v>691</v>
      </c>
      <c r="H37" s="1659"/>
      <c r="I37" s="1657">
        <f>SUM(J37:K37)</f>
        <v>4873</v>
      </c>
      <c r="J37" s="1658">
        <f>SUM(N37,'4.24 (6)'!F37,'4.24 (6)'!J37)</f>
        <v>2665</v>
      </c>
      <c r="K37" s="1658">
        <f>SUM(O37,'4.24 (6)'!G37,'4.24 (6)'!K37)</f>
        <v>2208</v>
      </c>
      <c r="L37" s="1658"/>
      <c r="M37" s="1657">
        <f>SUM(N37:O37)</f>
        <v>436</v>
      </c>
      <c r="N37" s="1658">
        <v>241</v>
      </c>
      <c r="O37" s="1658">
        <v>195</v>
      </c>
      <c r="Q37" s="210"/>
    </row>
    <row r="38" spans="2:17" s="193" customFormat="1" ht="12.95" customHeight="1">
      <c r="B38" s="206"/>
      <c r="C38" s="194"/>
      <c r="D38" s="205">
        <v>2023</v>
      </c>
      <c r="E38" s="1657">
        <f t="shared" ref="E38:E39" si="15">SUM(F38:G38)</f>
        <v>1557</v>
      </c>
      <c r="F38" s="1658">
        <v>839</v>
      </c>
      <c r="G38" s="1658">
        <v>718</v>
      </c>
      <c r="H38" s="1659"/>
      <c r="I38" s="1657">
        <f t="shared" ref="I38:I39" si="16">SUM(J38:K38)</f>
        <v>4757</v>
      </c>
      <c r="J38" s="1658">
        <f>SUM(N38,'4.24 (6)'!F38,'4.24 (6)'!J38)</f>
        <v>2514</v>
      </c>
      <c r="K38" s="1658">
        <f>SUM(O38,'4.24 (6)'!G38,'4.24 (6)'!K38)</f>
        <v>2243</v>
      </c>
      <c r="L38" s="1658"/>
      <c r="M38" s="1657">
        <f t="shared" ref="M38:M39" si="17">SUM(N38:O38)</f>
        <v>497</v>
      </c>
      <c r="N38" s="1658">
        <v>264</v>
      </c>
      <c r="O38" s="1658">
        <v>233</v>
      </c>
      <c r="Q38" s="210"/>
    </row>
    <row r="39" spans="2:17" s="193" customFormat="1" ht="12.95" customHeight="1">
      <c r="B39" s="206"/>
      <c r="C39" s="194"/>
      <c r="D39" s="205">
        <v>2024</v>
      </c>
      <c r="E39" s="1657">
        <f t="shared" si="15"/>
        <v>1996</v>
      </c>
      <c r="F39" s="193">
        <v>1090</v>
      </c>
      <c r="G39" s="1658">
        <v>906</v>
      </c>
      <c r="H39" s="1659"/>
      <c r="I39" s="1657">
        <f t="shared" si="16"/>
        <v>4823</v>
      </c>
      <c r="J39" s="1658">
        <f>SUM(N39,'4.24 (6)'!F39,'4.24 (6)'!J39)</f>
        <v>2510</v>
      </c>
      <c r="K39" s="1658">
        <f>SUM(O39,'4.24 (6)'!G39,'4.24 (6)'!K39)</f>
        <v>2313</v>
      </c>
      <c r="L39" s="1658"/>
      <c r="M39" s="1657">
        <f t="shared" si="17"/>
        <v>637</v>
      </c>
      <c r="N39" s="1658">
        <v>347</v>
      </c>
      <c r="O39" s="1658">
        <v>290</v>
      </c>
      <c r="Q39" s="210"/>
    </row>
    <row r="40" spans="2:17" s="193" customFormat="1" ht="6.95" customHeight="1">
      <c r="B40" s="206"/>
      <c r="C40" s="194"/>
      <c r="D40" s="205"/>
      <c r="E40" s="1657"/>
      <c r="F40" s="1658"/>
      <c r="G40" s="1658"/>
      <c r="H40" s="1659"/>
      <c r="I40" s="1657"/>
      <c r="J40" s="1658"/>
      <c r="K40" s="1658"/>
      <c r="L40" s="1658"/>
      <c r="M40" s="1657"/>
      <c r="N40" s="1658"/>
      <c r="O40" s="1658"/>
      <c r="Q40" s="210"/>
    </row>
    <row r="41" spans="2:17" s="193" customFormat="1" ht="12.95" customHeight="1">
      <c r="B41" s="206" t="s">
        <v>18</v>
      </c>
      <c r="C41" s="194"/>
      <c r="D41" s="205">
        <v>2022</v>
      </c>
      <c r="E41" s="1657">
        <f>SUM(F41:G41)</f>
        <v>2990</v>
      </c>
      <c r="F41" s="1658">
        <v>1617</v>
      </c>
      <c r="G41" s="1658">
        <v>1373</v>
      </c>
      <c r="H41" s="1659"/>
      <c r="I41" s="1657">
        <f>SUM(J41:K41)</f>
        <v>1230</v>
      </c>
      <c r="J41" s="1658">
        <f>SUM(N41,'4.24 (6)'!F41,'4.24 (6)'!J41)</f>
        <v>676</v>
      </c>
      <c r="K41" s="1658">
        <f>SUM(O41,'4.24 (6)'!G41,'4.24 (6)'!K41)</f>
        <v>554</v>
      </c>
      <c r="L41" s="1658"/>
      <c r="M41" s="1657">
        <f>SUM(N41:O41)</f>
        <v>750</v>
      </c>
      <c r="N41" s="1658">
        <v>422</v>
      </c>
      <c r="O41" s="1658">
        <v>328</v>
      </c>
      <c r="Q41" s="210"/>
    </row>
    <row r="42" spans="2:17" s="193" customFormat="1" ht="12.95" customHeight="1">
      <c r="B42" s="206"/>
      <c r="C42" s="194"/>
      <c r="D42" s="205">
        <v>2023</v>
      </c>
      <c r="E42" s="1657">
        <f t="shared" ref="E42:E43" si="18">SUM(F42:G42)</f>
        <v>3006</v>
      </c>
      <c r="F42" s="1658">
        <v>1619</v>
      </c>
      <c r="G42" s="1658">
        <v>1387</v>
      </c>
      <c r="H42" s="1659"/>
      <c r="I42" s="1657">
        <f t="shared" ref="I42:I43" si="19">SUM(J42:K42)</f>
        <v>1229</v>
      </c>
      <c r="J42" s="1658">
        <f>SUM(N42,'4.24 (6)'!F42,'4.24 (6)'!J42)</f>
        <v>658</v>
      </c>
      <c r="K42" s="1658">
        <f>SUM(O42,'4.24 (6)'!G42,'4.24 (6)'!K42)</f>
        <v>571</v>
      </c>
      <c r="L42" s="1658"/>
      <c r="M42" s="1657">
        <f t="shared" ref="M42:M43" si="20">SUM(N42:O42)</f>
        <v>811</v>
      </c>
      <c r="N42" s="1658">
        <v>443</v>
      </c>
      <c r="O42" s="1658">
        <v>368</v>
      </c>
      <c r="Q42" s="210"/>
    </row>
    <row r="43" spans="2:17" s="193" customFormat="1" ht="12.95" customHeight="1">
      <c r="B43" s="206"/>
      <c r="C43" s="194"/>
      <c r="D43" s="205">
        <v>2024</v>
      </c>
      <c r="E43" s="1657">
        <f t="shared" si="18"/>
        <v>3030</v>
      </c>
      <c r="F43" s="193">
        <v>1638</v>
      </c>
      <c r="G43" s="1658">
        <v>1392</v>
      </c>
      <c r="H43" s="1659"/>
      <c r="I43" s="1657">
        <f t="shared" si="19"/>
        <v>1478</v>
      </c>
      <c r="J43" s="1658">
        <f>SUM(N43,'4.24 (6)'!F43,'4.24 (6)'!J43)</f>
        <v>837</v>
      </c>
      <c r="K43" s="1658">
        <f>SUM(O43,'4.24 (6)'!G43,'4.24 (6)'!K43)</f>
        <v>641</v>
      </c>
      <c r="L43" s="1658"/>
      <c r="M43" s="1657">
        <f t="shared" si="20"/>
        <v>818</v>
      </c>
      <c r="N43" s="1658">
        <v>436</v>
      </c>
      <c r="O43" s="1658">
        <v>382</v>
      </c>
      <c r="Q43" s="210"/>
    </row>
    <row r="44" spans="2:17" s="193" customFormat="1" ht="6.95" customHeight="1">
      <c r="B44" s="206"/>
      <c r="C44" s="194"/>
      <c r="D44" s="205"/>
      <c r="E44" s="1657"/>
      <c r="F44" s="1658"/>
      <c r="G44" s="1658"/>
      <c r="H44" s="1659"/>
      <c r="I44" s="1657"/>
      <c r="J44" s="1658"/>
      <c r="K44" s="1658"/>
      <c r="L44" s="1658"/>
      <c r="M44" s="1657"/>
      <c r="N44" s="1658"/>
      <c r="O44" s="1658"/>
      <c r="Q44" s="210"/>
    </row>
    <row r="45" spans="2:17" s="193" customFormat="1" ht="12.95" customHeight="1">
      <c r="B45" s="206" t="s">
        <v>19</v>
      </c>
      <c r="C45" s="194"/>
      <c r="D45" s="205">
        <v>2022</v>
      </c>
      <c r="E45" s="1657">
        <f>SUM(F45:G45)</f>
        <v>874</v>
      </c>
      <c r="F45" s="1658">
        <v>488</v>
      </c>
      <c r="G45" s="1658">
        <v>386</v>
      </c>
      <c r="H45" s="1659"/>
      <c r="I45" s="1657">
        <f>SUM(J45:K45)</f>
        <v>6857</v>
      </c>
      <c r="J45" s="1658">
        <f>SUM(N45,'4.24 (6)'!F45,'4.24 (6)'!J45)</f>
        <v>3452</v>
      </c>
      <c r="K45" s="1658">
        <f>SUM(O45,'4.24 (6)'!G45,'4.24 (6)'!K45)</f>
        <v>3405</v>
      </c>
      <c r="L45" s="1658"/>
      <c r="M45" s="1657">
        <f>SUM(N45:O45)</f>
        <v>226</v>
      </c>
      <c r="N45" s="1658">
        <v>107</v>
      </c>
      <c r="O45" s="1658">
        <v>119</v>
      </c>
      <c r="Q45" s="210"/>
    </row>
    <row r="46" spans="2:17" s="193" customFormat="1" ht="12.95" customHeight="1">
      <c r="B46" s="206"/>
      <c r="C46" s="194"/>
      <c r="D46" s="205">
        <v>2023</v>
      </c>
      <c r="E46" s="1657">
        <f t="shared" ref="E46:E47" si="21">SUM(F46:G46)</f>
        <v>882</v>
      </c>
      <c r="F46" s="1658">
        <v>501</v>
      </c>
      <c r="G46" s="1658">
        <v>381</v>
      </c>
      <c r="H46" s="1659"/>
      <c r="I46" s="1657">
        <f t="shared" ref="I46:I47" si="22">SUM(J46:K46)</f>
        <v>5978</v>
      </c>
      <c r="J46" s="1658">
        <f>SUM(N46,'4.24 (6)'!F46,'4.24 (6)'!J46)</f>
        <v>2995</v>
      </c>
      <c r="K46" s="1658">
        <f>SUM(O46,'4.24 (6)'!G46,'4.24 (6)'!K46)</f>
        <v>2983</v>
      </c>
      <c r="L46" s="1658"/>
      <c r="M46" s="1657">
        <f t="shared" ref="M46:M47" si="23">SUM(N46:O46)</f>
        <v>118</v>
      </c>
      <c r="N46" s="1658">
        <v>67</v>
      </c>
      <c r="O46" s="1658">
        <v>51</v>
      </c>
      <c r="Q46" s="210"/>
    </row>
    <row r="47" spans="2:17" s="193" customFormat="1" ht="12.95" customHeight="1">
      <c r="B47" s="206"/>
      <c r="C47" s="194"/>
      <c r="D47" s="205">
        <v>2024</v>
      </c>
      <c r="E47" s="1657">
        <f t="shared" si="21"/>
        <v>897</v>
      </c>
      <c r="F47" s="193">
        <v>495</v>
      </c>
      <c r="G47" s="1658">
        <v>402</v>
      </c>
      <c r="H47" s="1659"/>
      <c r="I47" s="1657">
        <f t="shared" si="22"/>
        <v>7040</v>
      </c>
      <c r="J47" s="1658">
        <f>SUM(N47,'4.24 (6)'!F47,'4.24 (6)'!J47)</f>
        <v>3535</v>
      </c>
      <c r="K47" s="1658">
        <f>SUM(O47,'4.24 (6)'!G47,'4.24 (6)'!K47)</f>
        <v>3505</v>
      </c>
      <c r="L47" s="1658"/>
      <c r="M47" s="1657">
        <f t="shared" si="23"/>
        <v>219</v>
      </c>
      <c r="N47" s="1658">
        <v>126</v>
      </c>
      <c r="O47" s="1658">
        <v>93</v>
      </c>
      <c r="Q47" s="210"/>
    </row>
    <row r="48" spans="2:17" s="193" customFormat="1" ht="6.95" customHeight="1">
      <c r="B48" s="206"/>
      <c r="C48" s="194"/>
      <c r="D48" s="205"/>
      <c r="E48" s="1657"/>
      <c r="F48" s="1658"/>
      <c r="G48" s="1658"/>
      <c r="H48" s="1659"/>
      <c r="I48" s="1657"/>
      <c r="J48" s="1658"/>
      <c r="K48" s="1658"/>
      <c r="L48" s="1658"/>
      <c r="M48" s="1657"/>
      <c r="N48" s="1658"/>
      <c r="O48" s="1658"/>
      <c r="Q48" s="210"/>
    </row>
    <row r="49" spans="2:17" s="193" customFormat="1" ht="12.95" customHeight="1">
      <c r="B49" s="206" t="s">
        <v>20</v>
      </c>
      <c r="C49" s="194"/>
      <c r="D49" s="205">
        <v>2022</v>
      </c>
      <c r="E49" s="1657">
        <f>SUM(F49:G49)</f>
        <v>188</v>
      </c>
      <c r="F49" s="1658">
        <v>108</v>
      </c>
      <c r="G49" s="1658">
        <v>80</v>
      </c>
      <c r="H49" s="1659"/>
      <c r="I49" s="1657">
        <f>SUM(J49:K49)</f>
        <v>6507</v>
      </c>
      <c r="J49" s="1658">
        <f>SUM(N49,'4.24 (6)'!F49,'4.24 (6)'!J49)</f>
        <v>3617</v>
      </c>
      <c r="K49" s="1658">
        <f>SUM(O49,'4.24 (6)'!G49,'4.24 (6)'!K49)</f>
        <v>2890</v>
      </c>
      <c r="L49" s="1658"/>
      <c r="M49" s="1657">
        <f>SUM(N49:O49)</f>
        <v>122</v>
      </c>
      <c r="N49" s="1658">
        <v>59</v>
      </c>
      <c r="O49" s="1658">
        <v>63</v>
      </c>
      <c r="Q49" s="210"/>
    </row>
    <row r="50" spans="2:17" s="193" customFormat="1" ht="12.95" customHeight="1">
      <c r="B50" s="206"/>
      <c r="C50" s="194"/>
      <c r="D50" s="205">
        <v>2023</v>
      </c>
      <c r="E50" s="1657">
        <f t="shared" ref="E50:E51" si="24">SUM(F50:G50)</f>
        <v>168</v>
      </c>
      <c r="F50" s="1658">
        <v>89</v>
      </c>
      <c r="G50" s="1658">
        <v>79</v>
      </c>
      <c r="H50" s="1659"/>
      <c r="I50" s="1657">
        <f t="shared" ref="I50:I51" si="25">SUM(J50:K50)</f>
        <v>6016</v>
      </c>
      <c r="J50" s="1658">
        <f>SUM(N50,'4.24 (6)'!F50,'4.24 (6)'!J50)</f>
        <v>3350</v>
      </c>
      <c r="K50" s="1658">
        <f>SUM(O50,'4.24 (6)'!G50,'4.24 (6)'!K50)</f>
        <v>2666</v>
      </c>
      <c r="L50" s="1658"/>
      <c r="M50" s="1657">
        <f t="shared" ref="M50:M51" si="26">SUM(N50:O50)</f>
        <v>126</v>
      </c>
      <c r="N50" s="1658">
        <v>63</v>
      </c>
      <c r="O50" s="1658">
        <v>63</v>
      </c>
      <c r="Q50" s="210"/>
    </row>
    <row r="51" spans="2:17" s="193" customFormat="1" ht="12.95" customHeight="1">
      <c r="B51" s="206"/>
      <c r="C51" s="194"/>
      <c r="D51" s="205">
        <v>2024</v>
      </c>
      <c r="E51" s="1657">
        <f t="shared" si="24"/>
        <v>124</v>
      </c>
      <c r="F51" s="193">
        <v>66</v>
      </c>
      <c r="G51" s="1658">
        <v>58</v>
      </c>
      <c r="H51" s="1659"/>
      <c r="I51" s="1657">
        <f t="shared" si="25"/>
        <v>6148</v>
      </c>
      <c r="J51" s="1658">
        <f>SUM(N51,'4.24 (6)'!F51,'4.24 (6)'!J51)</f>
        <v>3393</v>
      </c>
      <c r="K51" s="1658">
        <f>SUM(O51,'4.24 (6)'!G51,'4.24 (6)'!K51)</f>
        <v>2755</v>
      </c>
      <c r="L51" s="1658"/>
      <c r="M51" s="1657">
        <f t="shared" si="26"/>
        <v>140</v>
      </c>
      <c r="N51" s="1658">
        <v>73</v>
      </c>
      <c r="O51" s="1658">
        <v>67</v>
      </c>
      <c r="Q51" s="210"/>
    </row>
    <row r="52" spans="2:17" s="193" customFormat="1" ht="6.95" customHeight="1">
      <c r="B52" s="206"/>
      <c r="C52" s="194"/>
      <c r="D52" s="205"/>
      <c r="E52" s="1660"/>
      <c r="F52" s="1660"/>
      <c r="G52" s="1658"/>
      <c r="H52" s="1659"/>
      <c r="I52" s="1657"/>
      <c r="J52" s="1658"/>
      <c r="K52" s="1658"/>
      <c r="L52" s="1658"/>
      <c r="M52" s="1657"/>
      <c r="N52" s="1658"/>
      <c r="O52" s="1658"/>
      <c r="Q52" s="210"/>
    </row>
    <row r="53" spans="2:17" s="193" customFormat="1" ht="12.95" customHeight="1">
      <c r="B53" s="206" t="s">
        <v>21</v>
      </c>
      <c r="C53" s="212"/>
      <c r="D53" s="205">
        <v>2022</v>
      </c>
      <c r="E53" s="1660" t="s">
        <v>29</v>
      </c>
      <c r="F53" s="1660" t="s">
        <v>29</v>
      </c>
      <c r="G53" s="1658" t="s">
        <v>29</v>
      </c>
      <c r="H53" s="1659"/>
      <c r="I53" s="1657">
        <f>SUM(J53:K53)</f>
        <v>360</v>
      </c>
      <c r="J53" s="1658">
        <f>SUM(N53,'4.24 (6)'!F53,'4.24 (6)'!J53)</f>
        <v>209</v>
      </c>
      <c r="K53" s="1658">
        <f>SUM(O53,'4.24 (6)'!G53,'4.24 (6)'!K53)</f>
        <v>151</v>
      </c>
      <c r="L53" s="1658"/>
      <c r="M53" s="1657" t="s">
        <v>29</v>
      </c>
      <c r="N53" s="1658" t="s">
        <v>29</v>
      </c>
      <c r="O53" s="1658" t="s">
        <v>29</v>
      </c>
      <c r="Q53" s="213"/>
    </row>
    <row r="54" spans="2:17" s="193" customFormat="1" ht="12.95" customHeight="1">
      <c r="B54" s="206"/>
      <c r="C54" s="212"/>
      <c r="D54" s="205">
        <v>2023</v>
      </c>
      <c r="E54" s="1660" t="s">
        <v>29</v>
      </c>
      <c r="F54" s="1660" t="s">
        <v>29</v>
      </c>
      <c r="G54" s="1658" t="s">
        <v>29</v>
      </c>
      <c r="H54" s="1659"/>
      <c r="I54" s="1657">
        <f t="shared" ref="I54:I55" si="27">SUM(J54:K54)</f>
        <v>344</v>
      </c>
      <c r="J54" s="1658">
        <f>SUM(N54,'4.24 (6)'!F54,'4.24 (6)'!J54)</f>
        <v>197</v>
      </c>
      <c r="K54" s="1658">
        <f>SUM(O54,'4.24 (6)'!G54,'4.24 (6)'!K54)</f>
        <v>147</v>
      </c>
      <c r="L54" s="1658"/>
      <c r="M54" s="1657" t="s">
        <v>29</v>
      </c>
      <c r="N54" s="1658" t="s">
        <v>29</v>
      </c>
      <c r="O54" s="1658" t="s">
        <v>29</v>
      </c>
      <c r="Q54" s="213"/>
    </row>
    <row r="55" spans="2:17" s="193" customFormat="1" ht="12.95" customHeight="1">
      <c r="B55" s="206"/>
      <c r="C55" s="212"/>
      <c r="D55" s="205">
        <v>2024</v>
      </c>
      <c r="E55" s="1660" t="s">
        <v>29</v>
      </c>
      <c r="F55" s="1660" t="s">
        <v>29</v>
      </c>
      <c r="G55" s="1658" t="s">
        <v>29</v>
      </c>
      <c r="H55" s="1659"/>
      <c r="I55" s="1657">
        <f t="shared" si="27"/>
        <v>287</v>
      </c>
      <c r="J55" s="1658">
        <f>SUM(N55,'4.24 (6)'!F55,'4.24 (6)'!J55)</f>
        <v>160</v>
      </c>
      <c r="K55" s="1658">
        <f>SUM(O55,'4.24 (6)'!G55,'4.24 (6)'!K55)</f>
        <v>127</v>
      </c>
      <c r="L55" s="1658"/>
      <c r="M55" s="1657" t="s">
        <v>29</v>
      </c>
      <c r="N55" s="1658" t="s">
        <v>29</v>
      </c>
      <c r="O55" s="1658" t="s">
        <v>29</v>
      </c>
      <c r="Q55" s="213"/>
    </row>
    <row r="56" spans="2:17" s="193" customFormat="1" ht="6.95" customHeight="1">
      <c r="B56" s="206"/>
      <c r="C56" s="212"/>
      <c r="D56" s="205"/>
      <c r="E56" s="1657"/>
      <c r="F56" s="1658"/>
      <c r="G56" s="1658"/>
      <c r="H56" s="1659"/>
      <c r="I56" s="1657"/>
      <c r="J56" s="1658"/>
      <c r="K56" s="1658"/>
      <c r="L56" s="1658"/>
      <c r="M56" s="1657"/>
      <c r="N56" s="1658"/>
      <c r="O56" s="1658"/>
      <c r="Q56" s="213"/>
    </row>
    <row r="57" spans="2:17" s="193" customFormat="1" ht="12.95" customHeight="1">
      <c r="B57" s="206" t="s">
        <v>22</v>
      </c>
      <c r="C57" s="194"/>
      <c r="D57" s="205">
        <v>2022</v>
      </c>
      <c r="E57" s="1657">
        <f>SUM(F57:G57)</f>
        <v>8380</v>
      </c>
      <c r="F57" s="1658">
        <v>4529</v>
      </c>
      <c r="G57" s="1658">
        <v>3851</v>
      </c>
      <c r="H57" s="1659"/>
      <c r="I57" s="1657">
        <f>SUM(J57:K57)</f>
        <v>19387</v>
      </c>
      <c r="J57" s="1658">
        <f>SUM(N57,'4.24 (6)'!F57,'4.24 (6)'!J57)</f>
        <v>10023</v>
      </c>
      <c r="K57" s="1658">
        <f>SUM(O57,'4.24 (6)'!G57,'4.24 (6)'!K57)</f>
        <v>9364</v>
      </c>
      <c r="L57" s="1658"/>
      <c r="M57" s="1657">
        <f>SUM(N57:O57)</f>
        <v>5746</v>
      </c>
      <c r="N57" s="1658">
        <v>3118</v>
      </c>
      <c r="O57" s="1658">
        <v>2628</v>
      </c>
      <c r="Q57" s="210"/>
    </row>
    <row r="58" spans="2:17" s="193" customFormat="1" ht="12.95" customHeight="1">
      <c r="B58" s="206"/>
      <c r="C58" s="194"/>
      <c r="D58" s="205">
        <v>2023</v>
      </c>
      <c r="E58" s="1657">
        <f t="shared" ref="E58:E59" si="28">SUM(F58:G58)</f>
        <v>8108</v>
      </c>
      <c r="F58" s="1658">
        <v>4342</v>
      </c>
      <c r="G58" s="1658">
        <v>3766</v>
      </c>
      <c r="H58" s="1659"/>
      <c r="I58" s="1657">
        <f t="shared" ref="I58:I59" si="29">SUM(J58:K58)</f>
        <v>20774</v>
      </c>
      <c r="J58" s="1658">
        <f>SUM(N58,'4.24 (6)'!F58,'4.24 (6)'!J58)</f>
        <v>10809</v>
      </c>
      <c r="K58" s="1658">
        <f>SUM(O58,'4.24 (6)'!G58,'4.24 (6)'!K58)</f>
        <v>9965</v>
      </c>
      <c r="L58" s="1658"/>
      <c r="M58" s="1657">
        <f t="shared" ref="M58:M59" si="30">SUM(N58:O58)</f>
        <v>5769</v>
      </c>
      <c r="N58" s="1658">
        <v>3128</v>
      </c>
      <c r="O58" s="1658">
        <v>2641</v>
      </c>
      <c r="Q58" s="210"/>
    </row>
    <row r="59" spans="2:17" s="193" customFormat="1" ht="12.95" customHeight="1">
      <c r="B59" s="206"/>
      <c r="C59" s="194"/>
      <c r="D59" s="205">
        <v>2024</v>
      </c>
      <c r="E59" s="1657">
        <f t="shared" si="28"/>
        <v>8095</v>
      </c>
      <c r="F59" s="193">
        <v>4247</v>
      </c>
      <c r="G59" s="1658">
        <v>3848</v>
      </c>
      <c r="H59" s="1659"/>
      <c r="I59" s="1657">
        <f t="shared" si="29"/>
        <v>20792</v>
      </c>
      <c r="J59" s="1658">
        <f>SUM(N59,'4.24 (6)'!F59,'4.24 (6)'!J59)</f>
        <v>10705</v>
      </c>
      <c r="K59" s="1658">
        <f>SUM(O59,'4.24 (6)'!G59,'4.24 (6)'!K59)</f>
        <v>10087</v>
      </c>
      <c r="L59" s="1658"/>
      <c r="M59" s="1657">
        <f t="shared" si="30"/>
        <v>6498</v>
      </c>
      <c r="N59" s="1658">
        <v>3463</v>
      </c>
      <c r="O59" s="1658">
        <v>3035</v>
      </c>
      <c r="Q59" s="210"/>
    </row>
    <row r="60" spans="2:17" s="193" customFormat="1" ht="6.95" customHeight="1">
      <c r="B60" s="206"/>
      <c r="C60" s="194"/>
      <c r="D60" s="205"/>
      <c r="E60" s="1657"/>
      <c r="F60" s="1658"/>
      <c r="G60" s="1658"/>
      <c r="H60" s="1659"/>
      <c r="I60" s="1657"/>
      <c r="J60" s="1658"/>
      <c r="K60" s="1658"/>
      <c r="L60" s="1658"/>
      <c r="M60" s="1657"/>
      <c r="N60" s="1658"/>
      <c r="O60" s="1658"/>
      <c r="Q60" s="210"/>
    </row>
    <row r="61" spans="2:17" s="193" customFormat="1" ht="12.95" customHeight="1">
      <c r="B61" s="206" t="s">
        <v>23</v>
      </c>
      <c r="C61" s="194"/>
      <c r="D61" s="205">
        <v>2022</v>
      </c>
      <c r="E61" s="1657">
        <f>SUM(F61:G61)</f>
        <v>1360</v>
      </c>
      <c r="F61" s="1658">
        <v>697</v>
      </c>
      <c r="G61" s="1658">
        <v>663</v>
      </c>
      <c r="H61" s="1659"/>
      <c r="I61" s="1657">
        <f>SUM(J61:K61)</f>
        <v>1549</v>
      </c>
      <c r="J61" s="1658">
        <f>SUM(N61,'4.24 (6)'!F61,'4.24 (6)'!J61)</f>
        <v>922</v>
      </c>
      <c r="K61" s="1658">
        <f>SUM(O61,'4.24 (6)'!G61,'4.24 (6)'!K61)</f>
        <v>627</v>
      </c>
      <c r="L61" s="1658"/>
      <c r="M61" s="1657">
        <f>SUM(N61:O61)</f>
        <v>502</v>
      </c>
      <c r="N61" s="1658">
        <v>269</v>
      </c>
      <c r="O61" s="1658">
        <v>233</v>
      </c>
      <c r="Q61" s="210"/>
    </row>
    <row r="62" spans="2:17" s="193" customFormat="1" ht="12.95" customHeight="1">
      <c r="B62" s="206"/>
      <c r="C62" s="194"/>
      <c r="D62" s="205">
        <v>2023</v>
      </c>
      <c r="E62" s="1657">
        <f t="shared" ref="E62:E63" si="31">SUM(F62:G62)</f>
        <v>1346</v>
      </c>
      <c r="F62" s="1658">
        <v>699</v>
      </c>
      <c r="G62" s="1658">
        <v>647</v>
      </c>
      <c r="H62" s="1659"/>
      <c r="I62" s="1657">
        <f t="shared" ref="I62:I63" si="32">SUM(J62:K62)</f>
        <v>1522</v>
      </c>
      <c r="J62" s="1658">
        <f>SUM(N62,'4.24 (6)'!F62,'4.24 (6)'!J62)</f>
        <v>906</v>
      </c>
      <c r="K62" s="1658">
        <f>SUM(O62,'4.24 (6)'!G62,'4.24 (6)'!K62)</f>
        <v>616</v>
      </c>
      <c r="L62" s="1658"/>
      <c r="M62" s="1657">
        <f t="shared" ref="M62:M63" si="33">SUM(N62:O62)</f>
        <v>553</v>
      </c>
      <c r="N62" s="1658">
        <v>287</v>
      </c>
      <c r="O62" s="1658">
        <v>266</v>
      </c>
      <c r="Q62" s="210"/>
    </row>
    <row r="63" spans="2:17" s="193" customFormat="1" ht="12.95" customHeight="1">
      <c r="B63" s="206"/>
      <c r="C63" s="194"/>
      <c r="D63" s="205">
        <v>2024</v>
      </c>
      <c r="E63" s="1657">
        <f t="shared" si="31"/>
        <v>1416</v>
      </c>
      <c r="F63" s="193">
        <v>763</v>
      </c>
      <c r="G63" s="1658">
        <v>653</v>
      </c>
      <c r="H63" s="1659"/>
      <c r="I63" s="1657">
        <f t="shared" si="32"/>
        <v>1825</v>
      </c>
      <c r="J63" s="1658">
        <f>SUM(N63,'4.24 (6)'!F63,'4.24 (6)'!J63)</f>
        <v>1119</v>
      </c>
      <c r="K63" s="1658">
        <f>SUM(O63,'4.24 (6)'!G63,'4.24 (6)'!K63)</f>
        <v>706</v>
      </c>
      <c r="L63" s="1658"/>
      <c r="M63" s="1657">
        <f t="shared" si="33"/>
        <v>574</v>
      </c>
      <c r="N63" s="1658">
        <v>318</v>
      </c>
      <c r="O63" s="1658">
        <v>256</v>
      </c>
      <c r="Q63" s="210"/>
    </row>
    <row r="64" spans="2:17" s="193" customFormat="1" ht="6.95" customHeight="1">
      <c r="B64" s="206"/>
      <c r="C64" s="194"/>
      <c r="D64" s="205"/>
      <c r="E64" s="1657"/>
      <c r="F64" s="1658"/>
      <c r="G64" s="1658"/>
      <c r="H64" s="1659"/>
      <c r="I64" s="1657"/>
      <c r="J64" s="1658"/>
      <c r="K64" s="1658"/>
      <c r="L64" s="1658"/>
      <c r="M64" s="1657"/>
      <c r="N64" s="1658"/>
      <c r="O64" s="1658"/>
      <c r="Q64" s="210"/>
    </row>
    <row r="65" spans="2:17" s="193" customFormat="1" ht="12.95" customHeight="1">
      <c r="B65" s="206" t="s">
        <v>24</v>
      </c>
      <c r="C65" s="194"/>
      <c r="D65" s="205">
        <v>2022</v>
      </c>
      <c r="E65" s="1657">
        <f>SUM(F65:G65)</f>
        <v>289</v>
      </c>
      <c r="F65" s="1658">
        <v>153</v>
      </c>
      <c r="G65" s="1658">
        <v>136</v>
      </c>
      <c r="H65" s="1659"/>
      <c r="I65" s="1657">
        <f>SUM(J65:K65)</f>
        <v>6851</v>
      </c>
      <c r="J65" s="1658">
        <f>SUM(N65,'4.24 (6)'!F65,'4.24 (6)'!J65)</f>
        <v>3387</v>
      </c>
      <c r="K65" s="1658">
        <f>SUM(O65,'4.24 (6)'!G65,'4.24 (6)'!K65)</f>
        <v>3464</v>
      </c>
      <c r="L65" s="1658"/>
      <c r="M65" s="1657">
        <f>SUM(N65:O65)</f>
        <v>1298</v>
      </c>
      <c r="N65" s="1658">
        <v>710</v>
      </c>
      <c r="O65" s="1658">
        <v>588</v>
      </c>
      <c r="Q65" s="210"/>
    </row>
    <row r="66" spans="2:17" s="193" customFormat="1" ht="12.95" customHeight="1">
      <c r="B66" s="206"/>
      <c r="C66" s="194"/>
      <c r="D66" s="205">
        <v>2023</v>
      </c>
      <c r="E66" s="1657">
        <f t="shared" ref="E66:E67" si="34">SUM(F66:G66)</f>
        <v>300</v>
      </c>
      <c r="F66" s="1658">
        <v>164</v>
      </c>
      <c r="G66" s="1658">
        <v>136</v>
      </c>
      <c r="H66" s="1659"/>
      <c r="I66" s="1657">
        <f t="shared" ref="I66:I67" si="35">SUM(J66:K66)</f>
        <v>6778</v>
      </c>
      <c r="J66" s="1658">
        <f>SUM(N66,'4.24 (6)'!F66,'4.24 (6)'!J66)</f>
        <v>3410</v>
      </c>
      <c r="K66" s="1658">
        <f>SUM(O66,'4.24 (6)'!G66,'4.24 (6)'!K66)</f>
        <v>3368</v>
      </c>
      <c r="L66" s="1658"/>
      <c r="M66" s="1657">
        <f t="shared" ref="M66:M67" si="36">SUM(N66:O66)</f>
        <v>1374</v>
      </c>
      <c r="N66" s="1658">
        <v>769</v>
      </c>
      <c r="O66" s="1658">
        <v>605</v>
      </c>
      <c r="Q66" s="210"/>
    </row>
    <row r="67" spans="2:17" s="193" customFormat="1" ht="12.95" customHeight="1">
      <c r="B67" s="206"/>
      <c r="C67" s="194"/>
      <c r="D67" s="205">
        <v>2024</v>
      </c>
      <c r="E67" s="1657">
        <f t="shared" si="34"/>
        <v>718</v>
      </c>
      <c r="F67" s="193">
        <v>391</v>
      </c>
      <c r="G67" s="1658">
        <v>327</v>
      </c>
      <c r="H67" s="1659"/>
      <c r="I67" s="1657">
        <f t="shared" si="35"/>
        <v>7263</v>
      </c>
      <c r="J67" s="1658">
        <f>SUM(N67,'4.24 (6)'!F67,'4.24 (6)'!J67)</f>
        <v>3580</v>
      </c>
      <c r="K67" s="1658">
        <f>SUM(O67,'4.24 (6)'!G67,'4.24 (6)'!K67)</f>
        <v>3683</v>
      </c>
      <c r="L67" s="1658"/>
      <c r="M67" s="1657">
        <f t="shared" si="36"/>
        <v>1686</v>
      </c>
      <c r="N67" s="1658">
        <v>937</v>
      </c>
      <c r="O67" s="1658">
        <v>749</v>
      </c>
      <c r="Q67" s="210"/>
    </row>
    <row r="68" spans="2:17" s="193" customFormat="1" ht="6.95" customHeight="1">
      <c r="B68" s="206"/>
      <c r="C68" s="194"/>
      <c r="D68" s="205"/>
      <c r="E68" s="1657"/>
      <c r="F68" s="1658"/>
      <c r="G68" s="1658"/>
      <c r="H68" s="1659"/>
      <c r="I68" s="1657"/>
      <c r="J68" s="1658"/>
      <c r="K68" s="1658"/>
      <c r="L68" s="1658"/>
      <c r="M68" s="1657"/>
      <c r="N68" s="1658"/>
      <c r="O68" s="1658"/>
      <c r="Q68" s="210"/>
    </row>
    <row r="69" spans="2:17" s="193" customFormat="1" ht="12.95" customHeight="1">
      <c r="B69" s="206" t="s">
        <v>25</v>
      </c>
      <c r="C69" s="194"/>
      <c r="D69" s="205">
        <v>2022</v>
      </c>
      <c r="E69" s="1657">
        <f>SUM(F69:G69)</f>
        <v>590</v>
      </c>
      <c r="F69" s="1658">
        <v>345</v>
      </c>
      <c r="G69" s="1658">
        <v>245</v>
      </c>
      <c r="H69" s="1659"/>
      <c r="I69" s="1657">
        <f>SUM(J69:K69)</f>
        <v>8780</v>
      </c>
      <c r="J69" s="1658">
        <f>SUM(N69,'4.24 (6)'!F69,'4.24 (6)'!J69)</f>
        <v>4564</v>
      </c>
      <c r="K69" s="1658">
        <f>SUM(O69,'4.24 (6)'!G69,'4.24 (6)'!K69)</f>
        <v>4216</v>
      </c>
      <c r="L69" s="1658"/>
      <c r="M69" s="1657">
        <f>SUM(N69:O69)</f>
        <v>1772</v>
      </c>
      <c r="N69" s="1658">
        <v>892</v>
      </c>
      <c r="O69" s="1658">
        <v>880</v>
      </c>
      <c r="Q69" s="210"/>
    </row>
    <row r="70" spans="2:17" s="193" customFormat="1" ht="12.95" customHeight="1">
      <c r="B70" s="206"/>
      <c r="C70" s="194"/>
      <c r="D70" s="205">
        <v>2023</v>
      </c>
      <c r="E70" s="1657">
        <f t="shared" ref="E70:E71" si="37">SUM(F70:G70)</f>
        <v>561</v>
      </c>
      <c r="F70" s="1658">
        <v>332</v>
      </c>
      <c r="G70" s="1658">
        <v>229</v>
      </c>
      <c r="H70" s="1659"/>
      <c r="I70" s="1657">
        <f t="shared" ref="I70:I71" si="38">SUM(J70:K70)</f>
        <v>8480</v>
      </c>
      <c r="J70" s="1658">
        <f>SUM(N70,'4.24 (6)'!F70,'4.24 (6)'!J70)</f>
        <v>4390</v>
      </c>
      <c r="K70" s="1658">
        <f>SUM(O70,'4.24 (6)'!G70,'4.24 (6)'!K70)</f>
        <v>4090</v>
      </c>
      <c r="L70" s="1658"/>
      <c r="M70" s="1657">
        <f t="shared" ref="M70:M71" si="39">SUM(N70:O70)</f>
        <v>1711</v>
      </c>
      <c r="N70" s="1658">
        <v>875</v>
      </c>
      <c r="O70" s="1658">
        <v>836</v>
      </c>
      <c r="Q70" s="210"/>
    </row>
    <row r="71" spans="2:17" s="193" customFormat="1" ht="12.95" customHeight="1">
      <c r="B71" s="206"/>
      <c r="C71" s="194"/>
      <c r="D71" s="205">
        <v>2024</v>
      </c>
      <c r="E71" s="1657">
        <f t="shared" si="37"/>
        <v>517</v>
      </c>
      <c r="F71" s="193">
        <v>300</v>
      </c>
      <c r="G71" s="1658">
        <v>217</v>
      </c>
      <c r="H71" s="1659"/>
      <c r="I71" s="1657">
        <f t="shared" si="38"/>
        <v>8488</v>
      </c>
      <c r="J71" s="1658">
        <f>SUM(N71,'4.24 (6)'!F71,'4.24 (6)'!J71)</f>
        <v>4410</v>
      </c>
      <c r="K71" s="1658">
        <f>SUM(O71,'4.24 (6)'!G71,'4.24 (6)'!K71)</f>
        <v>4078</v>
      </c>
      <c r="L71" s="1658"/>
      <c r="M71" s="1657">
        <f t="shared" si="39"/>
        <v>1835</v>
      </c>
      <c r="N71" s="1658">
        <v>950</v>
      </c>
      <c r="O71" s="1658">
        <v>885</v>
      </c>
      <c r="Q71" s="210"/>
    </row>
    <row r="72" spans="2:17" s="193" customFormat="1" ht="6.95" customHeight="1">
      <c r="B72" s="206"/>
      <c r="C72" s="194"/>
      <c r="D72" s="205"/>
      <c r="E72" s="1657"/>
      <c r="F72" s="1658"/>
      <c r="G72" s="1658"/>
      <c r="H72" s="1659"/>
      <c r="I72" s="1657"/>
      <c r="J72" s="1658"/>
      <c r="K72" s="1658"/>
      <c r="L72" s="1658"/>
      <c r="M72" s="1657"/>
      <c r="N72" s="1658"/>
      <c r="O72" s="1658"/>
      <c r="Q72" s="210"/>
    </row>
    <row r="73" spans="2:17" s="193" customFormat="1" ht="12.95" customHeight="1">
      <c r="B73" s="206" t="s">
        <v>26</v>
      </c>
      <c r="C73" s="212"/>
      <c r="D73" s="205">
        <v>2022</v>
      </c>
      <c r="E73" s="1657">
        <f>SUM(F73:G73)</f>
        <v>240</v>
      </c>
      <c r="F73" s="1658">
        <v>145</v>
      </c>
      <c r="G73" s="1658">
        <v>95</v>
      </c>
      <c r="H73" s="1659"/>
      <c r="I73" s="1657">
        <f>SUM(J73:K73)</f>
        <v>15720</v>
      </c>
      <c r="J73" s="1658">
        <f>SUM(N73,'4.24 (6)'!F73,'4.24 (6)'!J73)</f>
        <v>7356</v>
      </c>
      <c r="K73" s="1658">
        <f>SUM(O73,'4.24 (6)'!G73,'4.24 (6)'!K73)</f>
        <v>8364</v>
      </c>
      <c r="L73" s="1658"/>
      <c r="M73" s="1657">
        <f>SUM(N73:O73)</f>
        <v>440</v>
      </c>
      <c r="N73" s="1658">
        <v>236</v>
      </c>
      <c r="O73" s="1658">
        <v>204</v>
      </c>
      <c r="Q73" s="213"/>
    </row>
    <row r="74" spans="2:17" s="193" customFormat="1" ht="12.95" customHeight="1">
      <c r="B74" s="206"/>
      <c r="C74" s="212"/>
      <c r="D74" s="205">
        <v>2023</v>
      </c>
      <c r="E74" s="1657">
        <f t="shared" ref="E74:E75" si="40">SUM(F74:G74)</f>
        <v>242</v>
      </c>
      <c r="F74" s="1658">
        <v>145</v>
      </c>
      <c r="G74" s="1658">
        <v>97</v>
      </c>
      <c r="H74" s="1659"/>
      <c r="I74" s="1657">
        <f t="shared" ref="I74:I75" si="41">SUM(J74:K74)</f>
        <v>14287</v>
      </c>
      <c r="J74" s="1658">
        <f>SUM(N74,'4.24 (6)'!F74,'4.24 (6)'!J74)</f>
        <v>6796</v>
      </c>
      <c r="K74" s="1658">
        <f>SUM(O74,'4.24 (6)'!G74,'4.24 (6)'!K74)</f>
        <v>7491</v>
      </c>
      <c r="L74" s="1658"/>
      <c r="M74" s="1657">
        <f t="shared" ref="M74:M75" si="42">SUM(N74:O74)</f>
        <v>440</v>
      </c>
      <c r="N74" s="1658">
        <v>235</v>
      </c>
      <c r="O74" s="1658">
        <v>205</v>
      </c>
      <c r="Q74" s="213"/>
    </row>
    <row r="75" spans="2:17" s="193" customFormat="1" ht="12.95" customHeight="1">
      <c r="B75" s="206"/>
      <c r="C75" s="212"/>
      <c r="D75" s="205">
        <v>2024</v>
      </c>
      <c r="E75" s="1657">
        <f t="shared" si="40"/>
        <v>251</v>
      </c>
      <c r="F75" s="193">
        <v>133</v>
      </c>
      <c r="G75" s="1658">
        <v>118</v>
      </c>
      <c r="H75" s="1659"/>
      <c r="I75" s="1657">
        <f t="shared" si="41"/>
        <v>16008</v>
      </c>
      <c r="J75" s="1658">
        <f>SUM(N75,'4.24 (6)'!F75,'4.24 (6)'!J75)</f>
        <v>7669</v>
      </c>
      <c r="K75" s="1658">
        <f>SUM(O75,'4.24 (6)'!G75,'4.24 (6)'!K75)</f>
        <v>8339</v>
      </c>
      <c r="L75" s="1658"/>
      <c r="M75" s="1657">
        <f t="shared" si="42"/>
        <v>1189</v>
      </c>
      <c r="N75" s="1658">
        <v>591</v>
      </c>
      <c r="O75" s="1658">
        <v>598</v>
      </c>
      <c r="Q75" s="213"/>
    </row>
    <row r="76" spans="2:17" s="193" customFormat="1" ht="6.95" customHeight="1">
      <c r="B76" s="206"/>
      <c r="C76" s="212"/>
      <c r="D76" s="205"/>
      <c r="E76" s="1660"/>
      <c r="F76" s="1660"/>
      <c r="G76" s="1658"/>
      <c r="H76" s="1659"/>
      <c r="I76" s="1657"/>
      <c r="J76" s="1658"/>
      <c r="K76" s="1658"/>
      <c r="L76" s="1658"/>
      <c r="M76" s="1657"/>
      <c r="N76" s="1658"/>
      <c r="O76" s="1658"/>
      <c r="Q76" s="213"/>
    </row>
    <row r="77" spans="2:17" s="193" customFormat="1" ht="12.95" customHeight="1">
      <c r="B77" s="206" t="s">
        <v>27</v>
      </c>
      <c r="C77" s="212"/>
      <c r="D77" s="205">
        <v>2022</v>
      </c>
      <c r="E77" s="1660" t="s">
        <v>29</v>
      </c>
      <c r="F77" s="1660" t="s">
        <v>29</v>
      </c>
      <c r="G77" s="1658" t="s">
        <v>29</v>
      </c>
      <c r="H77" s="1659"/>
      <c r="I77" s="1657">
        <f>SUM(J77:K77)</f>
        <v>67</v>
      </c>
      <c r="J77" s="1658">
        <f>SUM(N77,'4.24 (6)'!F77,'4.24 (6)'!J77)</f>
        <v>33</v>
      </c>
      <c r="K77" s="1658">
        <f>SUM(O77,'4.24 (6)'!G77,'4.24 (6)'!K77)</f>
        <v>34</v>
      </c>
      <c r="L77" s="1658"/>
      <c r="M77" s="1657">
        <f>SUM(N77:O77)</f>
        <v>67</v>
      </c>
      <c r="N77" s="1658">
        <v>33</v>
      </c>
      <c r="O77" s="1658">
        <v>34</v>
      </c>
      <c r="Q77" s="213"/>
    </row>
    <row r="78" spans="2:17" s="193" customFormat="1" ht="12.95" customHeight="1">
      <c r="B78" s="206"/>
      <c r="C78" s="212"/>
      <c r="D78" s="205">
        <v>2023</v>
      </c>
      <c r="E78" s="1660" t="s">
        <v>29</v>
      </c>
      <c r="F78" s="1660" t="s">
        <v>29</v>
      </c>
      <c r="G78" s="1658" t="s">
        <v>29</v>
      </c>
      <c r="H78" s="1659"/>
      <c r="I78" s="1657">
        <f t="shared" ref="I78:I79" si="43">SUM(J78:K78)</f>
        <v>77</v>
      </c>
      <c r="J78" s="1658">
        <f>SUM(N78,'4.24 (6)'!F78,'4.24 (6)'!J78)</f>
        <v>33</v>
      </c>
      <c r="K78" s="1658">
        <f>SUM(O78,'4.24 (6)'!G78,'4.24 (6)'!K78)</f>
        <v>44</v>
      </c>
      <c r="L78" s="1658"/>
      <c r="M78" s="1657">
        <f t="shared" ref="M78:M79" si="44">SUM(N78:O78)</f>
        <v>77</v>
      </c>
      <c r="N78" s="1658">
        <v>33</v>
      </c>
      <c r="O78" s="1658">
        <v>44</v>
      </c>
      <c r="Q78" s="213"/>
    </row>
    <row r="79" spans="2:17" s="193" customFormat="1" ht="12.95" customHeight="1">
      <c r="B79" s="206"/>
      <c r="C79" s="212"/>
      <c r="D79" s="205">
        <v>2024</v>
      </c>
      <c r="E79" s="1660" t="s">
        <v>29</v>
      </c>
      <c r="F79" s="1660" t="s">
        <v>29</v>
      </c>
      <c r="G79" s="1658" t="s">
        <v>29</v>
      </c>
      <c r="H79" s="1659"/>
      <c r="I79" s="1657">
        <f t="shared" si="43"/>
        <v>106</v>
      </c>
      <c r="J79" s="1658">
        <f>SUM(N79,'4.24 (6)'!F79,'4.24 (6)'!J79)</f>
        <v>48</v>
      </c>
      <c r="K79" s="1658">
        <f>SUM(O79,'4.24 (6)'!G79,'4.24 (6)'!K79)</f>
        <v>58</v>
      </c>
      <c r="L79" s="1658"/>
      <c r="M79" s="1657">
        <f t="shared" si="44"/>
        <v>106</v>
      </c>
      <c r="N79" s="1658">
        <v>48</v>
      </c>
      <c r="O79" s="1658">
        <v>58</v>
      </c>
      <c r="Q79" s="213"/>
    </row>
    <row r="80" spans="2:17" s="193" customFormat="1" ht="6.95" customHeight="1">
      <c r="B80" s="206"/>
      <c r="C80" s="212"/>
      <c r="D80" s="205"/>
      <c r="E80" s="1660"/>
      <c r="F80" s="1660"/>
      <c r="G80" s="1658"/>
      <c r="H80" s="1659"/>
      <c r="I80" s="1657"/>
      <c r="J80" s="1658"/>
      <c r="K80" s="1658"/>
      <c r="L80" s="1658"/>
      <c r="M80" s="1657"/>
      <c r="N80" s="1658"/>
      <c r="O80" s="1658"/>
      <c r="Q80" s="213"/>
    </row>
    <row r="81" spans="1:17" s="193" customFormat="1" ht="12.95" customHeight="1">
      <c r="B81" s="206" t="s">
        <v>28</v>
      </c>
      <c r="C81" s="212"/>
      <c r="D81" s="205">
        <v>2022</v>
      </c>
      <c r="E81" s="1660" t="s">
        <v>29</v>
      </c>
      <c r="F81" s="1660" t="s">
        <v>29</v>
      </c>
      <c r="G81" s="1658" t="s">
        <v>29</v>
      </c>
      <c r="H81" s="1659"/>
      <c r="I81" s="1657" t="s">
        <v>29</v>
      </c>
      <c r="J81" s="1658">
        <f>SUM(N81,'4.24 (6)'!F81,'4.24 (6)'!J81)</f>
        <v>0</v>
      </c>
      <c r="K81" s="1658">
        <f>SUM(O81,'4.24 (6)'!G81,'4.24 (6)'!K81)</f>
        <v>0</v>
      </c>
      <c r="L81" s="1658"/>
      <c r="M81" s="1657" t="s">
        <v>29</v>
      </c>
      <c r="N81" s="1658" t="s">
        <v>29</v>
      </c>
      <c r="O81" s="1658" t="s">
        <v>29</v>
      </c>
      <c r="Q81" s="213"/>
    </row>
    <row r="82" spans="1:17" s="193" customFormat="1" ht="12.95" customHeight="1">
      <c r="B82" s="206"/>
      <c r="C82" s="212"/>
      <c r="D82" s="205">
        <v>2023</v>
      </c>
      <c r="E82" s="1660" t="s">
        <v>29</v>
      </c>
      <c r="F82" s="1660" t="s">
        <v>29</v>
      </c>
      <c r="G82" s="1658" t="s">
        <v>29</v>
      </c>
      <c r="H82" s="1659"/>
      <c r="I82" s="1657" t="s">
        <v>29</v>
      </c>
      <c r="J82" s="1658">
        <f>SUM(N82,'4.24 (6)'!F82,'4.24 (6)'!J82)</f>
        <v>0</v>
      </c>
      <c r="K82" s="1658">
        <f>SUM(O82,'4.24 (6)'!G82,'4.24 (6)'!K82)</f>
        <v>0</v>
      </c>
      <c r="L82" s="1658"/>
      <c r="M82" s="1657" t="s">
        <v>29</v>
      </c>
      <c r="N82" s="1658" t="s">
        <v>29</v>
      </c>
      <c r="O82" s="1658" t="s">
        <v>29</v>
      </c>
      <c r="Q82" s="213"/>
    </row>
    <row r="83" spans="1:17" s="193" customFormat="1" ht="12.95" customHeight="1">
      <c r="B83" s="206"/>
      <c r="C83" s="212"/>
      <c r="D83" s="205">
        <v>2024</v>
      </c>
      <c r="E83" s="1660" t="s">
        <v>29</v>
      </c>
      <c r="F83" s="1660" t="s">
        <v>29</v>
      </c>
      <c r="G83" s="1658" t="s">
        <v>29</v>
      </c>
      <c r="H83" s="1659"/>
      <c r="I83" s="1657" t="s">
        <v>29</v>
      </c>
      <c r="J83" s="1658">
        <f>SUM(N83,'4.24 (6)'!F83,'4.24 (6)'!J83)</f>
        <v>0</v>
      </c>
      <c r="K83" s="1658">
        <f>SUM(O83,'4.24 (6)'!G83,'4.24 (6)'!K83)</f>
        <v>0</v>
      </c>
      <c r="L83" s="1658"/>
      <c r="M83" s="1657" t="s">
        <v>29</v>
      </c>
      <c r="N83" s="1658" t="s">
        <v>29</v>
      </c>
      <c r="O83" s="1658" t="s">
        <v>29</v>
      </c>
      <c r="Q83" s="213"/>
    </row>
    <row r="84" spans="1:17" s="193" customFormat="1" ht="6.95" customHeight="1" thickBot="1">
      <c r="A84" s="217"/>
      <c r="B84" s="218"/>
      <c r="C84" s="219"/>
      <c r="D84" s="220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Q84" s="213"/>
    </row>
    <row r="85" spans="1:17" s="224" customFormat="1" ht="18" customHeight="1">
      <c r="B85" s="225"/>
      <c r="D85" s="226"/>
      <c r="E85" s="229"/>
      <c r="F85" s="229"/>
      <c r="G85" s="229"/>
      <c r="H85" s="229"/>
      <c r="I85" s="230"/>
      <c r="J85" s="230"/>
      <c r="K85" s="230"/>
      <c r="L85" s="230"/>
      <c r="M85" s="230"/>
      <c r="N85" s="230"/>
      <c r="O85" s="230"/>
      <c r="P85" s="231" t="s">
        <v>30</v>
      </c>
      <c r="Q85" s="229"/>
    </row>
    <row r="86" spans="1:17" s="224" customFormat="1" ht="15.75" customHeight="1">
      <c r="B86" s="225"/>
      <c r="D86" s="226"/>
      <c r="E86" s="229"/>
      <c r="F86" s="229"/>
      <c r="G86" s="229"/>
      <c r="H86" s="229"/>
      <c r="I86" s="233"/>
      <c r="J86" s="233"/>
      <c r="K86" s="233"/>
      <c r="L86" s="233"/>
      <c r="M86" s="233"/>
      <c r="N86" s="233"/>
      <c r="O86" s="233"/>
      <c r="P86" s="233" t="s">
        <v>31</v>
      </c>
      <c r="Q86" s="229"/>
    </row>
    <row r="87" spans="1:17" s="224" customFormat="1" ht="15.75" customHeight="1">
      <c r="B87" s="225"/>
      <c r="D87" s="226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Q87" s="229"/>
    </row>
    <row r="88" spans="1:17" s="234" customFormat="1" ht="15.75" customHeight="1">
      <c r="B88" s="235"/>
      <c r="D88" s="236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Q88" s="237"/>
    </row>
    <row r="89" spans="1:17" s="224" customFormat="1" ht="15.75" customHeight="1">
      <c r="B89" s="238"/>
      <c r="C89" s="239"/>
      <c r="D89" s="240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Q89" s="229"/>
    </row>
  </sheetData>
  <mergeCells count="10">
    <mergeCell ref="E12:G12"/>
    <mergeCell ref="I12:K12"/>
    <mergeCell ref="M12:O12"/>
    <mergeCell ref="E9:G9"/>
    <mergeCell ref="I9:O9"/>
    <mergeCell ref="E10:G10"/>
    <mergeCell ref="I10:O10"/>
    <mergeCell ref="E11:G11"/>
    <mergeCell ref="I11:K11"/>
    <mergeCell ref="M11:O11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:M89"/>
  <sheetViews>
    <sheetView view="pageBreakPreview" zoomScale="80" zoomScaleNormal="90" zoomScaleSheetLayoutView="80" workbookViewId="0">
      <selection activeCell="L1" sqref="L1:L2"/>
    </sheetView>
  </sheetViews>
  <sheetFormatPr defaultColWidth="10.42578125" defaultRowHeight="16.5"/>
  <cols>
    <col min="1" max="1" width="1.85546875" style="155" customWidth="1"/>
    <col min="2" max="2" width="12.5703125" style="155" customWidth="1"/>
    <col min="3" max="3" width="5.28515625" style="155" customWidth="1"/>
    <col min="4" max="4" width="12.5703125" style="156" customWidth="1"/>
    <col min="5" max="5" width="13.28515625" style="157" customWidth="1"/>
    <col min="6" max="6" width="13" style="157" customWidth="1"/>
    <col min="7" max="7" width="16.7109375" style="157" customWidth="1"/>
    <col min="8" max="8" width="1.28515625" style="157" customWidth="1"/>
    <col min="9" max="9" width="13.28515625" style="157" customWidth="1"/>
    <col min="10" max="10" width="13" style="157" customWidth="1"/>
    <col min="11" max="11" width="16.7109375" style="157" customWidth="1"/>
    <col min="12" max="12" width="1.85546875" style="155" customWidth="1"/>
    <col min="13" max="13" width="1" style="155" customWidth="1"/>
    <col min="14" max="16384" width="10.42578125" style="155"/>
  </cols>
  <sheetData>
    <row r="1" spans="1:13">
      <c r="L1" s="2380" t="s">
        <v>110</v>
      </c>
    </row>
    <row r="2" spans="1:13">
      <c r="L2" s="2381" t="s">
        <v>111</v>
      </c>
    </row>
    <row r="3" spans="1:13" ht="8.1" customHeight="1">
      <c r="G3" s="155"/>
    </row>
    <row r="4" spans="1:13" ht="8.1" customHeight="1"/>
    <row r="5" spans="1:13" s="158" customFormat="1" ht="20.100000000000001" customHeight="1">
      <c r="B5" s="159" t="s">
        <v>1435</v>
      </c>
      <c r="C5" s="160" t="s">
        <v>1159</v>
      </c>
      <c r="D5" s="161"/>
      <c r="E5" s="162"/>
      <c r="F5" s="162"/>
      <c r="G5" s="162"/>
      <c r="H5" s="162"/>
      <c r="I5" s="162"/>
      <c r="J5" s="162"/>
      <c r="K5" s="162"/>
      <c r="M5" s="163"/>
    </row>
    <row r="6" spans="1:13" s="164" customFormat="1" ht="20.100000000000001" customHeight="1">
      <c r="B6" s="165" t="s">
        <v>1436</v>
      </c>
      <c r="C6" s="166" t="s">
        <v>1160</v>
      </c>
      <c r="D6" s="167"/>
      <c r="E6" s="165"/>
      <c r="F6" s="165"/>
      <c r="G6" s="165"/>
      <c r="H6" s="165"/>
      <c r="I6" s="165"/>
      <c r="J6" s="165"/>
      <c r="K6" s="165"/>
      <c r="M6" s="166"/>
    </row>
    <row r="7" spans="1:13" s="168" customFormat="1" ht="9.9499999999999993" customHeight="1" thickBot="1">
      <c r="B7" s="169"/>
      <c r="C7" s="169"/>
      <c r="D7" s="170"/>
      <c r="E7" s="171"/>
      <c r="F7" s="171"/>
      <c r="G7" s="171"/>
      <c r="H7" s="171"/>
      <c r="I7" s="171"/>
      <c r="J7" s="250"/>
      <c r="K7" s="250"/>
    </row>
    <row r="8" spans="1:13" s="177" customFormat="1" ht="5.25" customHeight="1" thickTop="1">
      <c r="A8" s="172"/>
      <c r="B8" s="173"/>
      <c r="C8" s="174"/>
      <c r="D8" s="175"/>
      <c r="E8" s="176"/>
      <c r="F8" s="176"/>
      <c r="G8" s="176"/>
      <c r="H8" s="176"/>
      <c r="I8" s="176"/>
      <c r="J8" s="251"/>
      <c r="K8" s="251"/>
      <c r="L8" s="172"/>
    </row>
    <row r="9" spans="1:13" s="177" customFormat="1" ht="16.5" customHeight="1">
      <c r="A9" s="178"/>
      <c r="B9" s="178" t="s">
        <v>0</v>
      </c>
      <c r="C9" s="179"/>
      <c r="D9" s="180" t="s">
        <v>1</v>
      </c>
      <c r="E9" s="2297" t="s">
        <v>124</v>
      </c>
      <c r="F9" s="2297"/>
      <c r="G9" s="2297"/>
      <c r="H9" s="2297"/>
      <c r="I9" s="2297"/>
      <c r="J9" s="2297"/>
      <c r="K9" s="2297"/>
      <c r="L9" s="178"/>
    </row>
    <row r="10" spans="1:13" s="177" customFormat="1" ht="17.100000000000001" customHeight="1">
      <c r="A10" s="183"/>
      <c r="B10" s="183" t="s">
        <v>5</v>
      </c>
      <c r="C10" s="184"/>
      <c r="D10" s="185" t="s">
        <v>6</v>
      </c>
      <c r="E10" s="2298" t="s">
        <v>132</v>
      </c>
      <c r="F10" s="2298"/>
      <c r="G10" s="2298"/>
      <c r="H10" s="2298"/>
      <c r="I10" s="2298"/>
      <c r="J10" s="2298"/>
      <c r="K10" s="2298"/>
      <c r="L10" s="183"/>
    </row>
    <row r="11" spans="1:13" s="177" customFormat="1" ht="17.100000000000001" customHeight="1">
      <c r="A11" s="183"/>
      <c r="B11" s="183"/>
      <c r="C11" s="184"/>
      <c r="D11" s="185"/>
      <c r="E11" s="2333" t="s">
        <v>377</v>
      </c>
      <c r="F11" s="2333"/>
      <c r="G11" s="2333"/>
      <c r="H11" s="249"/>
      <c r="I11" s="2333" t="s">
        <v>378</v>
      </c>
      <c r="J11" s="2333"/>
      <c r="K11" s="2333"/>
      <c r="L11" s="183"/>
    </row>
    <row r="12" spans="1:13" s="177" customFormat="1" ht="17.100000000000001" customHeight="1">
      <c r="A12" s="183"/>
      <c r="B12" s="183"/>
      <c r="C12" s="184"/>
      <c r="D12" s="185"/>
      <c r="E12" s="2298" t="s">
        <v>379</v>
      </c>
      <c r="F12" s="2298"/>
      <c r="G12" s="2298"/>
      <c r="H12" s="185"/>
      <c r="I12" s="2298" t="s">
        <v>380</v>
      </c>
      <c r="J12" s="2298"/>
      <c r="K12" s="2298"/>
      <c r="L12" s="183"/>
    </row>
    <row r="13" spans="1:13" s="177" customFormat="1">
      <c r="A13" s="183"/>
      <c r="B13" s="183"/>
      <c r="C13" s="184"/>
      <c r="D13" s="185"/>
      <c r="E13" s="187" t="s">
        <v>57</v>
      </c>
      <c r="F13" s="187" t="s">
        <v>33</v>
      </c>
      <c r="G13" s="187" t="s">
        <v>34</v>
      </c>
      <c r="H13" s="187"/>
      <c r="I13" s="187" t="s">
        <v>57</v>
      </c>
      <c r="J13" s="187" t="s">
        <v>33</v>
      </c>
      <c r="K13" s="187" t="s">
        <v>34</v>
      </c>
      <c r="L13" s="183"/>
    </row>
    <row r="14" spans="1:13" s="177" customFormat="1">
      <c r="A14" s="183"/>
      <c r="B14" s="183"/>
      <c r="C14" s="184"/>
      <c r="D14" s="185"/>
      <c r="E14" s="186" t="s">
        <v>7</v>
      </c>
      <c r="F14" s="186" t="s">
        <v>35</v>
      </c>
      <c r="G14" s="186" t="s">
        <v>36</v>
      </c>
      <c r="H14" s="186"/>
      <c r="I14" s="186" t="s">
        <v>7</v>
      </c>
      <c r="J14" s="186" t="s">
        <v>35</v>
      </c>
      <c r="K14" s="186" t="s">
        <v>36</v>
      </c>
      <c r="L14" s="183"/>
    </row>
    <row r="15" spans="1:13" s="177" customFormat="1" ht="7.5" customHeight="1">
      <c r="A15" s="189"/>
      <c r="B15" s="189"/>
      <c r="C15" s="190"/>
      <c r="D15" s="191"/>
      <c r="E15" s="192"/>
      <c r="F15" s="192"/>
      <c r="G15" s="192"/>
      <c r="H15" s="192"/>
      <c r="I15" s="192"/>
      <c r="J15" s="192"/>
      <c r="K15" s="192"/>
      <c r="L15" s="189"/>
    </row>
    <row r="16" spans="1:13" ht="6.95" customHeight="1">
      <c r="A16" s="193"/>
      <c r="B16" s="194"/>
      <c r="C16" s="194"/>
      <c r="D16" s="195"/>
      <c r="E16" s="197"/>
      <c r="F16" s="197"/>
      <c r="G16" s="197"/>
      <c r="H16" s="197"/>
      <c r="I16" s="197"/>
      <c r="J16" s="197"/>
      <c r="K16" s="197"/>
      <c r="L16" s="193"/>
    </row>
    <row r="17" spans="2:13" s="193" customFormat="1" ht="12.95" customHeight="1">
      <c r="B17" s="198" t="s">
        <v>12</v>
      </c>
      <c r="C17" s="199"/>
      <c r="D17" s="200">
        <v>2022</v>
      </c>
      <c r="E17" s="201">
        <f t="shared" ref="E17:G19" si="0">SUM(E21,E25,E29,E33,E37,E41,E45,E49,E53,E57,E61,E65,E69,E73,E77,E81)</f>
        <v>9433</v>
      </c>
      <c r="F17" s="201">
        <f t="shared" si="0"/>
        <v>5693</v>
      </c>
      <c r="G17" s="201">
        <f t="shared" si="0"/>
        <v>3740</v>
      </c>
      <c r="H17" s="201"/>
      <c r="I17" s="201">
        <f t="shared" ref="I17:K19" si="1">SUM(I21,I25,I29,I33,I37,I41,I45,I49,I53,I57,I61,I65,I69,I73,I77,I81)</f>
        <v>79184</v>
      </c>
      <c r="J17" s="201">
        <f t="shared" si="1"/>
        <v>39791</v>
      </c>
      <c r="K17" s="201">
        <f t="shared" si="1"/>
        <v>39393</v>
      </c>
    </row>
    <row r="18" spans="2:13" s="193" customFormat="1" ht="12.95" customHeight="1">
      <c r="B18" s="198"/>
      <c r="C18" s="199"/>
      <c r="D18" s="200">
        <v>2023</v>
      </c>
      <c r="E18" s="201">
        <f t="shared" si="0"/>
        <v>9866</v>
      </c>
      <c r="F18" s="201">
        <f t="shared" si="0"/>
        <v>5869</v>
      </c>
      <c r="G18" s="201">
        <f t="shared" si="0"/>
        <v>3997</v>
      </c>
      <c r="H18" s="201"/>
      <c r="I18" s="201">
        <f t="shared" si="1"/>
        <v>76634</v>
      </c>
      <c r="J18" s="201">
        <f t="shared" si="1"/>
        <v>38642</v>
      </c>
      <c r="K18" s="201">
        <f t="shared" si="1"/>
        <v>37992</v>
      </c>
      <c r="M18" s="198"/>
    </row>
    <row r="19" spans="2:13" s="193" customFormat="1" ht="12.95" customHeight="1">
      <c r="B19" s="198"/>
      <c r="C19" s="199"/>
      <c r="D19" s="200">
        <v>2024</v>
      </c>
      <c r="E19" s="201">
        <f t="shared" si="0"/>
        <v>10586</v>
      </c>
      <c r="F19" s="201">
        <f t="shared" si="0"/>
        <v>6355</v>
      </c>
      <c r="G19" s="201">
        <f t="shared" si="0"/>
        <v>4231</v>
      </c>
      <c r="H19" s="201"/>
      <c r="I19" s="201">
        <f t="shared" si="1"/>
        <v>79503</v>
      </c>
      <c r="J19" s="201">
        <f t="shared" si="1"/>
        <v>40012</v>
      </c>
      <c r="K19" s="201">
        <f t="shared" si="1"/>
        <v>39491</v>
      </c>
      <c r="M19" s="198"/>
    </row>
    <row r="20" spans="2:13" s="193" customFormat="1" ht="6.95" customHeight="1">
      <c r="B20" s="198"/>
      <c r="C20" s="199"/>
      <c r="D20" s="205"/>
      <c r="E20" s="207"/>
      <c r="F20" s="207"/>
      <c r="G20" s="207"/>
      <c r="H20" s="57"/>
      <c r="I20" s="207"/>
      <c r="J20" s="207"/>
      <c r="K20" s="207"/>
      <c r="M20" s="210"/>
    </row>
    <row r="21" spans="2:13" s="193" customFormat="1" ht="12.95" customHeight="1">
      <c r="B21" s="206" t="s">
        <v>13</v>
      </c>
      <c r="C21" s="206"/>
      <c r="D21" s="205">
        <v>2022</v>
      </c>
      <c r="E21" s="207">
        <f>SUM(F21:G21)</f>
        <v>1398</v>
      </c>
      <c r="F21" s="207">
        <v>777</v>
      </c>
      <c r="G21" s="207">
        <v>621</v>
      </c>
      <c r="H21" s="54"/>
      <c r="I21" s="207">
        <f>SUM(J21:K21)</f>
        <v>21591</v>
      </c>
      <c r="J21" s="207">
        <v>11299</v>
      </c>
      <c r="K21" s="207">
        <v>10292</v>
      </c>
      <c r="M21" s="210"/>
    </row>
    <row r="22" spans="2:13" s="193" customFormat="1" ht="12.95" customHeight="1">
      <c r="B22" s="206"/>
      <c r="C22" s="206"/>
      <c r="D22" s="205">
        <v>2023</v>
      </c>
      <c r="E22" s="207">
        <f t="shared" ref="E22:E23" si="2">SUM(F22:G22)</f>
        <v>1752</v>
      </c>
      <c r="F22" s="207">
        <v>965</v>
      </c>
      <c r="G22" s="207">
        <v>787</v>
      </c>
      <c r="H22" s="214"/>
      <c r="I22" s="207">
        <f t="shared" ref="I22:I23" si="3">SUM(J22:K22)</f>
        <v>21597</v>
      </c>
      <c r="J22" s="207">
        <v>11225</v>
      </c>
      <c r="K22" s="207">
        <v>10372</v>
      </c>
      <c r="M22" s="210"/>
    </row>
    <row r="23" spans="2:13" s="193" customFormat="1" ht="12.95" customHeight="1">
      <c r="B23" s="206"/>
      <c r="C23" s="206"/>
      <c r="D23" s="205">
        <v>2024</v>
      </c>
      <c r="E23" s="207">
        <f t="shared" si="2"/>
        <v>1830</v>
      </c>
      <c r="F23" s="207">
        <v>1039</v>
      </c>
      <c r="G23" s="207">
        <v>791</v>
      </c>
      <c r="I23" s="207">
        <f t="shared" si="3"/>
        <v>22552</v>
      </c>
      <c r="J23" s="207">
        <v>11726</v>
      </c>
      <c r="K23" s="207">
        <v>10826</v>
      </c>
      <c r="M23" s="210"/>
    </row>
    <row r="24" spans="2:13" s="193" customFormat="1" ht="6.95" customHeight="1">
      <c r="B24" s="206"/>
      <c r="C24" s="206"/>
      <c r="D24" s="205"/>
      <c r="E24" s="207"/>
      <c r="F24" s="207"/>
      <c r="G24" s="207"/>
      <c r="H24" s="57"/>
      <c r="I24" s="207"/>
      <c r="J24" s="207"/>
      <c r="K24" s="207"/>
      <c r="M24" s="210"/>
    </row>
    <row r="25" spans="2:13" s="193" customFormat="1" ht="12.95" customHeight="1">
      <c r="B25" s="206" t="s">
        <v>14</v>
      </c>
      <c r="C25" s="206"/>
      <c r="D25" s="205">
        <v>2022</v>
      </c>
      <c r="E25" s="207">
        <f>SUM(F25:G25)</f>
        <v>556</v>
      </c>
      <c r="F25" s="207">
        <v>327</v>
      </c>
      <c r="G25" s="207">
        <v>229</v>
      </c>
      <c r="H25" s="54"/>
      <c r="I25" s="207">
        <f>SUM(J25:K25)</f>
        <v>1765</v>
      </c>
      <c r="J25" s="207">
        <v>914</v>
      </c>
      <c r="K25" s="207">
        <v>851</v>
      </c>
      <c r="M25" s="210"/>
    </row>
    <row r="26" spans="2:13" s="193" customFormat="1" ht="12.95" customHeight="1">
      <c r="B26" s="206"/>
      <c r="C26" s="206"/>
      <c r="D26" s="205">
        <v>2023</v>
      </c>
      <c r="E26" s="207">
        <f t="shared" ref="E26:E27" si="4">SUM(F26:G26)</f>
        <v>570</v>
      </c>
      <c r="F26" s="207">
        <v>328</v>
      </c>
      <c r="G26" s="207">
        <v>242</v>
      </c>
      <c r="H26" s="214"/>
      <c r="I26" s="207">
        <f t="shared" ref="I26:I27" si="5">SUM(J26:K26)</f>
        <v>1693</v>
      </c>
      <c r="J26" s="207">
        <v>941</v>
      </c>
      <c r="K26" s="207">
        <v>752</v>
      </c>
      <c r="M26" s="210"/>
    </row>
    <row r="27" spans="2:13" s="193" customFormat="1" ht="12.95" customHeight="1">
      <c r="B27" s="206"/>
      <c r="C27" s="206"/>
      <c r="D27" s="205">
        <v>2024</v>
      </c>
      <c r="E27" s="207">
        <f t="shared" si="4"/>
        <v>578</v>
      </c>
      <c r="F27" s="207">
        <v>328</v>
      </c>
      <c r="G27" s="207">
        <v>250</v>
      </c>
      <c r="I27" s="207">
        <f t="shared" si="5"/>
        <v>1760</v>
      </c>
      <c r="J27" s="207">
        <v>925</v>
      </c>
      <c r="K27" s="207">
        <v>835</v>
      </c>
      <c r="M27" s="210"/>
    </row>
    <row r="28" spans="2:13" s="193" customFormat="1" ht="6.95" customHeight="1">
      <c r="B28" s="206"/>
      <c r="C28" s="206"/>
      <c r="D28" s="205"/>
      <c r="E28" s="207"/>
      <c r="F28" s="207"/>
      <c r="G28" s="207"/>
      <c r="H28" s="57"/>
      <c r="I28" s="207"/>
      <c r="J28" s="207"/>
      <c r="K28" s="207"/>
      <c r="M28" s="210"/>
    </row>
    <row r="29" spans="2:13" s="193" customFormat="1" ht="12.95" customHeight="1">
      <c r="B29" s="206" t="s">
        <v>15</v>
      </c>
      <c r="C29" s="206"/>
      <c r="D29" s="205">
        <v>2022</v>
      </c>
      <c r="E29" s="207">
        <f>SUM(F29:G29)</f>
        <v>25</v>
      </c>
      <c r="F29" s="207">
        <v>15</v>
      </c>
      <c r="G29" s="207">
        <v>10</v>
      </c>
      <c r="H29" s="54"/>
      <c r="I29" s="207">
        <f>SUM(J29:K29)</f>
        <v>236</v>
      </c>
      <c r="J29" s="207">
        <v>131</v>
      </c>
      <c r="K29" s="207">
        <v>105</v>
      </c>
      <c r="M29" s="210"/>
    </row>
    <row r="30" spans="2:13" s="193" customFormat="1" ht="12.95" customHeight="1">
      <c r="B30" s="206"/>
      <c r="C30" s="206"/>
      <c r="D30" s="205">
        <v>2023</v>
      </c>
      <c r="E30" s="207">
        <f t="shared" ref="E30:E31" si="6">SUM(F30:G30)</f>
        <v>25</v>
      </c>
      <c r="F30" s="207">
        <v>15</v>
      </c>
      <c r="G30" s="207">
        <v>10</v>
      </c>
      <c r="H30" s="214"/>
      <c r="I30" s="207">
        <f t="shared" ref="I30:I31" si="7">SUM(J30:K30)</f>
        <v>263</v>
      </c>
      <c r="J30" s="207">
        <v>153</v>
      </c>
      <c r="K30" s="207">
        <v>110</v>
      </c>
      <c r="M30" s="210"/>
    </row>
    <row r="31" spans="2:13" s="193" customFormat="1" ht="12.95" customHeight="1">
      <c r="B31" s="206"/>
      <c r="C31" s="206"/>
      <c r="D31" s="205">
        <v>2024</v>
      </c>
      <c r="E31" s="207">
        <f t="shared" si="6"/>
        <v>195</v>
      </c>
      <c r="F31" s="207">
        <v>126</v>
      </c>
      <c r="G31" s="207">
        <v>69</v>
      </c>
      <c r="I31" s="207">
        <f t="shared" si="7"/>
        <v>247</v>
      </c>
      <c r="J31" s="207">
        <v>144</v>
      </c>
      <c r="K31" s="207">
        <v>103</v>
      </c>
      <c r="M31" s="210"/>
    </row>
    <row r="32" spans="2:13" s="193" customFormat="1" ht="6.95" customHeight="1">
      <c r="B32" s="206"/>
      <c r="C32" s="206"/>
      <c r="D32" s="205"/>
      <c r="E32" s="207"/>
      <c r="F32" s="207"/>
      <c r="G32" s="207"/>
      <c r="H32" s="57"/>
      <c r="I32" s="207"/>
      <c r="J32" s="207"/>
      <c r="K32" s="207"/>
      <c r="M32" s="213"/>
    </row>
    <row r="33" spans="2:13" s="193" customFormat="1" ht="12.95" customHeight="1">
      <c r="B33" s="206" t="s">
        <v>16</v>
      </c>
      <c r="C33" s="212"/>
      <c r="D33" s="205">
        <v>2022</v>
      </c>
      <c r="E33" s="207">
        <f>SUM(F33:G33)</f>
        <v>317</v>
      </c>
      <c r="F33" s="207">
        <v>237</v>
      </c>
      <c r="G33" s="207">
        <v>80</v>
      </c>
      <c r="H33" s="54"/>
      <c r="I33" s="207">
        <f>SUM(J33:K33)</f>
        <v>1907</v>
      </c>
      <c r="J33" s="207">
        <v>967</v>
      </c>
      <c r="K33" s="207">
        <v>940</v>
      </c>
      <c r="M33" s="213"/>
    </row>
    <row r="34" spans="2:13" s="193" customFormat="1" ht="12.95" customHeight="1">
      <c r="B34" s="206"/>
      <c r="C34" s="212"/>
      <c r="D34" s="205">
        <v>2023</v>
      </c>
      <c r="E34" s="207">
        <f t="shared" ref="E34:E35" si="8">SUM(F34:G34)</f>
        <v>270</v>
      </c>
      <c r="F34" s="207">
        <v>216</v>
      </c>
      <c r="G34" s="207">
        <v>54</v>
      </c>
      <c r="H34" s="214"/>
      <c r="I34" s="207">
        <f t="shared" ref="I34:I35" si="9">SUM(J34:K34)</f>
        <v>1564</v>
      </c>
      <c r="J34" s="207">
        <v>774</v>
      </c>
      <c r="K34" s="207">
        <v>790</v>
      </c>
      <c r="M34" s="213"/>
    </row>
    <row r="35" spans="2:13" s="193" customFormat="1" ht="12.95" customHeight="1">
      <c r="B35" s="206"/>
      <c r="C35" s="212"/>
      <c r="D35" s="205">
        <v>2024</v>
      </c>
      <c r="E35" s="207">
        <f t="shared" si="8"/>
        <v>494</v>
      </c>
      <c r="F35" s="207">
        <v>450</v>
      </c>
      <c r="G35" s="207">
        <v>44</v>
      </c>
      <c r="I35" s="207">
        <f t="shared" si="9"/>
        <v>1877</v>
      </c>
      <c r="J35" s="207">
        <v>952</v>
      </c>
      <c r="K35" s="207">
        <v>925</v>
      </c>
      <c r="M35" s="213"/>
    </row>
    <row r="36" spans="2:13" s="193" customFormat="1" ht="6.95" customHeight="1">
      <c r="B36" s="206"/>
      <c r="C36" s="212"/>
      <c r="D36" s="205"/>
      <c r="E36" s="207"/>
      <c r="F36" s="207"/>
      <c r="G36" s="207"/>
      <c r="H36" s="57"/>
      <c r="I36" s="207"/>
      <c r="J36" s="207"/>
      <c r="K36" s="207"/>
      <c r="M36" s="210"/>
    </row>
    <row r="37" spans="2:13" s="193" customFormat="1" ht="12.95" customHeight="1">
      <c r="B37" s="206" t="s">
        <v>17</v>
      </c>
      <c r="C37" s="194"/>
      <c r="D37" s="205">
        <v>2022</v>
      </c>
      <c r="E37" s="207">
        <f>SUM(F37:G37)</f>
        <v>770</v>
      </c>
      <c r="F37" s="207">
        <v>564</v>
      </c>
      <c r="G37" s="207">
        <v>206</v>
      </c>
      <c r="H37" s="54"/>
      <c r="I37" s="207">
        <f>SUM(J37:K37)</f>
        <v>3667</v>
      </c>
      <c r="J37" s="207">
        <v>1860</v>
      </c>
      <c r="K37" s="207">
        <v>1807</v>
      </c>
      <c r="M37" s="210"/>
    </row>
    <row r="38" spans="2:13" s="193" customFormat="1" ht="12.95" customHeight="1">
      <c r="B38" s="206"/>
      <c r="C38" s="194"/>
      <c r="D38" s="205">
        <v>2023</v>
      </c>
      <c r="E38" s="207">
        <f t="shared" ref="E38:E39" si="10">SUM(F38:G38)</f>
        <v>644</v>
      </c>
      <c r="F38" s="207">
        <v>453</v>
      </c>
      <c r="G38" s="207">
        <v>191</v>
      </c>
      <c r="H38" s="214"/>
      <c r="I38" s="207">
        <f t="shared" ref="I38:I39" si="11">SUM(J38:K38)</f>
        <v>3616</v>
      </c>
      <c r="J38" s="207">
        <v>1797</v>
      </c>
      <c r="K38" s="207">
        <v>1819</v>
      </c>
      <c r="M38" s="210"/>
    </row>
    <row r="39" spans="2:13" s="193" customFormat="1" ht="12.95" customHeight="1">
      <c r="B39" s="206"/>
      <c r="C39" s="194"/>
      <c r="D39" s="205">
        <v>2024</v>
      </c>
      <c r="E39" s="207">
        <f t="shared" si="10"/>
        <v>567</v>
      </c>
      <c r="F39" s="207">
        <v>379</v>
      </c>
      <c r="G39" s="207">
        <v>188</v>
      </c>
      <c r="I39" s="207">
        <f t="shared" si="11"/>
        <v>3619</v>
      </c>
      <c r="J39" s="207">
        <v>1784</v>
      </c>
      <c r="K39" s="207">
        <v>1835</v>
      </c>
      <c r="M39" s="210"/>
    </row>
    <row r="40" spans="2:13" s="193" customFormat="1" ht="6.95" customHeight="1">
      <c r="B40" s="206"/>
      <c r="C40" s="194"/>
      <c r="D40" s="205"/>
      <c r="E40" s="207"/>
      <c r="F40" s="207"/>
      <c r="G40" s="207"/>
      <c r="H40" s="57"/>
      <c r="I40" s="207"/>
      <c r="J40" s="207"/>
      <c r="K40" s="207"/>
      <c r="M40" s="210"/>
    </row>
    <row r="41" spans="2:13" s="193" customFormat="1" ht="12.95" customHeight="1">
      <c r="B41" s="206" t="s">
        <v>18</v>
      </c>
      <c r="C41" s="194"/>
      <c r="D41" s="205">
        <v>2022</v>
      </c>
      <c r="E41" s="207">
        <f>SUM(F41:G41)</f>
        <v>480</v>
      </c>
      <c r="F41" s="207">
        <v>254</v>
      </c>
      <c r="G41" s="207">
        <v>226</v>
      </c>
      <c r="H41" s="54"/>
      <c r="I41" s="207" t="s">
        <v>29</v>
      </c>
      <c r="J41" s="207" t="s">
        <v>29</v>
      </c>
      <c r="K41" s="207" t="s">
        <v>29</v>
      </c>
      <c r="M41" s="210"/>
    </row>
    <row r="42" spans="2:13" s="193" customFormat="1" ht="12.95" customHeight="1">
      <c r="B42" s="206"/>
      <c r="C42" s="194"/>
      <c r="D42" s="205">
        <v>2023</v>
      </c>
      <c r="E42" s="207">
        <f t="shared" ref="E42:E43" si="12">SUM(F42:G42)</f>
        <v>418</v>
      </c>
      <c r="F42" s="207">
        <v>215</v>
      </c>
      <c r="G42" s="207">
        <v>203</v>
      </c>
      <c r="H42" s="214"/>
      <c r="I42" s="207" t="s">
        <v>29</v>
      </c>
      <c r="J42" s="207" t="s">
        <v>29</v>
      </c>
      <c r="K42" s="207" t="s">
        <v>29</v>
      </c>
      <c r="M42" s="210"/>
    </row>
    <row r="43" spans="2:13" s="193" customFormat="1" ht="12.95" customHeight="1">
      <c r="B43" s="206"/>
      <c r="C43" s="194"/>
      <c r="D43" s="205">
        <v>2024</v>
      </c>
      <c r="E43" s="207">
        <f t="shared" si="12"/>
        <v>660</v>
      </c>
      <c r="F43" s="207">
        <v>401</v>
      </c>
      <c r="G43" s="207">
        <v>259</v>
      </c>
      <c r="I43" s="207" t="s">
        <v>29</v>
      </c>
      <c r="J43" s="207" t="s">
        <v>29</v>
      </c>
      <c r="K43" s="207" t="s">
        <v>29</v>
      </c>
      <c r="M43" s="210"/>
    </row>
    <row r="44" spans="2:13" s="193" customFormat="1" ht="6.95" customHeight="1">
      <c r="B44" s="206"/>
      <c r="C44" s="194"/>
      <c r="D44" s="205"/>
      <c r="E44" s="207"/>
      <c r="F44" s="207"/>
      <c r="G44" s="207"/>
      <c r="H44" s="214"/>
      <c r="I44" s="207"/>
      <c r="J44" s="207"/>
      <c r="K44" s="207"/>
      <c r="M44" s="210"/>
    </row>
    <row r="45" spans="2:13" s="193" customFormat="1" ht="12.95" customHeight="1">
      <c r="B45" s="206" t="s">
        <v>19</v>
      </c>
      <c r="C45" s="194"/>
      <c r="D45" s="205">
        <v>2022</v>
      </c>
      <c r="E45" s="207">
        <f>SUM(F45:G45)</f>
        <v>154</v>
      </c>
      <c r="F45" s="207">
        <v>102</v>
      </c>
      <c r="G45" s="207">
        <v>52</v>
      </c>
      <c r="H45" s="54"/>
      <c r="I45" s="207">
        <f>SUM(J45:K45)</f>
        <v>6477</v>
      </c>
      <c r="J45" s="207">
        <v>3243</v>
      </c>
      <c r="K45" s="207">
        <v>3234</v>
      </c>
      <c r="M45" s="210"/>
    </row>
    <row r="46" spans="2:13" s="193" customFormat="1" ht="12.95" customHeight="1">
      <c r="B46" s="206"/>
      <c r="C46" s="194"/>
      <c r="D46" s="205">
        <v>2023</v>
      </c>
      <c r="E46" s="207">
        <f t="shared" ref="E46:E47" si="13">SUM(F46:G46)</f>
        <v>158</v>
      </c>
      <c r="F46" s="207">
        <v>105</v>
      </c>
      <c r="G46" s="207">
        <v>53</v>
      </c>
      <c r="H46" s="214"/>
      <c r="I46" s="207">
        <f t="shared" ref="I46:I47" si="14">SUM(J46:K46)</f>
        <v>5702</v>
      </c>
      <c r="J46" s="207">
        <v>2823</v>
      </c>
      <c r="K46" s="207">
        <v>2879</v>
      </c>
      <c r="M46" s="210"/>
    </row>
    <row r="47" spans="2:13" s="193" customFormat="1" ht="12.95" customHeight="1">
      <c r="B47" s="206"/>
      <c r="C47" s="194"/>
      <c r="D47" s="205">
        <v>2024</v>
      </c>
      <c r="E47" s="207">
        <f t="shared" si="13"/>
        <v>119</v>
      </c>
      <c r="F47" s="207">
        <v>69</v>
      </c>
      <c r="G47" s="207">
        <v>50</v>
      </c>
      <c r="I47" s="207">
        <f t="shared" si="14"/>
        <v>6702</v>
      </c>
      <c r="J47" s="207">
        <v>3340</v>
      </c>
      <c r="K47" s="207">
        <v>3362</v>
      </c>
      <c r="M47" s="210"/>
    </row>
    <row r="48" spans="2:13" s="193" customFormat="1" ht="6.95" customHeight="1">
      <c r="B48" s="206"/>
      <c r="C48" s="194"/>
      <c r="D48" s="205"/>
      <c r="E48" s="207"/>
      <c r="F48" s="207"/>
      <c r="G48" s="207"/>
      <c r="H48" s="57"/>
      <c r="I48" s="207"/>
      <c r="J48" s="207"/>
      <c r="K48" s="207"/>
      <c r="M48" s="210"/>
    </row>
    <row r="49" spans="2:13" s="193" customFormat="1" ht="12.95" customHeight="1">
      <c r="B49" s="206" t="s">
        <v>20</v>
      </c>
      <c r="C49" s="194"/>
      <c r="D49" s="205">
        <v>2022</v>
      </c>
      <c r="E49" s="207">
        <f>SUM(F49:G49)</f>
        <v>269</v>
      </c>
      <c r="F49" s="207">
        <v>164</v>
      </c>
      <c r="G49" s="207">
        <v>105</v>
      </c>
      <c r="H49" s="214"/>
      <c r="I49" s="207">
        <f>SUM(J49:K49)</f>
        <v>6116</v>
      </c>
      <c r="J49" s="207">
        <v>3394</v>
      </c>
      <c r="K49" s="207">
        <v>2722</v>
      </c>
      <c r="M49" s="210"/>
    </row>
    <row r="50" spans="2:13" s="193" customFormat="1" ht="12.95" customHeight="1">
      <c r="B50" s="206"/>
      <c r="C50" s="194"/>
      <c r="D50" s="205">
        <v>2023</v>
      </c>
      <c r="E50" s="207">
        <f t="shared" ref="E50:E51" si="15">SUM(F50:G50)</f>
        <v>276</v>
      </c>
      <c r="F50" s="207">
        <v>167</v>
      </c>
      <c r="G50" s="207">
        <v>109</v>
      </c>
      <c r="H50" s="214"/>
      <c r="I50" s="207">
        <f t="shared" ref="I50:I51" si="16">SUM(J50:K50)</f>
        <v>5614</v>
      </c>
      <c r="J50" s="207">
        <v>3120</v>
      </c>
      <c r="K50" s="207">
        <v>2494</v>
      </c>
      <c r="M50" s="210"/>
    </row>
    <row r="51" spans="2:13" s="193" customFormat="1" ht="12.95" customHeight="1">
      <c r="B51" s="206"/>
      <c r="C51" s="194"/>
      <c r="D51" s="205">
        <v>2024</v>
      </c>
      <c r="E51" s="207">
        <f t="shared" si="15"/>
        <v>142</v>
      </c>
      <c r="F51" s="207">
        <v>78</v>
      </c>
      <c r="G51" s="207">
        <v>64</v>
      </c>
      <c r="I51" s="207">
        <f t="shared" si="16"/>
        <v>5866</v>
      </c>
      <c r="J51" s="207">
        <v>3242</v>
      </c>
      <c r="K51" s="207">
        <v>2624</v>
      </c>
      <c r="M51" s="210"/>
    </row>
    <row r="52" spans="2:13" s="193" customFormat="1" ht="6.95" customHeight="1">
      <c r="B52" s="206"/>
      <c r="C52" s="194"/>
      <c r="D52" s="205"/>
      <c r="E52" s="207"/>
      <c r="F52" s="207"/>
      <c r="G52" s="207"/>
      <c r="H52" s="57"/>
      <c r="I52" s="207"/>
      <c r="J52" s="207"/>
      <c r="K52" s="207"/>
      <c r="M52" s="213"/>
    </row>
    <row r="53" spans="2:13" s="193" customFormat="1" ht="12.95" customHeight="1">
      <c r="B53" s="206" t="s">
        <v>21</v>
      </c>
      <c r="C53" s="212"/>
      <c r="D53" s="205">
        <v>2022</v>
      </c>
      <c r="E53" s="207">
        <f>SUM(F53:G53)</f>
        <v>360</v>
      </c>
      <c r="F53" s="207">
        <v>209</v>
      </c>
      <c r="G53" s="207">
        <v>151</v>
      </c>
      <c r="H53" s="214"/>
      <c r="I53" s="207" t="s">
        <v>29</v>
      </c>
      <c r="J53" s="207" t="s">
        <v>29</v>
      </c>
      <c r="K53" s="207" t="s">
        <v>29</v>
      </c>
      <c r="M53" s="213"/>
    </row>
    <row r="54" spans="2:13" s="193" customFormat="1" ht="12.95" customHeight="1">
      <c r="B54" s="206"/>
      <c r="C54" s="212"/>
      <c r="D54" s="205">
        <v>2023</v>
      </c>
      <c r="E54" s="207">
        <f t="shared" ref="E54:E55" si="17">SUM(F54:G54)</f>
        <v>344</v>
      </c>
      <c r="F54" s="207">
        <v>197</v>
      </c>
      <c r="G54" s="207">
        <v>147</v>
      </c>
      <c r="H54" s="214"/>
      <c r="I54" s="207" t="s">
        <v>29</v>
      </c>
      <c r="J54" s="207" t="s">
        <v>29</v>
      </c>
      <c r="K54" s="207" t="s">
        <v>29</v>
      </c>
      <c r="M54" s="213"/>
    </row>
    <row r="55" spans="2:13" s="193" customFormat="1" ht="12.95" customHeight="1">
      <c r="B55" s="206"/>
      <c r="C55" s="212"/>
      <c r="D55" s="205">
        <v>2024</v>
      </c>
      <c r="E55" s="207">
        <f t="shared" si="17"/>
        <v>287</v>
      </c>
      <c r="F55" s="207">
        <v>160</v>
      </c>
      <c r="G55" s="207">
        <v>127</v>
      </c>
      <c r="I55" s="207" t="s">
        <v>29</v>
      </c>
      <c r="J55" s="207" t="s">
        <v>29</v>
      </c>
      <c r="K55" s="207" t="s">
        <v>29</v>
      </c>
      <c r="M55" s="213"/>
    </row>
    <row r="56" spans="2:13" s="193" customFormat="1" ht="6.95" customHeight="1">
      <c r="B56" s="206"/>
      <c r="C56" s="212"/>
      <c r="D56" s="205"/>
      <c r="E56" s="207"/>
      <c r="F56" s="207"/>
      <c r="G56" s="207"/>
      <c r="H56" s="57"/>
      <c r="I56" s="207"/>
      <c r="J56" s="207"/>
      <c r="K56" s="207"/>
      <c r="M56" s="210"/>
    </row>
    <row r="57" spans="2:13" s="193" customFormat="1" ht="12.95" customHeight="1">
      <c r="B57" s="206" t="s">
        <v>22</v>
      </c>
      <c r="C57" s="194"/>
      <c r="D57" s="205">
        <v>2022</v>
      </c>
      <c r="E57" s="207">
        <f>SUM(F57:G57)</f>
        <v>3727</v>
      </c>
      <c r="F57" s="207">
        <v>2148</v>
      </c>
      <c r="G57" s="207">
        <v>1579</v>
      </c>
      <c r="H57" s="214"/>
      <c r="I57" s="207">
        <f>SUM(J57:K57)</f>
        <v>9914</v>
      </c>
      <c r="J57" s="207">
        <v>4757</v>
      </c>
      <c r="K57" s="207">
        <v>5157</v>
      </c>
      <c r="M57" s="210"/>
    </row>
    <row r="58" spans="2:13" s="193" customFormat="1" ht="12.95" customHeight="1">
      <c r="B58" s="206"/>
      <c r="C58" s="194"/>
      <c r="D58" s="205">
        <v>2023</v>
      </c>
      <c r="E58" s="207">
        <f t="shared" ref="E58:E59" si="18">SUM(F58:G58)</f>
        <v>4115</v>
      </c>
      <c r="F58" s="207">
        <v>2346</v>
      </c>
      <c r="G58" s="207">
        <v>1769</v>
      </c>
      <c r="H58" s="214"/>
      <c r="I58" s="207">
        <f t="shared" ref="I58:I59" si="19">SUM(J58:K58)</f>
        <v>10890</v>
      </c>
      <c r="J58" s="207">
        <v>5335</v>
      </c>
      <c r="K58" s="207">
        <v>5555</v>
      </c>
      <c r="M58" s="210"/>
    </row>
    <row r="59" spans="2:13" s="193" customFormat="1" ht="12.95" customHeight="1">
      <c r="B59" s="206"/>
      <c r="C59" s="194"/>
      <c r="D59" s="205">
        <v>2024</v>
      </c>
      <c r="E59" s="207">
        <f t="shared" si="18"/>
        <v>4124</v>
      </c>
      <c r="F59" s="207">
        <v>2275</v>
      </c>
      <c r="G59" s="207">
        <v>1849</v>
      </c>
      <c r="I59" s="207">
        <f t="shared" si="19"/>
        <v>10170</v>
      </c>
      <c r="J59" s="207">
        <v>4967</v>
      </c>
      <c r="K59" s="207">
        <v>5203</v>
      </c>
      <c r="M59" s="210"/>
    </row>
    <row r="60" spans="2:13" s="193" customFormat="1" ht="6.95" customHeight="1">
      <c r="B60" s="206"/>
      <c r="C60" s="194"/>
      <c r="D60" s="205"/>
      <c r="E60" s="207"/>
      <c r="F60" s="207"/>
      <c r="G60" s="207"/>
      <c r="H60" s="57"/>
      <c r="I60" s="207"/>
      <c r="J60" s="207"/>
      <c r="K60" s="207"/>
      <c r="M60" s="210"/>
    </row>
    <row r="61" spans="2:13" s="193" customFormat="1" ht="12.95" customHeight="1">
      <c r="B61" s="206" t="s">
        <v>23</v>
      </c>
      <c r="C61" s="194"/>
      <c r="D61" s="205">
        <v>2022</v>
      </c>
      <c r="E61" s="207">
        <f>SUM(F61:G61)</f>
        <v>1047</v>
      </c>
      <c r="F61" s="207">
        <v>653</v>
      </c>
      <c r="G61" s="207">
        <v>394</v>
      </c>
      <c r="H61" s="57"/>
      <c r="I61" s="207" t="s">
        <v>29</v>
      </c>
      <c r="J61" s="207" t="s">
        <v>29</v>
      </c>
      <c r="K61" s="207" t="s">
        <v>29</v>
      </c>
      <c r="M61" s="210"/>
    </row>
    <row r="62" spans="2:13" s="193" customFormat="1" ht="12.95" customHeight="1">
      <c r="B62" s="206"/>
      <c r="C62" s="194"/>
      <c r="D62" s="205">
        <v>2023</v>
      </c>
      <c r="E62" s="207">
        <f t="shared" ref="E62:E63" si="20">SUM(F62:G62)</f>
        <v>969</v>
      </c>
      <c r="F62" s="207">
        <v>619</v>
      </c>
      <c r="G62" s="207">
        <v>350</v>
      </c>
      <c r="H62" s="211"/>
      <c r="I62" s="207" t="s">
        <v>29</v>
      </c>
      <c r="J62" s="207" t="s">
        <v>29</v>
      </c>
      <c r="K62" s="207" t="s">
        <v>29</v>
      </c>
      <c r="M62" s="210"/>
    </row>
    <row r="63" spans="2:13" s="193" customFormat="1" ht="12.95" customHeight="1">
      <c r="B63" s="206"/>
      <c r="C63" s="194"/>
      <c r="D63" s="205">
        <v>2024</v>
      </c>
      <c r="E63" s="207">
        <f t="shared" si="20"/>
        <v>1251</v>
      </c>
      <c r="F63" s="207">
        <v>801</v>
      </c>
      <c r="G63" s="207">
        <v>450</v>
      </c>
      <c r="I63" s="207" t="s">
        <v>29</v>
      </c>
      <c r="J63" s="207" t="s">
        <v>29</v>
      </c>
      <c r="K63" s="207" t="s">
        <v>29</v>
      </c>
      <c r="M63" s="210"/>
    </row>
    <row r="64" spans="2:13" s="193" customFormat="1" ht="6.95" customHeight="1">
      <c r="B64" s="206"/>
      <c r="C64" s="194"/>
      <c r="D64" s="205"/>
      <c r="E64" s="207"/>
      <c r="F64" s="207"/>
      <c r="G64" s="207"/>
      <c r="H64" s="211"/>
      <c r="I64" s="207"/>
      <c r="J64" s="207"/>
      <c r="K64" s="207"/>
      <c r="M64" s="210"/>
    </row>
    <row r="65" spans="2:13" s="193" customFormat="1" ht="12.95" customHeight="1">
      <c r="B65" s="206" t="s">
        <v>24</v>
      </c>
      <c r="C65" s="194"/>
      <c r="D65" s="205">
        <v>2022</v>
      </c>
      <c r="E65" s="207" t="s">
        <v>29</v>
      </c>
      <c r="F65" s="207" t="s">
        <v>29</v>
      </c>
      <c r="G65" s="207" t="s">
        <v>29</v>
      </c>
      <c r="H65" s="57"/>
      <c r="I65" s="207">
        <f>SUM(J65:K65)</f>
        <v>5553</v>
      </c>
      <c r="J65" s="207">
        <v>2677</v>
      </c>
      <c r="K65" s="207">
        <v>2876</v>
      </c>
      <c r="M65" s="210"/>
    </row>
    <row r="66" spans="2:13" s="193" customFormat="1" ht="12.95" customHeight="1">
      <c r="B66" s="206"/>
      <c r="C66" s="194"/>
      <c r="D66" s="205">
        <v>2023</v>
      </c>
      <c r="E66" s="207" t="s">
        <v>29</v>
      </c>
      <c r="F66" s="207" t="s">
        <v>29</v>
      </c>
      <c r="G66" s="207" t="s">
        <v>29</v>
      </c>
      <c r="H66" s="211"/>
      <c r="I66" s="207">
        <f t="shared" ref="I66:I67" si="21">SUM(J66:K66)</f>
        <v>5404</v>
      </c>
      <c r="J66" s="207">
        <v>2641</v>
      </c>
      <c r="K66" s="207">
        <v>2763</v>
      </c>
      <c r="M66" s="210"/>
    </row>
    <row r="67" spans="2:13" s="193" customFormat="1" ht="12.95" customHeight="1">
      <c r="B67" s="206"/>
      <c r="C67" s="194"/>
      <c r="D67" s="205">
        <v>2024</v>
      </c>
      <c r="E67" s="207" t="s">
        <v>29</v>
      </c>
      <c r="F67" s="207" t="s">
        <v>29</v>
      </c>
      <c r="G67" s="207" t="s">
        <v>29</v>
      </c>
      <c r="I67" s="207">
        <f t="shared" si="21"/>
        <v>5577</v>
      </c>
      <c r="J67" s="207">
        <v>2643</v>
      </c>
      <c r="K67" s="207">
        <v>2934</v>
      </c>
      <c r="M67" s="210"/>
    </row>
    <row r="68" spans="2:13" s="193" customFormat="1" ht="6.95" customHeight="1">
      <c r="B68" s="206"/>
      <c r="C68" s="194"/>
      <c r="D68" s="205"/>
      <c r="E68" s="207"/>
      <c r="F68" s="207"/>
      <c r="G68" s="207"/>
      <c r="H68" s="211"/>
      <c r="I68" s="207"/>
      <c r="J68" s="207"/>
      <c r="K68" s="207"/>
      <c r="M68" s="210"/>
    </row>
    <row r="69" spans="2:13" s="193" customFormat="1" ht="12.95" customHeight="1">
      <c r="B69" s="206" t="s">
        <v>25</v>
      </c>
      <c r="C69" s="194"/>
      <c r="D69" s="205">
        <v>2022</v>
      </c>
      <c r="E69" s="207" t="s">
        <v>29</v>
      </c>
      <c r="F69" s="207" t="s">
        <v>29</v>
      </c>
      <c r="G69" s="207" t="s">
        <v>29</v>
      </c>
      <c r="H69" s="54"/>
      <c r="I69" s="207">
        <f>SUM(J69:K69)</f>
        <v>7008</v>
      </c>
      <c r="J69" s="207">
        <v>3672</v>
      </c>
      <c r="K69" s="207">
        <v>3336</v>
      </c>
      <c r="M69" s="210"/>
    </row>
    <row r="70" spans="2:13" s="193" customFormat="1" ht="12.95" customHeight="1">
      <c r="B70" s="206"/>
      <c r="C70" s="194"/>
      <c r="D70" s="205">
        <v>2023</v>
      </c>
      <c r="E70" s="207">
        <f t="shared" ref="E70:E71" si="22">SUM(F70:G70)</f>
        <v>13</v>
      </c>
      <c r="F70" s="207">
        <v>8</v>
      </c>
      <c r="G70" s="207">
        <v>5</v>
      </c>
      <c r="H70" s="214"/>
      <c r="I70" s="207">
        <f t="shared" ref="I70:I71" si="23">SUM(J70:K70)</f>
        <v>6756</v>
      </c>
      <c r="J70" s="207">
        <v>3507</v>
      </c>
      <c r="K70" s="207">
        <v>3249</v>
      </c>
      <c r="M70" s="210"/>
    </row>
    <row r="71" spans="2:13" s="193" customFormat="1" ht="12.95" customHeight="1">
      <c r="B71" s="206"/>
      <c r="C71" s="194"/>
      <c r="D71" s="205">
        <v>2024</v>
      </c>
      <c r="E71" s="207">
        <f t="shared" si="22"/>
        <v>22</v>
      </c>
      <c r="F71" s="207">
        <v>17</v>
      </c>
      <c r="G71" s="207">
        <v>5</v>
      </c>
      <c r="I71" s="207">
        <f t="shared" si="23"/>
        <v>6631</v>
      </c>
      <c r="J71" s="207">
        <v>3443</v>
      </c>
      <c r="K71" s="207">
        <v>3188</v>
      </c>
      <c r="M71" s="210"/>
    </row>
    <row r="72" spans="2:13" s="193" customFormat="1" ht="6.95" customHeight="1">
      <c r="B72" s="206"/>
      <c r="C72" s="194"/>
      <c r="D72" s="205"/>
      <c r="E72" s="207"/>
      <c r="F72" s="207"/>
      <c r="G72" s="207"/>
      <c r="H72" s="57"/>
      <c r="I72" s="207"/>
      <c r="J72" s="207"/>
      <c r="K72" s="207"/>
      <c r="M72" s="213"/>
    </row>
    <row r="73" spans="2:13" s="193" customFormat="1" ht="12.95" customHeight="1">
      <c r="B73" s="206" t="s">
        <v>26</v>
      </c>
      <c r="C73" s="212"/>
      <c r="D73" s="205">
        <v>2022</v>
      </c>
      <c r="E73" s="207">
        <f>SUM(F73:G73)</f>
        <v>330</v>
      </c>
      <c r="F73" s="207">
        <v>243</v>
      </c>
      <c r="G73" s="207">
        <v>87</v>
      </c>
      <c r="H73" s="57"/>
      <c r="I73" s="207">
        <f>SUM(J73:K73)</f>
        <v>14950</v>
      </c>
      <c r="J73" s="207">
        <v>6877</v>
      </c>
      <c r="K73" s="207">
        <v>8073</v>
      </c>
      <c r="M73" s="213"/>
    </row>
    <row r="74" spans="2:13" s="193" customFormat="1" ht="12.95" customHeight="1">
      <c r="B74" s="206"/>
      <c r="C74" s="212"/>
      <c r="D74" s="205">
        <v>2023</v>
      </c>
      <c r="E74" s="207">
        <f t="shared" ref="E74:E75" si="24">SUM(F74:G74)</f>
        <v>312</v>
      </c>
      <c r="F74" s="207">
        <v>235</v>
      </c>
      <c r="G74" s="207">
        <v>77</v>
      </c>
      <c r="H74" s="211"/>
      <c r="I74" s="207">
        <f t="shared" ref="I74:I75" si="25">SUM(J74:K74)</f>
        <v>13535</v>
      </c>
      <c r="J74" s="207">
        <v>6326</v>
      </c>
      <c r="K74" s="207">
        <v>7209</v>
      </c>
      <c r="M74" s="213"/>
    </row>
    <row r="75" spans="2:13" s="193" customFormat="1" ht="12.95" customHeight="1">
      <c r="B75" s="206"/>
      <c r="C75" s="212"/>
      <c r="D75" s="205">
        <v>2024</v>
      </c>
      <c r="E75" s="207">
        <f t="shared" si="24"/>
        <v>317</v>
      </c>
      <c r="F75" s="207">
        <v>232</v>
      </c>
      <c r="G75" s="207">
        <v>85</v>
      </c>
      <c r="I75" s="207">
        <f t="shared" si="25"/>
        <v>14502</v>
      </c>
      <c r="J75" s="207">
        <v>6846</v>
      </c>
      <c r="K75" s="207">
        <v>7656</v>
      </c>
      <c r="M75" s="213"/>
    </row>
    <row r="76" spans="2:13" s="193" customFormat="1" ht="6.95" customHeight="1">
      <c r="B76" s="206"/>
      <c r="C76" s="212"/>
      <c r="D76" s="205"/>
      <c r="E76" s="207"/>
      <c r="F76" s="207"/>
      <c r="G76" s="207"/>
      <c r="H76" s="211"/>
      <c r="I76" s="207"/>
      <c r="J76" s="207"/>
      <c r="K76" s="207"/>
      <c r="M76" s="213"/>
    </row>
    <row r="77" spans="2:13" s="193" customFormat="1" ht="12.95" customHeight="1">
      <c r="B77" s="206" t="s">
        <v>27</v>
      </c>
      <c r="C77" s="212"/>
      <c r="D77" s="205">
        <v>2022</v>
      </c>
      <c r="E77" s="207" t="s">
        <v>29</v>
      </c>
      <c r="F77" s="207" t="s">
        <v>29</v>
      </c>
      <c r="G77" s="207" t="s">
        <v>29</v>
      </c>
      <c r="H77" s="57"/>
      <c r="I77" s="207" t="s">
        <v>29</v>
      </c>
      <c r="J77" s="207" t="s">
        <v>29</v>
      </c>
      <c r="K77" s="207" t="s">
        <v>29</v>
      </c>
      <c r="M77" s="213"/>
    </row>
    <row r="78" spans="2:13" s="193" customFormat="1" ht="12.95" customHeight="1">
      <c r="B78" s="206"/>
      <c r="C78" s="212"/>
      <c r="D78" s="205">
        <v>2023</v>
      </c>
      <c r="E78" s="207" t="s">
        <v>29</v>
      </c>
      <c r="F78" s="207" t="s">
        <v>29</v>
      </c>
      <c r="G78" s="207" t="s">
        <v>29</v>
      </c>
      <c r="H78" s="211"/>
      <c r="I78" s="207" t="s">
        <v>29</v>
      </c>
      <c r="J78" s="207" t="s">
        <v>29</v>
      </c>
      <c r="K78" s="207" t="s">
        <v>29</v>
      </c>
      <c r="M78" s="213"/>
    </row>
    <row r="79" spans="2:13" s="193" customFormat="1" ht="12.95" customHeight="1">
      <c r="B79" s="206"/>
      <c r="C79" s="212"/>
      <c r="D79" s="205">
        <v>2024</v>
      </c>
      <c r="E79" s="207" t="s">
        <v>29</v>
      </c>
      <c r="F79" s="207" t="s">
        <v>29</v>
      </c>
      <c r="G79" s="207" t="s">
        <v>29</v>
      </c>
      <c r="I79" s="207" t="s">
        <v>29</v>
      </c>
      <c r="J79" s="207" t="s">
        <v>29</v>
      </c>
      <c r="K79" s="207" t="s">
        <v>29</v>
      </c>
      <c r="M79" s="213"/>
    </row>
    <row r="80" spans="2:13" s="193" customFormat="1" ht="6.95" customHeight="1">
      <c r="B80" s="206"/>
      <c r="C80" s="212"/>
      <c r="D80" s="205"/>
      <c r="E80" s="207"/>
      <c r="F80" s="207"/>
      <c r="G80" s="207"/>
      <c r="H80" s="211"/>
      <c r="I80" s="207"/>
      <c r="J80" s="207"/>
      <c r="K80" s="207"/>
      <c r="M80" s="213"/>
    </row>
    <row r="81" spans="1:13" s="193" customFormat="1" ht="12.95" customHeight="1">
      <c r="B81" s="206" t="s">
        <v>28</v>
      </c>
      <c r="C81" s="212"/>
      <c r="D81" s="205">
        <v>2022</v>
      </c>
      <c r="E81" s="207" t="s">
        <v>29</v>
      </c>
      <c r="F81" s="207" t="s">
        <v>29</v>
      </c>
      <c r="G81" s="207" t="s">
        <v>29</v>
      </c>
      <c r="I81" s="207" t="s">
        <v>29</v>
      </c>
      <c r="J81" s="207" t="s">
        <v>29</v>
      </c>
      <c r="K81" s="207" t="s">
        <v>29</v>
      </c>
      <c r="M81" s="213"/>
    </row>
    <row r="82" spans="1:13" s="193" customFormat="1" ht="12.95" customHeight="1">
      <c r="B82" s="206"/>
      <c r="C82" s="212"/>
      <c r="D82" s="205">
        <v>2023</v>
      </c>
      <c r="E82" s="207" t="s">
        <v>29</v>
      </c>
      <c r="F82" s="207" t="s">
        <v>29</v>
      </c>
      <c r="G82" s="207" t="s">
        <v>29</v>
      </c>
      <c r="H82" s="211"/>
      <c r="I82" s="207" t="s">
        <v>29</v>
      </c>
      <c r="J82" s="207" t="s">
        <v>29</v>
      </c>
      <c r="K82" s="207" t="s">
        <v>29</v>
      </c>
      <c r="M82" s="213"/>
    </row>
    <row r="83" spans="1:13" s="193" customFormat="1" ht="12.95" customHeight="1">
      <c r="B83" s="206"/>
      <c r="C83" s="212"/>
      <c r="D83" s="205">
        <v>2024</v>
      </c>
      <c r="E83" s="207" t="s">
        <v>29</v>
      </c>
      <c r="F83" s="207" t="s">
        <v>29</v>
      </c>
      <c r="G83" s="207" t="s">
        <v>29</v>
      </c>
      <c r="I83" s="207" t="s">
        <v>29</v>
      </c>
      <c r="J83" s="207" t="s">
        <v>29</v>
      </c>
      <c r="K83" s="207" t="s">
        <v>29</v>
      </c>
    </row>
    <row r="84" spans="1:13" s="193" customFormat="1" ht="6.95" customHeight="1" thickBot="1">
      <c r="A84" s="217"/>
      <c r="B84" s="218"/>
      <c r="C84" s="219"/>
      <c r="D84" s="220"/>
      <c r="E84" s="222"/>
      <c r="F84" s="222"/>
      <c r="G84" s="222"/>
      <c r="H84" s="222"/>
      <c r="I84" s="222"/>
      <c r="J84" s="222"/>
      <c r="K84" s="222"/>
      <c r="M84" s="213"/>
    </row>
    <row r="85" spans="1:13" s="224" customFormat="1" ht="18" customHeight="1">
      <c r="B85" s="225"/>
      <c r="D85" s="226"/>
      <c r="E85" s="230"/>
      <c r="F85" s="230"/>
      <c r="G85" s="230"/>
      <c r="H85" s="230"/>
      <c r="I85" s="230"/>
      <c r="J85" s="230"/>
      <c r="K85" s="230"/>
      <c r="L85" s="231" t="s">
        <v>30</v>
      </c>
      <c r="M85" s="229"/>
    </row>
    <row r="86" spans="1:13" s="224" customFormat="1" ht="15.75" customHeight="1">
      <c r="B86" s="225"/>
      <c r="D86" s="226"/>
      <c r="E86" s="233"/>
      <c r="F86" s="233"/>
      <c r="G86" s="233"/>
      <c r="H86" s="233"/>
      <c r="I86" s="233"/>
      <c r="J86" s="233"/>
      <c r="K86" s="233"/>
      <c r="L86" s="233" t="s">
        <v>31</v>
      </c>
      <c r="M86" s="229"/>
    </row>
    <row r="87" spans="1:13" s="224" customFormat="1" ht="15.75" customHeight="1">
      <c r="B87" s="225" t="s">
        <v>1064</v>
      </c>
      <c r="D87" s="226"/>
      <c r="E87" s="229"/>
      <c r="F87" s="229"/>
      <c r="G87" s="229"/>
      <c r="H87" s="229"/>
      <c r="I87" s="229"/>
      <c r="J87" s="229"/>
      <c r="K87" s="229"/>
      <c r="M87" s="229"/>
    </row>
    <row r="88" spans="1:13" s="234" customFormat="1" ht="15.75" customHeight="1">
      <c r="B88" s="235" t="s">
        <v>381</v>
      </c>
      <c r="D88" s="236"/>
      <c r="E88" s="237"/>
      <c r="F88" s="237"/>
      <c r="G88" s="237"/>
      <c r="H88" s="237"/>
      <c r="I88" s="237"/>
      <c r="J88" s="237"/>
      <c r="K88" s="237"/>
      <c r="M88" s="237"/>
    </row>
    <row r="89" spans="1:13" s="224" customFormat="1" ht="15.75" customHeight="1">
      <c r="B89" s="238" t="s">
        <v>382</v>
      </c>
      <c r="C89" s="239"/>
      <c r="D89" s="240"/>
      <c r="E89" s="229"/>
      <c r="F89" s="229"/>
      <c r="G89" s="229"/>
      <c r="H89" s="229"/>
      <c r="I89" s="229"/>
      <c r="J89" s="229"/>
      <c r="K89" s="229"/>
      <c r="M89" s="229"/>
    </row>
  </sheetData>
  <mergeCells count="6">
    <mergeCell ref="E9:K9"/>
    <mergeCell ref="E10:K10"/>
    <mergeCell ref="E11:G11"/>
    <mergeCell ref="I11:K11"/>
    <mergeCell ref="E12:G12"/>
    <mergeCell ref="I12:K12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92D050"/>
  </sheetPr>
  <dimension ref="A1:P86"/>
  <sheetViews>
    <sheetView view="pageBreakPreview" zoomScale="80" zoomScaleNormal="120" zoomScaleSheetLayoutView="80" workbookViewId="0">
      <selection activeCell="P1" sqref="P1:P2"/>
    </sheetView>
  </sheetViews>
  <sheetFormatPr defaultColWidth="10.42578125" defaultRowHeight="14.25"/>
  <cols>
    <col min="1" max="1" width="1.85546875" style="253" customWidth="1"/>
    <col min="2" max="2" width="12.5703125" style="253" customWidth="1"/>
    <col min="3" max="3" width="5.28515625" style="253" customWidth="1"/>
    <col min="4" max="4" width="7.5703125" style="254" customWidth="1"/>
    <col min="5" max="6" width="8.28515625" style="255" customWidth="1"/>
    <col min="7" max="7" width="11.85546875" style="255" customWidth="1"/>
    <col min="8" max="8" width="0.85546875" style="255" customWidth="1"/>
    <col min="9" max="9" width="9.5703125" style="255" bestFit="1" customWidth="1"/>
    <col min="10" max="10" width="8.28515625" style="255" customWidth="1"/>
    <col min="11" max="11" width="11.85546875" style="255" customWidth="1"/>
    <col min="12" max="12" width="0.85546875" style="255" customWidth="1"/>
    <col min="13" max="14" width="8.28515625" style="255" customWidth="1"/>
    <col min="15" max="15" width="11.85546875" style="255" customWidth="1"/>
    <col min="16" max="16" width="0.7109375" style="255" customWidth="1"/>
    <col min="17" max="16384" width="10.42578125" style="253"/>
  </cols>
  <sheetData>
    <row r="1" spans="1:16">
      <c r="P1" s="2380" t="s">
        <v>110</v>
      </c>
    </row>
    <row r="2" spans="1:16">
      <c r="P2" s="2381" t="s">
        <v>111</v>
      </c>
    </row>
    <row r="3" spans="1:16" ht="8.1" customHeight="1">
      <c r="G3" s="253"/>
    </row>
    <row r="4" spans="1:16" ht="8.1" customHeight="1"/>
    <row r="5" spans="1:16" s="256" customFormat="1" ht="20.100000000000001" customHeight="1">
      <c r="B5" s="159" t="s">
        <v>1435</v>
      </c>
      <c r="C5" s="160" t="s">
        <v>803</v>
      </c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</row>
    <row r="6" spans="1:16" s="1988" customFormat="1" ht="20.100000000000001" customHeight="1">
      <c r="B6" s="165"/>
      <c r="C6" s="1952" t="s">
        <v>1145</v>
      </c>
      <c r="D6" s="1953"/>
      <c r="E6" s="1951"/>
      <c r="F6" s="1951"/>
      <c r="G6" s="1951"/>
      <c r="H6" s="1951"/>
      <c r="I6" s="1951"/>
      <c r="J6" s="1951"/>
      <c r="K6" s="1951"/>
      <c r="L6" s="1951"/>
      <c r="M6" s="1951"/>
      <c r="N6" s="1951"/>
      <c r="O6" s="1951"/>
      <c r="P6" s="1951"/>
    </row>
    <row r="7" spans="1:16" s="257" customFormat="1" ht="16.5" customHeight="1">
      <c r="B7" s="165" t="s">
        <v>1436</v>
      </c>
      <c r="C7" s="166" t="s">
        <v>859</v>
      </c>
      <c r="D7" s="167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</row>
    <row r="8" spans="1:16" s="257" customFormat="1" ht="16.5" customHeight="1">
      <c r="B8" s="258"/>
      <c r="C8" s="166" t="s">
        <v>1195</v>
      </c>
      <c r="D8" s="167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</row>
    <row r="9" spans="1:16" s="259" customFormat="1" ht="9.9499999999999993" customHeight="1" thickBot="1">
      <c r="B9" s="260"/>
      <c r="C9" s="260"/>
      <c r="D9" s="26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</row>
    <row r="10" spans="1:16" s="263" customFormat="1" ht="5.25" customHeight="1" thickTop="1">
      <c r="A10" s="172"/>
      <c r="B10" s="173"/>
      <c r="C10" s="174"/>
      <c r="D10" s="175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</row>
    <row r="11" spans="1:16" s="1467" customFormat="1" ht="18.75" customHeight="1">
      <c r="A11" s="178"/>
      <c r="B11" s="178" t="s">
        <v>0</v>
      </c>
      <c r="C11" s="179"/>
      <c r="D11" s="264" t="s">
        <v>1</v>
      </c>
      <c r="E11" s="2334" t="s">
        <v>383</v>
      </c>
      <c r="F11" s="2334"/>
      <c r="G11" s="2334"/>
      <c r="H11" s="1466"/>
      <c r="I11" s="2334" t="s">
        <v>384</v>
      </c>
      <c r="J11" s="2334"/>
      <c r="K11" s="2334"/>
      <c r="L11" s="1466"/>
      <c r="M11" s="2334" t="s">
        <v>385</v>
      </c>
      <c r="N11" s="2334"/>
      <c r="O11" s="2334"/>
      <c r="P11" s="265"/>
    </row>
    <row r="12" spans="1:16" s="1470" customFormat="1" ht="18.75" customHeight="1">
      <c r="A12" s="183"/>
      <c r="B12" s="183" t="s">
        <v>5</v>
      </c>
      <c r="C12" s="1468"/>
      <c r="D12" s="266" t="s">
        <v>6</v>
      </c>
      <c r="E12" s="2338" t="s">
        <v>386</v>
      </c>
      <c r="F12" s="2338"/>
      <c r="G12" s="2338"/>
      <c r="H12" s="1469"/>
      <c r="I12" s="2338" t="s">
        <v>387</v>
      </c>
      <c r="J12" s="2338"/>
      <c r="K12" s="2338"/>
      <c r="L12" s="1469"/>
      <c r="M12" s="2339" t="s">
        <v>388</v>
      </c>
      <c r="N12" s="2339"/>
      <c r="O12" s="2339"/>
      <c r="P12" s="267"/>
    </row>
    <row r="13" spans="1:16" s="263" customFormat="1">
      <c r="A13" s="183"/>
      <c r="B13" s="183"/>
      <c r="C13" s="184"/>
      <c r="D13" s="266"/>
      <c r="E13" s="187" t="s">
        <v>57</v>
      </c>
      <c r="F13" s="187" t="s">
        <v>33</v>
      </c>
      <c r="G13" s="187" t="s">
        <v>34</v>
      </c>
      <c r="H13" s="187"/>
      <c r="I13" s="187" t="s">
        <v>57</v>
      </c>
      <c r="J13" s="187" t="s">
        <v>33</v>
      </c>
      <c r="K13" s="187" t="s">
        <v>34</v>
      </c>
      <c r="L13" s="187"/>
      <c r="M13" s="187" t="s">
        <v>57</v>
      </c>
      <c r="N13" s="187" t="s">
        <v>33</v>
      </c>
      <c r="O13" s="187" t="s">
        <v>34</v>
      </c>
      <c r="P13" s="267"/>
    </row>
    <row r="14" spans="1:16" s="263" customFormat="1">
      <c r="A14" s="183"/>
      <c r="B14" s="183"/>
      <c r="C14" s="184"/>
      <c r="D14" s="266"/>
      <c r="E14" s="186" t="s">
        <v>7</v>
      </c>
      <c r="F14" s="186" t="s">
        <v>35</v>
      </c>
      <c r="G14" s="186" t="s">
        <v>36</v>
      </c>
      <c r="H14" s="186"/>
      <c r="I14" s="186" t="s">
        <v>7</v>
      </c>
      <c r="J14" s="186" t="s">
        <v>35</v>
      </c>
      <c r="K14" s="186" t="s">
        <v>36</v>
      </c>
      <c r="L14" s="186"/>
      <c r="M14" s="186" t="s">
        <v>7</v>
      </c>
      <c r="N14" s="186" t="s">
        <v>35</v>
      </c>
      <c r="O14" s="186" t="s">
        <v>36</v>
      </c>
      <c r="P14" s="267"/>
    </row>
    <row r="15" spans="1:16" s="263" customFormat="1" ht="7.5" customHeight="1">
      <c r="A15" s="189"/>
      <c r="B15" s="189"/>
      <c r="C15" s="190"/>
      <c r="D15" s="191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</row>
    <row r="16" spans="1:16" ht="8.1" customHeight="1">
      <c r="B16" s="269"/>
      <c r="C16" s="269"/>
      <c r="D16" s="270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</row>
    <row r="17" spans="2:16" s="1471" customFormat="1" ht="13.5">
      <c r="B17" s="198" t="s">
        <v>12</v>
      </c>
      <c r="C17" s="199"/>
      <c r="D17" s="200">
        <v>2022</v>
      </c>
      <c r="E17" s="1656">
        <f t="shared" ref="E17:G19" si="0">SUM(E21,E25,E29,E33,E37,E41,E45,E49,E53,E57,E61,E65,E69,E73,E77,E81,)</f>
        <v>737</v>
      </c>
      <c r="F17" s="1656">
        <f t="shared" si="0"/>
        <v>476</v>
      </c>
      <c r="G17" s="1656">
        <f t="shared" si="0"/>
        <v>261</v>
      </c>
      <c r="H17" s="1656"/>
      <c r="I17" s="1656">
        <f t="shared" ref="I17:K19" si="1">SUM(I21,I25,I29,I33,I37,I41,I45,I49,I53,I57,I61,I65,I69,I73,I77,I81,)</f>
        <v>71713</v>
      </c>
      <c r="J17" s="1656">
        <f t="shared" si="1"/>
        <v>37923</v>
      </c>
      <c r="K17" s="1656">
        <f t="shared" si="1"/>
        <v>33790</v>
      </c>
      <c r="L17" s="1656"/>
      <c r="M17" s="1656">
        <f t="shared" ref="M17:O19" si="2">SUM(M21,M25,M29,M33,M37,M41,M45,M49,M53,M57,M61,M65,M69,M73,M77,M81,)</f>
        <v>2828</v>
      </c>
      <c r="N17" s="1656">
        <f t="shared" si="2"/>
        <v>1449</v>
      </c>
      <c r="O17" s="1656">
        <f t="shared" si="2"/>
        <v>1379</v>
      </c>
      <c r="P17" s="202"/>
    </row>
    <row r="18" spans="2:16" s="1471" customFormat="1" ht="13.5">
      <c r="B18" s="198"/>
      <c r="C18" s="199"/>
      <c r="D18" s="200">
        <v>2023</v>
      </c>
      <c r="E18" s="1656">
        <f t="shared" si="0"/>
        <v>731</v>
      </c>
      <c r="F18" s="1656">
        <f t="shared" si="0"/>
        <v>512</v>
      </c>
      <c r="G18" s="1656">
        <f t="shared" si="0"/>
        <v>219</v>
      </c>
      <c r="H18" s="1656"/>
      <c r="I18" s="1656">
        <f t="shared" si="1"/>
        <v>81983</v>
      </c>
      <c r="J18" s="1656">
        <f t="shared" si="1"/>
        <v>43325</v>
      </c>
      <c r="K18" s="1656">
        <f t="shared" si="1"/>
        <v>38658</v>
      </c>
      <c r="L18" s="1656"/>
      <c r="M18" s="1656">
        <f t="shared" si="2"/>
        <v>3792</v>
      </c>
      <c r="N18" s="1656">
        <f t="shared" si="2"/>
        <v>1881</v>
      </c>
      <c r="O18" s="1656">
        <f t="shared" si="2"/>
        <v>1911</v>
      </c>
      <c r="P18" s="202"/>
    </row>
    <row r="19" spans="2:16" s="1471" customFormat="1" ht="13.5">
      <c r="B19" s="198"/>
      <c r="C19" s="199"/>
      <c r="D19" s="200">
        <v>2024</v>
      </c>
      <c r="E19" s="1656">
        <f t="shared" si="0"/>
        <v>970</v>
      </c>
      <c r="F19" s="1656">
        <f t="shared" si="0"/>
        <v>642</v>
      </c>
      <c r="G19" s="1656">
        <f t="shared" si="0"/>
        <v>328</v>
      </c>
      <c r="H19" s="1656"/>
      <c r="I19" s="1656">
        <f t="shared" si="1"/>
        <v>106160</v>
      </c>
      <c r="J19" s="1656">
        <f t="shared" si="1"/>
        <v>55674</v>
      </c>
      <c r="K19" s="1656">
        <f t="shared" si="1"/>
        <v>50486</v>
      </c>
      <c r="L19" s="1656"/>
      <c r="M19" s="1656">
        <f t="shared" si="2"/>
        <v>3974</v>
      </c>
      <c r="N19" s="1656">
        <f t="shared" si="2"/>
        <v>1911</v>
      </c>
      <c r="O19" s="1656">
        <f t="shared" si="2"/>
        <v>2063</v>
      </c>
      <c r="P19" s="202"/>
    </row>
    <row r="20" spans="2:16" s="1471" customFormat="1" ht="8.1" customHeight="1">
      <c r="B20" s="198"/>
      <c r="C20" s="199"/>
      <c r="D20" s="205"/>
      <c r="E20" s="1657"/>
      <c r="F20" s="1660"/>
      <c r="G20" s="1658"/>
      <c r="H20" s="1658"/>
      <c r="I20" s="1657"/>
      <c r="J20" s="1658"/>
      <c r="K20" s="1658"/>
      <c r="L20" s="1658"/>
      <c r="M20" s="1660"/>
      <c r="N20" s="1660"/>
      <c r="O20" s="1660"/>
      <c r="P20" s="202"/>
    </row>
    <row r="21" spans="2:16" s="1471" customFormat="1" ht="12.95" customHeight="1">
      <c r="B21" s="206" t="s">
        <v>13</v>
      </c>
      <c r="C21" s="206"/>
      <c r="D21" s="205">
        <v>2022</v>
      </c>
      <c r="E21" s="1657">
        <f>SUM(F21:G21)</f>
        <v>81</v>
      </c>
      <c r="F21" s="1660">
        <v>54</v>
      </c>
      <c r="G21" s="1660">
        <v>27</v>
      </c>
      <c r="H21" s="1660"/>
      <c r="I21" s="1657">
        <f>SUM(J21:K21)</f>
        <v>8142</v>
      </c>
      <c r="J21" s="1657">
        <v>4406</v>
      </c>
      <c r="K21" s="1657">
        <v>3736</v>
      </c>
      <c r="L21" s="1657"/>
      <c r="M21" s="1657">
        <f>SUM(N21:O21)</f>
        <v>51</v>
      </c>
      <c r="N21" s="1660">
        <v>26</v>
      </c>
      <c r="O21" s="1660">
        <v>25</v>
      </c>
      <c r="P21" s="56"/>
    </row>
    <row r="22" spans="2:16" s="1471" customFormat="1" ht="12.95" customHeight="1">
      <c r="B22" s="206"/>
      <c r="C22" s="206"/>
      <c r="D22" s="205">
        <v>2023</v>
      </c>
      <c r="E22" s="1657">
        <f t="shared" ref="E22:E23" si="3">SUM(F22:G22)</f>
        <v>90</v>
      </c>
      <c r="F22" s="1660">
        <v>59</v>
      </c>
      <c r="G22" s="1660">
        <v>31</v>
      </c>
      <c r="H22" s="1660"/>
      <c r="I22" s="1657">
        <f t="shared" ref="I22:I23" si="4">SUM(J22:K22)</f>
        <v>10035</v>
      </c>
      <c r="J22" s="1657">
        <v>5406</v>
      </c>
      <c r="K22" s="1657">
        <v>4629</v>
      </c>
      <c r="L22" s="1657"/>
      <c r="M22" s="1657">
        <f t="shared" ref="M22:M23" si="5">SUM(N22:O22)</f>
        <v>52</v>
      </c>
      <c r="N22" s="1660">
        <v>27</v>
      </c>
      <c r="O22" s="1660">
        <v>25</v>
      </c>
      <c r="P22" s="207"/>
    </row>
    <row r="23" spans="2:16" s="1471" customFormat="1" ht="12.95" customHeight="1">
      <c r="B23" s="206"/>
      <c r="C23" s="206"/>
      <c r="D23" s="205">
        <v>2024</v>
      </c>
      <c r="E23" s="1657">
        <f t="shared" si="3"/>
        <v>109</v>
      </c>
      <c r="F23" s="1660">
        <v>69</v>
      </c>
      <c r="G23" s="1660">
        <v>40</v>
      </c>
      <c r="H23" s="1660"/>
      <c r="I23" s="1657">
        <f t="shared" si="4"/>
        <v>13936</v>
      </c>
      <c r="J23" s="1657">
        <v>7427</v>
      </c>
      <c r="K23" s="1657">
        <v>6509</v>
      </c>
      <c r="L23" s="1657"/>
      <c r="M23" s="1657">
        <f t="shared" si="5"/>
        <v>61</v>
      </c>
      <c r="N23" s="1660">
        <v>35</v>
      </c>
      <c r="O23" s="1660">
        <v>26</v>
      </c>
      <c r="P23" s="207"/>
    </row>
    <row r="24" spans="2:16" s="1471" customFormat="1" ht="8.1" customHeight="1">
      <c r="B24" s="206"/>
      <c r="C24" s="206"/>
      <c r="D24" s="205"/>
      <c r="E24" s="1657"/>
      <c r="F24" s="1660"/>
      <c r="G24" s="1660"/>
      <c r="H24" s="1660"/>
      <c r="I24" s="1657"/>
      <c r="J24" s="1657"/>
      <c r="K24" s="1657"/>
      <c r="L24" s="1657"/>
      <c r="M24" s="1657"/>
      <c r="N24" s="1660"/>
      <c r="O24" s="1660"/>
      <c r="P24" s="207"/>
    </row>
    <row r="25" spans="2:16" s="1471" customFormat="1" ht="12.95" customHeight="1">
      <c r="B25" s="206" t="s">
        <v>14</v>
      </c>
      <c r="C25" s="206"/>
      <c r="D25" s="205">
        <v>2022</v>
      </c>
      <c r="E25" s="1657" t="s">
        <v>29</v>
      </c>
      <c r="F25" s="1660" t="s">
        <v>29</v>
      </c>
      <c r="G25" s="1660" t="s">
        <v>29</v>
      </c>
      <c r="H25" s="1660"/>
      <c r="I25" s="1657">
        <f>SUM(J25:K25)</f>
        <v>503</v>
      </c>
      <c r="J25" s="1657">
        <v>281</v>
      </c>
      <c r="K25" s="1657">
        <v>222</v>
      </c>
      <c r="L25" s="1657"/>
      <c r="M25" s="1657" t="s">
        <v>29</v>
      </c>
      <c r="N25" s="1660" t="s">
        <v>29</v>
      </c>
      <c r="O25" s="1660" t="s">
        <v>29</v>
      </c>
      <c r="P25" s="1472"/>
    </row>
    <row r="26" spans="2:16" s="1471" customFormat="1" ht="12.95" customHeight="1">
      <c r="B26" s="206"/>
      <c r="C26" s="206"/>
      <c r="D26" s="205">
        <v>2023</v>
      </c>
      <c r="E26" s="1657" t="s">
        <v>29</v>
      </c>
      <c r="F26" s="1660" t="s">
        <v>29</v>
      </c>
      <c r="G26" s="1660" t="s">
        <v>29</v>
      </c>
      <c r="H26" s="1660"/>
      <c r="I26" s="1657">
        <f t="shared" ref="I26:I27" si="6">SUM(J26:K26)</f>
        <v>506</v>
      </c>
      <c r="J26" s="1657">
        <v>282</v>
      </c>
      <c r="K26" s="1657">
        <v>224</v>
      </c>
      <c r="L26" s="1657"/>
      <c r="M26" s="1657" t="s">
        <v>29</v>
      </c>
      <c r="N26" s="1660" t="s">
        <v>29</v>
      </c>
      <c r="O26" s="1660" t="s">
        <v>29</v>
      </c>
      <c r="P26" s="207"/>
    </row>
    <row r="27" spans="2:16" s="1471" customFormat="1" ht="12.95" customHeight="1">
      <c r="B27" s="206"/>
      <c r="C27" s="206"/>
      <c r="D27" s="205">
        <v>2024</v>
      </c>
      <c r="E27" s="1657" t="s">
        <v>29</v>
      </c>
      <c r="F27" s="1657" t="s">
        <v>29</v>
      </c>
      <c r="G27" s="1657" t="s">
        <v>29</v>
      </c>
      <c r="H27" s="1660"/>
      <c r="I27" s="1657">
        <f t="shared" si="6"/>
        <v>1230</v>
      </c>
      <c r="J27" s="1657">
        <v>656</v>
      </c>
      <c r="K27" s="1657">
        <v>574</v>
      </c>
      <c r="L27" s="1657"/>
      <c r="M27" s="1657" t="s">
        <v>29</v>
      </c>
      <c r="N27" s="1657" t="s">
        <v>29</v>
      </c>
      <c r="O27" s="1657" t="s">
        <v>29</v>
      </c>
      <c r="P27" s="207"/>
    </row>
    <row r="28" spans="2:16" s="1471" customFormat="1" ht="8.1" customHeight="1">
      <c r="B28" s="206"/>
      <c r="C28" s="206"/>
      <c r="D28" s="205"/>
      <c r="E28" s="1657"/>
      <c r="F28" s="1660"/>
      <c r="G28" s="1660"/>
      <c r="H28" s="1660"/>
      <c r="I28" s="1657"/>
      <c r="J28" s="1657"/>
      <c r="K28" s="1657"/>
      <c r="L28" s="1657"/>
      <c r="M28" s="1657"/>
      <c r="N28" s="1660"/>
      <c r="O28" s="1660"/>
      <c r="P28" s="207"/>
    </row>
    <row r="29" spans="2:16" s="1471" customFormat="1" ht="12.95" customHeight="1">
      <c r="B29" s="206" t="s">
        <v>15</v>
      </c>
      <c r="C29" s="206"/>
      <c r="D29" s="205">
        <v>2022</v>
      </c>
      <c r="E29" s="1657">
        <f>SUM(F29:G29)</f>
        <v>103</v>
      </c>
      <c r="F29" s="1660">
        <v>46</v>
      </c>
      <c r="G29" s="1660">
        <v>57</v>
      </c>
      <c r="H29" s="1660"/>
      <c r="I29" s="1657">
        <f>SUM(J29:K29)</f>
        <v>246</v>
      </c>
      <c r="J29" s="1657">
        <v>130</v>
      </c>
      <c r="K29" s="1657">
        <v>116</v>
      </c>
      <c r="L29" s="1657"/>
      <c r="M29" s="1657" t="s">
        <v>29</v>
      </c>
      <c r="N29" s="1660" t="s">
        <v>29</v>
      </c>
      <c r="O29" s="1660" t="s">
        <v>29</v>
      </c>
      <c r="P29" s="1473"/>
    </row>
    <row r="30" spans="2:16" s="1471" customFormat="1" ht="12.95" customHeight="1">
      <c r="B30" s="206"/>
      <c r="C30" s="206"/>
      <c r="D30" s="205">
        <v>2023</v>
      </c>
      <c r="E30" s="1657">
        <f t="shared" ref="E30:E31" si="7">SUM(F30:G30)</f>
        <v>4</v>
      </c>
      <c r="F30" s="1660">
        <v>4</v>
      </c>
      <c r="G30" s="1660" t="s">
        <v>29</v>
      </c>
      <c r="H30" s="1660"/>
      <c r="I30" s="1657">
        <f t="shared" ref="I30:I31" si="8">SUM(J30:K30)</f>
        <v>281</v>
      </c>
      <c r="J30" s="1657">
        <v>138</v>
      </c>
      <c r="K30" s="1657">
        <v>143</v>
      </c>
      <c r="L30" s="1657"/>
      <c r="M30" s="1657" t="s">
        <v>29</v>
      </c>
      <c r="N30" s="1660" t="s">
        <v>29</v>
      </c>
      <c r="O30" s="1660" t="s">
        <v>29</v>
      </c>
      <c r="P30" s="207"/>
    </row>
    <row r="31" spans="2:16" s="1471" customFormat="1" ht="12.95" customHeight="1">
      <c r="B31" s="206"/>
      <c r="C31" s="206"/>
      <c r="D31" s="205">
        <v>2024</v>
      </c>
      <c r="E31" s="1657">
        <f t="shared" si="7"/>
        <v>196</v>
      </c>
      <c r="F31" s="1660">
        <v>96</v>
      </c>
      <c r="G31" s="1660">
        <v>100</v>
      </c>
      <c r="H31" s="1660"/>
      <c r="I31" s="1657">
        <f t="shared" si="8"/>
        <v>300</v>
      </c>
      <c r="J31" s="1657">
        <v>141</v>
      </c>
      <c r="K31" s="1657">
        <v>159</v>
      </c>
      <c r="L31" s="1657"/>
      <c r="M31" s="1657" t="s">
        <v>29</v>
      </c>
      <c r="N31" s="1657" t="s">
        <v>29</v>
      </c>
      <c r="O31" s="1657" t="s">
        <v>29</v>
      </c>
      <c r="P31" s="207"/>
    </row>
    <row r="32" spans="2:16" s="1471" customFormat="1" ht="8.1" customHeight="1">
      <c r="B32" s="206"/>
      <c r="C32" s="206"/>
      <c r="D32" s="205"/>
      <c r="E32" s="1657"/>
      <c r="F32" s="1660"/>
      <c r="G32" s="1660"/>
      <c r="H32" s="1660"/>
      <c r="I32" s="1657"/>
      <c r="J32" s="1657"/>
      <c r="K32" s="1657"/>
      <c r="L32" s="1657"/>
      <c r="M32" s="1657"/>
      <c r="N32" s="1660"/>
      <c r="O32" s="1660"/>
      <c r="P32" s="207"/>
    </row>
    <row r="33" spans="2:16" s="1471" customFormat="1" ht="12.95" customHeight="1">
      <c r="B33" s="206" t="s">
        <v>16</v>
      </c>
      <c r="C33" s="212"/>
      <c r="D33" s="205">
        <v>2022</v>
      </c>
      <c r="E33" s="1657" t="s">
        <v>29</v>
      </c>
      <c r="F33" s="1660" t="s">
        <v>29</v>
      </c>
      <c r="G33" s="1660" t="s">
        <v>29</v>
      </c>
      <c r="H33" s="1660"/>
      <c r="I33" s="1657">
        <f>SUM(J33:K33)</f>
        <v>525</v>
      </c>
      <c r="J33" s="1657">
        <v>285</v>
      </c>
      <c r="K33" s="1657">
        <v>240</v>
      </c>
      <c r="L33" s="1657"/>
      <c r="M33" s="1657" t="s">
        <v>29</v>
      </c>
      <c r="N33" s="1660" t="s">
        <v>29</v>
      </c>
      <c r="O33" s="1660" t="s">
        <v>29</v>
      </c>
      <c r="P33" s="207"/>
    </row>
    <row r="34" spans="2:16" s="1471" customFormat="1" ht="12.95" customHeight="1">
      <c r="B34" s="206"/>
      <c r="C34" s="212"/>
      <c r="D34" s="205">
        <v>2023</v>
      </c>
      <c r="E34" s="1657" t="s">
        <v>29</v>
      </c>
      <c r="F34" s="1660" t="s">
        <v>29</v>
      </c>
      <c r="G34" s="1660" t="s">
        <v>29</v>
      </c>
      <c r="H34" s="1660"/>
      <c r="I34" s="1657">
        <f t="shared" ref="I34:I35" si="9">SUM(J34:K34)</f>
        <v>571</v>
      </c>
      <c r="J34" s="1657">
        <v>313</v>
      </c>
      <c r="K34" s="1657">
        <v>258</v>
      </c>
      <c r="L34" s="1657"/>
      <c r="M34" s="1657" t="s">
        <v>29</v>
      </c>
      <c r="N34" s="1660" t="s">
        <v>29</v>
      </c>
      <c r="O34" s="1660" t="s">
        <v>29</v>
      </c>
      <c r="P34" s="207"/>
    </row>
    <row r="35" spans="2:16" s="1471" customFormat="1" ht="12.95" customHeight="1">
      <c r="B35" s="206"/>
      <c r="C35" s="212"/>
      <c r="D35" s="205">
        <v>2024</v>
      </c>
      <c r="E35" s="1657" t="s">
        <v>29</v>
      </c>
      <c r="F35" s="1657" t="s">
        <v>29</v>
      </c>
      <c r="G35" s="1657" t="s">
        <v>29</v>
      </c>
      <c r="H35" s="1660"/>
      <c r="I35" s="1657">
        <f t="shared" si="9"/>
        <v>1085</v>
      </c>
      <c r="J35" s="1657">
        <v>626</v>
      </c>
      <c r="K35" s="1657">
        <v>459</v>
      </c>
      <c r="L35" s="1657"/>
      <c r="M35" s="1657" t="s">
        <v>29</v>
      </c>
      <c r="N35" s="1657" t="s">
        <v>29</v>
      </c>
      <c r="O35" s="1657" t="s">
        <v>29</v>
      </c>
      <c r="P35" s="207"/>
    </row>
    <row r="36" spans="2:16" s="1471" customFormat="1" ht="8.1" customHeight="1">
      <c r="B36" s="206"/>
      <c r="C36" s="212"/>
      <c r="D36" s="205"/>
      <c r="E36" s="1657"/>
      <c r="F36" s="1660"/>
      <c r="G36" s="1660"/>
      <c r="H36" s="1660"/>
      <c r="I36" s="1657"/>
      <c r="J36" s="1657"/>
      <c r="K36" s="1657"/>
      <c r="L36" s="1657"/>
      <c r="M36" s="1657"/>
      <c r="N36" s="1660"/>
      <c r="O36" s="1660"/>
      <c r="P36" s="207"/>
    </row>
    <row r="37" spans="2:16" s="1471" customFormat="1" ht="12.95" customHeight="1">
      <c r="B37" s="206" t="s">
        <v>17</v>
      </c>
      <c r="C37" s="194"/>
      <c r="D37" s="205">
        <v>2022</v>
      </c>
      <c r="E37" s="1657" t="s">
        <v>29</v>
      </c>
      <c r="F37" s="1660" t="s">
        <v>29</v>
      </c>
      <c r="G37" s="1660" t="s">
        <v>29</v>
      </c>
      <c r="H37" s="1660"/>
      <c r="I37" s="1657">
        <f>SUM(J37:K37)</f>
        <v>1998</v>
      </c>
      <c r="J37" s="1657">
        <v>1083</v>
      </c>
      <c r="K37" s="1657">
        <v>915</v>
      </c>
      <c r="L37" s="1657"/>
      <c r="M37" s="1657" t="s">
        <v>29</v>
      </c>
      <c r="N37" s="1660" t="s">
        <v>29</v>
      </c>
      <c r="O37" s="1660" t="s">
        <v>29</v>
      </c>
      <c r="P37" s="207"/>
    </row>
    <row r="38" spans="2:16" s="1471" customFormat="1" ht="12.95" customHeight="1">
      <c r="B38" s="206"/>
      <c r="C38" s="194"/>
      <c r="D38" s="205">
        <v>2023</v>
      </c>
      <c r="E38" s="1657" t="s">
        <v>29</v>
      </c>
      <c r="F38" s="1660" t="s">
        <v>29</v>
      </c>
      <c r="G38" s="1660" t="s">
        <v>29</v>
      </c>
      <c r="H38" s="1660"/>
      <c r="I38" s="1657">
        <f t="shared" ref="I38:I39" si="10">SUM(J38:K38)</f>
        <v>2270</v>
      </c>
      <c r="J38" s="1657">
        <v>1228</v>
      </c>
      <c r="K38" s="1657">
        <v>1042</v>
      </c>
      <c r="L38" s="1657"/>
      <c r="M38" s="1657" t="s">
        <v>29</v>
      </c>
      <c r="N38" s="1660" t="s">
        <v>29</v>
      </c>
      <c r="O38" s="1660" t="s">
        <v>29</v>
      </c>
      <c r="P38" s="207"/>
    </row>
    <row r="39" spans="2:16" s="1471" customFormat="1" ht="12.95" customHeight="1">
      <c r="B39" s="206"/>
      <c r="C39" s="194"/>
      <c r="D39" s="205">
        <v>2024</v>
      </c>
      <c r="E39" s="1657">
        <f>SUM(F39:G39)</f>
        <v>18</v>
      </c>
      <c r="F39" s="1660">
        <v>13</v>
      </c>
      <c r="G39" s="1660">
        <v>5</v>
      </c>
      <c r="H39" s="1660"/>
      <c r="I39" s="1657">
        <f t="shared" si="10"/>
        <v>3498</v>
      </c>
      <c r="J39" s="1657">
        <v>1874</v>
      </c>
      <c r="K39" s="1657">
        <v>1624</v>
      </c>
      <c r="L39" s="1657"/>
      <c r="M39" s="1657" t="s">
        <v>29</v>
      </c>
      <c r="N39" s="1657" t="s">
        <v>29</v>
      </c>
      <c r="O39" s="1657" t="s">
        <v>29</v>
      </c>
      <c r="P39" s="207"/>
    </row>
    <row r="40" spans="2:16" s="1471" customFormat="1" ht="8.1" customHeight="1">
      <c r="B40" s="206"/>
      <c r="C40" s="194"/>
      <c r="D40" s="205"/>
      <c r="E40" s="1657"/>
      <c r="F40" s="1660"/>
      <c r="G40" s="1660"/>
      <c r="H40" s="1660"/>
      <c r="I40" s="1657"/>
      <c r="J40" s="1657"/>
      <c r="K40" s="1657"/>
      <c r="L40" s="1657"/>
      <c r="M40" s="1657"/>
      <c r="N40" s="1660"/>
      <c r="O40" s="1660"/>
      <c r="P40" s="207"/>
    </row>
    <row r="41" spans="2:16" s="1471" customFormat="1" ht="12.95" customHeight="1">
      <c r="B41" s="206" t="s">
        <v>18</v>
      </c>
      <c r="C41" s="194"/>
      <c r="D41" s="205">
        <v>2022</v>
      </c>
      <c r="E41" s="1657" t="s">
        <v>29</v>
      </c>
      <c r="F41" s="1660" t="s">
        <v>29</v>
      </c>
      <c r="G41" s="1660" t="s">
        <v>29</v>
      </c>
      <c r="H41" s="1660"/>
      <c r="I41" s="1657">
        <f>SUM(J41:K41)</f>
        <v>359</v>
      </c>
      <c r="J41" s="1657">
        <v>200</v>
      </c>
      <c r="K41" s="1657">
        <v>159</v>
      </c>
      <c r="L41" s="1657"/>
      <c r="M41" s="1657" t="s">
        <v>29</v>
      </c>
      <c r="N41" s="1660" t="s">
        <v>29</v>
      </c>
      <c r="O41" s="1660" t="s">
        <v>29</v>
      </c>
      <c r="P41" s="207"/>
    </row>
    <row r="42" spans="2:16" s="1471" customFormat="1" ht="12.95" customHeight="1">
      <c r="B42" s="206"/>
      <c r="C42" s="194"/>
      <c r="D42" s="205">
        <v>2023</v>
      </c>
      <c r="E42" s="1657" t="s">
        <v>29</v>
      </c>
      <c r="F42" s="1660" t="s">
        <v>29</v>
      </c>
      <c r="G42" s="1660" t="s">
        <v>29</v>
      </c>
      <c r="H42" s="1660"/>
      <c r="I42" s="1657">
        <f t="shared" ref="I42:I43" si="11">SUM(J42:K42)</f>
        <v>403</v>
      </c>
      <c r="J42" s="1657">
        <v>222</v>
      </c>
      <c r="K42" s="1657">
        <v>181</v>
      </c>
      <c r="L42" s="1657"/>
      <c r="M42" s="1657" t="s">
        <v>29</v>
      </c>
      <c r="N42" s="1660" t="s">
        <v>29</v>
      </c>
      <c r="O42" s="1660" t="s">
        <v>29</v>
      </c>
      <c r="P42" s="207"/>
    </row>
    <row r="43" spans="2:16" s="1471" customFormat="1" ht="12.95" customHeight="1">
      <c r="B43" s="206"/>
      <c r="C43" s="194"/>
      <c r="D43" s="205">
        <v>2024</v>
      </c>
      <c r="E43" s="1657" t="s">
        <v>29</v>
      </c>
      <c r="F43" s="1657" t="s">
        <v>29</v>
      </c>
      <c r="G43" s="1657" t="s">
        <v>29</v>
      </c>
      <c r="H43" s="1660"/>
      <c r="I43" s="1657">
        <f t="shared" si="11"/>
        <v>463</v>
      </c>
      <c r="J43" s="1657">
        <v>245</v>
      </c>
      <c r="K43" s="1657">
        <v>218</v>
      </c>
      <c r="L43" s="1657"/>
      <c r="M43" s="1657" t="s">
        <v>29</v>
      </c>
      <c r="N43" s="1657" t="s">
        <v>29</v>
      </c>
      <c r="O43" s="1657" t="s">
        <v>29</v>
      </c>
      <c r="P43" s="207"/>
    </row>
    <row r="44" spans="2:16" s="1471" customFormat="1" ht="8.1" customHeight="1">
      <c r="B44" s="206"/>
      <c r="C44" s="194"/>
      <c r="D44" s="205"/>
      <c r="E44" s="1657"/>
      <c r="F44" s="1657"/>
      <c r="G44" s="1657"/>
      <c r="H44" s="1660"/>
      <c r="I44" s="1657"/>
      <c r="J44" s="1657"/>
      <c r="K44" s="1657"/>
      <c r="L44" s="1657"/>
      <c r="M44" s="1657"/>
      <c r="N44" s="1660"/>
      <c r="O44" s="1660"/>
      <c r="P44" s="207"/>
    </row>
    <row r="45" spans="2:16" s="1471" customFormat="1" ht="12.95" customHeight="1">
      <c r="B45" s="206" t="s">
        <v>19</v>
      </c>
      <c r="C45" s="194"/>
      <c r="D45" s="205">
        <v>2022</v>
      </c>
      <c r="E45" s="1657">
        <f>SUM(F45:G45)</f>
        <v>229</v>
      </c>
      <c r="F45" s="1660">
        <v>149</v>
      </c>
      <c r="G45" s="1660">
        <v>80</v>
      </c>
      <c r="H45" s="1660"/>
      <c r="I45" s="1657">
        <f>SUM(J45:K45)</f>
        <v>4880</v>
      </c>
      <c r="J45" s="1657">
        <v>2534</v>
      </c>
      <c r="K45" s="1657">
        <v>2346</v>
      </c>
      <c r="L45" s="1657"/>
      <c r="M45" s="1657">
        <f>SUM(N45:O45)</f>
        <v>109</v>
      </c>
      <c r="N45" s="1660">
        <v>56</v>
      </c>
      <c r="O45" s="1660">
        <v>53</v>
      </c>
      <c r="P45" s="207"/>
    </row>
    <row r="46" spans="2:16" s="1471" customFormat="1" ht="12.95" customHeight="1">
      <c r="B46" s="206"/>
      <c r="C46" s="194"/>
      <c r="D46" s="205">
        <v>2023</v>
      </c>
      <c r="E46" s="1657">
        <f t="shared" ref="E46:E47" si="12">SUM(F46:G46)</f>
        <v>219</v>
      </c>
      <c r="F46" s="1660">
        <v>142</v>
      </c>
      <c r="G46" s="1660">
        <v>77</v>
      </c>
      <c r="H46" s="1660"/>
      <c r="I46" s="1657">
        <f t="shared" ref="I46:I47" si="13">SUM(J46:K46)</f>
        <v>5450</v>
      </c>
      <c r="J46" s="1657">
        <v>2870</v>
      </c>
      <c r="K46" s="1657">
        <v>2580</v>
      </c>
      <c r="L46" s="1657"/>
      <c r="M46" s="1657">
        <f t="shared" ref="M46:M47" si="14">SUM(N46:O46)</f>
        <v>119</v>
      </c>
      <c r="N46" s="1660">
        <v>61</v>
      </c>
      <c r="O46" s="1660">
        <v>58</v>
      </c>
      <c r="P46" s="207"/>
    </row>
    <row r="47" spans="2:16" s="1471" customFormat="1" ht="12.95" customHeight="1">
      <c r="B47" s="206"/>
      <c r="C47" s="194"/>
      <c r="D47" s="205">
        <v>2024</v>
      </c>
      <c r="E47" s="1657">
        <f t="shared" si="12"/>
        <v>190</v>
      </c>
      <c r="F47" s="1660">
        <v>122</v>
      </c>
      <c r="G47" s="1660">
        <v>68</v>
      </c>
      <c r="H47" s="1660"/>
      <c r="I47" s="1657">
        <f t="shared" si="13"/>
        <v>7038</v>
      </c>
      <c r="J47" s="1657">
        <v>3665</v>
      </c>
      <c r="K47" s="1657">
        <v>3373</v>
      </c>
      <c r="L47" s="1657"/>
      <c r="M47" s="1657">
        <f t="shared" si="14"/>
        <v>82</v>
      </c>
      <c r="N47" s="1660">
        <v>51</v>
      </c>
      <c r="O47" s="1660">
        <v>31</v>
      </c>
      <c r="P47" s="207"/>
    </row>
    <row r="48" spans="2:16" s="1471" customFormat="1" ht="8.1" customHeight="1">
      <c r="B48" s="206"/>
      <c r="C48" s="194"/>
      <c r="D48" s="205"/>
      <c r="E48" s="1657"/>
      <c r="F48" s="1660"/>
      <c r="G48" s="1660"/>
      <c r="H48" s="1660"/>
      <c r="I48" s="1657"/>
      <c r="J48" s="1657"/>
      <c r="K48" s="1657"/>
      <c r="L48" s="1657"/>
      <c r="M48" s="1657"/>
      <c r="N48" s="1660"/>
      <c r="O48" s="1660"/>
      <c r="P48" s="207"/>
    </row>
    <row r="49" spans="2:16" s="1471" customFormat="1" ht="12.95" customHeight="1">
      <c r="B49" s="206" t="s">
        <v>20</v>
      </c>
      <c r="C49" s="194"/>
      <c r="D49" s="205">
        <v>2022</v>
      </c>
      <c r="E49" s="1657">
        <f>SUM(F49:G49)</f>
        <v>213</v>
      </c>
      <c r="F49" s="1660">
        <v>158</v>
      </c>
      <c r="G49" s="1660">
        <v>55</v>
      </c>
      <c r="H49" s="1660"/>
      <c r="I49" s="1657">
        <f>SUM(J49:K49)</f>
        <v>2016</v>
      </c>
      <c r="J49" s="1657">
        <v>1130</v>
      </c>
      <c r="K49" s="1657">
        <v>886</v>
      </c>
      <c r="L49" s="1657"/>
      <c r="M49" s="1657" t="s">
        <v>29</v>
      </c>
      <c r="N49" s="1660" t="s">
        <v>29</v>
      </c>
      <c r="O49" s="1660" t="s">
        <v>29</v>
      </c>
      <c r="P49" s="207"/>
    </row>
    <row r="50" spans="2:16" s="1471" customFormat="1" ht="12.95" customHeight="1">
      <c r="B50" s="206"/>
      <c r="C50" s="194"/>
      <c r="D50" s="205">
        <v>2023</v>
      </c>
      <c r="E50" s="1657">
        <f t="shared" ref="E50:E51" si="15">SUM(F50:G50)</f>
        <v>264</v>
      </c>
      <c r="F50" s="1660">
        <v>195</v>
      </c>
      <c r="G50" s="1660">
        <v>69</v>
      </c>
      <c r="H50" s="1660"/>
      <c r="I50" s="1657">
        <f t="shared" ref="I50:I51" si="16">SUM(J50:K50)</f>
        <v>2164</v>
      </c>
      <c r="J50" s="1657">
        <v>1200</v>
      </c>
      <c r="K50" s="1657">
        <v>964</v>
      </c>
      <c r="L50" s="1657"/>
      <c r="M50" s="1657" t="s">
        <v>29</v>
      </c>
      <c r="N50" s="1660" t="s">
        <v>29</v>
      </c>
      <c r="O50" s="1660" t="s">
        <v>29</v>
      </c>
      <c r="P50" s="56"/>
    </row>
    <row r="51" spans="2:16" s="1471" customFormat="1" ht="12.95" customHeight="1">
      <c r="B51" s="206"/>
      <c r="C51" s="194"/>
      <c r="D51" s="205">
        <v>2024</v>
      </c>
      <c r="E51" s="1657">
        <f t="shared" si="15"/>
        <v>247</v>
      </c>
      <c r="F51" s="1660">
        <v>188</v>
      </c>
      <c r="G51" s="1660">
        <v>59</v>
      </c>
      <c r="H51" s="1660"/>
      <c r="I51" s="1657">
        <f t="shared" si="16"/>
        <v>2408</v>
      </c>
      <c r="J51" s="1657">
        <v>1331</v>
      </c>
      <c r="K51" s="1657">
        <v>1077</v>
      </c>
      <c r="L51" s="1657"/>
      <c r="M51" s="1657" t="s">
        <v>29</v>
      </c>
      <c r="N51" s="1657" t="s">
        <v>29</v>
      </c>
      <c r="O51" s="1657" t="s">
        <v>29</v>
      </c>
      <c r="P51" s="56"/>
    </row>
    <row r="52" spans="2:16" s="1471" customFormat="1" ht="8.1" customHeight="1">
      <c r="B52" s="206"/>
      <c r="C52" s="194"/>
      <c r="D52" s="205"/>
      <c r="E52" s="1657"/>
      <c r="F52" s="1660"/>
      <c r="G52" s="1660"/>
      <c r="H52" s="1660"/>
      <c r="I52" s="1657"/>
      <c r="J52" s="1657"/>
      <c r="K52" s="1657"/>
      <c r="L52" s="1657"/>
      <c r="M52" s="1657"/>
      <c r="N52" s="1660"/>
      <c r="O52" s="1660"/>
      <c r="P52" s="56"/>
    </row>
    <row r="53" spans="2:16" s="1471" customFormat="1" ht="12.95" customHeight="1">
      <c r="B53" s="206" t="s">
        <v>21</v>
      </c>
      <c r="C53" s="212"/>
      <c r="D53" s="205">
        <v>2022</v>
      </c>
      <c r="E53" s="1657" t="s">
        <v>29</v>
      </c>
      <c r="F53" s="1660" t="s">
        <v>29</v>
      </c>
      <c r="G53" s="1660" t="s">
        <v>29</v>
      </c>
      <c r="H53" s="1660"/>
      <c r="I53" s="1657" t="s">
        <v>29</v>
      </c>
      <c r="J53" s="1657" t="s">
        <v>29</v>
      </c>
      <c r="K53" s="1657" t="s">
        <v>29</v>
      </c>
      <c r="L53" s="1657"/>
      <c r="M53" s="1657" t="s">
        <v>29</v>
      </c>
      <c r="N53" s="1660" t="s">
        <v>29</v>
      </c>
      <c r="O53" s="1660" t="s">
        <v>29</v>
      </c>
      <c r="P53" s="56"/>
    </row>
    <row r="54" spans="2:16" s="1471" customFormat="1" ht="12.95" customHeight="1">
      <c r="B54" s="206"/>
      <c r="C54" s="212"/>
      <c r="D54" s="205">
        <v>2023</v>
      </c>
      <c r="E54" s="1657" t="s">
        <v>29</v>
      </c>
      <c r="F54" s="1660" t="s">
        <v>29</v>
      </c>
      <c r="G54" s="1660" t="s">
        <v>29</v>
      </c>
      <c r="H54" s="1660"/>
      <c r="I54" s="1657" t="s">
        <v>29</v>
      </c>
      <c r="J54" s="1657" t="s">
        <v>29</v>
      </c>
      <c r="K54" s="1657" t="s">
        <v>29</v>
      </c>
      <c r="L54" s="1657"/>
      <c r="M54" s="1657" t="s">
        <v>29</v>
      </c>
      <c r="N54" s="1660" t="s">
        <v>29</v>
      </c>
      <c r="O54" s="1660" t="s">
        <v>29</v>
      </c>
      <c r="P54" s="56"/>
    </row>
    <row r="55" spans="2:16" s="1471" customFormat="1" ht="12.95" customHeight="1">
      <c r="B55" s="206"/>
      <c r="C55" s="212"/>
      <c r="D55" s="205">
        <v>2024</v>
      </c>
      <c r="E55" s="1657" t="s">
        <v>29</v>
      </c>
      <c r="F55" s="1660" t="s">
        <v>29</v>
      </c>
      <c r="G55" s="1660" t="s">
        <v>29</v>
      </c>
      <c r="H55" s="1660"/>
      <c r="I55" s="1657" t="s">
        <v>29</v>
      </c>
      <c r="J55" s="1657" t="s">
        <v>29</v>
      </c>
      <c r="K55" s="1657" t="s">
        <v>29</v>
      </c>
      <c r="L55" s="1657"/>
      <c r="M55" s="1657" t="s">
        <v>29</v>
      </c>
      <c r="N55" s="1660" t="s">
        <v>29</v>
      </c>
      <c r="O55" s="1660" t="s">
        <v>29</v>
      </c>
      <c r="P55" s="56"/>
    </row>
    <row r="56" spans="2:16" s="1471" customFormat="1" ht="8.1" customHeight="1">
      <c r="B56" s="206"/>
      <c r="C56" s="212"/>
      <c r="D56" s="205"/>
      <c r="E56" s="1657"/>
      <c r="F56" s="1660"/>
      <c r="G56" s="1660"/>
      <c r="H56" s="1660"/>
      <c r="I56" s="1657"/>
      <c r="J56" s="1657"/>
      <c r="K56" s="1657"/>
      <c r="L56" s="1657"/>
      <c r="M56" s="1657"/>
      <c r="N56" s="1660"/>
      <c r="O56" s="1660"/>
      <c r="P56" s="56"/>
    </row>
    <row r="57" spans="2:16" s="1471" customFormat="1" ht="12.95" customHeight="1">
      <c r="B57" s="206" t="s">
        <v>22</v>
      </c>
      <c r="C57" s="194"/>
      <c r="D57" s="205">
        <v>2022</v>
      </c>
      <c r="E57" s="1657" t="s">
        <v>29</v>
      </c>
      <c r="F57" s="1660" t="s">
        <v>29</v>
      </c>
      <c r="G57" s="1660" t="s">
        <v>29</v>
      </c>
      <c r="H57" s="1660"/>
      <c r="I57" s="1657">
        <f>SUM(J57:K57)</f>
        <v>31046</v>
      </c>
      <c r="J57" s="1657">
        <v>16315</v>
      </c>
      <c r="K57" s="1657">
        <v>14731</v>
      </c>
      <c r="L57" s="1657"/>
      <c r="M57" s="1657">
        <f>SUM(N57:O57)</f>
        <v>930</v>
      </c>
      <c r="N57" s="1660">
        <v>500</v>
      </c>
      <c r="O57" s="1660">
        <v>430</v>
      </c>
      <c r="P57" s="56"/>
    </row>
    <row r="58" spans="2:16" s="1471" customFormat="1" ht="12.95" customHeight="1">
      <c r="B58" s="206"/>
      <c r="C58" s="194"/>
      <c r="D58" s="205">
        <v>2023</v>
      </c>
      <c r="E58" s="1657">
        <f t="shared" ref="E58:E59" si="17">SUM(F58:G58)</f>
        <v>68</v>
      </c>
      <c r="F58" s="1660">
        <v>55</v>
      </c>
      <c r="G58" s="1660">
        <v>13</v>
      </c>
      <c r="H58" s="1660"/>
      <c r="I58" s="1657">
        <f t="shared" ref="I58:I59" si="18">SUM(J58:K58)</f>
        <v>35015</v>
      </c>
      <c r="J58" s="1657">
        <v>18402</v>
      </c>
      <c r="K58" s="1657">
        <v>16613</v>
      </c>
      <c r="L58" s="1657"/>
      <c r="M58" s="1657">
        <f t="shared" ref="M58:M59" si="19">SUM(N58:O58)</f>
        <v>1409</v>
      </c>
      <c r="N58" s="1660">
        <v>713</v>
      </c>
      <c r="O58" s="1660">
        <v>696</v>
      </c>
      <c r="P58" s="207"/>
    </row>
    <row r="59" spans="2:16" s="1471" customFormat="1" ht="12.95" customHeight="1">
      <c r="B59" s="206"/>
      <c r="C59" s="194"/>
      <c r="D59" s="205">
        <v>2024</v>
      </c>
      <c r="E59" s="1657">
        <f t="shared" si="17"/>
        <v>104</v>
      </c>
      <c r="F59" s="1660">
        <v>84</v>
      </c>
      <c r="G59" s="1660">
        <v>20</v>
      </c>
      <c r="H59" s="1660"/>
      <c r="I59" s="1657">
        <f t="shared" si="18"/>
        <v>46154</v>
      </c>
      <c r="J59" s="1657">
        <v>24226</v>
      </c>
      <c r="K59" s="1657">
        <v>21928</v>
      </c>
      <c r="L59" s="1657"/>
      <c r="M59" s="1657">
        <f t="shared" si="19"/>
        <v>1067</v>
      </c>
      <c r="N59" s="1660">
        <v>531</v>
      </c>
      <c r="O59" s="1660">
        <v>536</v>
      </c>
      <c r="P59" s="207"/>
    </row>
    <row r="60" spans="2:16" s="1471" customFormat="1" ht="8.1" customHeight="1">
      <c r="B60" s="206"/>
      <c r="C60" s="194"/>
      <c r="D60" s="205"/>
      <c r="E60" s="1657"/>
      <c r="F60" s="1660"/>
      <c r="G60" s="1660"/>
      <c r="H60" s="1660"/>
      <c r="I60" s="1657"/>
      <c r="J60" s="1657"/>
      <c r="K60" s="1657"/>
      <c r="L60" s="1657"/>
      <c r="M60" s="1657"/>
      <c r="N60" s="1660"/>
      <c r="O60" s="1660"/>
      <c r="P60" s="207"/>
    </row>
    <row r="61" spans="2:16" s="1471" customFormat="1" ht="12.95" customHeight="1">
      <c r="B61" s="206" t="s">
        <v>23</v>
      </c>
      <c r="C61" s="194"/>
      <c r="D61" s="205">
        <v>2022</v>
      </c>
      <c r="E61" s="1657" t="s">
        <v>29</v>
      </c>
      <c r="F61" s="1660" t="s">
        <v>29</v>
      </c>
      <c r="G61" s="1660" t="s">
        <v>29</v>
      </c>
      <c r="H61" s="1660"/>
      <c r="I61" s="1657">
        <f>SUM(J61:K61)</f>
        <v>158</v>
      </c>
      <c r="J61" s="1657">
        <v>100</v>
      </c>
      <c r="K61" s="1657">
        <v>58</v>
      </c>
      <c r="L61" s="1657"/>
      <c r="M61" s="1657" t="s">
        <v>29</v>
      </c>
      <c r="N61" s="1660" t="s">
        <v>29</v>
      </c>
      <c r="O61" s="1660" t="s">
        <v>29</v>
      </c>
      <c r="P61" s="207"/>
    </row>
    <row r="62" spans="2:16" s="1471" customFormat="1" ht="12.95" customHeight="1">
      <c r="B62" s="206"/>
      <c r="C62" s="194"/>
      <c r="D62" s="205">
        <v>2023</v>
      </c>
      <c r="E62" s="1657" t="s">
        <v>29</v>
      </c>
      <c r="F62" s="1660" t="s">
        <v>29</v>
      </c>
      <c r="G62" s="1660" t="s">
        <v>29</v>
      </c>
      <c r="H62" s="1660"/>
      <c r="I62" s="1657">
        <f t="shared" ref="I62:I63" si="20">SUM(J62:K62)</f>
        <v>156</v>
      </c>
      <c r="J62" s="1657">
        <v>100</v>
      </c>
      <c r="K62" s="1657">
        <v>56</v>
      </c>
      <c r="L62" s="1657"/>
      <c r="M62" s="1657" t="s">
        <v>29</v>
      </c>
      <c r="N62" s="1660" t="s">
        <v>29</v>
      </c>
      <c r="O62" s="1660" t="s">
        <v>29</v>
      </c>
      <c r="P62" s="207"/>
    </row>
    <row r="63" spans="2:16" s="1471" customFormat="1" ht="12.95" customHeight="1">
      <c r="B63" s="206"/>
      <c r="C63" s="194"/>
      <c r="D63" s="205">
        <v>2024</v>
      </c>
      <c r="E63" s="1657" t="s">
        <v>29</v>
      </c>
      <c r="F63" s="1657" t="s">
        <v>29</v>
      </c>
      <c r="G63" s="1657" t="s">
        <v>29</v>
      </c>
      <c r="H63" s="1660"/>
      <c r="I63" s="1657">
        <f t="shared" si="20"/>
        <v>127</v>
      </c>
      <c r="J63" s="1657">
        <v>73</v>
      </c>
      <c r="K63" s="1657">
        <v>54</v>
      </c>
      <c r="L63" s="1657"/>
      <c r="M63" s="1657" t="s">
        <v>29</v>
      </c>
      <c r="N63" s="1657" t="s">
        <v>29</v>
      </c>
      <c r="O63" s="1657" t="s">
        <v>29</v>
      </c>
      <c r="P63" s="207"/>
    </row>
    <row r="64" spans="2:16" s="1471" customFormat="1" ht="8.1" customHeight="1">
      <c r="B64" s="206"/>
      <c r="C64" s="194"/>
      <c r="D64" s="205"/>
      <c r="E64" s="1657"/>
      <c r="F64" s="1660"/>
      <c r="G64" s="1660"/>
      <c r="H64" s="1660"/>
      <c r="I64" s="1657"/>
      <c r="J64" s="1657"/>
      <c r="K64" s="1657"/>
      <c r="L64" s="1657"/>
      <c r="M64" s="1657"/>
      <c r="N64" s="1660"/>
      <c r="O64" s="1660"/>
      <c r="P64" s="207"/>
    </row>
    <row r="65" spans="2:16" s="1471" customFormat="1" ht="12.95" customHeight="1">
      <c r="B65" s="206" t="s">
        <v>24</v>
      </c>
      <c r="C65" s="194"/>
      <c r="D65" s="205">
        <v>2022</v>
      </c>
      <c r="E65" s="1657" t="s">
        <v>29</v>
      </c>
      <c r="F65" s="1660" t="s">
        <v>29</v>
      </c>
      <c r="G65" s="1660" t="s">
        <v>29</v>
      </c>
      <c r="H65" s="1660"/>
      <c r="I65" s="1657">
        <f>SUM(J65:K65)</f>
        <v>445</v>
      </c>
      <c r="J65" s="1657">
        <v>235</v>
      </c>
      <c r="K65" s="1657">
        <v>210</v>
      </c>
      <c r="L65" s="1657"/>
      <c r="M65" s="1657">
        <f>SUM(N65:O65)</f>
        <v>954</v>
      </c>
      <c r="N65" s="1660">
        <v>464</v>
      </c>
      <c r="O65" s="1660">
        <v>490</v>
      </c>
      <c r="P65" s="207"/>
    </row>
    <row r="66" spans="2:16" s="1471" customFormat="1" ht="12.95" customHeight="1">
      <c r="B66" s="206"/>
      <c r="C66" s="194"/>
      <c r="D66" s="205">
        <v>2023</v>
      </c>
      <c r="E66" s="1657" t="s">
        <v>29</v>
      </c>
      <c r="F66" s="1660" t="s">
        <v>29</v>
      </c>
      <c r="G66" s="1660" t="s">
        <v>29</v>
      </c>
      <c r="H66" s="1660"/>
      <c r="I66" s="1657">
        <f t="shared" ref="I66:I67" si="21">SUM(J66:K66)</f>
        <v>626</v>
      </c>
      <c r="J66" s="1657">
        <v>341</v>
      </c>
      <c r="K66" s="1657">
        <v>285</v>
      </c>
      <c r="L66" s="1657"/>
      <c r="M66" s="1657">
        <f t="shared" ref="M66:M67" si="22">SUM(N66:O66)</f>
        <v>966</v>
      </c>
      <c r="N66" s="1660">
        <v>472</v>
      </c>
      <c r="O66" s="1660">
        <v>494</v>
      </c>
      <c r="P66" s="207"/>
    </row>
    <row r="67" spans="2:16" s="1471" customFormat="1" ht="12.95" customHeight="1">
      <c r="B67" s="206"/>
      <c r="C67" s="194"/>
      <c r="D67" s="205">
        <v>2024</v>
      </c>
      <c r="E67" s="1657" t="s">
        <v>29</v>
      </c>
      <c r="F67" s="1657" t="s">
        <v>29</v>
      </c>
      <c r="G67" s="1657" t="s">
        <v>29</v>
      </c>
      <c r="H67" s="1660"/>
      <c r="I67" s="1657">
        <f t="shared" si="21"/>
        <v>646</v>
      </c>
      <c r="J67" s="1657">
        <v>360</v>
      </c>
      <c r="K67" s="1657">
        <v>286</v>
      </c>
      <c r="L67" s="1657"/>
      <c r="M67" s="1657">
        <f t="shared" si="22"/>
        <v>1334</v>
      </c>
      <c r="N67" s="1660">
        <v>599</v>
      </c>
      <c r="O67" s="1660">
        <v>735</v>
      </c>
      <c r="P67" s="207"/>
    </row>
    <row r="68" spans="2:16" s="1471" customFormat="1" ht="8.1" customHeight="1">
      <c r="B68" s="206"/>
      <c r="C68" s="194"/>
      <c r="D68" s="205"/>
      <c r="E68" s="1657"/>
      <c r="F68" s="1660"/>
      <c r="G68" s="1660"/>
      <c r="H68" s="1660"/>
      <c r="I68" s="1657"/>
      <c r="J68" s="1657"/>
      <c r="K68" s="1657"/>
      <c r="L68" s="1657"/>
      <c r="M68" s="1657"/>
      <c r="N68" s="1660"/>
      <c r="O68" s="1660"/>
      <c r="P68" s="207"/>
    </row>
    <row r="69" spans="2:16" s="1471" customFormat="1" ht="12.95" customHeight="1">
      <c r="B69" s="206" t="s">
        <v>25</v>
      </c>
      <c r="C69" s="194"/>
      <c r="D69" s="205">
        <v>2022</v>
      </c>
      <c r="E69" s="1657">
        <f>SUM(F69:G69)</f>
        <v>82</v>
      </c>
      <c r="F69" s="1660">
        <v>54</v>
      </c>
      <c r="G69" s="1660">
        <v>28</v>
      </c>
      <c r="H69" s="1660"/>
      <c r="I69" s="1657">
        <f>SUM(J69:K69)</f>
        <v>2058</v>
      </c>
      <c r="J69" s="1657">
        <v>1095</v>
      </c>
      <c r="K69" s="1657">
        <v>963</v>
      </c>
      <c r="L69" s="1657"/>
      <c r="M69" s="1657" t="s">
        <v>29</v>
      </c>
      <c r="N69" s="1660" t="s">
        <v>29</v>
      </c>
      <c r="O69" s="1660" t="s">
        <v>29</v>
      </c>
      <c r="P69" s="207"/>
    </row>
    <row r="70" spans="2:16" s="1471" customFormat="1" ht="12.95" customHeight="1">
      <c r="B70" s="206"/>
      <c r="C70" s="194"/>
      <c r="D70" s="205">
        <v>2023</v>
      </c>
      <c r="E70" s="1657">
        <f t="shared" ref="E70:E71" si="23">SUM(F70:G70)</f>
        <v>84</v>
      </c>
      <c r="F70" s="1660">
        <v>56</v>
      </c>
      <c r="G70" s="1660">
        <v>28</v>
      </c>
      <c r="H70" s="1660"/>
      <c r="I70" s="1657">
        <f t="shared" ref="I70:I71" si="24">SUM(J70:K70)</f>
        <v>2484</v>
      </c>
      <c r="J70" s="1657">
        <v>1329</v>
      </c>
      <c r="K70" s="1657">
        <v>1155</v>
      </c>
      <c r="L70" s="1657"/>
      <c r="M70" s="1657" t="s">
        <v>29</v>
      </c>
      <c r="N70" s="1660" t="s">
        <v>29</v>
      </c>
      <c r="O70" s="1660" t="s">
        <v>29</v>
      </c>
      <c r="P70" s="207"/>
    </row>
    <row r="71" spans="2:16" s="1471" customFormat="1" ht="12.95" customHeight="1">
      <c r="B71" s="206"/>
      <c r="C71" s="194"/>
      <c r="D71" s="205">
        <v>2024</v>
      </c>
      <c r="E71" s="1657">
        <f t="shared" si="23"/>
        <v>83</v>
      </c>
      <c r="F71" s="1660">
        <v>57</v>
      </c>
      <c r="G71" s="1660">
        <v>26</v>
      </c>
      <c r="H71" s="1660"/>
      <c r="I71" s="1657">
        <f t="shared" si="24"/>
        <v>3335</v>
      </c>
      <c r="J71" s="1657">
        <v>1770</v>
      </c>
      <c r="K71" s="1657">
        <v>1565</v>
      </c>
      <c r="L71" s="1657"/>
      <c r="M71" s="1657" t="s">
        <v>29</v>
      </c>
      <c r="N71" s="1657" t="s">
        <v>29</v>
      </c>
      <c r="O71" s="1657" t="s">
        <v>29</v>
      </c>
      <c r="P71" s="207"/>
    </row>
    <row r="72" spans="2:16" s="1471" customFormat="1" ht="8.1" customHeight="1">
      <c r="B72" s="206"/>
      <c r="C72" s="194"/>
      <c r="D72" s="205"/>
      <c r="E72" s="1657"/>
      <c r="F72" s="1660"/>
      <c r="G72" s="1660"/>
      <c r="H72" s="1660"/>
      <c r="I72" s="1657"/>
      <c r="J72" s="1657"/>
      <c r="K72" s="1657"/>
      <c r="L72" s="1657"/>
      <c r="M72" s="1657"/>
      <c r="N72" s="1660"/>
      <c r="O72" s="1660"/>
      <c r="P72" s="207"/>
    </row>
    <row r="73" spans="2:16" s="1471" customFormat="1" ht="13.5">
      <c r="B73" s="206" t="s">
        <v>26</v>
      </c>
      <c r="C73" s="212"/>
      <c r="D73" s="205">
        <v>2022</v>
      </c>
      <c r="E73" s="1657">
        <f>SUM(F73:G73)</f>
        <v>29</v>
      </c>
      <c r="F73" s="1660">
        <v>15</v>
      </c>
      <c r="G73" s="1660">
        <v>14</v>
      </c>
      <c r="H73" s="1660"/>
      <c r="I73" s="1657">
        <f>SUM(J73:K73)</f>
        <v>17152</v>
      </c>
      <c r="J73" s="1657">
        <v>8998</v>
      </c>
      <c r="K73" s="1657">
        <v>8154</v>
      </c>
      <c r="L73" s="1657"/>
      <c r="M73" s="1657">
        <f>SUM(N73:O73)</f>
        <v>784</v>
      </c>
      <c r="N73" s="1660">
        <v>403</v>
      </c>
      <c r="O73" s="1660">
        <v>381</v>
      </c>
      <c r="P73" s="207"/>
    </row>
    <row r="74" spans="2:16" s="1471" customFormat="1" ht="13.5">
      <c r="B74" s="206"/>
      <c r="C74" s="212"/>
      <c r="D74" s="205">
        <v>2023</v>
      </c>
      <c r="E74" s="1657">
        <f t="shared" ref="E74:E75" si="25">SUM(F74:G74)</f>
        <v>2</v>
      </c>
      <c r="F74" s="1660">
        <v>1</v>
      </c>
      <c r="G74" s="1660">
        <v>1</v>
      </c>
      <c r="H74" s="1660"/>
      <c r="I74" s="1657">
        <f t="shared" ref="I74:I75" si="26">SUM(J74:K74)</f>
        <v>19852</v>
      </c>
      <c r="J74" s="1657">
        <v>10383</v>
      </c>
      <c r="K74" s="1657">
        <v>9469</v>
      </c>
      <c r="L74" s="1657"/>
      <c r="M74" s="1657">
        <f t="shared" ref="M74:M75" si="27">SUM(N74:O74)</f>
        <v>1246</v>
      </c>
      <c r="N74" s="1660">
        <v>608</v>
      </c>
      <c r="O74" s="1660">
        <v>638</v>
      </c>
      <c r="P74" s="207"/>
    </row>
    <row r="75" spans="2:16" s="1471" customFormat="1" ht="13.5">
      <c r="B75" s="206"/>
      <c r="C75" s="212"/>
      <c r="D75" s="205">
        <v>2024</v>
      </c>
      <c r="E75" s="1657">
        <f t="shared" si="25"/>
        <v>23</v>
      </c>
      <c r="F75" s="1660">
        <v>13</v>
      </c>
      <c r="G75" s="1660">
        <v>10</v>
      </c>
      <c r="H75" s="1660"/>
      <c r="I75" s="1657">
        <f t="shared" si="26"/>
        <v>23707</v>
      </c>
      <c r="J75" s="1657">
        <v>12120</v>
      </c>
      <c r="K75" s="1657">
        <v>11587</v>
      </c>
      <c r="L75" s="1657"/>
      <c r="M75" s="1657">
        <f t="shared" si="27"/>
        <v>1430</v>
      </c>
      <c r="N75" s="1660">
        <v>695</v>
      </c>
      <c r="O75" s="1660">
        <v>735</v>
      </c>
      <c r="P75" s="207"/>
    </row>
    <row r="76" spans="2:16" s="1471" customFormat="1" ht="8.1" customHeight="1">
      <c r="B76" s="206"/>
      <c r="C76" s="212"/>
      <c r="D76" s="205"/>
      <c r="E76" s="1657"/>
      <c r="F76" s="1660"/>
      <c r="G76" s="1660"/>
      <c r="H76" s="1660"/>
      <c r="I76" s="1657"/>
      <c r="J76" s="1657"/>
      <c r="K76" s="1657"/>
      <c r="L76" s="1657"/>
      <c r="M76" s="1657"/>
      <c r="N76" s="1660"/>
      <c r="O76" s="1660"/>
      <c r="P76" s="207"/>
    </row>
    <row r="77" spans="2:16" s="1471" customFormat="1" ht="13.5">
      <c r="B77" s="206" t="s">
        <v>27</v>
      </c>
      <c r="C77" s="212"/>
      <c r="D77" s="205">
        <v>2022</v>
      </c>
      <c r="E77" s="1657" t="s">
        <v>29</v>
      </c>
      <c r="F77" s="1660" t="s">
        <v>29</v>
      </c>
      <c r="G77" s="1660" t="s">
        <v>29</v>
      </c>
      <c r="H77" s="1660"/>
      <c r="I77" s="1657">
        <f>SUM(J77:K77)</f>
        <v>126</v>
      </c>
      <c r="J77" s="1657">
        <v>80</v>
      </c>
      <c r="K77" s="1657">
        <v>46</v>
      </c>
      <c r="L77" s="1657"/>
      <c r="M77" s="1657" t="s">
        <v>29</v>
      </c>
      <c r="N77" s="1660" t="s">
        <v>29</v>
      </c>
      <c r="O77" s="1660" t="s">
        <v>29</v>
      </c>
      <c r="P77" s="207"/>
    </row>
    <row r="78" spans="2:16" s="1471" customFormat="1" ht="13.5">
      <c r="B78" s="206"/>
      <c r="C78" s="212"/>
      <c r="D78" s="205">
        <v>2023</v>
      </c>
      <c r="E78" s="1657" t="s">
        <v>29</v>
      </c>
      <c r="F78" s="1660" t="s">
        <v>29</v>
      </c>
      <c r="G78" s="1660" t="s">
        <v>29</v>
      </c>
      <c r="H78" s="1660"/>
      <c r="I78" s="1657">
        <f t="shared" ref="I78:I79" si="28">SUM(J78:K78)</f>
        <v>113</v>
      </c>
      <c r="J78" s="1657">
        <v>62</v>
      </c>
      <c r="K78" s="1657">
        <v>51</v>
      </c>
      <c r="L78" s="1657"/>
      <c r="M78" s="1657" t="s">
        <v>29</v>
      </c>
      <c r="N78" s="1660" t="s">
        <v>29</v>
      </c>
      <c r="O78" s="1660" t="s">
        <v>29</v>
      </c>
      <c r="P78" s="207"/>
    </row>
    <row r="79" spans="2:16" s="1471" customFormat="1" ht="13.5">
      <c r="B79" s="206"/>
      <c r="C79" s="212"/>
      <c r="D79" s="205">
        <v>2024</v>
      </c>
      <c r="E79" s="1657" t="s">
        <v>29</v>
      </c>
      <c r="F79" s="1657" t="s">
        <v>29</v>
      </c>
      <c r="G79" s="1657" t="s">
        <v>29</v>
      </c>
      <c r="H79" s="1660"/>
      <c r="I79" s="1657">
        <f t="shared" si="28"/>
        <v>117</v>
      </c>
      <c r="J79" s="1657">
        <v>60</v>
      </c>
      <c r="K79" s="1657">
        <v>57</v>
      </c>
      <c r="L79" s="1657"/>
      <c r="M79" s="1657" t="s">
        <v>29</v>
      </c>
      <c r="N79" s="1657" t="s">
        <v>29</v>
      </c>
      <c r="O79" s="1657" t="s">
        <v>29</v>
      </c>
      <c r="P79" s="207"/>
    </row>
    <row r="80" spans="2:16" s="1471" customFormat="1" ht="8.1" customHeight="1">
      <c r="B80" s="206"/>
      <c r="C80" s="212"/>
      <c r="D80" s="205"/>
      <c r="E80" s="1657"/>
      <c r="F80" s="1660"/>
      <c r="G80" s="1660"/>
      <c r="H80" s="1660"/>
      <c r="I80" s="1657"/>
      <c r="J80" s="1657"/>
      <c r="K80" s="1657"/>
      <c r="L80" s="1657"/>
      <c r="M80" s="1657"/>
      <c r="N80" s="1660"/>
      <c r="O80" s="1660"/>
      <c r="P80" s="207"/>
    </row>
    <row r="81" spans="1:16" s="1471" customFormat="1" ht="13.5">
      <c r="B81" s="206" t="s">
        <v>28</v>
      </c>
      <c r="C81" s="212"/>
      <c r="D81" s="205">
        <v>2022</v>
      </c>
      <c r="E81" s="1657" t="s">
        <v>29</v>
      </c>
      <c r="F81" s="1660" t="s">
        <v>29</v>
      </c>
      <c r="G81" s="1660" t="s">
        <v>29</v>
      </c>
      <c r="H81" s="1660"/>
      <c r="I81" s="1657">
        <f>SUM(J81:K81)</f>
        <v>2059</v>
      </c>
      <c r="J81" s="1657">
        <v>1051</v>
      </c>
      <c r="K81" s="1657">
        <v>1008</v>
      </c>
      <c r="L81" s="1657"/>
      <c r="M81" s="1657" t="s">
        <v>29</v>
      </c>
      <c r="N81" s="1660" t="s">
        <v>29</v>
      </c>
      <c r="O81" s="1660" t="s">
        <v>29</v>
      </c>
      <c r="P81" s="207"/>
    </row>
    <row r="82" spans="1:16" s="1471" customFormat="1" ht="13.5">
      <c r="B82" s="206"/>
      <c r="C82" s="212"/>
      <c r="D82" s="205">
        <v>2023</v>
      </c>
      <c r="E82" s="1657" t="s">
        <v>29</v>
      </c>
      <c r="F82" s="1660" t="s">
        <v>29</v>
      </c>
      <c r="G82" s="1660" t="s">
        <v>29</v>
      </c>
      <c r="H82" s="1660"/>
      <c r="I82" s="1657">
        <f t="shared" ref="I82:I83" si="29">SUM(J82:K82)</f>
        <v>2057</v>
      </c>
      <c r="J82" s="1657">
        <v>1049</v>
      </c>
      <c r="K82" s="1657">
        <v>1008</v>
      </c>
      <c r="L82" s="1657"/>
      <c r="M82" s="1657" t="s">
        <v>29</v>
      </c>
      <c r="N82" s="1660" t="s">
        <v>29</v>
      </c>
      <c r="O82" s="1660" t="s">
        <v>29</v>
      </c>
      <c r="P82" s="207"/>
    </row>
    <row r="83" spans="1:16" s="193" customFormat="1" ht="13.5">
      <c r="B83" s="206"/>
      <c r="C83" s="212"/>
      <c r="D83" s="205">
        <v>2024</v>
      </c>
      <c r="E83" s="1657" t="s">
        <v>29</v>
      </c>
      <c r="F83" s="1657" t="s">
        <v>29</v>
      </c>
      <c r="G83" s="1657" t="s">
        <v>29</v>
      </c>
      <c r="H83" s="1660"/>
      <c r="I83" s="1657">
        <f t="shared" si="29"/>
        <v>2116</v>
      </c>
      <c r="J83" s="1657">
        <v>1100</v>
      </c>
      <c r="K83" s="1657">
        <v>1016</v>
      </c>
      <c r="L83" s="1657"/>
      <c r="M83" s="1657" t="s">
        <v>29</v>
      </c>
      <c r="N83" s="1657" t="s">
        <v>29</v>
      </c>
      <c r="O83" s="1657" t="s">
        <v>29</v>
      </c>
      <c r="P83" s="56"/>
    </row>
    <row r="84" spans="1:16" s="193" customFormat="1" ht="8.1" customHeight="1" thickBot="1">
      <c r="A84" s="217"/>
      <c r="B84" s="218"/>
      <c r="C84" s="219"/>
      <c r="D84" s="220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</row>
    <row r="85" spans="1:16" s="242" customFormat="1" ht="18" customHeight="1">
      <c r="B85" s="243"/>
      <c r="C85" s="274"/>
      <c r="D85" s="275"/>
      <c r="E85" s="276"/>
      <c r="F85" s="276"/>
      <c r="G85" s="276"/>
      <c r="H85" s="276"/>
      <c r="I85" s="276"/>
      <c r="J85" s="276"/>
      <c r="K85" s="276"/>
      <c r="L85" s="276"/>
      <c r="P85" s="230" t="s">
        <v>30</v>
      </c>
    </row>
    <row r="86" spans="1:16" s="277" customFormat="1">
      <c r="B86" s="278"/>
      <c r="C86" s="247"/>
      <c r="D86" s="248"/>
      <c r="E86" s="244"/>
      <c r="F86" s="244"/>
      <c r="G86" s="244"/>
      <c r="H86" s="244"/>
      <c r="I86" s="244"/>
      <c r="J86" s="244"/>
      <c r="K86" s="244"/>
      <c r="L86" s="244"/>
      <c r="M86" s="279"/>
      <c r="N86" s="279"/>
      <c r="O86" s="279"/>
      <c r="P86" s="233" t="s">
        <v>31</v>
      </c>
    </row>
  </sheetData>
  <mergeCells count="6">
    <mergeCell ref="E11:G11"/>
    <mergeCell ref="I11:K11"/>
    <mergeCell ref="M11:O11"/>
    <mergeCell ref="E12:G12"/>
    <mergeCell ref="I12:K12"/>
    <mergeCell ref="M12:O12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8">
    <tabColor rgb="FF92D050"/>
    <pageSetUpPr fitToPage="1"/>
  </sheetPr>
  <dimension ref="A1:Y81"/>
  <sheetViews>
    <sheetView showGridLines="0" view="pageBreakPreview" zoomScale="80" zoomScaleSheetLayoutView="80" workbookViewId="0">
      <pane xSplit="4" ySplit="11" topLeftCell="E12" activePane="bottomRight" state="frozen"/>
      <selection activeCell="F2" sqref="F2"/>
      <selection pane="topRight" activeCell="F2" sqref="F2"/>
      <selection pane="bottomLeft" activeCell="F2" sqref="F2"/>
      <selection pane="bottomRight" activeCell="G1" sqref="G1:G2"/>
    </sheetView>
  </sheetViews>
  <sheetFormatPr defaultColWidth="6.7109375" defaultRowHeight="16.5"/>
  <cols>
    <col min="1" max="1" width="1" style="1349" customWidth="1"/>
    <col min="2" max="2" width="12.42578125" style="1349" customWidth="1"/>
    <col min="3" max="3" width="25.140625" style="1349" customWidth="1"/>
    <col min="4" max="4" width="13.140625" style="1404" customWidth="1"/>
    <col min="5" max="5" width="22" style="1349" customWidth="1"/>
    <col min="6" max="7" width="18.7109375" style="1349" customWidth="1"/>
    <col min="8" max="8" width="1.85546875" style="1349" customWidth="1"/>
    <col min="9" max="257" width="6.7109375" style="1349"/>
    <col min="258" max="258" width="3" style="1349" customWidth="1"/>
    <col min="259" max="259" width="32.5703125" style="1349" customWidth="1"/>
    <col min="260" max="260" width="13.5703125" style="1349" customWidth="1"/>
    <col min="261" max="261" width="12.42578125" style="1349" customWidth="1"/>
    <col min="262" max="262" width="15.85546875" style="1349" customWidth="1"/>
    <col min="263" max="263" width="2.7109375" style="1349" customWidth="1"/>
    <col min="264" max="264" width="2.42578125" style="1349" customWidth="1"/>
    <col min="265" max="513" width="6.7109375" style="1349"/>
    <col min="514" max="514" width="3" style="1349" customWidth="1"/>
    <col min="515" max="515" width="32.5703125" style="1349" customWidth="1"/>
    <col min="516" max="516" width="13.5703125" style="1349" customWidth="1"/>
    <col min="517" max="517" width="12.42578125" style="1349" customWidth="1"/>
    <col min="518" max="518" width="15.85546875" style="1349" customWidth="1"/>
    <col min="519" max="519" width="2.7109375" style="1349" customWidth="1"/>
    <col min="520" max="520" width="2.42578125" style="1349" customWidth="1"/>
    <col min="521" max="769" width="6.7109375" style="1349"/>
    <col min="770" max="770" width="3" style="1349" customWidth="1"/>
    <col min="771" max="771" width="32.5703125" style="1349" customWidth="1"/>
    <col min="772" max="772" width="13.5703125" style="1349" customWidth="1"/>
    <col min="773" max="773" width="12.42578125" style="1349" customWidth="1"/>
    <col min="774" max="774" width="15.85546875" style="1349" customWidth="1"/>
    <col min="775" max="775" width="2.7109375" style="1349" customWidth="1"/>
    <col min="776" max="776" width="2.42578125" style="1349" customWidth="1"/>
    <col min="777" max="1025" width="6.7109375" style="1349"/>
    <col min="1026" max="1026" width="3" style="1349" customWidth="1"/>
    <col min="1027" max="1027" width="32.5703125" style="1349" customWidth="1"/>
    <col min="1028" max="1028" width="13.5703125" style="1349" customWidth="1"/>
    <col min="1029" max="1029" width="12.42578125" style="1349" customWidth="1"/>
    <col min="1030" max="1030" width="15.85546875" style="1349" customWidth="1"/>
    <col min="1031" max="1031" width="2.7109375" style="1349" customWidth="1"/>
    <col min="1032" max="1032" width="2.42578125" style="1349" customWidth="1"/>
    <col min="1033" max="1281" width="6.7109375" style="1349"/>
    <col min="1282" max="1282" width="3" style="1349" customWidth="1"/>
    <col min="1283" max="1283" width="32.5703125" style="1349" customWidth="1"/>
    <col min="1284" max="1284" width="13.5703125" style="1349" customWidth="1"/>
    <col min="1285" max="1285" width="12.42578125" style="1349" customWidth="1"/>
    <col min="1286" max="1286" width="15.85546875" style="1349" customWidth="1"/>
    <col min="1287" max="1287" width="2.7109375" style="1349" customWidth="1"/>
    <col min="1288" max="1288" width="2.42578125" style="1349" customWidth="1"/>
    <col min="1289" max="1537" width="6.7109375" style="1349"/>
    <col min="1538" max="1538" width="3" style="1349" customWidth="1"/>
    <col min="1539" max="1539" width="32.5703125" style="1349" customWidth="1"/>
    <col min="1540" max="1540" width="13.5703125" style="1349" customWidth="1"/>
    <col min="1541" max="1541" width="12.42578125" style="1349" customWidth="1"/>
    <col min="1542" max="1542" width="15.85546875" style="1349" customWidth="1"/>
    <col min="1543" max="1543" width="2.7109375" style="1349" customWidth="1"/>
    <col min="1544" max="1544" width="2.42578125" style="1349" customWidth="1"/>
    <col min="1545" max="1793" width="6.7109375" style="1349"/>
    <col min="1794" max="1794" width="3" style="1349" customWidth="1"/>
    <col min="1795" max="1795" width="32.5703125" style="1349" customWidth="1"/>
    <col min="1796" max="1796" width="13.5703125" style="1349" customWidth="1"/>
    <col min="1797" max="1797" width="12.42578125" style="1349" customWidth="1"/>
    <col min="1798" max="1798" width="15.85546875" style="1349" customWidth="1"/>
    <col min="1799" max="1799" width="2.7109375" style="1349" customWidth="1"/>
    <col min="1800" max="1800" width="2.42578125" style="1349" customWidth="1"/>
    <col min="1801" max="2049" width="6.7109375" style="1349"/>
    <col min="2050" max="2050" width="3" style="1349" customWidth="1"/>
    <col min="2051" max="2051" width="32.5703125" style="1349" customWidth="1"/>
    <col min="2052" max="2052" width="13.5703125" style="1349" customWidth="1"/>
    <col min="2053" max="2053" width="12.42578125" style="1349" customWidth="1"/>
    <col min="2054" max="2054" width="15.85546875" style="1349" customWidth="1"/>
    <col min="2055" max="2055" width="2.7109375" style="1349" customWidth="1"/>
    <col min="2056" max="2056" width="2.42578125" style="1349" customWidth="1"/>
    <col min="2057" max="2305" width="6.7109375" style="1349"/>
    <col min="2306" max="2306" width="3" style="1349" customWidth="1"/>
    <col min="2307" max="2307" width="32.5703125" style="1349" customWidth="1"/>
    <col min="2308" max="2308" width="13.5703125" style="1349" customWidth="1"/>
    <col min="2309" max="2309" width="12.42578125" style="1349" customWidth="1"/>
    <col min="2310" max="2310" width="15.85546875" style="1349" customWidth="1"/>
    <col min="2311" max="2311" width="2.7109375" style="1349" customWidth="1"/>
    <col min="2312" max="2312" width="2.42578125" style="1349" customWidth="1"/>
    <col min="2313" max="2561" width="6.7109375" style="1349"/>
    <col min="2562" max="2562" width="3" style="1349" customWidth="1"/>
    <col min="2563" max="2563" width="32.5703125" style="1349" customWidth="1"/>
    <col min="2564" max="2564" width="13.5703125" style="1349" customWidth="1"/>
    <col min="2565" max="2565" width="12.42578125" style="1349" customWidth="1"/>
    <col min="2566" max="2566" width="15.85546875" style="1349" customWidth="1"/>
    <col min="2567" max="2567" width="2.7109375" style="1349" customWidth="1"/>
    <col min="2568" max="2568" width="2.42578125" style="1349" customWidth="1"/>
    <col min="2569" max="2817" width="6.7109375" style="1349"/>
    <col min="2818" max="2818" width="3" style="1349" customWidth="1"/>
    <col min="2819" max="2819" width="32.5703125" style="1349" customWidth="1"/>
    <col min="2820" max="2820" width="13.5703125" style="1349" customWidth="1"/>
    <col min="2821" max="2821" width="12.42578125" style="1349" customWidth="1"/>
    <col min="2822" max="2822" width="15.85546875" style="1349" customWidth="1"/>
    <col min="2823" max="2823" width="2.7109375" style="1349" customWidth="1"/>
    <col min="2824" max="2824" width="2.42578125" style="1349" customWidth="1"/>
    <col min="2825" max="3073" width="6.7109375" style="1349"/>
    <col min="3074" max="3074" width="3" style="1349" customWidth="1"/>
    <col min="3075" max="3075" width="32.5703125" style="1349" customWidth="1"/>
    <col min="3076" max="3076" width="13.5703125" style="1349" customWidth="1"/>
    <col min="3077" max="3077" width="12.42578125" style="1349" customWidth="1"/>
    <col min="3078" max="3078" width="15.85546875" style="1349" customWidth="1"/>
    <col min="3079" max="3079" width="2.7109375" style="1349" customWidth="1"/>
    <col min="3080" max="3080" width="2.42578125" style="1349" customWidth="1"/>
    <col min="3081" max="3329" width="6.7109375" style="1349"/>
    <col min="3330" max="3330" width="3" style="1349" customWidth="1"/>
    <col min="3331" max="3331" width="32.5703125" style="1349" customWidth="1"/>
    <col min="3332" max="3332" width="13.5703125" style="1349" customWidth="1"/>
    <col min="3333" max="3333" width="12.42578125" style="1349" customWidth="1"/>
    <col min="3334" max="3334" width="15.85546875" style="1349" customWidth="1"/>
    <col min="3335" max="3335" width="2.7109375" style="1349" customWidth="1"/>
    <col min="3336" max="3336" width="2.42578125" style="1349" customWidth="1"/>
    <col min="3337" max="3585" width="6.7109375" style="1349"/>
    <col min="3586" max="3586" width="3" style="1349" customWidth="1"/>
    <col min="3587" max="3587" width="32.5703125" style="1349" customWidth="1"/>
    <col min="3588" max="3588" width="13.5703125" style="1349" customWidth="1"/>
    <col min="3589" max="3589" width="12.42578125" style="1349" customWidth="1"/>
    <col min="3590" max="3590" width="15.85546875" style="1349" customWidth="1"/>
    <col min="3591" max="3591" width="2.7109375" style="1349" customWidth="1"/>
    <col min="3592" max="3592" width="2.42578125" style="1349" customWidth="1"/>
    <col min="3593" max="3841" width="6.7109375" style="1349"/>
    <col min="3842" max="3842" width="3" style="1349" customWidth="1"/>
    <col min="3843" max="3843" width="32.5703125" style="1349" customWidth="1"/>
    <col min="3844" max="3844" width="13.5703125" style="1349" customWidth="1"/>
    <col min="3845" max="3845" width="12.42578125" style="1349" customWidth="1"/>
    <col min="3846" max="3846" width="15.85546875" style="1349" customWidth="1"/>
    <col min="3847" max="3847" width="2.7109375" style="1349" customWidth="1"/>
    <col min="3848" max="3848" width="2.42578125" style="1349" customWidth="1"/>
    <col min="3849" max="4097" width="6.7109375" style="1349"/>
    <col min="4098" max="4098" width="3" style="1349" customWidth="1"/>
    <col min="4099" max="4099" width="32.5703125" style="1349" customWidth="1"/>
    <col min="4100" max="4100" width="13.5703125" style="1349" customWidth="1"/>
    <col min="4101" max="4101" width="12.42578125" style="1349" customWidth="1"/>
    <col min="4102" max="4102" width="15.85546875" style="1349" customWidth="1"/>
    <col min="4103" max="4103" width="2.7109375" style="1349" customWidth="1"/>
    <col min="4104" max="4104" width="2.42578125" style="1349" customWidth="1"/>
    <col min="4105" max="4353" width="6.7109375" style="1349"/>
    <col min="4354" max="4354" width="3" style="1349" customWidth="1"/>
    <col min="4355" max="4355" width="32.5703125" style="1349" customWidth="1"/>
    <col min="4356" max="4356" width="13.5703125" style="1349" customWidth="1"/>
    <col min="4357" max="4357" width="12.42578125" style="1349" customWidth="1"/>
    <col min="4358" max="4358" width="15.85546875" style="1349" customWidth="1"/>
    <col min="4359" max="4359" width="2.7109375" style="1349" customWidth="1"/>
    <col min="4360" max="4360" width="2.42578125" style="1349" customWidth="1"/>
    <col min="4361" max="4609" width="6.7109375" style="1349"/>
    <col min="4610" max="4610" width="3" style="1349" customWidth="1"/>
    <col min="4611" max="4611" width="32.5703125" style="1349" customWidth="1"/>
    <col min="4612" max="4612" width="13.5703125" style="1349" customWidth="1"/>
    <col min="4613" max="4613" width="12.42578125" style="1349" customWidth="1"/>
    <col min="4614" max="4614" width="15.85546875" style="1349" customWidth="1"/>
    <col min="4615" max="4615" width="2.7109375" style="1349" customWidth="1"/>
    <col min="4616" max="4616" width="2.42578125" style="1349" customWidth="1"/>
    <col min="4617" max="4865" width="6.7109375" style="1349"/>
    <col min="4866" max="4866" width="3" style="1349" customWidth="1"/>
    <col min="4867" max="4867" width="32.5703125" style="1349" customWidth="1"/>
    <col min="4868" max="4868" width="13.5703125" style="1349" customWidth="1"/>
    <col min="4869" max="4869" width="12.42578125" style="1349" customWidth="1"/>
    <col min="4870" max="4870" width="15.85546875" style="1349" customWidth="1"/>
    <col min="4871" max="4871" width="2.7109375" style="1349" customWidth="1"/>
    <col min="4872" max="4872" width="2.42578125" style="1349" customWidth="1"/>
    <col min="4873" max="5121" width="6.7109375" style="1349"/>
    <col min="5122" max="5122" width="3" style="1349" customWidth="1"/>
    <col min="5123" max="5123" width="32.5703125" style="1349" customWidth="1"/>
    <col min="5124" max="5124" width="13.5703125" style="1349" customWidth="1"/>
    <col min="5125" max="5125" width="12.42578125" style="1349" customWidth="1"/>
    <col min="5126" max="5126" width="15.85546875" style="1349" customWidth="1"/>
    <col min="5127" max="5127" width="2.7109375" style="1349" customWidth="1"/>
    <col min="5128" max="5128" width="2.42578125" style="1349" customWidth="1"/>
    <col min="5129" max="5377" width="6.7109375" style="1349"/>
    <col min="5378" max="5378" width="3" style="1349" customWidth="1"/>
    <col min="5379" max="5379" width="32.5703125" style="1349" customWidth="1"/>
    <col min="5380" max="5380" width="13.5703125" style="1349" customWidth="1"/>
    <col min="5381" max="5381" width="12.42578125" style="1349" customWidth="1"/>
    <col min="5382" max="5382" width="15.85546875" style="1349" customWidth="1"/>
    <col min="5383" max="5383" width="2.7109375" style="1349" customWidth="1"/>
    <col min="5384" max="5384" width="2.42578125" style="1349" customWidth="1"/>
    <col min="5385" max="5633" width="6.7109375" style="1349"/>
    <col min="5634" max="5634" width="3" style="1349" customWidth="1"/>
    <col min="5635" max="5635" width="32.5703125" style="1349" customWidth="1"/>
    <col min="5636" max="5636" width="13.5703125" style="1349" customWidth="1"/>
    <col min="5637" max="5637" width="12.42578125" style="1349" customWidth="1"/>
    <col min="5638" max="5638" width="15.85546875" style="1349" customWidth="1"/>
    <col min="5639" max="5639" width="2.7109375" style="1349" customWidth="1"/>
    <col min="5640" max="5640" width="2.42578125" style="1349" customWidth="1"/>
    <col min="5641" max="5889" width="6.7109375" style="1349"/>
    <col min="5890" max="5890" width="3" style="1349" customWidth="1"/>
    <col min="5891" max="5891" width="32.5703125" style="1349" customWidth="1"/>
    <col min="5892" max="5892" width="13.5703125" style="1349" customWidth="1"/>
    <col min="5893" max="5893" width="12.42578125" style="1349" customWidth="1"/>
    <col min="5894" max="5894" width="15.85546875" style="1349" customWidth="1"/>
    <col min="5895" max="5895" width="2.7109375" style="1349" customWidth="1"/>
    <col min="5896" max="5896" width="2.42578125" style="1349" customWidth="1"/>
    <col min="5897" max="6145" width="6.7109375" style="1349"/>
    <col min="6146" max="6146" width="3" style="1349" customWidth="1"/>
    <col min="6147" max="6147" width="32.5703125" style="1349" customWidth="1"/>
    <col min="6148" max="6148" width="13.5703125" style="1349" customWidth="1"/>
    <col min="6149" max="6149" width="12.42578125" style="1349" customWidth="1"/>
    <col min="6150" max="6150" width="15.85546875" style="1349" customWidth="1"/>
    <col min="6151" max="6151" width="2.7109375" style="1349" customWidth="1"/>
    <col min="6152" max="6152" width="2.42578125" style="1349" customWidth="1"/>
    <col min="6153" max="6401" width="6.7109375" style="1349"/>
    <col min="6402" max="6402" width="3" style="1349" customWidth="1"/>
    <col min="6403" max="6403" width="32.5703125" style="1349" customWidth="1"/>
    <col min="6404" max="6404" width="13.5703125" style="1349" customWidth="1"/>
    <col min="6405" max="6405" width="12.42578125" style="1349" customWidth="1"/>
    <col min="6406" max="6406" width="15.85546875" style="1349" customWidth="1"/>
    <col min="6407" max="6407" width="2.7109375" style="1349" customWidth="1"/>
    <col min="6408" max="6408" width="2.42578125" style="1349" customWidth="1"/>
    <col min="6409" max="6657" width="6.7109375" style="1349"/>
    <col min="6658" max="6658" width="3" style="1349" customWidth="1"/>
    <col min="6659" max="6659" width="32.5703125" style="1349" customWidth="1"/>
    <col min="6660" max="6660" width="13.5703125" style="1349" customWidth="1"/>
    <col min="6661" max="6661" width="12.42578125" style="1349" customWidth="1"/>
    <col min="6662" max="6662" width="15.85546875" style="1349" customWidth="1"/>
    <col min="6663" max="6663" width="2.7109375" style="1349" customWidth="1"/>
    <col min="6664" max="6664" width="2.42578125" style="1349" customWidth="1"/>
    <col min="6665" max="6913" width="6.7109375" style="1349"/>
    <col min="6914" max="6914" width="3" style="1349" customWidth="1"/>
    <col min="6915" max="6915" width="32.5703125" style="1349" customWidth="1"/>
    <col min="6916" max="6916" width="13.5703125" style="1349" customWidth="1"/>
    <col min="6917" max="6917" width="12.42578125" style="1349" customWidth="1"/>
    <col min="6918" max="6918" width="15.85546875" style="1349" customWidth="1"/>
    <col min="6919" max="6919" width="2.7109375" style="1349" customWidth="1"/>
    <col min="6920" max="6920" width="2.42578125" style="1349" customWidth="1"/>
    <col min="6921" max="7169" width="6.7109375" style="1349"/>
    <col min="7170" max="7170" width="3" style="1349" customWidth="1"/>
    <col min="7171" max="7171" width="32.5703125" style="1349" customWidth="1"/>
    <col min="7172" max="7172" width="13.5703125" style="1349" customWidth="1"/>
    <col min="7173" max="7173" width="12.42578125" style="1349" customWidth="1"/>
    <col min="7174" max="7174" width="15.85546875" style="1349" customWidth="1"/>
    <col min="7175" max="7175" width="2.7109375" style="1349" customWidth="1"/>
    <col min="7176" max="7176" width="2.42578125" style="1349" customWidth="1"/>
    <col min="7177" max="7425" width="6.7109375" style="1349"/>
    <col min="7426" max="7426" width="3" style="1349" customWidth="1"/>
    <col min="7427" max="7427" width="32.5703125" style="1349" customWidth="1"/>
    <col min="7428" max="7428" width="13.5703125" style="1349" customWidth="1"/>
    <col min="7429" max="7429" width="12.42578125" style="1349" customWidth="1"/>
    <col min="7430" max="7430" width="15.85546875" style="1349" customWidth="1"/>
    <col min="7431" max="7431" width="2.7109375" style="1349" customWidth="1"/>
    <col min="7432" max="7432" width="2.42578125" style="1349" customWidth="1"/>
    <col min="7433" max="7681" width="6.7109375" style="1349"/>
    <col min="7682" max="7682" width="3" style="1349" customWidth="1"/>
    <col min="7683" max="7683" width="32.5703125" style="1349" customWidth="1"/>
    <col min="7684" max="7684" width="13.5703125" style="1349" customWidth="1"/>
    <col min="7685" max="7685" width="12.42578125" style="1349" customWidth="1"/>
    <col min="7686" max="7686" width="15.85546875" style="1349" customWidth="1"/>
    <col min="7687" max="7687" width="2.7109375" style="1349" customWidth="1"/>
    <col min="7688" max="7688" width="2.42578125" style="1349" customWidth="1"/>
    <col min="7689" max="7937" width="6.7109375" style="1349"/>
    <col min="7938" max="7938" width="3" style="1349" customWidth="1"/>
    <col min="7939" max="7939" width="32.5703125" style="1349" customWidth="1"/>
    <col min="7940" max="7940" width="13.5703125" style="1349" customWidth="1"/>
    <col min="7941" max="7941" width="12.42578125" style="1349" customWidth="1"/>
    <col min="7942" max="7942" width="15.85546875" style="1349" customWidth="1"/>
    <col min="7943" max="7943" width="2.7109375" style="1349" customWidth="1"/>
    <col min="7944" max="7944" width="2.42578125" style="1349" customWidth="1"/>
    <col min="7945" max="8193" width="6.7109375" style="1349"/>
    <col min="8194" max="8194" width="3" style="1349" customWidth="1"/>
    <col min="8195" max="8195" width="32.5703125" style="1349" customWidth="1"/>
    <col min="8196" max="8196" width="13.5703125" style="1349" customWidth="1"/>
    <col min="8197" max="8197" width="12.42578125" style="1349" customWidth="1"/>
    <col min="8198" max="8198" width="15.85546875" style="1349" customWidth="1"/>
    <col min="8199" max="8199" width="2.7109375" style="1349" customWidth="1"/>
    <col min="8200" max="8200" width="2.42578125" style="1349" customWidth="1"/>
    <col min="8201" max="8449" width="6.7109375" style="1349"/>
    <col min="8450" max="8450" width="3" style="1349" customWidth="1"/>
    <col min="8451" max="8451" width="32.5703125" style="1349" customWidth="1"/>
    <col min="8452" max="8452" width="13.5703125" style="1349" customWidth="1"/>
    <col min="8453" max="8453" width="12.42578125" style="1349" customWidth="1"/>
    <col min="8454" max="8454" width="15.85546875" style="1349" customWidth="1"/>
    <col min="8455" max="8455" width="2.7109375" style="1349" customWidth="1"/>
    <col min="8456" max="8456" width="2.42578125" style="1349" customWidth="1"/>
    <col min="8457" max="8705" width="6.7109375" style="1349"/>
    <col min="8706" max="8706" width="3" style="1349" customWidth="1"/>
    <col min="8707" max="8707" width="32.5703125" style="1349" customWidth="1"/>
    <col min="8708" max="8708" width="13.5703125" style="1349" customWidth="1"/>
    <col min="8709" max="8709" width="12.42578125" style="1349" customWidth="1"/>
    <col min="8710" max="8710" width="15.85546875" style="1349" customWidth="1"/>
    <col min="8711" max="8711" width="2.7109375" style="1349" customWidth="1"/>
    <col min="8712" max="8712" width="2.42578125" style="1349" customWidth="1"/>
    <col min="8713" max="8961" width="6.7109375" style="1349"/>
    <col min="8962" max="8962" width="3" style="1349" customWidth="1"/>
    <col min="8963" max="8963" width="32.5703125" style="1349" customWidth="1"/>
    <col min="8964" max="8964" width="13.5703125" style="1349" customWidth="1"/>
    <col min="8965" max="8965" width="12.42578125" style="1349" customWidth="1"/>
    <col min="8966" max="8966" width="15.85546875" style="1349" customWidth="1"/>
    <col min="8967" max="8967" width="2.7109375" style="1349" customWidth="1"/>
    <col min="8968" max="8968" width="2.42578125" style="1349" customWidth="1"/>
    <col min="8969" max="9217" width="6.7109375" style="1349"/>
    <col min="9218" max="9218" width="3" style="1349" customWidth="1"/>
    <col min="9219" max="9219" width="32.5703125" style="1349" customWidth="1"/>
    <col min="9220" max="9220" width="13.5703125" style="1349" customWidth="1"/>
    <col min="9221" max="9221" width="12.42578125" style="1349" customWidth="1"/>
    <col min="9222" max="9222" width="15.85546875" style="1349" customWidth="1"/>
    <col min="9223" max="9223" width="2.7109375" style="1349" customWidth="1"/>
    <col min="9224" max="9224" width="2.42578125" style="1349" customWidth="1"/>
    <col min="9225" max="9473" width="6.7109375" style="1349"/>
    <col min="9474" max="9474" width="3" style="1349" customWidth="1"/>
    <col min="9475" max="9475" width="32.5703125" style="1349" customWidth="1"/>
    <col min="9476" max="9476" width="13.5703125" style="1349" customWidth="1"/>
    <col min="9477" max="9477" width="12.42578125" style="1349" customWidth="1"/>
    <col min="9478" max="9478" width="15.85546875" style="1349" customWidth="1"/>
    <col min="9479" max="9479" width="2.7109375" style="1349" customWidth="1"/>
    <col min="9480" max="9480" width="2.42578125" style="1349" customWidth="1"/>
    <col min="9481" max="9729" width="6.7109375" style="1349"/>
    <col min="9730" max="9730" width="3" style="1349" customWidth="1"/>
    <col min="9731" max="9731" width="32.5703125" style="1349" customWidth="1"/>
    <col min="9732" max="9732" width="13.5703125" style="1349" customWidth="1"/>
    <col min="9733" max="9733" width="12.42578125" style="1349" customWidth="1"/>
    <col min="9734" max="9734" width="15.85546875" style="1349" customWidth="1"/>
    <col min="9735" max="9735" width="2.7109375" style="1349" customWidth="1"/>
    <col min="9736" max="9736" width="2.42578125" style="1349" customWidth="1"/>
    <col min="9737" max="9985" width="6.7109375" style="1349"/>
    <col min="9986" max="9986" width="3" style="1349" customWidth="1"/>
    <col min="9987" max="9987" width="32.5703125" style="1349" customWidth="1"/>
    <col min="9988" max="9988" width="13.5703125" style="1349" customWidth="1"/>
    <col min="9989" max="9989" width="12.42578125" style="1349" customWidth="1"/>
    <col min="9990" max="9990" width="15.85546875" style="1349" customWidth="1"/>
    <col min="9991" max="9991" width="2.7109375" style="1349" customWidth="1"/>
    <col min="9992" max="9992" width="2.42578125" style="1349" customWidth="1"/>
    <col min="9993" max="10241" width="6.7109375" style="1349"/>
    <col min="10242" max="10242" width="3" style="1349" customWidth="1"/>
    <col min="10243" max="10243" width="32.5703125" style="1349" customWidth="1"/>
    <col min="10244" max="10244" width="13.5703125" style="1349" customWidth="1"/>
    <col min="10245" max="10245" width="12.42578125" style="1349" customWidth="1"/>
    <col min="10246" max="10246" width="15.85546875" style="1349" customWidth="1"/>
    <col min="10247" max="10247" width="2.7109375" style="1349" customWidth="1"/>
    <col min="10248" max="10248" width="2.42578125" style="1349" customWidth="1"/>
    <col min="10249" max="10497" width="6.7109375" style="1349"/>
    <col min="10498" max="10498" width="3" style="1349" customWidth="1"/>
    <col min="10499" max="10499" width="32.5703125" style="1349" customWidth="1"/>
    <col min="10500" max="10500" width="13.5703125" style="1349" customWidth="1"/>
    <col min="10501" max="10501" width="12.42578125" style="1349" customWidth="1"/>
    <col min="10502" max="10502" width="15.85546875" style="1349" customWidth="1"/>
    <col min="10503" max="10503" width="2.7109375" style="1349" customWidth="1"/>
    <col min="10504" max="10504" width="2.42578125" style="1349" customWidth="1"/>
    <col min="10505" max="10753" width="6.7109375" style="1349"/>
    <col min="10754" max="10754" width="3" style="1349" customWidth="1"/>
    <col min="10755" max="10755" width="32.5703125" style="1349" customWidth="1"/>
    <col min="10756" max="10756" width="13.5703125" style="1349" customWidth="1"/>
    <col min="10757" max="10757" width="12.42578125" style="1349" customWidth="1"/>
    <col min="10758" max="10758" width="15.85546875" style="1349" customWidth="1"/>
    <col min="10759" max="10759" width="2.7109375" style="1349" customWidth="1"/>
    <col min="10760" max="10760" width="2.42578125" style="1349" customWidth="1"/>
    <col min="10761" max="11009" width="6.7109375" style="1349"/>
    <col min="11010" max="11010" width="3" style="1349" customWidth="1"/>
    <col min="11011" max="11011" width="32.5703125" style="1349" customWidth="1"/>
    <col min="11012" max="11012" width="13.5703125" style="1349" customWidth="1"/>
    <col min="11013" max="11013" width="12.42578125" style="1349" customWidth="1"/>
    <col min="11014" max="11014" width="15.85546875" style="1349" customWidth="1"/>
    <col min="11015" max="11015" width="2.7109375" style="1349" customWidth="1"/>
    <col min="11016" max="11016" width="2.42578125" style="1349" customWidth="1"/>
    <col min="11017" max="11265" width="6.7109375" style="1349"/>
    <col min="11266" max="11266" width="3" style="1349" customWidth="1"/>
    <col min="11267" max="11267" width="32.5703125" style="1349" customWidth="1"/>
    <col min="11268" max="11268" width="13.5703125" style="1349" customWidth="1"/>
    <col min="11269" max="11269" width="12.42578125" style="1349" customWidth="1"/>
    <col min="11270" max="11270" width="15.85546875" style="1349" customWidth="1"/>
    <col min="11271" max="11271" width="2.7109375" style="1349" customWidth="1"/>
    <col min="11272" max="11272" width="2.42578125" style="1349" customWidth="1"/>
    <col min="11273" max="11521" width="6.7109375" style="1349"/>
    <col min="11522" max="11522" width="3" style="1349" customWidth="1"/>
    <col min="11523" max="11523" width="32.5703125" style="1349" customWidth="1"/>
    <col min="11524" max="11524" width="13.5703125" style="1349" customWidth="1"/>
    <col min="11525" max="11525" width="12.42578125" style="1349" customWidth="1"/>
    <col min="11526" max="11526" width="15.85546875" style="1349" customWidth="1"/>
    <col min="11527" max="11527" width="2.7109375" style="1349" customWidth="1"/>
    <col min="11528" max="11528" width="2.42578125" style="1349" customWidth="1"/>
    <col min="11529" max="11777" width="6.7109375" style="1349"/>
    <col min="11778" max="11778" width="3" style="1349" customWidth="1"/>
    <col min="11779" max="11779" width="32.5703125" style="1349" customWidth="1"/>
    <col min="11780" max="11780" width="13.5703125" style="1349" customWidth="1"/>
    <col min="11781" max="11781" width="12.42578125" style="1349" customWidth="1"/>
    <col min="11782" max="11782" width="15.85546875" style="1349" customWidth="1"/>
    <col min="11783" max="11783" width="2.7109375" style="1349" customWidth="1"/>
    <col min="11784" max="11784" width="2.42578125" style="1349" customWidth="1"/>
    <col min="11785" max="12033" width="6.7109375" style="1349"/>
    <col min="12034" max="12034" width="3" style="1349" customWidth="1"/>
    <col min="12035" max="12035" width="32.5703125" style="1349" customWidth="1"/>
    <col min="12036" max="12036" width="13.5703125" style="1349" customWidth="1"/>
    <col min="12037" max="12037" width="12.42578125" style="1349" customWidth="1"/>
    <col min="12038" max="12038" width="15.85546875" style="1349" customWidth="1"/>
    <col min="12039" max="12039" width="2.7109375" style="1349" customWidth="1"/>
    <col min="12040" max="12040" width="2.42578125" style="1349" customWidth="1"/>
    <col min="12041" max="12289" width="6.7109375" style="1349"/>
    <col min="12290" max="12290" width="3" style="1349" customWidth="1"/>
    <col min="12291" max="12291" width="32.5703125" style="1349" customWidth="1"/>
    <col min="12292" max="12292" width="13.5703125" style="1349" customWidth="1"/>
    <col min="12293" max="12293" width="12.42578125" style="1349" customWidth="1"/>
    <col min="12294" max="12294" width="15.85546875" style="1349" customWidth="1"/>
    <col min="12295" max="12295" width="2.7109375" style="1349" customWidth="1"/>
    <col min="12296" max="12296" width="2.42578125" style="1349" customWidth="1"/>
    <col min="12297" max="12545" width="6.7109375" style="1349"/>
    <col min="12546" max="12546" width="3" style="1349" customWidth="1"/>
    <col min="12547" max="12547" width="32.5703125" style="1349" customWidth="1"/>
    <col min="12548" max="12548" width="13.5703125" style="1349" customWidth="1"/>
    <col min="12549" max="12549" width="12.42578125" style="1349" customWidth="1"/>
    <col min="12550" max="12550" width="15.85546875" style="1349" customWidth="1"/>
    <col min="12551" max="12551" width="2.7109375" style="1349" customWidth="1"/>
    <col min="12552" max="12552" width="2.42578125" style="1349" customWidth="1"/>
    <col min="12553" max="12801" width="6.7109375" style="1349"/>
    <col min="12802" max="12802" width="3" style="1349" customWidth="1"/>
    <col min="12803" max="12803" width="32.5703125" style="1349" customWidth="1"/>
    <col min="12804" max="12804" width="13.5703125" style="1349" customWidth="1"/>
    <col min="12805" max="12805" width="12.42578125" style="1349" customWidth="1"/>
    <col min="12806" max="12806" width="15.85546875" style="1349" customWidth="1"/>
    <col min="12807" max="12807" width="2.7109375" style="1349" customWidth="1"/>
    <col min="12808" max="12808" width="2.42578125" style="1349" customWidth="1"/>
    <col min="12809" max="13057" width="6.7109375" style="1349"/>
    <col min="13058" max="13058" width="3" style="1349" customWidth="1"/>
    <col min="13059" max="13059" width="32.5703125" style="1349" customWidth="1"/>
    <col min="13060" max="13060" width="13.5703125" style="1349" customWidth="1"/>
    <col min="13061" max="13061" width="12.42578125" style="1349" customWidth="1"/>
    <col min="13062" max="13062" width="15.85546875" style="1349" customWidth="1"/>
    <col min="13063" max="13063" width="2.7109375" style="1349" customWidth="1"/>
    <col min="13064" max="13064" width="2.42578125" style="1349" customWidth="1"/>
    <col min="13065" max="13313" width="6.7109375" style="1349"/>
    <col min="13314" max="13314" width="3" style="1349" customWidth="1"/>
    <col min="13315" max="13315" width="32.5703125" style="1349" customWidth="1"/>
    <col min="13316" max="13316" width="13.5703125" style="1349" customWidth="1"/>
    <col min="13317" max="13317" width="12.42578125" style="1349" customWidth="1"/>
    <col min="13318" max="13318" width="15.85546875" style="1349" customWidth="1"/>
    <col min="13319" max="13319" width="2.7109375" style="1349" customWidth="1"/>
    <col min="13320" max="13320" width="2.42578125" style="1349" customWidth="1"/>
    <col min="13321" max="13569" width="6.7109375" style="1349"/>
    <col min="13570" max="13570" width="3" style="1349" customWidth="1"/>
    <col min="13571" max="13571" width="32.5703125" style="1349" customWidth="1"/>
    <col min="13572" max="13572" width="13.5703125" style="1349" customWidth="1"/>
    <col min="13573" max="13573" width="12.42578125" style="1349" customWidth="1"/>
    <col min="13574" max="13574" width="15.85546875" style="1349" customWidth="1"/>
    <col min="13575" max="13575" width="2.7109375" style="1349" customWidth="1"/>
    <col min="13576" max="13576" width="2.42578125" style="1349" customWidth="1"/>
    <col min="13577" max="13825" width="6.7109375" style="1349"/>
    <col min="13826" max="13826" width="3" style="1349" customWidth="1"/>
    <col min="13827" max="13827" width="32.5703125" style="1349" customWidth="1"/>
    <col min="13828" max="13828" width="13.5703125" style="1349" customWidth="1"/>
    <col min="13829" max="13829" width="12.42578125" style="1349" customWidth="1"/>
    <col min="13830" max="13830" width="15.85546875" style="1349" customWidth="1"/>
    <col min="13831" max="13831" width="2.7109375" style="1349" customWidth="1"/>
    <col min="13832" max="13832" width="2.42578125" style="1349" customWidth="1"/>
    <col min="13833" max="14081" width="6.7109375" style="1349"/>
    <col min="14082" max="14082" width="3" style="1349" customWidth="1"/>
    <col min="14083" max="14083" width="32.5703125" style="1349" customWidth="1"/>
    <col min="14084" max="14084" width="13.5703125" style="1349" customWidth="1"/>
    <col min="14085" max="14085" width="12.42578125" style="1349" customWidth="1"/>
    <col min="14086" max="14086" width="15.85546875" style="1349" customWidth="1"/>
    <col min="14087" max="14087" width="2.7109375" style="1349" customWidth="1"/>
    <col min="14088" max="14088" width="2.42578125" style="1349" customWidth="1"/>
    <col min="14089" max="14337" width="6.7109375" style="1349"/>
    <col min="14338" max="14338" width="3" style="1349" customWidth="1"/>
    <col min="14339" max="14339" width="32.5703125" style="1349" customWidth="1"/>
    <col min="14340" max="14340" width="13.5703125" style="1349" customWidth="1"/>
    <col min="14341" max="14341" width="12.42578125" style="1349" customWidth="1"/>
    <col min="14342" max="14342" width="15.85546875" style="1349" customWidth="1"/>
    <col min="14343" max="14343" width="2.7109375" style="1349" customWidth="1"/>
    <col min="14344" max="14344" width="2.42578125" style="1349" customWidth="1"/>
    <col min="14345" max="14593" width="6.7109375" style="1349"/>
    <col min="14594" max="14594" width="3" style="1349" customWidth="1"/>
    <col min="14595" max="14595" width="32.5703125" style="1349" customWidth="1"/>
    <col min="14596" max="14596" width="13.5703125" style="1349" customWidth="1"/>
    <col min="14597" max="14597" width="12.42578125" style="1349" customWidth="1"/>
    <col min="14598" max="14598" width="15.85546875" style="1349" customWidth="1"/>
    <col min="14599" max="14599" width="2.7109375" style="1349" customWidth="1"/>
    <col min="14600" max="14600" width="2.42578125" style="1349" customWidth="1"/>
    <col min="14601" max="14849" width="6.7109375" style="1349"/>
    <col min="14850" max="14850" width="3" style="1349" customWidth="1"/>
    <col min="14851" max="14851" width="32.5703125" style="1349" customWidth="1"/>
    <col min="14852" max="14852" width="13.5703125" style="1349" customWidth="1"/>
    <col min="14853" max="14853" width="12.42578125" style="1349" customWidth="1"/>
    <col min="14854" max="14854" width="15.85546875" style="1349" customWidth="1"/>
    <col min="14855" max="14855" width="2.7109375" style="1349" customWidth="1"/>
    <col min="14856" max="14856" width="2.42578125" style="1349" customWidth="1"/>
    <col min="14857" max="15105" width="6.7109375" style="1349"/>
    <col min="15106" max="15106" width="3" style="1349" customWidth="1"/>
    <col min="15107" max="15107" width="32.5703125" style="1349" customWidth="1"/>
    <col min="15108" max="15108" width="13.5703125" style="1349" customWidth="1"/>
    <col min="15109" max="15109" width="12.42578125" style="1349" customWidth="1"/>
    <col min="15110" max="15110" width="15.85546875" style="1349" customWidth="1"/>
    <col min="15111" max="15111" width="2.7109375" style="1349" customWidth="1"/>
    <col min="15112" max="15112" width="2.42578125" style="1349" customWidth="1"/>
    <col min="15113" max="15361" width="6.7109375" style="1349"/>
    <col min="15362" max="15362" width="3" style="1349" customWidth="1"/>
    <col min="15363" max="15363" width="32.5703125" style="1349" customWidth="1"/>
    <col min="15364" max="15364" width="13.5703125" style="1349" customWidth="1"/>
    <col min="15365" max="15365" width="12.42578125" style="1349" customWidth="1"/>
    <col min="15366" max="15366" width="15.85546875" style="1349" customWidth="1"/>
    <col min="15367" max="15367" width="2.7109375" style="1349" customWidth="1"/>
    <col min="15368" max="15368" width="2.42578125" style="1349" customWidth="1"/>
    <col min="15369" max="15617" width="6.7109375" style="1349"/>
    <col min="15618" max="15618" width="3" style="1349" customWidth="1"/>
    <col min="15619" max="15619" width="32.5703125" style="1349" customWidth="1"/>
    <col min="15620" max="15620" width="13.5703125" style="1349" customWidth="1"/>
    <col min="15621" max="15621" width="12.42578125" style="1349" customWidth="1"/>
    <col min="15622" max="15622" width="15.85546875" style="1349" customWidth="1"/>
    <col min="15623" max="15623" width="2.7109375" style="1349" customWidth="1"/>
    <col min="15624" max="15624" width="2.42578125" style="1349" customWidth="1"/>
    <col min="15625" max="15873" width="6.7109375" style="1349"/>
    <col min="15874" max="15874" width="3" style="1349" customWidth="1"/>
    <col min="15875" max="15875" width="32.5703125" style="1349" customWidth="1"/>
    <col min="15876" max="15876" width="13.5703125" style="1349" customWidth="1"/>
    <col min="15877" max="15877" width="12.42578125" style="1349" customWidth="1"/>
    <col min="15878" max="15878" width="15.85546875" style="1349" customWidth="1"/>
    <col min="15879" max="15879" width="2.7109375" style="1349" customWidth="1"/>
    <col min="15880" max="15880" width="2.42578125" style="1349" customWidth="1"/>
    <col min="15881" max="16129" width="6.7109375" style="1349"/>
    <col min="16130" max="16130" width="3" style="1349" customWidth="1"/>
    <col min="16131" max="16131" width="32.5703125" style="1349" customWidth="1"/>
    <col min="16132" max="16132" width="13.5703125" style="1349" customWidth="1"/>
    <col min="16133" max="16133" width="12.42578125" style="1349" customWidth="1"/>
    <col min="16134" max="16134" width="15.85546875" style="1349" customWidth="1"/>
    <col min="16135" max="16135" width="2.7109375" style="1349" customWidth="1"/>
    <col min="16136" max="16136" width="2.42578125" style="1349" customWidth="1"/>
    <col min="16137" max="16384" width="6.7109375" style="1349"/>
  </cols>
  <sheetData>
    <row r="1" spans="1:8">
      <c r="G1" s="2380" t="s">
        <v>110</v>
      </c>
    </row>
    <row r="2" spans="1:8">
      <c r="G2" s="2381" t="s">
        <v>111</v>
      </c>
    </row>
    <row r="3" spans="1:8" s="638" customFormat="1" ht="8.1" customHeight="1">
      <c r="D3" s="659"/>
      <c r="E3" s="659"/>
    </row>
    <row r="4" spans="1:8" s="638" customFormat="1" ht="8.1" customHeight="1">
      <c r="D4" s="659"/>
      <c r="E4" s="659"/>
    </row>
    <row r="5" spans="1:8" ht="20.100000000000001" customHeight="1">
      <c r="B5" s="770" t="s">
        <v>1437</v>
      </c>
      <c r="C5" s="1350" t="s">
        <v>1157</v>
      </c>
      <c r="D5" s="1351"/>
    </row>
    <row r="6" spans="1:8" s="1935" customFormat="1" ht="20.100000000000001" customHeight="1">
      <c r="B6" s="634" t="s">
        <v>1438</v>
      </c>
      <c r="C6" s="1936" t="s">
        <v>1158</v>
      </c>
      <c r="D6" s="1937"/>
    </row>
    <row r="7" spans="1:8" ht="15" customHeight="1" thickBot="1">
      <c r="A7" s="1352"/>
      <c r="B7" s="1353"/>
      <c r="C7" s="1353"/>
      <c r="D7" s="1354"/>
      <c r="E7" s="1353"/>
      <c r="F7" s="1353"/>
      <c r="G7" s="1353"/>
      <c r="H7" s="1353"/>
    </row>
    <row r="8" spans="1:8" s="1359" customFormat="1" ht="8.1" customHeight="1" thickTop="1">
      <c r="A8" s="1355"/>
      <c r="B8" s="1356"/>
      <c r="C8" s="1356"/>
      <c r="D8" s="1357"/>
      <c r="E8" s="1356"/>
      <c r="F8" s="1356"/>
      <c r="G8" s="1356"/>
      <c r="H8" s="1358"/>
    </row>
    <row r="9" spans="1:8" s="1359" customFormat="1">
      <c r="A9" s="1360"/>
      <c r="B9" s="1361" t="s">
        <v>1047</v>
      </c>
      <c r="C9" s="1361"/>
      <c r="D9" s="1362" t="s">
        <v>1</v>
      </c>
      <c r="E9" s="1363" t="s">
        <v>1110</v>
      </c>
      <c r="F9" s="1363" t="s">
        <v>393</v>
      </c>
      <c r="G9" s="1363" t="s">
        <v>394</v>
      </c>
      <c r="H9" s="1364"/>
    </row>
    <row r="10" spans="1:8" s="1370" customFormat="1">
      <c r="A10" s="1365"/>
      <c r="B10" s="1366" t="s">
        <v>1048</v>
      </c>
      <c r="C10" s="1366"/>
      <c r="D10" s="1367" t="s">
        <v>6</v>
      </c>
      <c r="E10" s="1368" t="s">
        <v>1111</v>
      </c>
      <c r="F10" s="1368" t="s">
        <v>397</v>
      </c>
      <c r="G10" s="1368" t="s">
        <v>358</v>
      </c>
      <c r="H10" s="1369"/>
    </row>
    <row r="11" spans="1:8" s="1359" customFormat="1" ht="8.1" customHeight="1">
      <c r="A11" s="1371"/>
      <c r="B11" s="1372"/>
      <c r="C11" s="1372"/>
      <c r="D11" s="1373"/>
      <c r="E11" s="1372"/>
      <c r="F11" s="1372"/>
      <c r="G11" s="1372"/>
      <c r="H11" s="1374"/>
    </row>
    <row r="12" spans="1:8" ht="8.1" customHeight="1">
      <c r="A12" s="1360"/>
      <c r="B12" s="1375"/>
      <c r="C12" s="1375"/>
      <c r="D12" s="1376"/>
      <c r="E12" s="1377"/>
      <c r="F12" s="1377"/>
      <c r="G12" s="1377"/>
      <c r="H12" s="1378"/>
    </row>
    <row r="13" spans="1:8" ht="24.95" customHeight="1">
      <c r="A13" s="1360"/>
      <c r="B13" s="1361" t="s">
        <v>2</v>
      </c>
      <c r="C13" s="1361"/>
      <c r="D13" s="1362">
        <v>2022</v>
      </c>
      <c r="E13" s="1379">
        <f t="shared" ref="E13:G15" si="0">SUM(E17,E21,E25,E29,E33)</f>
        <v>594</v>
      </c>
      <c r="F13" s="1379">
        <f t="shared" si="0"/>
        <v>73360</v>
      </c>
      <c r="G13" s="1379">
        <f t="shared" si="0"/>
        <v>1227029</v>
      </c>
      <c r="H13" s="1380"/>
    </row>
    <row r="14" spans="1:8" ht="24.95" customHeight="1">
      <c r="A14" s="1360"/>
      <c r="B14" s="1366" t="s">
        <v>7</v>
      </c>
      <c r="C14" s="1381"/>
      <c r="D14" s="1362">
        <v>2023</v>
      </c>
      <c r="E14" s="1379">
        <f t="shared" si="0"/>
        <v>563</v>
      </c>
      <c r="F14" s="1379">
        <f t="shared" si="0"/>
        <v>72836</v>
      </c>
      <c r="G14" s="1379">
        <f t="shared" si="0"/>
        <v>1271432</v>
      </c>
      <c r="H14" s="1382"/>
    </row>
    <row r="15" spans="1:8" ht="24.95" customHeight="1">
      <c r="A15" s="1360"/>
      <c r="B15" s="1361"/>
      <c r="C15" s="1361"/>
      <c r="D15" s="1362">
        <v>2024</v>
      </c>
      <c r="E15" s="1379">
        <f t="shared" si="0"/>
        <v>556</v>
      </c>
      <c r="F15" s="1379">
        <f t="shared" si="0"/>
        <v>75116</v>
      </c>
      <c r="G15" s="1379">
        <f t="shared" si="0"/>
        <v>1380753</v>
      </c>
      <c r="H15" s="1382"/>
    </row>
    <row r="16" spans="1:8" ht="10.5" customHeight="1">
      <c r="A16" s="1360"/>
      <c r="B16" s="1361"/>
      <c r="C16" s="1361"/>
      <c r="D16" s="1376"/>
      <c r="E16" s="1383"/>
      <c r="F16" s="1383"/>
      <c r="G16" s="1383"/>
      <c r="H16" s="1382"/>
    </row>
    <row r="17" spans="1:17" s="1779" customFormat="1" ht="24.95" customHeight="1">
      <c r="A17" s="1360"/>
      <c r="B17" s="1384" t="s">
        <v>391</v>
      </c>
      <c r="C17" s="1361"/>
      <c r="D17" s="1376">
        <v>2022</v>
      </c>
      <c r="E17" s="1383">
        <v>27</v>
      </c>
      <c r="F17" s="1383">
        <v>2482</v>
      </c>
      <c r="G17" s="1383">
        <v>24881</v>
      </c>
      <c r="H17" s="1385"/>
    </row>
    <row r="18" spans="1:17" s="1779" customFormat="1" ht="24.95" customHeight="1">
      <c r="A18" s="1360"/>
      <c r="B18" s="1440" t="s">
        <v>395</v>
      </c>
      <c r="C18" s="1381"/>
      <c r="D18" s="1376">
        <v>2023</v>
      </c>
      <c r="E18" s="1383">
        <v>27</v>
      </c>
      <c r="F18" s="1383">
        <v>2474</v>
      </c>
      <c r="G18" s="1383">
        <v>23591</v>
      </c>
      <c r="H18" s="1385"/>
    </row>
    <row r="19" spans="1:17" s="1353" customFormat="1" ht="24.95" customHeight="1">
      <c r="A19" s="1360"/>
      <c r="B19" s="1361"/>
      <c r="C19" s="1361"/>
      <c r="D19" s="1376">
        <v>2024</v>
      </c>
      <c r="E19" s="1383">
        <v>27</v>
      </c>
      <c r="F19" s="1383">
        <v>2666</v>
      </c>
      <c r="G19" s="1383">
        <v>31831</v>
      </c>
      <c r="H19" s="1385"/>
    </row>
    <row r="20" spans="1:17" s="1353" customFormat="1" ht="10.5" customHeight="1">
      <c r="A20" s="1360"/>
      <c r="B20" s="1381"/>
      <c r="C20" s="1381"/>
      <c r="D20" s="1376"/>
      <c r="E20" s="1383"/>
      <c r="F20" s="1383"/>
      <c r="G20" s="1383"/>
      <c r="H20" s="1385"/>
    </row>
    <row r="21" spans="1:17" s="1353" customFormat="1" ht="24.95" customHeight="1">
      <c r="A21" s="1360"/>
      <c r="B21" s="1384" t="s">
        <v>1049</v>
      </c>
      <c r="C21" s="1361"/>
      <c r="D21" s="1376">
        <v>2022</v>
      </c>
      <c r="E21" s="1383">
        <v>20</v>
      </c>
      <c r="F21" s="1383">
        <v>31392</v>
      </c>
      <c r="G21" s="1383">
        <v>595570</v>
      </c>
      <c r="H21" s="1385"/>
      <c r="Q21" s="1386"/>
    </row>
    <row r="22" spans="1:17" s="1353" customFormat="1" ht="24.95" customHeight="1">
      <c r="A22" s="1360"/>
      <c r="B22" s="1440" t="s">
        <v>1050</v>
      </c>
      <c r="C22" s="1381"/>
      <c r="D22" s="1376">
        <v>2023</v>
      </c>
      <c r="E22" s="1383">
        <v>20</v>
      </c>
      <c r="F22" s="1383">
        <v>31631</v>
      </c>
      <c r="G22" s="1383">
        <v>593101</v>
      </c>
      <c r="H22" s="1385"/>
    </row>
    <row r="23" spans="1:17" s="1353" customFormat="1" ht="24.95" customHeight="1">
      <c r="A23" s="1360"/>
      <c r="B23" s="1361"/>
      <c r="C23" s="1361"/>
      <c r="D23" s="1376">
        <v>2024</v>
      </c>
      <c r="E23" s="1383">
        <v>20</v>
      </c>
      <c r="F23" s="1383">
        <v>31883</v>
      </c>
      <c r="G23" s="1383">
        <v>611533</v>
      </c>
      <c r="H23" s="1385"/>
    </row>
    <row r="24" spans="1:17" s="1353" customFormat="1" ht="10.5" customHeight="1">
      <c r="A24" s="1360"/>
      <c r="B24" s="1361"/>
      <c r="C24" s="1361"/>
      <c r="D24" s="1376"/>
      <c r="E24" s="1383"/>
      <c r="F24" s="1383"/>
      <c r="G24" s="1383"/>
      <c r="H24" s="1385"/>
    </row>
    <row r="25" spans="1:17" s="1353" customFormat="1" ht="24.95" customHeight="1">
      <c r="A25" s="1360"/>
      <c r="B25" s="1384" t="s">
        <v>1051</v>
      </c>
      <c r="C25" s="1361"/>
      <c r="D25" s="1376">
        <v>2022</v>
      </c>
      <c r="E25" s="1383">
        <v>36</v>
      </c>
      <c r="F25" s="1383">
        <v>7302</v>
      </c>
      <c r="G25" s="1383">
        <v>77816</v>
      </c>
      <c r="H25" s="1385"/>
    </row>
    <row r="26" spans="1:17" s="1353" customFormat="1" ht="24.95" customHeight="1">
      <c r="A26" s="1360"/>
      <c r="B26" s="1441" t="s">
        <v>1052</v>
      </c>
      <c r="C26" s="1381"/>
      <c r="D26" s="1376">
        <v>2023</v>
      </c>
      <c r="E26" s="1383">
        <v>36</v>
      </c>
      <c r="F26" s="1383">
        <v>7223</v>
      </c>
      <c r="G26" s="1383">
        <v>79501</v>
      </c>
      <c r="H26" s="1385"/>
    </row>
    <row r="27" spans="1:17" s="1353" customFormat="1" ht="24.95" customHeight="1">
      <c r="A27" s="1360"/>
      <c r="B27" s="1361"/>
      <c r="C27" s="1361"/>
      <c r="D27" s="1376">
        <v>2024</v>
      </c>
      <c r="E27" s="1383">
        <v>36</v>
      </c>
      <c r="F27" s="1383">
        <v>7230</v>
      </c>
      <c r="G27" s="1383">
        <v>79119</v>
      </c>
      <c r="H27" s="1385"/>
    </row>
    <row r="28" spans="1:17" s="1353" customFormat="1" ht="10.5" customHeight="1">
      <c r="A28" s="1360"/>
      <c r="B28" s="1361"/>
      <c r="C28" s="1361"/>
      <c r="D28" s="1376"/>
      <c r="E28" s="1383"/>
      <c r="F28" s="1383"/>
      <c r="G28" s="1383"/>
      <c r="H28" s="1385"/>
    </row>
    <row r="29" spans="1:17" s="1353" customFormat="1" ht="24.95" customHeight="1">
      <c r="A29" s="1360"/>
      <c r="B29" s="1387" t="s">
        <v>1053</v>
      </c>
      <c r="C29" s="1361"/>
      <c r="D29" s="1376">
        <v>2022</v>
      </c>
      <c r="E29" s="1383">
        <v>92</v>
      </c>
      <c r="F29" s="1383">
        <v>2771</v>
      </c>
      <c r="G29" s="1383">
        <v>15239</v>
      </c>
      <c r="H29" s="1385"/>
    </row>
    <row r="30" spans="1:17" s="1353" customFormat="1" ht="24.95" customHeight="1">
      <c r="A30" s="1360"/>
      <c r="B30" s="1388" t="s">
        <v>1054</v>
      </c>
      <c r="C30" s="1381"/>
      <c r="D30" s="1376">
        <v>2023</v>
      </c>
      <c r="E30" s="1383">
        <v>92</v>
      </c>
      <c r="F30" s="1383">
        <v>2772</v>
      </c>
      <c r="G30" s="1383">
        <v>16547</v>
      </c>
      <c r="H30" s="1385"/>
    </row>
    <row r="31" spans="1:17" s="1353" customFormat="1" ht="24.95" customHeight="1">
      <c r="A31" s="1360"/>
      <c r="B31" s="1388"/>
      <c r="C31" s="1381"/>
      <c r="D31" s="1376">
        <v>2024</v>
      </c>
      <c r="E31" s="1383">
        <v>92</v>
      </c>
      <c r="F31" s="1383">
        <v>2765</v>
      </c>
      <c r="G31" s="1383">
        <v>18516</v>
      </c>
      <c r="H31" s="1385"/>
    </row>
    <row r="32" spans="1:17" s="1353" customFormat="1" ht="10.5" customHeight="1">
      <c r="A32" s="1360"/>
      <c r="B32" s="1381"/>
      <c r="C32" s="1381"/>
      <c r="D32" s="1376"/>
      <c r="E32" s="1383"/>
      <c r="F32" s="1383"/>
      <c r="G32" s="1383"/>
      <c r="H32" s="1385"/>
    </row>
    <row r="33" spans="1:25" s="1353" customFormat="1" ht="24.95" customHeight="1">
      <c r="A33" s="1360"/>
      <c r="B33" s="1361" t="s">
        <v>1055</v>
      </c>
      <c r="C33" s="1361"/>
      <c r="D33" s="1376">
        <v>2022</v>
      </c>
      <c r="E33" s="1383">
        <v>419</v>
      </c>
      <c r="F33" s="1383">
        <v>29413</v>
      </c>
      <c r="G33" s="1383">
        <v>513523</v>
      </c>
      <c r="H33" s="1385"/>
    </row>
    <row r="34" spans="1:25" s="1353" customFormat="1" ht="24.95" customHeight="1">
      <c r="A34" s="1360"/>
      <c r="B34" s="1366" t="s">
        <v>1056</v>
      </c>
      <c r="C34" s="1381"/>
      <c r="D34" s="1376">
        <v>2023</v>
      </c>
      <c r="E34" s="1383">
        <v>388</v>
      </c>
      <c r="F34" s="1383">
        <v>28736</v>
      </c>
      <c r="G34" s="1383">
        <v>558692</v>
      </c>
      <c r="H34" s="1385"/>
    </row>
    <row r="35" spans="1:25" ht="24.95" customHeight="1">
      <c r="A35" s="1360"/>
      <c r="B35" s="1381"/>
      <c r="C35" s="1381"/>
      <c r="D35" s="1376">
        <v>2024</v>
      </c>
      <c r="E35" s="1383">
        <v>381</v>
      </c>
      <c r="F35" s="1383">
        <v>30572</v>
      </c>
      <c r="G35" s="1383">
        <v>639754</v>
      </c>
      <c r="H35" s="1899"/>
    </row>
    <row r="36" spans="1:25" ht="10.5" customHeight="1">
      <c r="A36" s="1371"/>
      <c r="B36" s="1389"/>
      <c r="C36" s="1389"/>
      <c r="D36" s="1390"/>
      <c r="E36" s="1389"/>
      <c r="F36" s="1389"/>
      <c r="G36" s="1389"/>
      <c r="H36" s="1900"/>
    </row>
    <row r="37" spans="1:25" s="1391" customFormat="1" ht="15" customHeight="1">
      <c r="D37" s="1392"/>
      <c r="H37" s="1393" t="s">
        <v>30</v>
      </c>
    </row>
    <row r="38" spans="1:25" s="1391" customFormat="1" ht="14.25">
      <c r="D38" s="1392"/>
      <c r="F38" s="1394"/>
      <c r="G38" s="1395"/>
      <c r="H38" s="1393" t="s">
        <v>1057</v>
      </c>
      <c r="L38" s="1396"/>
      <c r="M38" s="1396"/>
      <c r="N38" s="1396"/>
      <c r="O38" s="1396"/>
      <c r="P38" s="1396"/>
      <c r="Q38" s="1396"/>
      <c r="R38" s="1396"/>
      <c r="S38" s="1396"/>
      <c r="T38" s="1396"/>
      <c r="U38" s="1396"/>
      <c r="V38" s="1396"/>
      <c r="W38" s="1396"/>
      <c r="X38" s="1396"/>
      <c r="Y38" s="1396"/>
    </row>
    <row r="39" spans="1:25" s="1391" customFormat="1" ht="14.25">
      <c r="D39" s="1392"/>
      <c r="F39" s="1394"/>
      <c r="G39" s="1395"/>
      <c r="H39" s="1397" t="s">
        <v>31</v>
      </c>
      <c r="L39" s="1396"/>
      <c r="M39" s="1396"/>
      <c r="N39" s="1396"/>
      <c r="O39" s="1396"/>
      <c r="P39" s="1396"/>
      <c r="Q39" s="1396"/>
      <c r="R39" s="1396"/>
      <c r="S39" s="1396"/>
      <c r="T39" s="1396"/>
      <c r="U39" s="1396"/>
      <c r="V39" s="1396"/>
      <c r="W39" s="1396"/>
      <c r="X39" s="1396"/>
      <c r="Y39" s="1396"/>
    </row>
    <row r="40" spans="1:25" s="1399" customFormat="1" ht="14.25">
      <c r="A40" s="1398"/>
      <c r="D40" s="1400"/>
      <c r="H40" s="1397" t="s">
        <v>1058</v>
      </c>
    </row>
    <row r="41" spans="1:25" ht="13.5" customHeight="1">
      <c r="A41" s="1401"/>
      <c r="B41" s="1360"/>
      <c r="C41" s="1360"/>
      <c r="D41" s="1402"/>
      <c r="E41" s="1403"/>
      <c r="F41" s="1403"/>
      <c r="G41" s="1403"/>
    </row>
    <row r="42" spans="1:25">
      <c r="H42" s="1360"/>
    </row>
    <row r="43" spans="1:25" ht="12" customHeight="1"/>
    <row r="81" spans="2:2">
      <c r="B81" s="1349" t="s">
        <v>754</v>
      </c>
    </row>
  </sheetData>
  <hyperlinks>
    <hyperlink ref="G1" r:id="rId1"/>
  </hyperlinks>
  <printOptions horizontalCentered="1" gridLinesSet="0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92D050"/>
    <pageSetUpPr fitToPage="1"/>
  </sheetPr>
  <dimension ref="A1:W78"/>
  <sheetViews>
    <sheetView view="pageBreakPreview" zoomScale="80" zoomScaleNormal="100" zoomScaleSheetLayoutView="80" workbookViewId="0">
      <pane xSplit="4" ySplit="15" topLeftCell="E16" activePane="bottomRight" state="frozen"/>
      <selection activeCell="F2" sqref="F2"/>
      <selection pane="topRight" activeCell="F2" sqref="F2"/>
      <selection pane="bottomLeft" activeCell="F2" sqref="F2"/>
      <selection pane="bottomRight" activeCell="L1" sqref="L1:L2"/>
    </sheetView>
  </sheetViews>
  <sheetFormatPr defaultColWidth="12.5703125" defaultRowHeight="17.25"/>
  <cols>
    <col min="1" max="1" width="1.85546875" style="577" customWidth="1"/>
    <col min="2" max="2" width="12.42578125" style="577" customWidth="1"/>
    <col min="3" max="3" width="21.7109375" style="577" customWidth="1"/>
    <col min="4" max="4" width="10" style="578" customWidth="1"/>
    <col min="5" max="5" width="9.85546875" style="577" customWidth="1"/>
    <col min="6" max="6" width="11" style="577" customWidth="1"/>
    <col min="7" max="7" width="12.5703125" style="577"/>
    <col min="8" max="8" width="1.85546875" style="577" customWidth="1"/>
    <col min="9" max="9" width="9.85546875" style="577" customWidth="1"/>
    <col min="10" max="10" width="11" style="577" customWidth="1"/>
    <col min="11" max="11" width="12.5703125" style="577"/>
    <col min="12" max="12" width="1.85546875" style="577" customWidth="1"/>
    <col min="13" max="16384" width="12.5703125" style="577"/>
  </cols>
  <sheetData>
    <row r="1" spans="1:12">
      <c r="L1" s="2380" t="s">
        <v>110</v>
      </c>
    </row>
    <row r="2" spans="1:12">
      <c r="L2" s="2381" t="s">
        <v>111</v>
      </c>
    </row>
    <row r="3" spans="1:12" ht="8.1" customHeight="1"/>
    <row r="4" spans="1:12" ht="8.1" customHeight="1"/>
    <row r="5" spans="1:12" s="32" customFormat="1" ht="20.100000000000001" customHeight="1">
      <c r="B5" s="770" t="s">
        <v>1439</v>
      </c>
      <c r="C5" s="736" t="s">
        <v>389</v>
      </c>
      <c r="D5" s="828"/>
      <c r="E5" s="53"/>
      <c r="I5" s="53"/>
    </row>
    <row r="6" spans="1:12" s="1980" customFormat="1" ht="20.100000000000001" customHeight="1">
      <c r="B6" s="1982"/>
      <c r="C6" s="1985" t="s">
        <v>1148</v>
      </c>
      <c r="D6" s="1986"/>
      <c r="E6" s="1984"/>
      <c r="I6" s="1984"/>
    </row>
    <row r="7" spans="1:12" s="32" customFormat="1" ht="16.5" customHeight="1">
      <c r="B7" s="769" t="s">
        <v>1440</v>
      </c>
      <c r="C7" s="743" t="s">
        <v>390</v>
      </c>
      <c r="D7" s="829"/>
      <c r="E7" s="53"/>
      <c r="I7" s="53"/>
    </row>
    <row r="8" spans="1:12" s="32" customFormat="1" ht="16.5" customHeight="1">
      <c r="B8" s="769"/>
      <c r="C8" s="743" t="s">
        <v>1148</v>
      </c>
      <c r="D8" s="829"/>
      <c r="E8" s="53"/>
      <c r="I8" s="53"/>
    </row>
    <row r="9" spans="1:12" s="32" customFormat="1" ht="7.5" customHeight="1">
      <c r="D9" s="847"/>
      <c r="E9" s="53"/>
      <c r="I9" s="53"/>
    </row>
    <row r="10" spans="1:12" s="32" customFormat="1" ht="4.5" customHeight="1">
      <c r="A10" s="773"/>
      <c r="B10" s="773"/>
      <c r="C10" s="773"/>
      <c r="D10" s="774"/>
      <c r="E10" s="775"/>
      <c r="F10" s="773"/>
      <c r="G10" s="773"/>
      <c r="H10" s="773"/>
      <c r="I10" s="776"/>
      <c r="J10" s="773"/>
      <c r="K10" s="773"/>
      <c r="L10" s="773"/>
    </row>
    <row r="11" spans="1:12" s="32" customFormat="1" ht="16.5">
      <c r="A11" s="40"/>
      <c r="B11" s="778" t="s">
        <v>391</v>
      </c>
      <c r="C11" s="33"/>
      <c r="D11" s="831" t="s">
        <v>392</v>
      </c>
      <c r="E11" s="2340" t="s">
        <v>393</v>
      </c>
      <c r="F11" s="2340"/>
      <c r="G11" s="2340"/>
      <c r="H11" s="45"/>
      <c r="I11" s="2340" t="s">
        <v>394</v>
      </c>
      <c r="J11" s="2340"/>
      <c r="K11" s="2340"/>
      <c r="L11" s="40"/>
    </row>
    <row r="12" spans="1:12" s="32" customFormat="1" ht="16.5">
      <c r="A12" s="40"/>
      <c r="B12" s="47" t="s">
        <v>395</v>
      </c>
      <c r="C12" s="33"/>
      <c r="D12" s="832" t="s">
        <v>396</v>
      </c>
      <c r="E12" s="2341" t="s">
        <v>397</v>
      </c>
      <c r="F12" s="2341"/>
      <c r="G12" s="2341"/>
      <c r="H12" s="833"/>
      <c r="I12" s="2341" t="s">
        <v>358</v>
      </c>
      <c r="J12" s="2341"/>
      <c r="K12" s="2341"/>
      <c r="L12" s="40"/>
    </row>
    <row r="13" spans="1:12" s="32" customFormat="1" ht="18">
      <c r="A13" s="40"/>
      <c r="B13" s="33"/>
      <c r="C13" s="33"/>
      <c r="D13" s="786"/>
      <c r="E13" s="787" t="s">
        <v>2</v>
      </c>
      <c r="F13" s="787" t="s">
        <v>33</v>
      </c>
      <c r="G13" s="787" t="s">
        <v>34</v>
      </c>
      <c r="H13" s="788"/>
      <c r="I13" s="787" t="s">
        <v>2</v>
      </c>
      <c r="J13" s="787" t="s">
        <v>33</v>
      </c>
      <c r="K13" s="787" t="s">
        <v>34</v>
      </c>
      <c r="L13" s="848"/>
    </row>
    <row r="14" spans="1:12" s="32" customFormat="1" ht="15" customHeight="1">
      <c r="A14" s="40"/>
      <c r="B14" s="33"/>
      <c r="C14" s="33"/>
      <c r="D14" s="786"/>
      <c r="E14" s="790" t="s">
        <v>7</v>
      </c>
      <c r="F14" s="790" t="s">
        <v>35</v>
      </c>
      <c r="G14" s="790" t="s">
        <v>36</v>
      </c>
      <c r="H14" s="790"/>
      <c r="I14" s="790" t="s">
        <v>7</v>
      </c>
      <c r="J14" s="790" t="s">
        <v>35</v>
      </c>
      <c r="K14" s="790" t="s">
        <v>36</v>
      </c>
      <c r="L14" s="849"/>
    </row>
    <row r="15" spans="1:12" s="32" customFormat="1" ht="5.25" customHeight="1">
      <c r="A15" s="792"/>
      <c r="B15" s="792"/>
      <c r="C15" s="792"/>
      <c r="D15" s="793"/>
      <c r="E15" s="794"/>
      <c r="F15" s="795"/>
      <c r="G15" s="795"/>
      <c r="H15" s="795"/>
      <c r="I15" s="794"/>
      <c r="J15" s="795"/>
      <c r="K15" s="795"/>
      <c r="L15" s="836"/>
    </row>
    <row r="16" spans="1:12" s="32" customFormat="1" ht="6.95" customHeight="1">
      <c r="A16" s="40"/>
      <c r="B16" s="40"/>
      <c r="C16" s="40"/>
      <c r="D16" s="850"/>
      <c r="E16" s="797"/>
      <c r="F16" s="791"/>
      <c r="G16" s="791"/>
      <c r="H16" s="791"/>
      <c r="I16" s="797"/>
      <c r="J16" s="791"/>
      <c r="K16" s="791"/>
      <c r="L16" s="849"/>
    </row>
    <row r="17" spans="1:18" s="32" customFormat="1" ht="15" customHeight="1">
      <c r="A17" s="40"/>
      <c r="B17" s="778" t="s">
        <v>44</v>
      </c>
      <c r="C17" s="33"/>
      <c r="D17" s="200">
        <v>2022</v>
      </c>
      <c r="E17" s="816">
        <f>SUM(E22,E26,E31,E35,E40,E45,E50,E59,E64,E70,'4.26 (samb)'!E18,'4.26 (samb)'!E22,'4.26 (samb)'!E27,'4.26 (samb)'!E31,'4.26 (samb)'!E35,'4.26 (samb)'!E39,'4.26 (samb)'!E44,'4.26 (samb)'!E48,'4.26 (samb)'!E52,'4.26 (samb)'!E56,'4.26 (samb)'!E61,'4.26 (samb)'!E66,'4.26 (samb)'!E70,'4.26 (samb)'!E75,'4.26 (samb)'!E79,'4.26 (samb)'!E83,'4.26'!E54)</f>
        <v>2482</v>
      </c>
      <c r="F17" s="816">
        <f>SUM(F22,F26,F31,F35,F40,F45,F50,F59,F64,F70,'4.26 (samb)'!F18,'4.26 (samb)'!F22,'4.26 (samb)'!F27,'4.26 (samb)'!F31,'4.26 (samb)'!F35,'4.26 (samb)'!F39,'4.26 (samb)'!F44,'4.26 (samb)'!F48,'4.26 (samb)'!F52,'4.26 (samb)'!F56,'4.26 (samb)'!F61,'4.26 (samb)'!F66,'4.26 (samb)'!F70,'4.26 (samb)'!F75,'4.26 (samb)'!F79,'4.26 (samb)'!F83,'4.26'!F54)</f>
        <v>1275</v>
      </c>
      <c r="G17" s="816">
        <f>SUM(G22,G26,G31,G35,G40,G45,G50,G59,G64,G70,'4.26 (samb)'!G18,'4.26 (samb)'!G22,'4.26 (samb)'!G27,'4.26 (samb)'!G31,'4.26 (samb)'!G35,'4.26 (samb)'!G39,'4.26 (samb)'!G44,'4.26 (samb)'!G48,'4.26 (samb)'!G52,'4.26 (samb)'!G56,'4.26 (samb)'!G61,'4.26 (samb)'!G66,'4.26 (samb)'!G70,'4.26 (samb)'!G75,'4.26 (samb)'!G79,'4.26 (samb)'!G83,'4.26'!G54)</f>
        <v>1207</v>
      </c>
      <c r="H17" s="816"/>
      <c r="I17" s="816">
        <f>SUM(I22,I26,I31,I35,I40,I45,I50,I59,I64,I70,'4.26 (samb)'!I18,'4.26 (samb)'!I22,'4.26 (samb)'!I27,'4.26 (samb)'!I31,'4.26 (samb)'!I35,'4.26 (samb)'!I39,'4.26 (samb)'!I44,'4.26 (samb)'!I48,'4.26 (samb)'!I52,'4.26 (samb)'!I56,'4.26 (samb)'!I61,'4.26 (samb)'!I66,'4.26 (samb)'!I70,'4.26 (samb)'!I75,'4.26 (samb)'!I79,'4.26 (samb)'!I83,'4.26'!I54)</f>
        <v>24881</v>
      </c>
      <c r="J17" s="816">
        <f>SUM(J22,J26,J31,J35,J40,J45,J50,J59,J64,J70,'4.26 (samb)'!J18,'4.26 (samb)'!J22,'4.26 (samb)'!J27,'4.26 (samb)'!J31,'4.26 (samb)'!J35,'4.26 (samb)'!J39,'4.26 (samb)'!J44,'4.26 (samb)'!J48,'4.26 (samb)'!J52,'4.26 (samb)'!J56,'4.26 (samb)'!J61,'4.26 (samb)'!J66,'4.26 (samb)'!J70,'4.26 (samb)'!J75,'4.26 (samb)'!J79,'4.26 (samb)'!J83,'4.26'!J54)</f>
        <v>6519</v>
      </c>
      <c r="K17" s="816">
        <f>SUM(K22,K26,K31,K35,K40,K45,K50,K59,K64,K70,'4.26 (samb)'!K18,'4.26 (samb)'!K22,'4.26 (samb)'!K27,'4.26 (samb)'!K31,'4.26 (samb)'!K35,'4.26 (samb)'!K39,'4.26 (samb)'!K44,'4.26 (samb)'!K48,'4.26 (samb)'!K52,'4.26 (samb)'!K56,'4.26 (samb)'!K61,'4.26 (samb)'!K66,'4.26 (samb)'!K70,'4.26 (samb)'!K75,'4.26 (samb)'!K79,'4.26 (samb)'!K83,'4.26'!K54)</f>
        <v>18362</v>
      </c>
      <c r="L17" s="40"/>
    </row>
    <row r="18" spans="1:18" s="32" customFormat="1" ht="15" customHeight="1">
      <c r="A18" s="40"/>
      <c r="B18" s="47"/>
      <c r="C18" s="33"/>
      <c r="D18" s="200">
        <v>2023</v>
      </c>
      <c r="E18" s="816">
        <f>SUM(E23,E27,E32,E36,E41,E46,E51,E60,E65,E71,'4.26 (samb)'!E19,'4.26 (samb)'!E23,'4.26 (samb)'!E28,'4.26 (samb)'!E32,'4.26 (samb)'!E36,'4.26 (samb)'!E40,'4.26 (samb)'!E45,'4.26 (samb)'!E49,'4.26 (samb)'!E53,'4.26 (samb)'!E57,'4.26 (samb)'!E62,'4.26 (samb)'!E67,'4.26 (samb)'!E71,'4.26 (samb)'!E76,'4.26 (samb)'!E80,'4.26 (samb)'!E84,'4.26'!E55)</f>
        <v>2474</v>
      </c>
      <c r="F18" s="816">
        <f>SUM(F23,F27,F32,F36,F41,F46,F51,F60,F65,F71,'4.26 (samb)'!F19,'4.26 (samb)'!F23,'4.26 (samb)'!F28,'4.26 (samb)'!F32,'4.26 (samb)'!F36,'4.26 (samb)'!F40,'4.26 (samb)'!F45,'4.26 (samb)'!F49,'4.26 (samb)'!F53,'4.26 (samb)'!F57,'4.26 (samb)'!F62,'4.26 (samb)'!F67,'4.26 (samb)'!F71,'4.26 (samb)'!F76,'4.26 (samb)'!F80,'4.26 (samb)'!F84,'4.26'!F55)</f>
        <v>1248</v>
      </c>
      <c r="G18" s="816">
        <f>SUM(G23,G27,G32,G36,G41,G46,G51,G60,G65,G71,'4.26 (samb)'!G19,'4.26 (samb)'!G23,'4.26 (samb)'!G28,'4.26 (samb)'!G32,'4.26 (samb)'!G36,'4.26 (samb)'!G40,'4.26 (samb)'!G45,'4.26 (samb)'!G49,'4.26 (samb)'!G53,'4.26 (samb)'!G57,'4.26 (samb)'!G62,'4.26 (samb)'!G67,'4.26 (samb)'!G71,'4.26 (samb)'!G76,'4.26 (samb)'!G80,'4.26 (samb)'!G84,'4.26'!G55)</f>
        <v>1226</v>
      </c>
      <c r="H18" s="816"/>
      <c r="I18" s="816">
        <f>SUM(I23,I27,I32,I36,I41,I46,I51,I60,I65,I71,'4.26 (samb)'!I19,'4.26 (samb)'!I23,'4.26 (samb)'!I28,'4.26 (samb)'!I32,'4.26 (samb)'!I36,'4.26 (samb)'!I40,'4.26 (samb)'!I45,'4.26 (samb)'!I49,'4.26 (samb)'!I53,'4.26 (samb)'!I57,'4.26 (samb)'!I62,'4.26 (samb)'!I67,'4.26 (samb)'!I71,'4.26 (samb)'!I76,'4.26 (samb)'!I80,'4.26 (samb)'!I84,'4.26'!I55)</f>
        <v>23591</v>
      </c>
      <c r="J18" s="816">
        <f>SUM(J23,J27,J32,J36,J41,J46,J51,J60,J65,J71,'4.26 (samb)'!J19,'4.26 (samb)'!J23,'4.26 (samb)'!J28,'4.26 (samb)'!J32,'4.26 (samb)'!J36,'4.26 (samb)'!J40,'4.26 (samb)'!J45,'4.26 (samb)'!J49,'4.26 (samb)'!J53,'4.26 (samb)'!J57,'4.26 (samb)'!J62,'4.26 (samb)'!J67,'4.26 (samb)'!J71,'4.26 (samb)'!J76,'4.26 (samb)'!J80,'4.26 (samb)'!J84,'4.26'!J55)</f>
        <v>6356</v>
      </c>
      <c r="K18" s="816">
        <f>SUM(K23,K27,K32,K36,K41,K46,K51,K60,K65,K71,'4.26 (samb)'!K19,'4.26 (samb)'!K23,'4.26 (samb)'!K28,'4.26 (samb)'!K32,'4.26 (samb)'!K36,'4.26 (samb)'!K40,'4.26 (samb)'!K45,'4.26 (samb)'!K49,'4.26 (samb)'!K53,'4.26 (samb)'!K57,'4.26 (samb)'!K62,'4.26 (samb)'!K67,'4.26 (samb)'!K71,'4.26 (samb)'!K76,'4.26 (samb)'!K80,'4.26 (samb)'!K84,'4.26'!K55)</f>
        <v>17235</v>
      </c>
      <c r="L18" s="830"/>
    </row>
    <row r="19" spans="1:18" s="32" customFormat="1" ht="15" customHeight="1">
      <c r="A19" s="40"/>
      <c r="B19" s="47"/>
      <c r="C19" s="33"/>
      <c r="D19" s="200">
        <v>2024</v>
      </c>
      <c r="E19" s="816">
        <f>SUM(E24,E28,E33,E37,E42,E47,E52,E61,E66,E72,'4.26 (samb)'!E20,'4.26 (samb)'!E24,'4.26 (samb)'!E29,'4.26 (samb)'!E33,'4.26 (samb)'!E37,'4.26 (samb)'!E41,'4.26 (samb)'!E46,'4.26 (samb)'!E50,'4.26 (samb)'!E54,'4.26 (samb)'!E58,'4.26 (samb)'!E63,'4.26 (samb)'!E68,'4.26 (samb)'!E72,'4.26 (samb)'!E77,'4.26 (samb)'!E81,'4.26 (samb)'!E85,'4.26'!E56)</f>
        <v>2666</v>
      </c>
      <c r="F19" s="816">
        <f>SUM(F24,F28,F33,F37,F42,F47,F52,F61,F66,F72,'4.26 (samb)'!F20,'4.26 (samb)'!F24,'4.26 (samb)'!F29,'4.26 (samb)'!F33,'4.26 (samb)'!F37,'4.26 (samb)'!F41,'4.26 (samb)'!F46,'4.26 (samb)'!F50,'4.26 (samb)'!F54,'4.26 (samb)'!F58,'4.26 (samb)'!F63,'4.26 (samb)'!F68,'4.26 (samb)'!F72,'4.26 (samb)'!F77,'4.26 (samb)'!F81,'4.26 (samb)'!F85,'4.26'!F56)</f>
        <v>1254</v>
      </c>
      <c r="G19" s="816">
        <f>SUM(G24,G28,G33,G37,G42,G47,G52,G61,G66,G72,'4.26 (samb)'!G20,'4.26 (samb)'!G24,'4.26 (samb)'!G29,'4.26 (samb)'!G33,'4.26 (samb)'!G37,'4.26 (samb)'!G41,'4.26 (samb)'!G46,'4.26 (samb)'!G50,'4.26 (samb)'!G54,'4.26 (samb)'!G58,'4.26 (samb)'!G63,'4.26 (samb)'!G68,'4.26 (samb)'!G72,'4.26 (samb)'!G77,'4.26 (samb)'!G81,'4.26 (samb)'!G85,'4.26'!G56)</f>
        <v>1412</v>
      </c>
      <c r="H19" s="816"/>
      <c r="I19" s="816">
        <f>SUM(I24,I28,I33,I37,I42,I47,I52,I61,I66,I72,'4.26 (samb)'!I20,'4.26 (samb)'!I24,'4.26 (samb)'!I29,'4.26 (samb)'!I33,'4.26 (samb)'!I37,'4.26 (samb)'!I41,'4.26 (samb)'!I46,'4.26 (samb)'!I50,'4.26 (samb)'!I54,'4.26 (samb)'!I58,'4.26 (samb)'!I63,'4.26 (samb)'!I68,'4.26 (samb)'!I72,'4.26 (samb)'!I77,'4.26 (samb)'!I81,'4.26 (samb)'!I85,'4.26'!I56)</f>
        <v>31831</v>
      </c>
      <c r="J19" s="816">
        <f>SUM(J24,J28,J33,J37,J42,J47,J52,J61,J66,J72,'4.26 (samb)'!J20,'4.26 (samb)'!J24,'4.26 (samb)'!J29,'4.26 (samb)'!J33,'4.26 (samb)'!J37,'4.26 (samb)'!J41,'4.26 (samb)'!J46,'4.26 (samb)'!J50,'4.26 (samb)'!J54,'4.26 (samb)'!J58,'4.26 (samb)'!J63,'4.26 (samb)'!J68,'4.26 (samb)'!J72,'4.26 (samb)'!J77,'4.26 (samb)'!J81,'4.26 (samb)'!J85,'4.26'!J56)</f>
        <v>9541</v>
      </c>
      <c r="K19" s="816">
        <f>SUM(K24,K28,K33,K37,K42,K47,K52,K61,K66,K72,'4.26 (samb)'!K20,'4.26 (samb)'!K24,'4.26 (samb)'!K29,'4.26 (samb)'!K33,'4.26 (samb)'!K37,'4.26 (samb)'!K41,'4.26 (samb)'!K46,'4.26 (samb)'!K50,'4.26 (samb)'!K54,'4.26 (samb)'!K58,'4.26 (samb)'!K63,'4.26 (samb)'!K68,'4.26 (samb)'!K72,'4.26 (samb)'!K77,'4.26 (samb)'!K81,'4.26 (samb)'!K85,'4.26'!K56)</f>
        <v>22290</v>
      </c>
      <c r="L19" s="830"/>
    </row>
    <row r="20" spans="1:18" s="32" customFormat="1" ht="6.95" customHeight="1">
      <c r="A20" s="40"/>
      <c r="B20" s="47"/>
      <c r="C20" s="33"/>
      <c r="D20" s="205"/>
      <c r="E20" s="36"/>
      <c r="F20" s="36"/>
      <c r="G20" s="36"/>
      <c r="H20" s="36"/>
      <c r="I20" s="36"/>
      <c r="J20" s="36"/>
      <c r="K20" s="36"/>
      <c r="L20" s="830"/>
    </row>
    <row r="21" spans="1:18" s="32" customFormat="1" ht="15" customHeight="1">
      <c r="A21" s="40"/>
      <c r="B21" s="10" t="s">
        <v>13</v>
      </c>
      <c r="C21" s="33"/>
      <c r="D21" s="205"/>
      <c r="E21" s="36"/>
      <c r="F21" s="36"/>
      <c r="G21" s="36"/>
      <c r="H21" s="36"/>
      <c r="I21" s="36"/>
      <c r="J21" s="36"/>
      <c r="K21" s="36"/>
      <c r="L21" s="830"/>
    </row>
    <row r="22" spans="1:18" s="32" customFormat="1" ht="15" customHeight="1">
      <c r="A22" s="40"/>
      <c r="B22" s="35" t="s">
        <v>398</v>
      </c>
      <c r="C22" s="33"/>
      <c r="D22" s="205">
        <v>2022</v>
      </c>
      <c r="E22" s="36">
        <f>SUM(F22:G22)</f>
        <v>67</v>
      </c>
      <c r="F22" s="36">
        <v>32</v>
      </c>
      <c r="G22" s="36">
        <v>35</v>
      </c>
      <c r="H22" s="36"/>
      <c r="I22" s="36">
        <f>SUM(J22:K22)</f>
        <v>770</v>
      </c>
      <c r="J22" s="36">
        <v>143</v>
      </c>
      <c r="K22" s="36">
        <v>627</v>
      </c>
      <c r="L22" s="830"/>
      <c r="Q22" s="815"/>
      <c r="R22" s="815"/>
    </row>
    <row r="23" spans="1:18" s="32" customFormat="1" ht="15" customHeight="1">
      <c r="A23" s="40"/>
      <c r="B23" s="38" t="s">
        <v>399</v>
      </c>
      <c r="C23" s="33"/>
      <c r="D23" s="205">
        <v>2023</v>
      </c>
      <c r="E23" s="36">
        <f>SUM(F23:G23)</f>
        <v>68</v>
      </c>
      <c r="F23" s="36">
        <v>35</v>
      </c>
      <c r="G23" s="36">
        <v>33</v>
      </c>
      <c r="H23" s="36"/>
      <c r="I23" s="36">
        <f>SUM(J23:K23)</f>
        <v>877</v>
      </c>
      <c r="J23" s="36">
        <v>206</v>
      </c>
      <c r="K23" s="36">
        <v>671</v>
      </c>
      <c r="L23" s="830"/>
      <c r="Q23" s="815"/>
      <c r="R23" s="815"/>
    </row>
    <row r="24" spans="1:18" s="32" customFormat="1" ht="15" customHeight="1">
      <c r="A24" s="40"/>
      <c r="B24" s="38"/>
      <c r="C24" s="33"/>
      <c r="D24" s="205">
        <v>2024</v>
      </c>
      <c r="E24" s="36">
        <f>SUM(F24:G24)</f>
        <v>85</v>
      </c>
      <c r="F24" s="36">
        <v>42</v>
      </c>
      <c r="G24" s="36">
        <v>43</v>
      </c>
      <c r="H24" s="36"/>
      <c r="I24" s="36">
        <f>SUM(J24:K24)</f>
        <v>1219</v>
      </c>
      <c r="J24" s="36">
        <v>316</v>
      </c>
      <c r="K24" s="36">
        <v>903</v>
      </c>
      <c r="L24" s="830"/>
      <c r="Q24" s="815"/>
      <c r="R24" s="815"/>
    </row>
    <row r="25" spans="1:18" s="32" customFormat="1" ht="6.95" customHeight="1">
      <c r="A25" s="40"/>
      <c r="B25" s="38"/>
      <c r="C25" s="33"/>
      <c r="D25" s="205"/>
      <c r="E25" s="36"/>
      <c r="F25" s="36"/>
      <c r="G25" s="36"/>
      <c r="H25" s="36"/>
      <c r="I25" s="36"/>
      <c r="J25" s="36"/>
      <c r="K25" s="36"/>
      <c r="L25" s="830"/>
      <c r="Q25" s="815"/>
      <c r="R25" s="815"/>
    </row>
    <row r="26" spans="1:18" s="32" customFormat="1" ht="15" customHeight="1">
      <c r="A26" s="40"/>
      <c r="B26" s="35" t="s">
        <v>400</v>
      </c>
      <c r="C26" s="33"/>
      <c r="D26" s="205">
        <v>2022</v>
      </c>
      <c r="E26" s="36">
        <f>SUM(F26:G26)</f>
        <v>114</v>
      </c>
      <c r="F26" s="36">
        <v>51</v>
      </c>
      <c r="G26" s="36">
        <v>63</v>
      </c>
      <c r="H26" s="36"/>
      <c r="I26" s="36">
        <f>SUM(J26:K26)</f>
        <v>1232</v>
      </c>
      <c r="J26" s="36">
        <v>367</v>
      </c>
      <c r="K26" s="36">
        <v>865</v>
      </c>
      <c r="L26" s="830"/>
      <c r="Q26" s="815"/>
      <c r="R26" s="815"/>
    </row>
    <row r="27" spans="1:18" s="32" customFormat="1" ht="15" customHeight="1">
      <c r="A27" s="40"/>
      <c r="B27" s="38" t="s">
        <v>401</v>
      </c>
      <c r="C27" s="33"/>
      <c r="D27" s="205">
        <v>2023</v>
      </c>
      <c r="E27" s="36">
        <f>SUM(F27:G27)</f>
        <v>113</v>
      </c>
      <c r="F27" s="36">
        <v>46</v>
      </c>
      <c r="G27" s="36">
        <v>67</v>
      </c>
      <c r="H27" s="36"/>
      <c r="I27" s="36">
        <f>SUM(J27:K27)</f>
        <v>1101</v>
      </c>
      <c r="J27" s="36">
        <v>322</v>
      </c>
      <c r="K27" s="36">
        <v>779</v>
      </c>
      <c r="L27" s="830"/>
      <c r="Q27" s="815"/>
      <c r="R27" s="815"/>
    </row>
    <row r="28" spans="1:18" s="32" customFormat="1" ht="15" customHeight="1">
      <c r="A28" s="40"/>
      <c r="B28" s="38"/>
      <c r="C28" s="33"/>
      <c r="D28" s="205">
        <v>2024</v>
      </c>
      <c r="E28" s="36">
        <f>SUM(F28:G28)</f>
        <v>112</v>
      </c>
      <c r="F28" s="36">
        <v>45</v>
      </c>
      <c r="G28" s="36">
        <v>67</v>
      </c>
      <c r="H28" s="36"/>
      <c r="I28" s="36">
        <f>SUM(J28:K28)</f>
        <v>1331</v>
      </c>
      <c r="J28" s="36">
        <v>423</v>
      </c>
      <c r="K28" s="36">
        <v>908</v>
      </c>
      <c r="L28" s="830"/>
      <c r="Q28" s="815"/>
      <c r="R28" s="815"/>
    </row>
    <row r="29" spans="1:18" s="32" customFormat="1" ht="6.95" customHeight="1">
      <c r="A29" s="40"/>
      <c r="B29" s="38"/>
      <c r="C29" s="33"/>
      <c r="D29" s="205"/>
      <c r="E29" s="36"/>
      <c r="F29" s="36"/>
      <c r="G29" s="36"/>
      <c r="H29" s="36"/>
      <c r="I29" s="36"/>
      <c r="J29" s="36"/>
      <c r="K29" s="36"/>
      <c r="L29" s="830"/>
      <c r="Q29" s="815"/>
      <c r="R29" s="815"/>
    </row>
    <row r="30" spans="1:18" s="32" customFormat="1" ht="15" customHeight="1">
      <c r="A30" s="40"/>
      <c r="B30" s="10" t="s">
        <v>14</v>
      </c>
      <c r="C30" s="33"/>
      <c r="D30" s="205"/>
      <c r="E30" s="36"/>
      <c r="F30" s="36"/>
      <c r="G30" s="36"/>
      <c r="H30" s="36"/>
      <c r="I30" s="36"/>
      <c r="J30" s="36"/>
      <c r="K30" s="36"/>
      <c r="L30" s="830"/>
      <c r="Q30" s="815"/>
      <c r="R30" s="815"/>
    </row>
    <row r="31" spans="1:18" s="32" customFormat="1" ht="15" customHeight="1">
      <c r="A31" s="40"/>
      <c r="B31" s="35" t="s">
        <v>402</v>
      </c>
      <c r="C31" s="33"/>
      <c r="D31" s="205">
        <v>2022</v>
      </c>
      <c r="E31" s="36">
        <f>SUM(F31:G31)</f>
        <v>151</v>
      </c>
      <c r="F31" s="36">
        <v>85</v>
      </c>
      <c r="G31" s="36">
        <v>66</v>
      </c>
      <c r="H31" s="36"/>
      <c r="I31" s="36">
        <f>SUM(J31:K31)</f>
        <v>1543</v>
      </c>
      <c r="J31" s="36">
        <v>498</v>
      </c>
      <c r="K31" s="36">
        <v>1045</v>
      </c>
      <c r="L31" s="830"/>
      <c r="Q31" s="815"/>
      <c r="R31" s="815"/>
    </row>
    <row r="32" spans="1:18" s="32" customFormat="1" ht="15" customHeight="1">
      <c r="A32" s="40"/>
      <c r="B32" s="38" t="s">
        <v>403</v>
      </c>
      <c r="C32" s="33"/>
      <c r="D32" s="205">
        <v>2023</v>
      </c>
      <c r="E32" s="36">
        <f>SUM(F32:G32)</f>
        <v>132</v>
      </c>
      <c r="F32" s="36">
        <v>76</v>
      </c>
      <c r="G32" s="36">
        <v>56</v>
      </c>
      <c r="H32" s="36"/>
      <c r="I32" s="36">
        <f>SUM(J32:K32)</f>
        <v>1337</v>
      </c>
      <c r="J32" s="36">
        <v>454</v>
      </c>
      <c r="K32" s="36">
        <v>883</v>
      </c>
      <c r="L32" s="830"/>
      <c r="Q32" s="815"/>
      <c r="R32" s="815"/>
    </row>
    <row r="33" spans="1:23" s="32" customFormat="1" ht="15" customHeight="1">
      <c r="A33" s="40"/>
      <c r="B33" s="38"/>
      <c r="C33" s="33"/>
      <c r="D33" s="205">
        <v>2024</v>
      </c>
      <c r="E33" s="36">
        <f>SUM(F33:G33)</f>
        <v>156</v>
      </c>
      <c r="F33" s="36">
        <v>74</v>
      </c>
      <c r="G33" s="36">
        <v>82</v>
      </c>
      <c r="H33" s="36"/>
      <c r="I33" s="36">
        <f>SUM(J33:K33)</f>
        <v>1320</v>
      </c>
      <c r="J33" s="36">
        <v>429</v>
      </c>
      <c r="K33" s="36">
        <v>891</v>
      </c>
      <c r="L33" s="830"/>
      <c r="Q33" s="815"/>
      <c r="R33" s="815"/>
    </row>
    <row r="34" spans="1:23" s="32" customFormat="1" ht="6.95" customHeight="1">
      <c r="A34" s="40"/>
      <c r="B34" s="38"/>
      <c r="C34" s="33"/>
      <c r="D34" s="205"/>
      <c r="E34" s="36"/>
      <c r="F34" s="36"/>
      <c r="G34" s="36"/>
      <c r="H34" s="36"/>
      <c r="I34" s="36"/>
      <c r="J34" s="36"/>
      <c r="K34" s="36"/>
      <c r="L34" s="830"/>
      <c r="Q34" s="815"/>
      <c r="R34" s="815"/>
    </row>
    <row r="35" spans="1:23" s="32" customFormat="1" ht="15" customHeight="1">
      <c r="A35" s="40"/>
      <c r="B35" s="35" t="s">
        <v>404</v>
      </c>
      <c r="C35" s="33"/>
      <c r="D35" s="205">
        <v>2022</v>
      </c>
      <c r="E35" s="36">
        <f>SUM(F35:G35)</f>
        <v>89</v>
      </c>
      <c r="F35" s="36">
        <v>45</v>
      </c>
      <c r="G35" s="36">
        <v>44</v>
      </c>
      <c r="H35" s="36"/>
      <c r="I35" s="36">
        <f>SUM(J35:K35)</f>
        <v>839</v>
      </c>
      <c r="J35" s="36">
        <v>189</v>
      </c>
      <c r="K35" s="36">
        <v>650</v>
      </c>
      <c r="L35" s="830"/>
      <c r="Q35" s="815"/>
      <c r="R35" s="815"/>
    </row>
    <row r="36" spans="1:23" s="32" customFormat="1" ht="15" customHeight="1">
      <c r="A36" s="40"/>
      <c r="B36" s="38" t="s">
        <v>405</v>
      </c>
      <c r="C36" s="33"/>
      <c r="D36" s="205">
        <v>2023</v>
      </c>
      <c r="E36" s="36">
        <f>SUM(F36:G36)</f>
        <v>108</v>
      </c>
      <c r="F36" s="36">
        <v>50</v>
      </c>
      <c r="G36" s="36">
        <v>58</v>
      </c>
      <c r="H36" s="36"/>
      <c r="I36" s="36">
        <f>SUM(J36:K36)</f>
        <v>971</v>
      </c>
      <c r="J36" s="36">
        <v>207</v>
      </c>
      <c r="K36" s="36">
        <v>764</v>
      </c>
      <c r="L36" s="830"/>
      <c r="Q36" s="815"/>
      <c r="R36" s="815"/>
    </row>
    <row r="37" spans="1:23" s="32" customFormat="1" ht="15" customHeight="1">
      <c r="A37" s="40"/>
      <c r="B37" s="38"/>
      <c r="C37" s="33"/>
      <c r="D37" s="205">
        <v>2024</v>
      </c>
      <c r="E37" s="36">
        <f>SUM(F37:G37)</f>
        <v>111</v>
      </c>
      <c r="F37" s="36">
        <v>49</v>
      </c>
      <c r="G37" s="36">
        <v>62</v>
      </c>
      <c r="H37" s="36"/>
      <c r="I37" s="36">
        <f>SUM(J37:K37)</f>
        <v>1578</v>
      </c>
      <c r="J37" s="36">
        <v>407</v>
      </c>
      <c r="K37" s="36">
        <v>1171</v>
      </c>
      <c r="L37" s="830"/>
      <c r="Q37" s="815"/>
      <c r="R37" s="815"/>
    </row>
    <row r="38" spans="1:23" s="32" customFormat="1" ht="6.95" customHeight="1">
      <c r="A38" s="40"/>
      <c r="B38" s="38"/>
      <c r="C38" s="33"/>
      <c r="D38" s="205"/>
      <c r="E38" s="36"/>
      <c r="F38" s="36"/>
      <c r="G38" s="36"/>
      <c r="H38" s="36"/>
      <c r="I38" s="36"/>
      <c r="J38" s="36"/>
      <c r="K38" s="36"/>
      <c r="L38" s="830"/>
      <c r="Q38" s="815"/>
      <c r="R38" s="815"/>
    </row>
    <row r="39" spans="1:23" s="32" customFormat="1" ht="15" customHeight="1">
      <c r="A39" s="40"/>
      <c r="B39" s="10" t="s">
        <v>15</v>
      </c>
      <c r="C39" s="33"/>
      <c r="D39" s="205"/>
      <c r="E39" s="36"/>
      <c r="F39" s="36"/>
      <c r="G39" s="36"/>
      <c r="H39" s="36"/>
      <c r="I39" s="36"/>
      <c r="J39" s="36"/>
      <c r="K39" s="36"/>
      <c r="L39" s="830"/>
      <c r="Q39" s="815"/>
      <c r="R39" s="815"/>
    </row>
    <row r="40" spans="1:23" s="32" customFormat="1" ht="15" customHeight="1">
      <c r="A40" s="40"/>
      <c r="B40" s="35" t="s">
        <v>406</v>
      </c>
      <c r="C40" s="33"/>
      <c r="D40" s="205">
        <v>2022</v>
      </c>
      <c r="E40" s="36">
        <f>SUM(F40:G40)</f>
        <v>82</v>
      </c>
      <c r="F40" s="36">
        <v>57</v>
      </c>
      <c r="G40" s="36">
        <v>25</v>
      </c>
      <c r="H40" s="36"/>
      <c r="I40" s="36">
        <f>SUM(J40:K40)</f>
        <v>818</v>
      </c>
      <c r="J40" s="36">
        <v>233</v>
      </c>
      <c r="K40" s="36">
        <v>585</v>
      </c>
      <c r="L40" s="830"/>
      <c r="Q40" s="815"/>
      <c r="R40" s="815"/>
    </row>
    <row r="41" spans="1:23" s="32" customFormat="1" ht="15" customHeight="1">
      <c r="A41" s="40"/>
      <c r="B41" s="47" t="s">
        <v>407</v>
      </c>
      <c r="C41" s="33"/>
      <c r="D41" s="205">
        <v>2023</v>
      </c>
      <c r="E41" s="36">
        <f>SUM(F41:G41)</f>
        <v>101</v>
      </c>
      <c r="F41" s="36">
        <v>66</v>
      </c>
      <c r="G41" s="36">
        <v>35</v>
      </c>
      <c r="H41" s="36"/>
      <c r="I41" s="36">
        <f>SUM(J41:K41)</f>
        <v>933</v>
      </c>
      <c r="J41" s="36">
        <v>257</v>
      </c>
      <c r="K41" s="36">
        <v>676</v>
      </c>
      <c r="L41" s="830"/>
      <c r="Q41" s="815"/>
      <c r="R41" s="815"/>
    </row>
    <row r="42" spans="1:23" s="32" customFormat="1" ht="15" customHeight="1">
      <c r="A42" s="40"/>
      <c r="B42" s="47"/>
      <c r="C42" s="33"/>
      <c r="D42" s="205">
        <v>2024</v>
      </c>
      <c r="E42" s="36">
        <f>SUM(F42:G42)</f>
        <v>116</v>
      </c>
      <c r="F42" s="36">
        <v>67</v>
      </c>
      <c r="G42" s="36">
        <v>49</v>
      </c>
      <c r="H42" s="36"/>
      <c r="I42" s="36">
        <f>SUM(J42:K42)</f>
        <v>1446</v>
      </c>
      <c r="J42" s="36">
        <v>444</v>
      </c>
      <c r="K42" s="36">
        <v>1002</v>
      </c>
      <c r="L42" s="830"/>
      <c r="Q42" s="815"/>
      <c r="R42" s="815"/>
    </row>
    <row r="43" spans="1:23" s="32" customFormat="1" ht="6.95" customHeight="1">
      <c r="A43" s="40"/>
      <c r="B43" s="47"/>
      <c r="C43" s="33"/>
      <c r="D43" s="205"/>
      <c r="E43" s="36"/>
      <c r="F43" s="36"/>
      <c r="G43" s="36"/>
      <c r="H43" s="36"/>
      <c r="I43" s="36"/>
      <c r="J43" s="36"/>
      <c r="K43" s="36"/>
      <c r="L43" s="830"/>
      <c r="Q43" s="815"/>
      <c r="R43" s="815"/>
    </row>
    <row r="44" spans="1:23" s="32" customFormat="1" ht="15" customHeight="1">
      <c r="A44" s="40"/>
      <c r="B44" s="10" t="s">
        <v>16</v>
      </c>
      <c r="C44" s="33"/>
      <c r="D44" s="205"/>
      <c r="E44" s="36"/>
      <c r="F44" s="36"/>
      <c r="G44" s="36"/>
      <c r="H44" s="36"/>
      <c r="I44" s="36"/>
      <c r="J44" s="36"/>
      <c r="K44" s="36"/>
      <c r="L44" s="830"/>
      <c r="Q44" s="815"/>
      <c r="R44" s="815"/>
    </row>
    <row r="45" spans="1:23" s="32" customFormat="1" ht="15" customHeight="1">
      <c r="A45" s="40"/>
      <c r="B45" s="35" t="s">
        <v>408</v>
      </c>
      <c r="C45" s="33"/>
      <c r="D45" s="205">
        <v>2022</v>
      </c>
      <c r="E45" s="36">
        <f>SUM(F45:G45)</f>
        <v>99</v>
      </c>
      <c r="F45" s="36">
        <v>44</v>
      </c>
      <c r="G45" s="36">
        <v>55</v>
      </c>
      <c r="H45" s="36"/>
      <c r="I45" s="36">
        <f>SUM(J45:K45)</f>
        <v>956</v>
      </c>
      <c r="J45" s="36" t="s">
        <v>29</v>
      </c>
      <c r="K45" s="36">
        <v>956</v>
      </c>
      <c r="L45" s="830"/>
      <c r="Q45" s="815"/>
      <c r="R45" s="815"/>
    </row>
    <row r="46" spans="1:23" s="32" customFormat="1" ht="15" customHeight="1">
      <c r="A46" s="40"/>
      <c r="B46" s="47" t="s">
        <v>409</v>
      </c>
      <c r="C46" s="33"/>
      <c r="D46" s="205">
        <v>2023</v>
      </c>
      <c r="E46" s="36">
        <f>SUM(F46:G46)</f>
        <v>98</v>
      </c>
      <c r="F46" s="36">
        <v>43</v>
      </c>
      <c r="G46" s="36">
        <v>55</v>
      </c>
      <c r="H46" s="36"/>
      <c r="I46" s="36">
        <f>SUM(J46:K46)</f>
        <v>1080</v>
      </c>
      <c r="J46" s="36">
        <v>33</v>
      </c>
      <c r="K46" s="36">
        <v>1047</v>
      </c>
      <c r="L46" s="830"/>
      <c r="Q46" s="815"/>
      <c r="R46" s="815"/>
    </row>
    <row r="47" spans="1:23" s="32" customFormat="1" ht="15" customHeight="1">
      <c r="A47" s="40"/>
      <c r="B47" s="47"/>
      <c r="C47" s="33"/>
      <c r="D47" s="205">
        <v>2024</v>
      </c>
      <c r="E47" s="36">
        <f>SUM(F47:G47)</f>
        <v>112</v>
      </c>
      <c r="F47" s="36">
        <v>49</v>
      </c>
      <c r="G47" s="36">
        <v>63</v>
      </c>
      <c r="H47" s="36"/>
      <c r="I47" s="36">
        <f>SUM(J47:K47)</f>
        <v>1246</v>
      </c>
      <c r="J47" s="1901">
        <v>84</v>
      </c>
      <c r="K47" s="1901">
        <v>1162</v>
      </c>
      <c r="L47" s="830"/>
      <c r="Q47" s="815"/>
      <c r="R47" s="815"/>
      <c r="S47" s="50"/>
      <c r="T47" s="50"/>
      <c r="U47" s="51"/>
      <c r="V47" s="51"/>
      <c r="W47" s="52"/>
    </row>
    <row r="48" spans="1:23" s="32" customFormat="1" ht="6.95" customHeight="1">
      <c r="A48" s="40"/>
      <c r="B48" s="47"/>
      <c r="C48" s="33"/>
      <c r="D48" s="205"/>
      <c r="E48" s="36"/>
      <c r="F48" s="36"/>
      <c r="G48" s="36"/>
      <c r="H48" s="36"/>
      <c r="I48" s="36"/>
      <c r="J48" s="36"/>
      <c r="K48" s="36"/>
      <c r="L48" s="830"/>
      <c r="Q48" s="815"/>
      <c r="R48" s="815"/>
      <c r="S48" s="50"/>
      <c r="T48" s="50"/>
      <c r="U48" s="51"/>
      <c r="V48" s="51"/>
      <c r="W48" s="52"/>
    </row>
    <row r="49" spans="1:23" s="32" customFormat="1" ht="15" customHeight="1">
      <c r="A49" s="40"/>
      <c r="B49" s="10" t="s">
        <v>17</v>
      </c>
      <c r="C49" s="33"/>
      <c r="D49" s="205"/>
      <c r="E49" s="36"/>
      <c r="F49" s="36"/>
      <c r="G49" s="36"/>
      <c r="H49" s="36"/>
      <c r="I49" s="36"/>
      <c r="J49" s="36"/>
      <c r="K49" s="36"/>
      <c r="L49" s="830"/>
      <c r="Q49" s="815"/>
      <c r="R49" s="815"/>
      <c r="S49" s="50"/>
      <c r="T49" s="50"/>
      <c r="U49" s="51"/>
      <c r="V49" s="51"/>
      <c r="W49" s="52"/>
    </row>
    <row r="50" spans="1:23" s="32" customFormat="1" ht="15" customHeight="1">
      <c r="A50" s="40"/>
      <c r="B50" s="35" t="s">
        <v>410</v>
      </c>
      <c r="C50" s="33"/>
      <c r="D50" s="205">
        <v>2022</v>
      </c>
      <c r="E50" s="36">
        <f>SUM(F50:G50)</f>
        <v>75</v>
      </c>
      <c r="F50" s="36">
        <v>32</v>
      </c>
      <c r="G50" s="36">
        <v>43</v>
      </c>
      <c r="H50" s="36"/>
      <c r="I50" s="36">
        <f>SUM(J50:K50)</f>
        <v>472</v>
      </c>
      <c r="J50" s="36">
        <v>111</v>
      </c>
      <c r="K50" s="36">
        <v>361</v>
      </c>
      <c r="L50" s="830"/>
      <c r="Q50" s="815"/>
      <c r="R50" s="815"/>
    </row>
    <row r="51" spans="1:23" s="32" customFormat="1" ht="15" customHeight="1">
      <c r="A51" s="40"/>
      <c r="B51" s="47" t="s">
        <v>411</v>
      </c>
      <c r="C51" s="33"/>
      <c r="D51" s="205">
        <v>2023</v>
      </c>
      <c r="E51" s="36">
        <f>SUM(F51:G51)</f>
        <v>75</v>
      </c>
      <c r="F51" s="36">
        <v>29</v>
      </c>
      <c r="G51" s="36">
        <v>46</v>
      </c>
      <c r="H51" s="36"/>
      <c r="I51" s="36">
        <f>SUM(J51:K51)</f>
        <v>580</v>
      </c>
      <c r="J51" s="36">
        <v>181</v>
      </c>
      <c r="K51" s="36">
        <v>399</v>
      </c>
      <c r="L51" s="830"/>
      <c r="Q51" s="815"/>
      <c r="R51" s="815"/>
    </row>
    <row r="52" spans="1:23" s="32" customFormat="1" ht="15" customHeight="1">
      <c r="A52" s="40"/>
      <c r="B52" s="47"/>
      <c r="C52" s="33"/>
      <c r="D52" s="205">
        <v>2024</v>
      </c>
      <c r="E52" s="36">
        <f>SUM(F52:G52)</f>
        <v>84</v>
      </c>
      <c r="F52" s="36">
        <v>35</v>
      </c>
      <c r="G52" s="36">
        <v>49</v>
      </c>
      <c r="H52" s="36"/>
      <c r="I52" s="36">
        <f>SUM(J52:K52)</f>
        <v>1127</v>
      </c>
      <c r="J52" s="36">
        <v>399</v>
      </c>
      <c r="K52" s="36">
        <v>728</v>
      </c>
      <c r="L52" s="830"/>
      <c r="Q52" s="815"/>
      <c r="R52" s="815"/>
    </row>
    <row r="53" spans="1:23" ht="6.95" customHeight="1">
      <c r="A53" s="47"/>
      <c r="B53" s="47"/>
      <c r="C53" s="33"/>
      <c r="D53" s="205"/>
      <c r="E53" s="36"/>
      <c r="F53" s="36"/>
      <c r="G53" s="36"/>
      <c r="H53" s="36"/>
      <c r="I53" s="36"/>
      <c r="J53" s="36"/>
      <c r="K53" s="36"/>
    </row>
    <row r="54" spans="1:23" ht="12.95" customHeight="1">
      <c r="A54" s="35"/>
      <c r="B54" s="839" t="s">
        <v>412</v>
      </c>
      <c r="C54" s="33"/>
      <c r="D54" s="205">
        <v>2022</v>
      </c>
      <c r="E54" s="36">
        <f>SUM(F54:G54)</f>
        <v>143</v>
      </c>
      <c r="F54" s="36">
        <v>69</v>
      </c>
      <c r="G54" s="36">
        <v>74</v>
      </c>
      <c r="H54" s="36"/>
      <c r="I54" s="36">
        <f>SUM(J54:K54)</f>
        <v>1303</v>
      </c>
      <c r="J54" s="36">
        <v>335</v>
      </c>
      <c r="K54" s="36">
        <v>968</v>
      </c>
    </row>
    <row r="55" spans="1:23" ht="12.95" customHeight="1">
      <c r="A55" s="47"/>
      <c r="B55" s="840" t="s">
        <v>766</v>
      </c>
      <c r="C55" s="47"/>
      <c r="D55" s="205">
        <v>2023</v>
      </c>
      <c r="E55" s="36">
        <f>SUM(F55:G55)</f>
        <v>129</v>
      </c>
      <c r="F55" s="36">
        <v>59</v>
      </c>
      <c r="G55" s="36">
        <v>70</v>
      </c>
      <c r="H55" s="36"/>
      <c r="I55" s="36">
        <f>SUM(J55:K55)</f>
        <v>1286</v>
      </c>
      <c r="J55" s="36">
        <v>376</v>
      </c>
      <c r="K55" s="36">
        <v>910</v>
      </c>
    </row>
    <row r="56" spans="1:23" ht="12.95" customHeight="1">
      <c r="A56" s="33"/>
      <c r="B56" s="33"/>
      <c r="C56" s="33"/>
      <c r="D56" s="205">
        <v>2024</v>
      </c>
      <c r="E56" s="36">
        <f>SUM(F56:G56)</f>
        <v>138</v>
      </c>
      <c r="F56" s="36">
        <v>58</v>
      </c>
      <c r="G56" s="36">
        <v>80</v>
      </c>
      <c r="H56" s="36"/>
      <c r="I56" s="36">
        <f>SUM(J56:K56)</f>
        <v>1330</v>
      </c>
      <c r="J56" s="36">
        <v>444</v>
      </c>
      <c r="K56" s="36">
        <v>886</v>
      </c>
      <c r="L56" s="830"/>
      <c r="M56" s="40"/>
    </row>
    <row r="57" spans="1:23" s="32" customFormat="1" ht="6.95" customHeight="1">
      <c r="A57" s="40"/>
      <c r="B57" s="47"/>
      <c r="C57" s="33"/>
      <c r="D57" s="205"/>
      <c r="E57" s="36"/>
      <c r="F57" s="36"/>
      <c r="G57" s="36"/>
      <c r="H57" s="36"/>
      <c r="I57" s="36"/>
      <c r="J57" s="36"/>
      <c r="K57" s="36"/>
      <c r="L57" s="830"/>
      <c r="Q57" s="815"/>
      <c r="R57" s="815"/>
    </row>
    <row r="58" spans="1:23" s="32" customFormat="1" ht="15" customHeight="1">
      <c r="A58" s="40"/>
      <c r="B58" s="10" t="s">
        <v>18</v>
      </c>
      <c r="C58" s="33"/>
      <c r="D58" s="205"/>
      <c r="E58" s="36"/>
      <c r="F58" s="36"/>
      <c r="G58" s="36"/>
      <c r="H58" s="36"/>
      <c r="I58" s="36"/>
      <c r="J58" s="36"/>
      <c r="K58" s="36"/>
      <c r="L58" s="830"/>
      <c r="Q58" s="815"/>
      <c r="R58" s="815"/>
    </row>
    <row r="59" spans="1:23" s="32" customFormat="1" ht="15" customHeight="1">
      <c r="A59" s="40"/>
      <c r="B59" s="35" t="s">
        <v>413</v>
      </c>
      <c r="C59" s="33"/>
      <c r="D59" s="205">
        <v>2022</v>
      </c>
      <c r="E59" s="36">
        <f>SUM(F59:G59)</f>
        <v>90</v>
      </c>
      <c r="F59" s="36">
        <v>59</v>
      </c>
      <c r="G59" s="36">
        <v>31</v>
      </c>
      <c r="H59" s="36"/>
      <c r="I59" s="36">
        <f>SUM(J59:K59)</f>
        <v>1197</v>
      </c>
      <c r="J59" s="36">
        <v>298</v>
      </c>
      <c r="K59" s="36">
        <v>899</v>
      </c>
      <c r="L59" s="830"/>
      <c r="Q59" s="815"/>
      <c r="R59" s="815"/>
      <c r="V59" s="53"/>
    </row>
    <row r="60" spans="1:23" s="32" customFormat="1" ht="15" customHeight="1">
      <c r="A60" s="40"/>
      <c r="B60" s="47" t="s">
        <v>414</v>
      </c>
      <c r="C60" s="33"/>
      <c r="D60" s="205">
        <v>2023</v>
      </c>
      <c r="E60" s="36">
        <f>SUM(F60:G60)</f>
        <v>89</v>
      </c>
      <c r="F60" s="36">
        <v>55</v>
      </c>
      <c r="G60" s="36">
        <v>34</v>
      </c>
      <c r="H60" s="36"/>
      <c r="I60" s="36">
        <f>SUM(J60:K60)</f>
        <v>987</v>
      </c>
      <c r="J60" s="36">
        <v>264</v>
      </c>
      <c r="K60" s="36">
        <v>723</v>
      </c>
      <c r="L60" s="830"/>
      <c r="Q60" s="815"/>
      <c r="R60" s="815"/>
    </row>
    <row r="61" spans="1:23" s="32" customFormat="1" ht="15" customHeight="1">
      <c r="A61" s="40"/>
      <c r="B61" s="47"/>
      <c r="C61" s="33"/>
      <c r="D61" s="205">
        <v>2024</v>
      </c>
      <c r="E61" s="36">
        <f>SUM(F61:G61)</f>
        <v>98</v>
      </c>
      <c r="F61" s="36">
        <v>58</v>
      </c>
      <c r="G61" s="36">
        <v>40</v>
      </c>
      <c r="H61" s="36"/>
      <c r="I61" s="36">
        <f>SUM(J61:K61)</f>
        <v>1277</v>
      </c>
      <c r="J61" s="36">
        <v>351</v>
      </c>
      <c r="K61" s="36">
        <v>926</v>
      </c>
      <c r="L61" s="830"/>
      <c r="Q61" s="815"/>
      <c r="R61" s="815"/>
    </row>
    <row r="62" spans="1:23" s="32" customFormat="1" ht="6.95" customHeight="1">
      <c r="A62" s="40"/>
      <c r="B62" s="47"/>
      <c r="C62" s="33"/>
      <c r="D62" s="205"/>
      <c r="E62" s="36"/>
      <c r="F62" s="36"/>
      <c r="G62" s="36"/>
      <c r="H62" s="36"/>
      <c r="I62" s="36"/>
      <c r="J62" s="36"/>
      <c r="K62" s="36"/>
      <c r="L62" s="830"/>
      <c r="Q62" s="815"/>
      <c r="R62" s="815"/>
    </row>
    <row r="63" spans="1:23" s="32" customFormat="1" ht="15" customHeight="1">
      <c r="A63" s="40"/>
      <c r="B63" s="10" t="s">
        <v>20</v>
      </c>
      <c r="C63" s="33"/>
      <c r="D63" s="205"/>
      <c r="E63" s="36"/>
      <c r="F63" s="36"/>
      <c r="G63" s="36"/>
      <c r="H63" s="36"/>
      <c r="I63" s="36"/>
      <c r="J63" s="36"/>
      <c r="K63" s="36"/>
      <c r="L63" s="830"/>
      <c r="Q63" s="815"/>
      <c r="R63" s="815"/>
    </row>
    <row r="64" spans="1:23" s="32" customFormat="1" ht="15" customHeight="1">
      <c r="A64" s="40"/>
      <c r="B64" s="35" t="s">
        <v>415</v>
      </c>
      <c r="C64" s="45"/>
      <c r="D64" s="205">
        <v>2022</v>
      </c>
      <c r="E64" s="36">
        <f>SUM(F64:G64)</f>
        <v>157</v>
      </c>
      <c r="F64" s="36">
        <v>92</v>
      </c>
      <c r="G64" s="36">
        <v>65</v>
      </c>
      <c r="H64" s="36"/>
      <c r="I64" s="36">
        <f>SUM(J64:K64)</f>
        <v>1445</v>
      </c>
      <c r="J64" s="36">
        <v>357</v>
      </c>
      <c r="K64" s="36">
        <v>1088</v>
      </c>
      <c r="L64" s="830"/>
      <c r="Q64" s="815"/>
      <c r="R64" s="815"/>
    </row>
    <row r="65" spans="1:23" s="32" customFormat="1" ht="15" customHeight="1">
      <c r="A65" s="40"/>
      <c r="B65" s="35" t="s">
        <v>416</v>
      </c>
      <c r="C65" s="45"/>
      <c r="D65" s="205">
        <v>2023</v>
      </c>
      <c r="E65" s="36">
        <f>SUM(F65:G65)</f>
        <v>159</v>
      </c>
      <c r="F65" s="36">
        <v>92</v>
      </c>
      <c r="G65" s="36">
        <v>67</v>
      </c>
      <c r="H65" s="36"/>
      <c r="I65" s="36">
        <f>SUM(J65:K65)</f>
        <v>1221</v>
      </c>
      <c r="J65" s="36">
        <v>346</v>
      </c>
      <c r="K65" s="36">
        <v>875</v>
      </c>
      <c r="L65" s="830"/>
      <c r="Q65" s="815"/>
      <c r="R65" s="815"/>
    </row>
    <row r="66" spans="1:23" s="32" customFormat="1" ht="15" customHeight="1">
      <c r="A66" s="40"/>
      <c r="B66" s="47" t="s">
        <v>417</v>
      </c>
      <c r="C66" s="45"/>
      <c r="D66" s="205">
        <v>2024</v>
      </c>
      <c r="E66" s="36">
        <f>SUM(F66:G66)</f>
        <v>162</v>
      </c>
      <c r="F66" s="36">
        <v>90</v>
      </c>
      <c r="G66" s="36">
        <v>72</v>
      </c>
      <c r="H66" s="36"/>
      <c r="I66" s="36">
        <f>SUM(J66:K66)</f>
        <v>1528</v>
      </c>
      <c r="J66" s="36">
        <v>458</v>
      </c>
      <c r="K66" s="36">
        <v>1070</v>
      </c>
      <c r="L66" s="830"/>
      <c r="Q66" s="815"/>
      <c r="R66" s="815"/>
    </row>
    <row r="67" spans="1:23" s="32" customFormat="1" ht="15" customHeight="1">
      <c r="A67" s="40"/>
      <c r="B67" s="38" t="s">
        <v>418</v>
      </c>
      <c r="C67" s="33"/>
      <c r="D67" s="205"/>
      <c r="E67" s="36"/>
      <c r="F67" s="36"/>
      <c r="G67" s="36"/>
      <c r="H67" s="36"/>
      <c r="I67" s="36"/>
      <c r="J67" s="36"/>
      <c r="K67" s="36"/>
      <c r="L67" s="830"/>
      <c r="Q67" s="815"/>
      <c r="R67" s="815"/>
    </row>
    <row r="68" spans="1:23" s="32" customFormat="1" ht="6.95" customHeight="1">
      <c r="A68" s="40"/>
      <c r="B68" s="47"/>
      <c r="C68" s="33"/>
      <c r="D68" s="205"/>
      <c r="E68" s="36"/>
      <c r="F68" s="36"/>
      <c r="G68" s="36"/>
      <c r="H68" s="36"/>
      <c r="I68" s="36"/>
      <c r="J68" s="36"/>
      <c r="K68" s="36"/>
      <c r="L68" s="830"/>
      <c r="Q68" s="815"/>
      <c r="R68" s="815"/>
    </row>
    <row r="69" spans="1:23" s="32" customFormat="1" ht="15" customHeight="1">
      <c r="A69" s="40"/>
      <c r="B69" s="10" t="s">
        <v>21</v>
      </c>
      <c r="C69" s="33"/>
      <c r="D69" s="205"/>
      <c r="E69" s="36"/>
      <c r="F69" s="36"/>
      <c r="G69" s="36"/>
      <c r="H69" s="36"/>
      <c r="I69" s="36"/>
      <c r="J69" s="36"/>
      <c r="K69" s="36"/>
      <c r="L69" s="830"/>
      <c r="Q69" s="815"/>
      <c r="R69" s="815"/>
      <c r="S69" s="50"/>
      <c r="T69" s="50"/>
      <c r="U69" s="51"/>
      <c r="V69" s="51"/>
      <c r="W69" s="52"/>
    </row>
    <row r="70" spans="1:23" s="32" customFormat="1" ht="15" customHeight="1">
      <c r="A70" s="40"/>
      <c r="B70" s="35" t="s">
        <v>415</v>
      </c>
      <c r="C70" s="33"/>
      <c r="D70" s="205">
        <v>2022</v>
      </c>
      <c r="E70" s="36">
        <f>SUM(F70:G70)</f>
        <v>59</v>
      </c>
      <c r="F70" s="36">
        <v>34</v>
      </c>
      <c r="G70" s="36">
        <v>25</v>
      </c>
      <c r="H70" s="36"/>
      <c r="I70" s="36">
        <f>SUM(J70:K70)</f>
        <v>666</v>
      </c>
      <c r="J70" s="36">
        <v>182</v>
      </c>
      <c r="K70" s="36">
        <v>484</v>
      </c>
      <c r="L70" s="830"/>
      <c r="Q70" s="815"/>
      <c r="R70" s="815"/>
    </row>
    <row r="71" spans="1:23" s="32" customFormat="1" ht="15" customHeight="1">
      <c r="A71" s="40"/>
      <c r="B71" s="35" t="s">
        <v>419</v>
      </c>
      <c r="C71" s="33"/>
      <c r="D71" s="205">
        <v>2023</v>
      </c>
      <c r="E71" s="36">
        <f>SUM(F71:G71)</f>
        <v>73</v>
      </c>
      <c r="F71" s="36">
        <v>37</v>
      </c>
      <c r="G71" s="36">
        <v>36</v>
      </c>
      <c r="H71" s="36"/>
      <c r="I71" s="36">
        <f>SUM(J71:K71)</f>
        <v>840</v>
      </c>
      <c r="J71" s="36">
        <v>224</v>
      </c>
      <c r="K71" s="36">
        <v>616</v>
      </c>
      <c r="L71" s="830"/>
      <c r="Q71" s="815"/>
      <c r="R71" s="815"/>
    </row>
    <row r="72" spans="1:23" s="32" customFormat="1" ht="15" customHeight="1">
      <c r="A72" s="40"/>
      <c r="B72" s="38" t="s">
        <v>420</v>
      </c>
      <c r="C72" s="33"/>
      <c r="D72" s="205">
        <v>2024</v>
      </c>
      <c r="E72" s="36">
        <f>SUM(F72:G72)</f>
        <v>92</v>
      </c>
      <c r="F72" s="36">
        <v>42</v>
      </c>
      <c r="G72" s="36">
        <v>50</v>
      </c>
      <c r="H72" s="36"/>
      <c r="I72" s="36">
        <f>SUM(J72:K72)</f>
        <v>1343</v>
      </c>
      <c r="J72" s="36">
        <v>438</v>
      </c>
      <c r="K72" s="36">
        <v>905</v>
      </c>
      <c r="L72" s="830"/>
      <c r="Q72" s="815"/>
      <c r="R72" s="815"/>
    </row>
    <row r="73" spans="1:23" s="32" customFormat="1" ht="15" customHeight="1">
      <c r="A73" s="40"/>
      <c r="B73" s="38" t="s">
        <v>421</v>
      </c>
      <c r="C73" s="33"/>
      <c r="D73" s="41"/>
      <c r="E73" s="39"/>
      <c r="F73" s="39"/>
      <c r="G73" s="39"/>
      <c r="H73" s="36"/>
      <c r="I73" s="39"/>
      <c r="J73" s="39"/>
      <c r="K73" s="39"/>
      <c r="L73" s="830"/>
      <c r="Q73" s="815"/>
      <c r="R73" s="815"/>
    </row>
    <row r="74" spans="1:23" s="32" customFormat="1" ht="6.95" customHeight="1">
      <c r="A74" s="798"/>
      <c r="B74" s="809"/>
      <c r="C74" s="798"/>
      <c r="D74" s="841"/>
      <c r="E74" s="851"/>
      <c r="F74" s="851"/>
      <c r="G74" s="851"/>
      <c r="H74" s="852"/>
      <c r="I74" s="851"/>
      <c r="J74" s="851"/>
      <c r="K74" s="851"/>
      <c r="L74" s="841"/>
      <c r="Q74" s="815"/>
      <c r="R74" s="815"/>
      <c r="S74" s="50"/>
      <c r="T74" s="50"/>
      <c r="U74" s="51"/>
      <c r="V74" s="51"/>
      <c r="W74" s="52"/>
    </row>
    <row r="75" spans="1:23" s="803" customFormat="1" ht="16.5" customHeight="1">
      <c r="D75" s="844"/>
      <c r="E75" s="804"/>
      <c r="F75" s="805"/>
      <c r="G75" s="805"/>
      <c r="H75" s="719"/>
      <c r="I75" s="719"/>
      <c r="J75" s="719"/>
      <c r="L75" s="845" t="s">
        <v>30</v>
      </c>
    </row>
    <row r="76" spans="1:23" s="803" customFormat="1" ht="15" customHeight="1">
      <c r="C76" s="719"/>
      <c r="D76" s="846"/>
      <c r="E76" s="807"/>
      <c r="F76" s="719"/>
      <c r="G76" s="805"/>
      <c r="H76" s="719"/>
      <c r="I76" s="719"/>
      <c r="J76" s="719"/>
      <c r="L76" s="375" t="s">
        <v>275</v>
      </c>
    </row>
    <row r="77" spans="1:23" s="32" customFormat="1" ht="16.5">
      <c r="A77" s="40"/>
      <c r="B77" s="40"/>
      <c r="C77" s="40"/>
      <c r="D77" s="830"/>
      <c r="E77" s="780"/>
      <c r="F77" s="40"/>
      <c r="G77" s="40"/>
      <c r="H77" s="40"/>
      <c r="I77" s="780"/>
      <c r="J77" s="46"/>
      <c r="K77" s="40"/>
      <c r="L77" s="40"/>
    </row>
    <row r="78" spans="1:23" s="32" customFormat="1" ht="16.5">
      <c r="A78" s="40"/>
      <c r="B78" s="40"/>
      <c r="C78" s="40"/>
      <c r="D78" s="830"/>
      <c r="E78" s="780"/>
      <c r="F78" s="40"/>
      <c r="G78" s="40"/>
      <c r="H78" s="40"/>
      <c r="I78" s="780"/>
      <c r="J78" s="46"/>
      <c r="K78" s="791"/>
      <c r="L78" s="40"/>
    </row>
  </sheetData>
  <mergeCells count="4">
    <mergeCell ref="E11:G11"/>
    <mergeCell ref="I11:K11"/>
    <mergeCell ref="E12:G12"/>
    <mergeCell ref="I12:K12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8" orientation="portrait"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  <pageSetUpPr fitToPage="1"/>
  </sheetPr>
  <dimension ref="A1:M88"/>
  <sheetViews>
    <sheetView view="pageBreakPreview" zoomScale="80" zoomScaleNormal="100" zoomScaleSheetLayoutView="80" workbookViewId="0">
      <selection activeCell="L1" sqref="L1:L2"/>
    </sheetView>
  </sheetViews>
  <sheetFormatPr defaultColWidth="12.5703125" defaultRowHeight="17.25"/>
  <cols>
    <col min="1" max="1" width="1.85546875" style="577" customWidth="1"/>
    <col min="2" max="2" width="12.7109375" style="577" customWidth="1"/>
    <col min="3" max="3" width="21.42578125" style="577" customWidth="1"/>
    <col min="4" max="4" width="9" style="578" customWidth="1"/>
    <col min="5" max="5" width="8.140625" style="577" customWidth="1"/>
    <col min="6" max="6" width="10.7109375" style="577" customWidth="1"/>
    <col min="7" max="7" width="12.85546875" style="577" customWidth="1"/>
    <col min="8" max="8" width="1.85546875" style="577" customWidth="1"/>
    <col min="9" max="9" width="8.28515625" style="577" customWidth="1"/>
    <col min="10" max="10" width="10.7109375" style="577" customWidth="1"/>
    <col min="11" max="11" width="12.85546875" style="577" customWidth="1"/>
    <col min="12" max="12" width="1.7109375" style="577" customWidth="1"/>
    <col min="13" max="16384" width="12.5703125" style="577"/>
  </cols>
  <sheetData>
    <row r="1" spans="1:13">
      <c r="L1" s="2380" t="s">
        <v>110</v>
      </c>
    </row>
    <row r="2" spans="1:13">
      <c r="L2" s="2381" t="s">
        <v>111</v>
      </c>
    </row>
    <row r="3" spans="1:13" ht="8.1" customHeight="1"/>
    <row r="4" spans="1:13" ht="8.1" customHeight="1"/>
    <row r="5" spans="1:13" s="638" customFormat="1" ht="20.100000000000001" customHeight="1">
      <c r="A5" s="770"/>
      <c r="B5" s="770" t="s">
        <v>1439</v>
      </c>
      <c r="C5" s="736" t="s">
        <v>422</v>
      </c>
      <c r="D5" s="828"/>
      <c r="E5" s="53"/>
      <c r="F5" s="32"/>
      <c r="G5" s="32"/>
      <c r="H5" s="32"/>
      <c r="I5" s="53"/>
      <c r="J5" s="32"/>
      <c r="K5" s="32"/>
      <c r="L5" s="32"/>
      <c r="M5" s="32"/>
    </row>
    <row r="6" spans="1:13" s="1987" customFormat="1" ht="20.100000000000001" customHeight="1">
      <c r="A6" s="1982"/>
      <c r="B6" s="1982"/>
      <c r="C6" s="1985" t="s">
        <v>975</v>
      </c>
      <c r="D6" s="1986"/>
      <c r="E6" s="1984"/>
      <c r="F6" s="1980"/>
      <c r="G6" s="1980"/>
      <c r="H6" s="1980"/>
      <c r="I6" s="1984"/>
      <c r="J6" s="1980"/>
      <c r="K6" s="1980"/>
      <c r="L6" s="1980"/>
      <c r="M6" s="1980"/>
    </row>
    <row r="7" spans="1:13" s="638" customFormat="1" ht="16.5">
      <c r="A7" s="769"/>
      <c r="B7" s="769" t="s">
        <v>1440</v>
      </c>
      <c r="C7" s="743" t="s">
        <v>423</v>
      </c>
      <c r="D7" s="829"/>
      <c r="E7" s="53"/>
      <c r="F7" s="32"/>
      <c r="G7" s="32"/>
      <c r="H7" s="32"/>
      <c r="I7" s="53"/>
      <c r="J7" s="32"/>
      <c r="K7" s="32"/>
      <c r="L7" s="32"/>
      <c r="M7" s="32"/>
    </row>
    <row r="8" spans="1:13" s="638" customFormat="1" ht="16.5">
      <c r="A8" s="769"/>
      <c r="B8" s="769"/>
      <c r="C8" s="743" t="s">
        <v>976</v>
      </c>
      <c r="D8" s="829"/>
      <c r="E8" s="53"/>
      <c r="F8" s="32"/>
      <c r="G8" s="32"/>
      <c r="H8" s="32"/>
      <c r="I8" s="53"/>
      <c r="J8" s="32"/>
      <c r="K8" s="32"/>
      <c r="L8" s="32"/>
      <c r="M8" s="32"/>
    </row>
    <row r="9" spans="1:13" ht="9.9499999999999993" customHeight="1">
      <c r="A9" s="40"/>
      <c r="B9" s="40"/>
      <c r="C9" s="40"/>
      <c r="D9" s="830"/>
      <c r="E9" s="780"/>
      <c r="F9" s="40"/>
      <c r="G9" s="40"/>
      <c r="H9" s="40"/>
      <c r="I9" s="780"/>
      <c r="J9" s="40"/>
      <c r="K9" s="40"/>
      <c r="L9" s="40"/>
      <c r="M9" s="32"/>
    </row>
    <row r="10" spans="1:13" s="32" customFormat="1" ht="4.5" customHeight="1">
      <c r="A10" s="773"/>
      <c r="B10" s="773"/>
      <c r="C10" s="773"/>
      <c r="D10" s="774"/>
      <c r="E10" s="775"/>
      <c r="F10" s="773"/>
      <c r="G10" s="773"/>
      <c r="H10" s="773"/>
      <c r="I10" s="776"/>
      <c r="J10" s="773"/>
      <c r="K10" s="773"/>
      <c r="L10" s="773"/>
    </row>
    <row r="11" spans="1:13" s="43" customFormat="1" ht="13.5">
      <c r="A11" s="33"/>
      <c r="B11" s="778" t="s">
        <v>391</v>
      </c>
      <c r="C11" s="33"/>
      <c r="D11" s="831" t="s">
        <v>392</v>
      </c>
      <c r="E11" s="2340" t="s">
        <v>393</v>
      </c>
      <c r="F11" s="2340"/>
      <c r="G11" s="2340"/>
      <c r="H11" s="45"/>
      <c r="I11" s="2340" t="s">
        <v>394</v>
      </c>
      <c r="J11" s="2340"/>
      <c r="K11" s="2340"/>
      <c r="L11" s="33"/>
    </row>
    <row r="12" spans="1:13" s="43" customFormat="1" ht="13.5">
      <c r="A12" s="33"/>
      <c r="B12" s="47" t="s">
        <v>395</v>
      </c>
      <c r="C12" s="33"/>
      <c r="D12" s="832" t="s">
        <v>396</v>
      </c>
      <c r="E12" s="2342" t="s">
        <v>397</v>
      </c>
      <c r="F12" s="2342"/>
      <c r="G12" s="2342"/>
      <c r="H12" s="833"/>
      <c r="I12" s="2342" t="s">
        <v>358</v>
      </c>
      <c r="J12" s="2342"/>
      <c r="K12" s="2342"/>
      <c r="L12" s="33"/>
    </row>
    <row r="13" spans="1:13" s="43" customFormat="1" ht="15.75">
      <c r="A13" s="33"/>
      <c r="B13" s="33"/>
      <c r="C13" s="33"/>
      <c r="D13" s="786"/>
      <c r="E13" s="787" t="s">
        <v>2</v>
      </c>
      <c r="F13" s="787" t="s">
        <v>33</v>
      </c>
      <c r="G13" s="787" t="s">
        <v>34</v>
      </c>
      <c r="H13" s="788"/>
      <c r="I13" s="787" t="s">
        <v>2</v>
      </c>
      <c r="J13" s="787" t="s">
        <v>33</v>
      </c>
      <c r="K13" s="787" t="s">
        <v>34</v>
      </c>
      <c r="L13" s="834"/>
    </row>
    <row r="14" spans="1:13" s="43" customFormat="1" ht="15" customHeight="1">
      <c r="A14" s="33"/>
      <c r="B14" s="33"/>
      <c r="C14" s="33"/>
      <c r="D14" s="786"/>
      <c r="E14" s="790" t="s">
        <v>7</v>
      </c>
      <c r="F14" s="790" t="s">
        <v>35</v>
      </c>
      <c r="G14" s="790" t="s">
        <v>36</v>
      </c>
      <c r="H14" s="790"/>
      <c r="I14" s="790" t="s">
        <v>7</v>
      </c>
      <c r="J14" s="790" t="s">
        <v>35</v>
      </c>
      <c r="K14" s="790" t="s">
        <v>36</v>
      </c>
      <c r="L14" s="835"/>
    </row>
    <row r="15" spans="1:13" s="32" customFormat="1" ht="5.25" customHeight="1">
      <c r="A15" s="792"/>
      <c r="B15" s="792"/>
      <c r="C15" s="792"/>
      <c r="D15" s="793"/>
      <c r="E15" s="794"/>
      <c r="F15" s="795"/>
      <c r="G15" s="795"/>
      <c r="H15" s="795"/>
      <c r="I15" s="794"/>
      <c r="J15" s="795"/>
      <c r="K15" s="795"/>
      <c r="L15" s="836"/>
    </row>
    <row r="16" spans="1:13" ht="8.1" customHeight="1">
      <c r="A16" s="40"/>
      <c r="B16" s="40"/>
      <c r="C16" s="40"/>
      <c r="D16" s="830"/>
      <c r="E16" s="797"/>
      <c r="F16" s="791"/>
      <c r="G16" s="791"/>
      <c r="H16" s="791"/>
      <c r="I16" s="797"/>
      <c r="J16" s="791"/>
      <c r="K16" s="791"/>
      <c r="L16" s="40"/>
      <c r="M16" s="32"/>
    </row>
    <row r="17" spans="1:13" ht="12.95" customHeight="1">
      <c r="A17" s="10"/>
      <c r="B17" s="10" t="s">
        <v>19</v>
      </c>
      <c r="C17" s="33"/>
      <c r="D17" s="41"/>
      <c r="E17" s="39"/>
      <c r="F17" s="39"/>
      <c r="G17" s="39"/>
      <c r="H17" s="48"/>
      <c r="I17" s="39"/>
      <c r="J17" s="39"/>
      <c r="K17" s="39"/>
      <c r="L17" s="830"/>
      <c r="M17" s="32"/>
    </row>
    <row r="18" spans="1:13" ht="12.95" customHeight="1">
      <c r="A18" s="35"/>
      <c r="B18" s="35" t="s">
        <v>424</v>
      </c>
      <c r="C18" s="33"/>
      <c r="D18" s="205">
        <v>2022</v>
      </c>
      <c r="E18" s="36">
        <f>SUM(F18:G18)</f>
        <v>111</v>
      </c>
      <c r="F18" s="837">
        <v>52</v>
      </c>
      <c r="G18" s="837">
        <v>59</v>
      </c>
      <c r="H18" s="838"/>
      <c r="I18" s="36">
        <f>SUM(J18:K18)</f>
        <v>645</v>
      </c>
      <c r="J18" s="36">
        <v>173</v>
      </c>
      <c r="K18" s="36">
        <v>472</v>
      </c>
    </row>
    <row r="19" spans="1:13" ht="12.95" customHeight="1">
      <c r="A19" s="47"/>
      <c r="B19" s="47" t="s">
        <v>425</v>
      </c>
      <c r="C19" s="33"/>
      <c r="D19" s="205">
        <v>2023</v>
      </c>
      <c r="E19" s="36">
        <f>SUM(F19:G19)</f>
        <v>98</v>
      </c>
      <c r="F19" s="837">
        <v>48</v>
      </c>
      <c r="G19" s="837">
        <v>50</v>
      </c>
      <c r="H19" s="838"/>
      <c r="I19" s="36">
        <f>SUM(J19:K19)</f>
        <v>553</v>
      </c>
      <c r="J19" s="36">
        <v>138</v>
      </c>
      <c r="K19" s="36">
        <v>415</v>
      </c>
    </row>
    <row r="20" spans="1:13" ht="12.95" customHeight="1">
      <c r="A20" s="47"/>
      <c r="B20" s="47"/>
      <c r="C20" s="33"/>
      <c r="D20" s="205">
        <v>2024</v>
      </c>
      <c r="E20" s="36">
        <f>SUM(F20:G20)</f>
        <v>93</v>
      </c>
      <c r="F20" s="837">
        <v>41</v>
      </c>
      <c r="G20" s="837">
        <v>52</v>
      </c>
      <c r="H20" s="838"/>
      <c r="I20" s="36">
        <f>SUM(J20:K20)</f>
        <v>850</v>
      </c>
      <c r="J20" s="36">
        <v>284</v>
      </c>
      <c r="K20" s="36">
        <v>566</v>
      </c>
    </row>
    <row r="21" spans="1:13" ht="6.95" customHeight="1">
      <c r="A21" s="47"/>
      <c r="B21" s="47"/>
      <c r="C21" s="33"/>
      <c r="D21" s="205"/>
      <c r="E21" s="36"/>
      <c r="F21" s="837"/>
      <c r="G21" s="837"/>
      <c r="H21" s="838"/>
      <c r="I21" s="36"/>
      <c r="J21" s="36"/>
      <c r="K21" s="36"/>
    </row>
    <row r="22" spans="1:13" ht="12.95" customHeight="1">
      <c r="A22" s="35"/>
      <c r="B22" s="35" t="s">
        <v>426</v>
      </c>
      <c r="C22" s="33"/>
      <c r="D22" s="205">
        <v>2022</v>
      </c>
      <c r="E22" s="36">
        <f>SUM(F22:G22)</f>
        <v>119</v>
      </c>
      <c r="F22" s="837">
        <v>66</v>
      </c>
      <c r="G22" s="837">
        <v>53</v>
      </c>
      <c r="H22" s="838"/>
      <c r="I22" s="36">
        <f>SUM(J22:K22)</f>
        <v>1177</v>
      </c>
      <c r="J22" s="36">
        <v>271</v>
      </c>
      <c r="K22" s="36">
        <v>906</v>
      </c>
    </row>
    <row r="23" spans="1:13" ht="12.95" customHeight="1">
      <c r="A23" s="47"/>
      <c r="B23" s="47" t="s">
        <v>427</v>
      </c>
      <c r="C23" s="33"/>
      <c r="D23" s="205">
        <v>2023</v>
      </c>
      <c r="E23" s="36">
        <f>SUM(F23:G23)</f>
        <v>124</v>
      </c>
      <c r="F23" s="837">
        <v>68</v>
      </c>
      <c r="G23" s="837">
        <v>56</v>
      </c>
      <c r="H23" s="838"/>
      <c r="I23" s="36">
        <f>SUM(J23:K23)</f>
        <v>1031</v>
      </c>
      <c r="J23" s="36">
        <v>259</v>
      </c>
      <c r="K23" s="36">
        <v>772</v>
      </c>
    </row>
    <row r="24" spans="1:13" ht="12.95" customHeight="1">
      <c r="A24" s="47"/>
      <c r="B24" s="47"/>
      <c r="C24" s="33"/>
      <c r="D24" s="205">
        <v>2024</v>
      </c>
      <c r="E24" s="36">
        <f>SUM(F24:G24)</f>
        <v>135</v>
      </c>
      <c r="F24" s="837">
        <v>62</v>
      </c>
      <c r="G24" s="837">
        <v>73</v>
      </c>
      <c r="H24" s="838"/>
      <c r="I24" s="36">
        <f>SUM(J24:K24)</f>
        <v>1128</v>
      </c>
      <c r="J24" s="36">
        <v>329</v>
      </c>
      <c r="K24" s="36">
        <v>799</v>
      </c>
    </row>
    <row r="25" spans="1:13" ht="6.95" customHeight="1">
      <c r="A25" s="47"/>
      <c r="B25" s="47"/>
      <c r="C25" s="33"/>
      <c r="D25" s="205"/>
      <c r="E25" s="36"/>
      <c r="F25" s="837"/>
      <c r="G25" s="837"/>
      <c r="H25" s="838"/>
      <c r="I25" s="36"/>
      <c r="J25" s="36"/>
      <c r="K25" s="36"/>
    </row>
    <row r="26" spans="1:13" ht="12.95" customHeight="1">
      <c r="A26" s="10"/>
      <c r="B26" s="10" t="s">
        <v>45</v>
      </c>
      <c r="C26" s="33"/>
      <c r="D26" s="205"/>
      <c r="E26" s="36"/>
      <c r="F26" s="837"/>
      <c r="G26" s="837"/>
      <c r="H26" s="838"/>
      <c r="I26" s="36"/>
      <c r="J26" s="36"/>
      <c r="K26" s="36"/>
    </row>
    <row r="27" spans="1:13" ht="12.95" customHeight="1">
      <c r="A27" s="35"/>
      <c r="B27" s="35" t="s">
        <v>428</v>
      </c>
      <c r="C27" s="33"/>
      <c r="D27" s="205">
        <v>2022</v>
      </c>
      <c r="E27" s="36">
        <f>SUM(F27:G27)</f>
        <v>85</v>
      </c>
      <c r="F27" s="837">
        <v>38</v>
      </c>
      <c r="G27" s="837">
        <v>47</v>
      </c>
      <c r="H27" s="838"/>
      <c r="I27" s="36">
        <f>SUM(J27:K27)</f>
        <v>1348</v>
      </c>
      <c r="J27" s="36">
        <v>386</v>
      </c>
      <c r="K27" s="36">
        <v>962</v>
      </c>
    </row>
    <row r="28" spans="1:13" ht="12.95" customHeight="1">
      <c r="A28" s="47"/>
      <c r="B28" s="47" t="s">
        <v>429</v>
      </c>
      <c r="C28" s="33"/>
      <c r="D28" s="205">
        <v>2023</v>
      </c>
      <c r="E28" s="36">
        <f>SUM(F28:G28)</f>
        <v>87</v>
      </c>
      <c r="F28" s="837">
        <v>41</v>
      </c>
      <c r="G28" s="837">
        <v>46</v>
      </c>
      <c r="H28" s="838"/>
      <c r="I28" s="36">
        <f>SUM(J28:K28)</f>
        <v>1107</v>
      </c>
      <c r="J28" s="36">
        <v>280</v>
      </c>
      <c r="K28" s="36">
        <v>827</v>
      </c>
    </row>
    <row r="29" spans="1:13" ht="12.95" customHeight="1">
      <c r="A29" s="47"/>
      <c r="B29" s="47"/>
      <c r="C29" s="33"/>
      <c r="D29" s="205">
        <v>2024</v>
      </c>
      <c r="E29" s="36">
        <f>SUM(F29:G29)</f>
        <v>87</v>
      </c>
      <c r="F29" s="837">
        <v>33</v>
      </c>
      <c r="G29" s="837">
        <v>54</v>
      </c>
      <c r="H29" s="838"/>
      <c r="I29" s="36">
        <f>SUM(J29:K29)</f>
        <v>1438</v>
      </c>
      <c r="J29" s="36">
        <v>440</v>
      </c>
      <c r="K29" s="36">
        <v>998</v>
      </c>
    </row>
    <row r="30" spans="1:13" ht="6.95" customHeight="1">
      <c r="A30" s="47"/>
      <c r="B30" s="47"/>
      <c r="C30" s="33"/>
      <c r="D30" s="205"/>
      <c r="E30" s="36"/>
      <c r="F30" s="837"/>
      <c r="G30" s="837"/>
      <c r="H30" s="838"/>
      <c r="I30" s="36"/>
      <c r="J30" s="36"/>
      <c r="K30" s="36"/>
    </row>
    <row r="31" spans="1:13" ht="12.95" customHeight="1">
      <c r="A31" s="35"/>
      <c r="B31" s="35" t="s">
        <v>430</v>
      </c>
      <c r="C31" s="33"/>
      <c r="D31" s="205">
        <v>2022</v>
      </c>
      <c r="E31" s="36">
        <f>SUM(F31:G31)</f>
        <v>82</v>
      </c>
      <c r="F31" s="837">
        <v>47</v>
      </c>
      <c r="G31" s="837">
        <v>35</v>
      </c>
      <c r="H31" s="838"/>
      <c r="I31" s="36">
        <f>SUM(J31:K31)</f>
        <v>788</v>
      </c>
      <c r="J31" s="36">
        <v>193</v>
      </c>
      <c r="K31" s="36">
        <v>595</v>
      </c>
    </row>
    <row r="32" spans="1:13" ht="12.95" customHeight="1">
      <c r="A32" s="47"/>
      <c r="B32" s="47" t="s">
        <v>431</v>
      </c>
      <c r="C32" s="47"/>
      <c r="D32" s="205">
        <v>2023</v>
      </c>
      <c r="E32" s="36">
        <f>SUM(F32:G32)</f>
        <v>76</v>
      </c>
      <c r="F32" s="837">
        <v>40</v>
      </c>
      <c r="G32" s="837">
        <v>36</v>
      </c>
      <c r="H32" s="838"/>
      <c r="I32" s="36">
        <f>SUM(J32:K32)</f>
        <v>652</v>
      </c>
      <c r="J32" s="36">
        <v>163</v>
      </c>
      <c r="K32" s="36">
        <v>489</v>
      </c>
    </row>
    <row r="33" spans="1:11" ht="12.95" customHeight="1">
      <c r="A33" s="47"/>
      <c r="B33" s="47"/>
      <c r="C33" s="47"/>
      <c r="D33" s="205">
        <v>2024</v>
      </c>
      <c r="E33" s="36">
        <f>SUM(F33:G33)</f>
        <v>83</v>
      </c>
      <c r="F33" s="837">
        <v>39</v>
      </c>
      <c r="G33" s="837">
        <v>44</v>
      </c>
      <c r="H33" s="838"/>
      <c r="I33" s="36">
        <f>SUM(J33:K33)</f>
        <v>827</v>
      </c>
      <c r="J33" s="36">
        <v>266</v>
      </c>
      <c r="K33" s="36">
        <v>561</v>
      </c>
    </row>
    <row r="34" spans="1:11" ht="6.95" customHeight="1">
      <c r="A34" s="47"/>
      <c r="B34" s="47"/>
      <c r="C34" s="47"/>
      <c r="D34" s="205"/>
      <c r="E34" s="36"/>
      <c r="F34" s="837"/>
      <c r="G34" s="837"/>
      <c r="H34" s="838"/>
      <c r="I34" s="36"/>
      <c r="J34" s="36"/>
      <c r="K34" s="36"/>
    </row>
    <row r="35" spans="1:11" ht="12.95" customHeight="1">
      <c r="A35" s="35"/>
      <c r="B35" s="35" t="s">
        <v>432</v>
      </c>
      <c r="C35" s="33"/>
      <c r="D35" s="205">
        <v>2022</v>
      </c>
      <c r="E35" s="36">
        <f>SUM(F35:G35)</f>
        <v>47</v>
      </c>
      <c r="F35" s="837">
        <v>30</v>
      </c>
      <c r="G35" s="837">
        <v>17</v>
      </c>
      <c r="H35" s="838"/>
      <c r="I35" s="36">
        <f>SUM(J35:K35)</f>
        <v>431</v>
      </c>
      <c r="J35" s="36">
        <v>134</v>
      </c>
      <c r="K35" s="36">
        <v>297</v>
      </c>
    </row>
    <row r="36" spans="1:11" ht="12.95" customHeight="1">
      <c r="A36" s="47"/>
      <c r="B36" s="47" t="s">
        <v>433</v>
      </c>
      <c r="C36" s="33"/>
      <c r="D36" s="205">
        <v>2023</v>
      </c>
      <c r="E36" s="36">
        <f>SUM(F36:G36)</f>
        <v>49</v>
      </c>
      <c r="F36" s="837">
        <v>25</v>
      </c>
      <c r="G36" s="837">
        <v>24</v>
      </c>
      <c r="H36" s="838"/>
      <c r="I36" s="36">
        <f>SUM(J36:K36)</f>
        <v>365</v>
      </c>
      <c r="J36" s="36">
        <v>126</v>
      </c>
      <c r="K36" s="36">
        <v>239</v>
      </c>
    </row>
    <row r="37" spans="1:11" ht="12.95" customHeight="1">
      <c r="A37" s="47"/>
      <c r="B37" s="47"/>
      <c r="C37" s="33"/>
      <c r="D37" s="205">
        <v>2024</v>
      </c>
      <c r="E37" s="36">
        <f>SUM(F37:G37)</f>
        <v>53</v>
      </c>
      <c r="F37" s="837">
        <v>28</v>
      </c>
      <c r="G37" s="837">
        <v>25</v>
      </c>
      <c r="H37" s="838"/>
      <c r="I37" s="36">
        <f>SUM(J37:K37)</f>
        <v>688</v>
      </c>
      <c r="J37" s="36">
        <v>270</v>
      </c>
      <c r="K37" s="36">
        <v>418</v>
      </c>
    </row>
    <row r="38" spans="1:11" ht="6.95" customHeight="1">
      <c r="A38" s="47"/>
      <c r="B38" s="47"/>
      <c r="C38" s="33"/>
      <c r="D38" s="205"/>
      <c r="E38" s="36"/>
      <c r="F38" s="837"/>
      <c r="G38" s="837"/>
      <c r="H38" s="838"/>
      <c r="I38" s="36"/>
      <c r="J38" s="36"/>
      <c r="K38" s="36"/>
    </row>
    <row r="39" spans="1:11" ht="12.95" customHeight="1">
      <c r="A39" s="35"/>
      <c r="B39" s="35" t="s">
        <v>434</v>
      </c>
      <c r="C39" s="33"/>
      <c r="D39" s="205">
        <v>2022</v>
      </c>
      <c r="E39" s="36">
        <f>SUM(F39:G39)</f>
        <v>40</v>
      </c>
      <c r="F39" s="837">
        <v>21</v>
      </c>
      <c r="G39" s="837">
        <v>19</v>
      </c>
      <c r="H39" s="838"/>
      <c r="I39" s="36">
        <f>SUM(J39:K39)</f>
        <v>371</v>
      </c>
      <c r="J39" s="36">
        <v>100</v>
      </c>
      <c r="K39" s="36">
        <v>271</v>
      </c>
    </row>
    <row r="40" spans="1:11" ht="12.95" customHeight="1">
      <c r="A40" s="47"/>
      <c r="B40" s="47" t="s">
        <v>435</v>
      </c>
      <c r="C40" s="33"/>
      <c r="D40" s="205">
        <v>2023</v>
      </c>
      <c r="E40" s="36">
        <f>SUM(F40:G40)</f>
        <v>43</v>
      </c>
      <c r="F40" s="837">
        <v>23</v>
      </c>
      <c r="G40" s="837">
        <v>20</v>
      </c>
      <c r="H40" s="838"/>
      <c r="I40" s="36">
        <f>SUM(J40:K40)</f>
        <v>428</v>
      </c>
      <c r="J40" s="36">
        <v>115</v>
      </c>
      <c r="K40" s="36">
        <v>313</v>
      </c>
    </row>
    <row r="41" spans="1:11" ht="12.95" customHeight="1">
      <c r="A41" s="33"/>
      <c r="B41" s="33"/>
      <c r="C41" s="33"/>
      <c r="D41" s="205">
        <v>2024</v>
      </c>
      <c r="E41" s="36">
        <f>SUM(F41:G41)</f>
        <v>47</v>
      </c>
      <c r="F41" s="837">
        <v>22</v>
      </c>
      <c r="G41" s="837">
        <v>25</v>
      </c>
      <c r="H41" s="838"/>
      <c r="I41" s="36">
        <f>SUM(J41:K41)</f>
        <v>756</v>
      </c>
      <c r="J41" s="36">
        <v>255</v>
      </c>
      <c r="K41" s="36">
        <v>501</v>
      </c>
    </row>
    <row r="42" spans="1:11" ht="6.95" customHeight="1">
      <c r="A42" s="33"/>
      <c r="B42" s="33"/>
      <c r="C42" s="33"/>
      <c r="D42" s="205"/>
      <c r="E42" s="36"/>
      <c r="F42" s="837"/>
      <c r="G42" s="837"/>
      <c r="H42" s="838"/>
      <c r="I42" s="36"/>
      <c r="J42" s="36"/>
      <c r="K42" s="36"/>
    </row>
    <row r="43" spans="1:11" ht="12.95" customHeight="1">
      <c r="A43" s="10"/>
      <c r="B43" s="10" t="s">
        <v>25</v>
      </c>
      <c r="C43" s="47"/>
      <c r="D43" s="205"/>
      <c r="E43" s="36"/>
      <c r="F43" s="837"/>
      <c r="G43" s="837"/>
      <c r="H43" s="838"/>
      <c r="I43" s="36"/>
      <c r="J43" s="36"/>
      <c r="K43" s="36"/>
    </row>
    <row r="44" spans="1:11" ht="12.95" customHeight="1">
      <c r="A44" s="35"/>
      <c r="B44" s="35" t="s">
        <v>436</v>
      </c>
      <c r="C44" s="33"/>
      <c r="D44" s="205">
        <v>2022</v>
      </c>
      <c r="E44" s="36">
        <f>SUM(F44:G44)</f>
        <v>81</v>
      </c>
      <c r="F44" s="837">
        <v>44</v>
      </c>
      <c r="G44" s="837">
        <v>37</v>
      </c>
      <c r="H44" s="838"/>
      <c r="I44" s="36">
        <f>SUM(J44:K44)</f>
        <v>890</v>
      </c>
      <c r="J44" s="36">
        <v>246</v>
      </c>
      <c r="K44" s="36">
        <v>644</v>
      </c>
    </row>
    <row r="45" spans="1:11" ht="12.95" customHeight="1">
      <c r="A45" s="47"/>
      <c r="B45" s="47" t="s">
        <v>437</v>
      </c>
      <c r="C45" s="33"/>
      <c r="D45" s="205">
        <v>2023</v>
      </c>
      <c r="E45" s="36">
        <f>SUM(F45:G45)</f>
        <v>78</v>
      </c>
      <c r="F45" s="837">
        <v>39</v>
      </c>
      <c r="G45" s="837">
        <v>39</v>
      </c>
      <c r="H45" s="838"/>
      <c r="I45" s="36">
        <f>SUM(J45:K45)</f>
        <v>841</v>
      </c>
      <c r="J45" s="36">
        <v>221</v>
      </c>
      <c r="K45" s="36">
        <v>620</v>
      </c>
    </row>
    <row r="46" spans="1:11" ht="12.95" customHeight="1">
      <c r="A46" s="47"/>
      <c r="B46" s="47"/>
      <c r="C46" s="33"/>
      <c r="D46" s="205">
        <v>2024</v>
      </c>
      <c r="E46" s="36">
        <f>SUM(F46:G46)</f>
        <v>85</v>
      </c>
      <c r="F46" s="837">
        <v>39</v>
      </c>
      <c r="G46" s="837">
        <v>46</v>
      </c>
      <c r="H46" s="838"/>
      <c r="I46" s="36">
        <f>SUM(J46:K46)</f>
        <v>1125</v>
      </c>
      <c r="J46" s="36">
        <v>363</v>
      </c>
      <c r="K46" s="36">
        <v>762</v>
      </c>
    </row>
    <row r="47" spans="1:11" ht="6.95" customHeight="1">
      <c r="A47" s="47"/>
      <c r="B47" s="47"/>
      <c r="C47" s="33"/>
      <c r="D47" s="205"/>
      <c r="E47" s="36"/>
      <c r="F47" s="837"/>
      <c r="G47" s="837"/>
      <c r="H47" s="838"/>
      <c r="I47" s="36"/>
      <c r="J47" s="36"/>
      <c r="K47" s="36"/>
    </row>
    <row r="48" spans="1:11" ht="12.95" customHeight="1">
      <c r="A48" s="35"/>
      <c r="B48" s="35" t="s">
        <v>438</v>
      </c>
      <c r="C48" s="33"/>
      <c r="D48" s="205">
        <v>2022</v>
      </c>
      <c r="E48" s="36">
        <f>SUM(F48:G48)</f>
        <v>32</v>
      </c>
      <c r="F48" s="837">
        <v>15</v>
      </c>
      <c r="G48" s="837">
        <v>17</v>
      </c>
      <c r="H48" s="838"/>
      <c r="I48" s="36">
        <f>SUM(J48:K48)</f>
        <v>314</v>
      </c>
      <c r="J48" s="36">
        <v>76</v>
      </c>
      <c r="K48" s="36">
        <v>238</v>
      </c>
    </row>
    <row r="49" spans="1:11" ht="12.95" customHeight="1">
      <c r="A49" s="47"/>
      <c r="B49" s="47" t="s">
        <v>439</v>
      </c>
      <c r="C49" s="33"/>
      <c r="D49" s="205">
        <v>2023</v>
      </c>
      <c r="E49" s="36">
        <f>SUM(F49:G49)</f>
        <v>37</v>
      </c>
      <c r="F49" s="837">
        <v>18</v>
      </c>
      <c r="G49" s="837">
        <v>19</v>
      </c>
      <c r="H49" s="838"/>
      <c r="I49" s="36">
        <f>SUM(J49:K49)</f>
        <v>368</v>
      </c>
      <c r="J49" s="36">
        <v>92</v>
      </c>
      <c r="K49" s="36">
        <v>276</v>
      </c>
    </row>
    <row r="50" spans="1:11" ht="12.95" customHeight="1">
      <c r="A50" s="47"/>
      <c r="B50" s="47"/>
      <c r="C50" s="33"/>
      <c r="D50" s="205">
        <v>2024</v>
      </c>
      <c r="E50" s="36">
        <f>SUM(F50:G50)</f>
        <v>43</v>
      </c>
      <c r="F50" s="837">
        <v>19</v>
      </c>
      <c r="G50" s="837">
        <v>24</v>
      </c>
      <c r="H50" s="838"/>
      <c r="I50" s="36">
        <f>SUM(J50:K50)</f>
        <v>541</v>
      </c>
      <c r="J50" s="36">
        <v>150</v>
      </c>
      <c r="K50" s="36">
        <v>391</v>
      </c>
    </row>
    <row r="51" spans="1:11" ht="6.95" customHeight="1">
      <c r="A51" s="47"/>
      <c r="B51" s="47"/>
      <c r="C51" s="33"/>
      <c r="D51" s="205"/>
      <c r="E51" s="36"/>
      <c r="F51" s="837"/>
      <c r="G51" s="837"/>
      <c r="H51" s="838"/>
      <c r="I51" s="36"/>
      <c r="J51" s="36"/>
      <c r="K51" s="36"/>
    </row>
    <row r="52" spans="1:11" ht="12.95" customHeight="1">
      <c r="A52" s="35"/>
      <c r="B52" s="35" t="s">
        <v>440</v>
      </c>
      <c r="C52" s="33"/>
      <c r="D52" s="205">
        <v>2022</v>
      </c>
      <c r="E52" s="36">
        <f>SUM(F52:G52)</f>
        <v>30</v>
      </c>
      <c r="F52" s="837">
        <v>13</v>
      </c>
      <c r="G52" s="837">
        <v>17</v>
      </c>
      <c r="H52" s="838"/>
      <c r="I52" s="36">
        <f>SUM(J52:K52)</f>
        <v>330</v>
      </c>
      <c r="J52" s="36">
        <v>64</v>
      </c>
      <c r="K52" s="36">
        <v>266</v>
      </c>
    </row>
    <row r="53" spans="1:11" ht="12.95" customHeight="1">
      <c r="A53" s="47"/>
      <c r="B53" s="47" t="s">
        <v>441</v>
      </c>
      <c r="C53" s="33"/>
      <c r="D53" s="205">
        <v>2023</v>
      </c>
      <c r="E53" s="36">
        <f>SUM(F53:G53)</f>
        <v>31</v>
      </c>
      <c r="F53" s="837">
        <v>14</v>
      </c>
      <c r="G53" s="837">
        <v>17</v>
      </c>
      <c r="H53" s="838"/>
      <c r="I53" s="36">
        <f>SUM(J53:K53)</f>
        <v>330</v>
      </c>
      <c r="J53" s="36">
        <v>89</v>
      </c>
      <c r="K53" s="36">
        <v>241</v>
      </c>
    </row>
    <row r="54" spans="1:11" ht="12.95" customHeight="1">
      <c r="A54" s="47"/>
      <c r="B54" s="47"/>
      <c r="C54" s="33"/>
      <c r="D54" s="205">
        <v>2024</v>
      </c>
      <c r="E54" s="36">
        <f>SUM(F54:G54)</f>
        <v>34</v>
      </c>
      <c r="F54" s="837">
        <v>17</v>
      </c>
      <c r="G54" s="837">
        <v>17</v>
      </c>
      <c r="H54" s="838"/>
      <c r="I54" s="36">
        <f>SUM(J54:K54)</f>
        <v>437</v>
      </c>
      <c r="J54" s="36">
        <v>122</v>
      </c>
      <c r="K54" s="36">
        <v>315</v>
      </c>
    </row>
    <row r="55" spans="1:11" ht="6.95" customHeight="1">
      <c r="A55" s="47"/>
      <c r="B55" s="47"/>
      <c r="C55" s="33"/>
      <c r="D55" s="205"/>
      <c r="E55" s="36"/>
      <c r="F55" s="837"/>
      <c r="G55" s="837"/>
      <c r="H55" s="838"/>
      <c r="I55" s="36"/>
      <c r="J55" s="36"/>
      <c r="K55" s="36"/>
    </row>
    <row r="56" spans="1:11" ht="12.95" customHeight="1">
      <c r="A56" s="35"/>
      <c r="B56" s="35" t="s">
        <v>442</v>
      </c>
      <c r="C56" s="33"/>
      <c r="D56" s="205">
        <v>2022</v>
      </c>
      <c r="E56" s="36">
        <f>SUM(F56:G56)</f>
        <v>82</v>
      </c>
      <c r="F56" s="837">
        <v>43</v>
      </c>
      <c r="G56" s="837">
        <v>39</v>
      </c>
      <c r="H56" s="838"/>
      <c r="I56" s="36">
        <f>SUM(J56:K56)</f>
        <v>971</v>
      </c>
      <c r="J56" s="36">
        <v>261</v>
      </c>
      <c r="K56" s="36">
        <v>710</v>
      </c>
    </row>
    <row r="57" spans="1:11" ht="12.95" customHeight="1">
      <c r="A57" s="47"/>
      <c r="B57" s="47" t="s">
        <v>443</v>
      </c>
      <c r="C57" s="33"/>
      <c r="D57" s="205">
        <v>2023</v>
      </c>
      <c r="E57" s="36">
        <f>SUM(F57:G57)</f>
        <v>86</v>
      </c>
      <c r="F57" s="837">
        <v>43</v>
      </c>
      <c r="G57" s="837">
        <v>43</v>
      </c>
      <c r="H57" s="838"/>
      <c r="I57" s="36">
        <f>SUM(J57:K57)</f>
        <v>768</v>
      </c>
      <c r="J57" s="36">
        <v>217</v>
      </c>
      <c r="K57" s="36">
        <v>551</v>
      </c>
    </row>
    <row r="58" spans="1:11" ht="12.95" customHeight="1">
      <c r="A58" s="47"/>
      <c r="B58" s="47"/>
      <c r="C58" s="33"/>
      <c r="D58" s="205">
        <v>2024</v>
      </c>
      <c r="E58" s="36">
        <f>SUM(F58:G58)</f>
        <v>92</v>
      </c>
      <c r="F58" s="837">
        <v>44</v>
      </c>
      <c r="G58" s="837">
        <v>48</v>
      </c>
      <c r="H58" s="838"/>
      <c r="I58" s="36">
        <f>SUM(J58:K58)</f>
        <v>1131</v>
      </c>
      <c r="J58" s="36">
        <v>367</v>
      </c>
      <c r="K58" s="36">
        <v>764</v>
      </c>
    </row>
    <row r="59" spans="1:11" ht="6.95" customHeight="1">
      <c r="A59" s="47"/>
      <c r="B59" s="47"/>
      <c r="C59" s="33"/>
      <c r="D59" s="205"/>
      <c r="E59" s="36"/>
      <c r="F59" s="837"/>
      <c r="G59" s="837"/>
      <c r="H59" s="838"/>
      <c r="I59" s="36"/>
      <c r="J59" s="36"/>
      <c r="K59" s="36"/>
    </row>
    <row r="60" spans="1:11" ht="12.95" customHeight="1">
      <c r="A60" s="10"/>
      <c r="B60" s="10" t="s">
        <v>46</v>
      </c>
      <c r="C60" s="33"/>
      <c r="D60" s="205"/>
      <c r="E60" s="36"/>
      <c r="F60" s="837"/>
      <c r="G60" s="837"/>
      <c r="H60" s="838"/>
      <c r="I60" s="36"/>
      <c r="J60" s="36"/>
      <c r="K60" s="36"/>
    </row>
    <row r="61" spans="1:11" ht="12.95" customHeight="1">
      <c r="A61" s="35"/>
      <c r="B61" s="35" t="s">
        <v>444</v>
      </c>
      <c r="C61" s="33"/>
      <c r="D61" s="205">
        <v>2022</v>
      </c>
      <c r="E61" s="36">
        <f>SUM(F61:G61)</f>
        <v>142</v>
      </c>
      <c r="F61" s="837">
        <v>60</v>
      </c>
      <c r="G61" s="837">
        <v>82</v>
      </c>
      <c r="H61" s="838"/>
      <c r="I61" s="36">
        <f>SUM(J61:K61)</f>
        <v>1428</v>
      </c>
      <c r="J61" s="36">
        <v>455</v>
      </c>
      <c r="K61" s="36">
        <v>973</v>
      </c>
    </row>
    <row r="62" spans="1:11" ht="12.95" customHeight="1">
      <c r="A62" s="47"/>
      <c r="B62" s="47" t="s">
        <v>445</v>
      </c>
      <c r="C62" s="33"/>
      <c r="D62" s="205">
        <v>2023</v>
      </c>
      <c r="E62" s="36">
        <f>SUM(F62:G62)</f>
        <v>139</v>
      </c>
      <c r="F62" s="837">
        <v>60</v>
      </c>
      <c r="G62" s="837">
        <v>79</v>
      </c>
      <c r="H62" s="838"/>
      <c r="I62" s="36">
        <f>SUM(J62:K62)</f>
        <v>1162</v>
      </c>
      <c r="J62" s="36">
        <v>400</v>
      </c>
      <c r="K62" s="36">
        <v>762</v>
      </c>
    </row>
    <row r="63" spans="1:11" ht="12.95" customHeight="1">
      <c r="A63" s="47"/>
      <c r="B63" s="47"/>
      <c r="C63" s="33"/>
      <c r="D63" s="205">
        <v>2024</v>
      </c>
      <c r="E63" s="36">
        <f>SUM(F63:G63)</f>
        <v>150</v>
      </c>
      <c r="F63" s="837">
        <v>64</v>
      </c>
      <c r="G63" s="837">
        <v>86</v>
      </c>
      <c r="H63" s="838"/>
      <c r="I63" s="36">
        <f>SUM(J63:K63)</f>
        <v>1651</v>
      </c>
      <c r="J63" s="36">
        <v>545</v>
      </c>
      <c r="K63" s="36">
        <v>1106</v>
      </c>
    </row>
    <row r="64" spans="1:11" ht="6.95" customHeight="1">
      <c r="A64" s="47"/>
      <c r="B64" s="47"/>
      <c r="C64" s="33"/>
      <c r="D64" s="205"/>
      <c r="E64" s="36"/>
      <c r="F64" s="837"/>
      <c r="G64" s="837"/>
      <c r="H64" s="838"/>
      <c r="I64" s="36"/>
      <c r="J64" s="36"/>
      <c r="K64" s="36"/>
    </row>
    <row r="65" spans="1:11" ht="12.95" customHeight="1">
      <c r="A65" s="10"/>
      <c r="B65" s="10" t="s">
        <v>23</v>
      </c>
      <c r="C65" s="33"/>
      <c r="D65" s="205"/>
      <c r="E65" s="36"/>
      <c r="F65" s="837"/>
      <c r="G65" s="837"/>
      <c r="H65" s="838"/>
      <c r="I65" s="36"/>
      <c r="J65" s="36"/>
      <c r="K65" s="36"/>
    </row>
    <row r="66" spans="1:11" ht="12.95" customHeight="1">
      <c r="A66" s="35"/>
      <c r="B66" s="35" t="s">
        <v>446</v>
      </c>
      <c r="C66" s="33"/>
      <c r="D66" s="205">
        <v>2022</v>
      </c>
      <c r="E66" s="36">
        <f>SUM(F66:G66)</f>
        <v>109</v>
      </c>
      <c r="F66" s="837">
        <v>70</v>
      </c>
      <c r="G66" s="837">
        <v>39</v>
      </c>
      <c r="H66" s="838"/>
      <c r="I66" s="36">
        <f>SUM(J66:K66)</f>
        <v>1217</v>
      </c>
      <c r="J66" s="36">
        <v>366</v>
      </c>
      <c r="K66" s="36">
        <v>851</v>
      </c>
    </row>
    <row r="67" spans="1:11" ht="12.95" customHeight="1">
      <c r="A67" s="47"/>
      <c r="B67" s="47" t="s">
        <v>447</v>
      </c>
      <c r="C67" s="33"/>
      <c r="D67" s="205">
        <v>2023</v>
      </c>
      <c r="E67" s="36">
        <f>SUM(F67:G67)</f>
        <v>113</v>
      </c>
      <c r="F67" s="837">
        <v>73</v>
      </c>
      <c r="G67" s="837">
        <v>40</v>
      </c>
      <c r="H67" s="838"/>
      <c r="I67" s="36">
        <f>SUM(J67:K67)</f>
        <v>1240</v>
      </c>
      <c r="J67" s="36">
        <v>379</v>
      </c>
      <c r="K67" s="36">
        <v>861</v>
      </c>
    </row>
    <row r="68" spans="1:11" ht="12.95" customHeight="1">
      <c r="A68" s="47"/>
      <c r="B68" s="47"/>
      <c r="C68" s="33"/>
      <c r="D68" s="205">
        <v>2024</v>
      </c>
      <c r="E68" s="36">
        <f>SUM(F68:G68)</f>
        <v>113</v>
      </c>
      <c r="F68" s="837">
        <v>68</v>
      </c>
      <c r="G68" s="837">
        <v>45</v>
      </c>
      <c r="H68" s="838"/>
      <c r="I68" s="36">
        <f>SUM(J68:K68)</f>
        <v>1299</v>
      </c>
      <c r="J68" s="36">
        <v>429</v>
      </c>
      <c r="K68" s="36">
        <v>870</v>
      </c>
    </row>
    <row r="69" spans="1:11" ht="6.95" customHeight="1">
      <c r="A69" s="47"/>
      <c r="B69" s="47"/>
      <c r="C69" s="33"/>
      <c r="D69" s="205"/>
      <c r="E69" s="36"/>
      <c r="F69" s="837"/>
      <c r="G69" s="837"/>
      <c r="H69" s="838"/>
      <c r="I69" s="36"/>
      <c r="J69" s="36"/>
      <c r="K69" s="36"/>
    </row>
    <row r="70" spans="1:11" ht="12.95" customHeight="1">
      <c r="A70" s="35"/>
      <c r="B70" s="35" t="s">
        <v>448</v>
      </c>
      <c r="C70" s="33"/>
      <c r="D70" s="205">
        <v>2022</v>
      </c>
      <c r="E70" s="36">
        <f>SUM(F70:G70)</f>
        <v>85</v>
      </c>
      <c r="F70" s="837">
        <v>64</v>
      </c>
      <c r="G70" s="837">
        <v>21</v>
      </c>
      <c r="H70" s="838"/>
      <c r="I70" s="36">
        <f>SUM(J70:K70)</f>
        <v>533</v>
      </c>
      <c r="J70" s="36">
        <v>134</v>
      </c>
      <c r="K70" s="36">
        <v>399</v>
      </c>
    </row>
    <row r="71" spans="1:11" ht="12.95" customHeight="1">
      <c r="A71" s="47"/>
      <c r="B71" s="47" t="s">
        <v>449</v>
      </c>
      <c r="C71" s="33"/>
      <c r="D71" s="205">
        <v>2023</v>
      </c>
      <c r="E71" s="36">
        <f>SUM(F71:G71)</f>
        <v>91</v>
      </c>
      <c r="F71" s="837">
        <v>67</v>
      </c>
      <c r="G71" s="837">
        <v>24</v>
      </c>
      <c r="H71" s="838"/>
      <c r="I71" s="36">
        <f>SUM(J71:K71)</f>
        <v>693</v>
      </c>
      <c r="J71" s="36">
        <v>181</v>
      </c>
      <c r="K71" s="36">
        <v>512</v>
      </c>
    </row>
    <row r="72" spans="1:11" ht="12.95" customHeight="1">
      <c r="A72" s="47"/>
      <c r="B72" s="47"/>
      <c r="C72" s="33"/>
      <c r="D72" s="205">
        <v>2024</v>
      </c>
      <c r="E72" s="36">
        <f>SUM(F72:G72)</f>
        <v>94</v>
      </c>
      <c r="F72" s="837">
        <v>69</v>
      </c>
      <c r="G72" s="837">
        <v>25</v>
      </c>
      <c r="H72" s="838"/>
      <c r="I72" s="36">
        <f>SUM(J72:K72)</f>
        <v>1029</v>
      </c>
      <c r="J72" s="36">
        <v>282</v>
      </c>
      <c r="K72" s="36">
        <v>747</v>
      </c>
    </row>
    <row r="73" spans="1:11" ht="6.95" customHeight="1">
      <c r="A73" s="47"/>
      <c r="B73" s="47"/>
      <c r="C73" s="33"/>
      <c r="D73" s="205"/>
      <c r="E73" s="36"/>
      <c r="F73" s="837"/>
      <c r="G73" s="837"/>
      <c r="H73" s="838"/>
      <c r="I73" s="36"/>
      <c r="J73" s="36"/>
      <c r="K73" s="36"/>
    </row>
    <row r="74" spans="1:11">
      <c r="A74" s="10"/>
      <c r="B74" s="10" t="s">
        <v>26</v>
      </c>
      <c r="C74" s="33"/>
      <c r="D74" s="205"/>
      <c r="E74" s="36"/>
      <c r="F74" s="837"/>
      <c r="G74" s="837"/>
      <c r="H74" s="838"/>
      <c r="I74" s="36"/>
      <c r="J74" s="36"/>
      <c r="K74" s="36"/>
    </row>
    <row r="75" spans="1:11" ht="12.95" customHeight="1">
      <c r="A75" s="35"/>
      <c r="B75" s="35" t="s">
        <v>450</v>
      </c>
      <c r="C75" s="33"/>
      <c r="D75" s="205">
        <v>2022</v>
      </c>
      <c r="E75" s="36">
        <f>SUM(F75:G75)</f>
        <v>96</v>
      </c>
      <c r="F75" s="837">
        <v>36</v>
      </c>
      <c r="G75" s="837">
        <v>60</v>
      </c>
      <c r="H75" s="838"/>
      <c r="I75" s="36">
        <f>SUM(J75:K75)</f>
        <v>1086</v>
      </c>
      <c r="J75" s="36">
        <v>317</v>
      </c>
      <c r="K75" s="36">
        <v>769</v>
      </c>
    </row>
    <row r="76" spans="1:11" ht="12.95" customHeight="1">
      <c r="A76" s="47"/>
      <c r="B76" s="47" t="s">
        <v>451</v>
      </c>
      <c r="C76" s="47"/>
      <c r="D76" s="205">
        <v>2023</v>
      </c>
      <c r="E76" s="36">
        <f>SUM(F76:G76)</f>
        <v>95</v>
      </c>
      <c r="F76" s="837">
        <v>36</v>
      </c>
      <c r="G76" s="837">
        <v>59</v>
      </c>
      <c r="H76" s="838"/>
      <c r="I76" s="36">
        <f>SUM(J76:K76)</f>
        <v>976</v>
      </c>
      <c r="J76" s="36">
        <v>284</v>
      </c>
      <c r="K76" s="36">
        <v>692</v>
      </c>
    </row>
    <row r="77" spans="1:11" ht="12.95" customHeight="1">
      <c r="A77" s="47"/>
      <c r="B77" s="47"/>
      <c r="C77" s="47"/>
      <c r="D77" s="205">
        <v>2024</v>
      </c>
      <c r="E77" s="36">
        <f>SUM(F77:G77)</f>
        <v>103</v>
      </c>
      <c r="F77" s="837">
        <v>37</v>
      </c>
      <c r="G77" s="837">
        <v>66</v>
      </c>
      <c r="H77" s="838"/>
      <c r="I77" s="36">
        <f>SUM(J77:K77)</f>
        <v>1398</v>
      </c>
      <c r="J77" s="36">
        <v>411</v>
      </c>
      <c r="K77" s="36">
        <v>987</v>
      </c>
    </row>
    <row r="78" spans="1:11" ht="6.95" customHeight="1">
      <c r="A78" s="47"/>
      <c r="B78" s="47"/>
      <c r="C78" s="47"/>
      <c r="D78" s="205"/>
      <c r="E78" s="36"/>
      <c r="F78" s="837"/>
      <c r="G78" s="837"/>
      <c r="H78" s="838"/>
      <c r="I78" s="36"/>
      <c r="J78" s="36"/>
      <c r="K78" s="36"/>
    </row>
    <row r="79" spans="1:11" ht="12.95" customHeight="1">
      <c r="A79" s="35"/>
      <c r="B79" s="35" t="s">
        <v>452</v>
      </c>
      <c r="C79" s="33"/>
      <c r="D79" s="205">
        <v>2022</v>
      </c>
      <c r="E79" s="36">
        <f>SUM(F79:G79)</f>
        <v>90</v>
      </c>
      <c r="F79" s="837">
        <v>27</v>
      </c>
      <c r="G79" s="837">
        <v>63</v>
      </c>
      <c r="H79" s="838"/>
      <c r="I79" s="36">
        <f>SUM(J79:K79)</f>
        <v>1035</v>
      </c>
      <c r="J79" s="36">
        <v>219</v>
      </c>
      <c r="K79" s="36">
        <v>816</v>
      </c>
    </row>
    <row r="80" spans="1:11" ht="12.95" customHeight="1">
      <c r="A80" s="47"/>
      <c r="B80" s="47" t="s">
        <v>453</v>
      </c>
      <c r="C80" s="33"/>
      <c r="D80" s="205">
        <v>2023</v>
      </c>
      <c r="E80" s="36">
        <f>SUM(F80:G80)</f>
        <v>78</v>
      </c>
      <c r="F80" s="837">
        <v>24</v>
      </c>
      <c r="G80" s="837">
        <v>54</v>
      </c>
      <c r="H80" s="838"/>
      <c r="I80" s="36">
        <f>SUM(J80:K80)</f>
        <v>831</v>
      </c>
      <c r="J80" s="36">
        <v>193</v>
      </c>
      <c r="K80" s="36">
        <v>638</v>
      </c>
    </row>
    <row r="81" spans="1:13" ht="12.95" customHeight="1">
      <c r="A81" s="47"/>
      <c r="B81" s="47"/>
      <c r="C81" s="33"/>
      <c r="D81" s="205">
        <v>2024</v>
      </c>
      <c r="E81" s="36">
        <f>SUM(F81:G81)</f>
        <v>81</v>
      </c>
      <c r="F81" s="837">
        <v>24</v>
      </c>
      <c r="G81" s="837">
        <v>57</v>
      </c>
      <c r="H81" s="838"/>
      <c r="I81" s="36">
        <f>SUM(J81:K81)</f>
        <v>1348</v>
      </c>
      <c r="J81" s="36">
        <v>347</v>
      </c>
      <c r="K81" s="36">
        <v>1001</v>
      </c>
    </row>
    <row r="82" spans="1:13" ht="6.95" customHeight="1">
      <c r="A82" s="47"/>
      <c r="B82" s="47"/>
      <c r="C82" s="33"/>
      <c r="D82" s="205"/>
      <c r="E82" s="36"/>
      <c r="F82" s="837"/>
      <c r="G82" s="837"/>
      <c r="H82" s="838"/>
      <c r="I82" s="36"/>
      <c r="J82" s="36"/>
      <c r="K82" s="36"/>
    </row>
    <row r="83" spans="1:13" ht="12.95" customHeight="1">
      <c r="A83" s="35"/>
      <c r="B83" s="35" t="s">
        <v>454</v>
      </c>
      <c r="C83" s="33"/>
      <c r="D83" s="205">
        <v>2022</v>
      </c>
      <c r="E83" s="36">
        <f>SUM(F83:G83)</f>
        <v>125</v>
      </c>
      <c r="F83" s="837">
        <v>49</v>
      </c>
      <c r="G83" s="837">
        <v>76</v>
      </c>
      <c r="H83" s="838"/>
      <c r="I83" s="36">
        <f>SUM(J83:K83)</f>
        <v>1076</v>
      </c>
      <c r="J83" s="36">
        <v>411</v>
      </c>
      <c r="K83" s="36">
        <v>665</v>
      </c>
    </row>
    <row r="84" spans="1:13" ht="12.95" customHeight="1">
      <c r="A84" s="47"/>
      <c r="B84" s="47" t="s">
        <v>455</v>
      </c>
      <c r="C84" s="47"/>
      <c r="D84" s="205">
        <v>2023</v>
      </c>
      <c r="E84" s="36">
        <f>SUM(F84:G84)</f>
        <v>104</v>
      </c>
      <c r="F84" s="837">
        <v>41</v>
      </c>
      <c r="G84" s="837">
        <v>63</v>
      </c>
      <c r="H84" s="838"/>
      <c r="I84" s="36">
        <f>SUM(J84:K84)</f>
        <v>1033</v>
      </c>
      <c r="J84" s="36">
        <v>349</v>
      </c>
      <c r="K84" s="36">
        <v>684</v>
      </c>
    </row>
    <row r="85" spans="1:13" ht="12.95" customHeight="1">
      <c r="A85" s="33"/>
      <c r="B85" s="33"/>
      <c r="C85" s="33"/>
      <c r="D85" s="205">
        <v>2024</v>
      </c>
      <c r="E85" s="36">
        <f>SUM(F85:G85)</f>
        <v>107</v>
      </c>
      <c r="F85" s="837">
        <v>39</v>
      </c>
      <c r="G85" s="837">
        <v>68</v>
      </c>
      <c r="H85" s="838"/>
      <c r="I85" s="36">
        <f>SUM(J85:K85)</f>
        <v>1440</v>
      </c>
      <c r="J85" s="36">
        <v>488</v>
      </c>
      <c r="K85" s="36">
        <v>952</v>
      </c>
      <c r="L85" s="830"/>
      <c r="M85" s="40"/>
    </row>
    <row r="86" spans="1:13" ht="6.95" customHeight="1">
      <c r="A86" s="798"/>
      <c r="B86" s="798"/>
      <c r="C86" s="798"/>
      <c r="D86" s="841"/>
      <c r="E86" s="842"/>
      <c r="F86" s="798"/>
      <c r="G86" s="798"/>
      <c r="H86" s="798"/>
      <c r="I86" s="843"/>
      <c r="J86" s="798"/>
      <c r="K86" s="798"/>
      <c r="L86" s="841"/>
      <c r="M86" s="40"/>
    </row>
    <row r="87" spans="1:13" s="594" customFormat="1" ht="16.5" customHeight="1">
      <c r="A87" s="803"/>
      <c r="B87" s="803"/>
      <c r="C87" s="803"/>
      <c r="D87" s="844"/>
      <c r="E87" s="804"/>
      <c r="F87" s="805"/>
      <c r="G87" s="805"/>
      <c r="H87" s="719"/>
      <c r="I87" s="719"/>
      <c r="J87" s="719"/>
      <c r="L87" s="845" t="s">
        <v>30</v>
      </c>
      <c r="M87" s="803"/>
    </row>
    <row r="88" spans="1:13" s="594" customFormat="1" ht="15" customHeight="1">
      <c r="A88" s="803"/>
      <c r="B88" s="803"/>
      <c r="C88" s="719"/>
      <c r="D88" s="846"/>
      <c r="E88" s="807"/>
      <c r="F88" s="719"/>
      <c r="G88" s="805"/>
      <c r="H88" s="719"/>
      <c r="I88" s="719"/>
      <c r="J88" s="719"/>
      <c r="L88" s="375" t="s">
        <v>275</v>
      </c>
      <c r="M88" s="803"/>
    </row>
  </sheetData>
  <mergeCells count="4">
    <mergeCell ref="E11:G11"/>
    <mergeCell ref="I11:K11"/>
    <mergeCell ref="E12:G12"/>
    <mergeCell ref="I12:K12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7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T91"/>
  <sheetViews>
    <sheetView view="pageBreakPreview" zoomScaleNormal="100" zoomScaleSheetLayoutView="100" workbookViewId="0">
      <selection activeCell="K1" sqref="K1:K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8.140625" style="155" customWidth="1"/>
    <col min="4" max="4" width="9.7109375" style="156" customWidth="1"/>
    <col min="5" max="7" width="17.5703125" style="2135" customWidth="1"/>
    <col min="8" max="8" width="1.7109375" style="157" customWidth="1"/>
    <col min="9" max="10" width="17.5703125" style="2135" customWidth="1"/>
    <col min="11" max="11" width="1.85546875" style="155" customWidth="1"/>
    <col min="12" max="16384" width="11.85546875" style="155"/>
  </cols>
  <sheetData>
    <row r="1" spans="1:11">
      <c r="K1" s="2380" t="s">
        <v>110</v>
      </c>
    </row>
    <row r="2" spans="1:11">
      <c r="K2" s="2381" t="s">
        <v>111</v>
      </c>
    </row>
    <row r="3" spans="1:11" ht="8.1" customHeight="1">
      <c r="G3" s="155"/>
    </row>
    <row r="4" spans="1:11" ht="8.1" customHeight="1"/>
    <row r="5" spans="1:11" s="158" customFormat="1" ht="20.100000000000001" customHeight="1">
      <c r="B5" s="159" t="s">
        <v>1395</v>
      </c>
      <c r="C5" s="160" t="s">
        <v>773</v>
      </c>
      <c r="D5" s="161"/>
      <c r="E5" s="2136"/>
      <c r="F5" s="2136"/>
      <c r="G5" s="2136"/>
      <c r="H5" s="162"/>
      <c r="I5" s="2136"/>
      <c r="J5" s="2136"/>
    </row>
    <row r="6" spans="1:11" s="1950" customFormat="1" ht="20.100000000000001" customHeight="1">
      <c r="B6" s="1951"/>
      <c r="C6" s="2014" t="s">
        <v>1178</v>
      </c>
      <c r="D6" s="1953"/>
      <c r="E6" s="2137"/>
      <c r="F6" s="2137"/>
      <c r="G6" s="2137"/>
      <c r="H6" s="1951"/>
      <c r="I6" s="2137"/>
      <c r="J6" s="2137"/>
    </row>
    <row r="7" spans="1:11" s="164" customFormat="1" ht="16.5" customHeight="1">
      <c r="B7" s="165" t="s">
        <v>1396</v>
      </c>
      <c r="C7" s="166" t="s">
        <v>784</v>
      </c>
      <c r="D7" s="167"/>
      <c r="E7" s="2138"/>
      <c r="F7" s="2138"/>
      <c r="G7" s="2138"/>
      <c r="H7" s="165"/>
      <c r="I7" s="2138"/>
      <c r="J7" s="2138"/>
    </row>
    <row r="8" spans="1:11" s="164" customFormat="1" ht="16.5" customHeight="1">
      <c r="B8" s="165"/>
      <c r="C8" s="1069" t="s">
        <v>1146</v>
      </c>
      <c r="D8" s="167"/>
      <c r="E8" s="2138"/>
      <c r="F8" s="2138"/>
      <c r="G8" s="2138"/>
      <c r="H8" s="165"/>
      <c r="I8" s="2138"/>
      <c r="J8" s="2138"/>
    </row>
    <row r="9" spans="1:11" s="168" customFormat="1" ht="9.9499999999999993" customHeight="1" thickBot="1">
      <c r="B9" s="169"/>
      <c r="C9" s="169"/>
      <c r="D9" s="170"/>
      <c r="E9" s="2139"/>
      <c r="F9" s="2139"/>
      <c r="G9" s="2139"/>
      <c r="H9" s="171"/>
      <c r="I9" s="2139"/>
      <c r="J9" s="2139"/>
      <c r="K9" s="171"/>
    </row>
    <row r="10" spans="1:11" s="177" customFormat="1" ht="5.25" customHeight="1" thickTop="1">
      <c r="A10" s="172"/>
      <c r="B10" s="173"/>
      <c r="C10" s="174"/>
      <c r="D10" s="175"/>
      <c r="E10" s="2140"/>
      <c r="F10" s="2140"/>
      <c r="G10" s="2140"/>
      <c r="H10" s="176"/>
      <c r="I10" s="2140"/>
      <c r="J10" s="2140"/>
      <c r="K10" s="176"/>
    </row>
    <row r="11" spans="1:11" s="177" customFormat="1">
      <c r="A11" s="178"/>
      <c r="B11" s="178" t="s">
        <v>0</v>
      </c>
      <c r="C11" s="179"/>
      <c r="D11" s="180" t="s">
        <v>1</v>
      </c>
      <c r="E11" s="2297" t="s">
        <v>787</v>
      </c>
      <c r="F11" s="2297"/>
      <c r="G11" s="2297"/>
      <c r="H11" s="181"/>
      <c r="I11" s="2297" t="s">
        <v>788</v>
      </c>
      <c r="J11" s="2297"/>
      <c r="K11" s="181"/>
    </row>
    <row r="12" spans="1:11" s="177" customFormat="1">
      <c r="A12" s="183"/>
      <c r="B12" s="183" t="s">
        <v>5</v>
      </c>
      <c r="C12" s="184"/>
      <c r="D12" s="185" t="s">
        <v>6</v>
      </c>
      <c r="E12" s="2301" t="s">
        <v>772</v>
      </c>
      <c r="F12" s="2301"/>
      <c r="G12" s="2301"/>
      <c r="H12" s="186"/>
      <c r="I12" s="2301" t="s">
        <v>789</v>
      </c>
      <c r="J12" s="2301"/>
      <c r="K12" s="186"/>
    </row>
    <row r="13" spans="1:11" s="177" customFormat="1">
      <c r="A13" s="183"/>
      <c r="B13" s="183"/>
      <c r="C13" s="184"/>
      <c r="D13" s="185"/>
      <c r="E13" s="2141" t="s">
        <v>767</v>
      </c>
      <c r="F13" s="2141" t="s">
        <v>768</v>
      </c>
      <c r="G13" s="2141" t="s">
        <v>769</v>
      </c>
      <c r="H13" s="186"/>
      <c r="I13" s="2141" t="s">
        <v>770</v>
      </c>
      <c r="J13" s="2141" t="s">
        <v>771</v>
      </c>
      <c r="K13" s="186"/>
    </row>
    <row r="14" spans="1:11" s="177" customFormat="1" ht="7.5" customHeight="1">
      <c r="A14" s="189"/>
      <c r="B14" s="189"/>
      <c r="C14" s="190"/>
      <c r="D14" s="191"/>
      <c r="E14" s="2142"/>
      <c r="F14" s="2142"/>
      <c r="G14" s="2142"/>
      <c r="H14" s="192"/>
      <c r="I14" s="2142"/>
      <c r="J14" s="2142"/>
      <c r="K14" s="192"/>
    </row>
    <row r="15" spans="1:11" ht="8.1" customHeight="1">
      <c r="B15" s="288"/>
      <c r="C15" s="288"/>
      <c r="D15" s="289"/>
      <c r="E15" s="2143"/>
      <c r="F15" s="2143"/>
      <c r="G15" s="2143"/>
      <c r="H15" s="290"/>
      <c r="I15" s="2143"/>
      <c r="J15" s="2143"/>
    </row>
    <row r="16" spans="1:11" s="193" customFormat="1" ht="13.5" customHeight="1">
      <c r="B16" s="198" t="s">
        <v>12</v>
      </c>
      <c r="C16" s="199"/>
      <c r="D16" s="200">
        <v>2022</v>
      </c>
      <c r="E16" s="2144">
        <f t="shared" ref="E16:G18" si="0">SUM(E20,E24,E28,E32,E36,E40,E44,E48,E52,E56,E60,E64,E68,E72,E76,E80)</f>
        <v>236</v>
      </c>
      <c r="F16" s="2144">
        <f t="shared" si="0"/>
        <v>116</v>
      </c>
      <c r="G16" s="2144">
        <f t="shared" si="0"/>
        <v>10</v>
      </c>
      <c r="H16" s="291"/>
      <c r="I16" s="2144">
        <f t="shared" ref="I16:J18" si="1">SUM(I20,I24,I28,I32,I36,I40,I44,I48,I52,I56,I60,I64,I68,I72,I76,I80)</f>
        <v>1004</v>
      </c>
      <c r="J16" s="2144">
        <f t="shared" si="1"/>
        <v>62</v>
      </c>
    </row>
    <row r="17" spans="2:10" s="193" customFormat="1" ht="13.5" customHeight="1">
      <c r="B17" s="199"/>
      <c r="C17" s="199"/>
      <c r="D17" s="200">
        <v>2023</v>
      </c>
      <c r="E17" s="2144">
        <f t="shared" si="0"/>
        <v>246</v>
      </c>
      <c r="F17" s="2144">
        <f t="shared" si="0"/>
        <v>117</v>
      </c>
      <c r="G17" s="2144">
        <f t="shared" si="0"/>
        <v>10</v>
      </c>
      <c r="H17" s="291"/>
      <c r="I17" s="2144">
        <f t="shared" si="1"/>
        <v>1009</v>
      </c>
      <c r="J17" s="2144">
        <f t="shared" si="1"/>
        <v>61</v>
      </c>
    </row>
    <row r="18" spans="2:10" s="193" customFormat="1" ht="13.5" customHeight="1">
      <c r="B18" s="199"/>
      <c r="C18" s="199"/>
      <c r="D18" s="200">
        <v>2024</v>
      </c>
      <c r="E18" s="2144">
        <f t="shared" si="0"/>
        <v>253</v>
      </c>
      <c r="F18" s="2144">
        <f t="shared" si="0"/>
        <v>129</v>
      </c>
      <c r="G18" s="2296" t="s">
        <v>1349</v>
      </c>
      <c r="H18" s="291"/>
      <c r="I18" s="2144">
        <f t="shared" si="1"/>
        <v>1016</v>
      </c>
      <c r="J18" s="2144">
        <f t="shared" si="1"/>
        <v>62</v>
      </c>
    </row>
    <row r="19" spans="2:10" s="193" customFormat="1" ht="8.1" customHeight="1">
      <c r="B19" s="199"/>
      <c r="C19" s="199"/>
      <c r="D19" s="205"/>
      <c r="E19" s="2145"/>
      <c r="F19" s="2145"/>
      <c r="G19" s="2145"/>
      <c r="H19" s="56"/>
      <c r="I19" s="2145"/>
      <c r="J19" s="2145"/>
    </row>
    <row r="20" spans="2:10" s="193" customFormat="1" ht="13.5" customHeight="1">
      <c r="B20" s="206" t="s">
        <v>13</v>
      </c>
      <c r="C20" s="206"/>
      <c r="D20" s="205">
        <v>2022</v>
      </c>
      <c r="E20" s="2145">
        <v>5</v>
      </c>
      <c r="F20" s="2146" t="s">
        <v>29</v>
      </c>
      <c r="G20" s="2146" t="s">
        <v>29</v>
      </c>
      <c r="H20" s="56"/>
      <c r="I20" s="2145">
        <v>576</v>
      </c>
      <c r="J20" s="2145">
        <v>2</v>
      </c>
    </row>
    <row r="21" spans="2:10" s="193" customFormat="1" ht="13.5" customHeight="1">
      <c r="B21" s="206"/>
      <c r="C21" s="206"/>
      <c r="D21" s="205">
        <v>2023</v>
      </c>
      <c r="E21" s="2145">
        <v>5</v>
      </c>
      <c r="F21" s="2146" t="s">
        <v>29</v>
      </c>
      <c r="G21" s="2146" t="s">
        <v>29</v>
      </c>
      <c r="H21" s="56"/>
      <c r="I21" s="2145">
        <v>575</v>
      </c>
      <c r="J21" s="2145">
        <v>2</v>
      </c>
    </row>
    <row r="22" spans="2:10" s="193" customFormat="1" ht="13.5" customHeight="1">
      <c r="B22" s="206"/>
      <c r="C22" s="206"/>
      <c r="D22" s="205">
        <v>2024</v>
      </c>
      <c r="E22" s="2145">
        <v>5</v>
      </c>
      <c r="F22" s="2146" t="s">
        <v>29</v>
      </c>
      <c r="G22" s="2146" t="s">
        <v>29</v>
      </c>
      <c r="H22" s="56"/>
      <c r="I22" s="2145">
        <v>575</v>
      </c>
      <c r="J22" s="2145">
        <v>2</v>
      </c>
    </row>
    <row r="23" spans="2:10" s="193" customFormat="1" ht="8.1" customHeight="1">
      <c r="B23" s="206"/>
      <c r="C23" s="206"/>
      <c r="D23" s="205"/>
      <c r="E23" s="2145"/>
      <c r="F23" s="2146"/>
      <c r="G23" s="2146"/>
      <c r="H23" s="56"/>
      <c r="I23" s="2145"/>
      <c r="J23" s="2145"/>
    </row>
    <row r="24" spans="2:10" s="193" customFormat="1" ht="13.5" customHeight="1">
      <c r="B24" s="206" t="s">
        <v>14</v>
      </c>
      <c r="C24" s="206"/>
      <c r="D24" s="205">
        <v>2022</v>
      </c>
      <c r="E24" s="2145">
        <v>29</v>
      </c>
      <c r="F24" s="2146">
        <v>37</v>
      </c>
      <c r="G24" s="2146" t="s">
        <v>29</v>
      </c>
      <c r="H24" s="56"/>
      <c r="I24" s="2145" t="s">
        <v>29</v>
      </c>
      <c r="J24" s="2145">
        <v>2</v>
      </c>
    </row>
    <row r="25" spans="2:10" s="193" customFormat="1" ht="13.5" customHeight="1">
      <c r="B25" s="206"/>
      <c r="C25" s="206"/>
      <c r="D25" s="205">
        <v>2023</v>
      </c>
      <c r="E25" s="2145">
        <v>44</v>
      </c>
      <c r="F25" s="2146">
        <v>37</v>
      </c>
      <c r="G25" s="2146" t="s">
        <v>29</v>
      </c>
      <c r="H25" s="56"/>
      <c r="I25" s="2145" t="s">
        <v>29</v>
      </c>
      <c r="J25" s="2145">
        <v>2</v>
      </c>
    </row>
    <row r="26" spans="2:10" s="193" customFormat="1" ht="13.5" customHeight="1">
      <c r="B26" s="206"/>
      <c r="C26" s="206"/>
      <c r="D26" s="205">
        <v>2024</v>
      </c>
      <c r="E26" s="2145">
        <v>45</v>
      </c>
      <c r="F26" s="2146">
        <v>36</v>
      </c>
      <c r="G26" s="2146" t="s">
        <v>29</v>
      </c>
      <c r="H26" s="56"/>
      <c r="I26" s="2146" t="s">
        <v>29</v>
      </c>
      <c r="J26" s="2145">
        <v>2</v>
      </c>
    </row>
    <row r="27" spans="2:10" s="193" customFormat="1" ht="8.1" customHeight="1">
      <c r="B27" s="206"/>
      <c r="C27" s="206"/>
      <c r="D27" s="205"/>
      <c r="E27" s="2145"/>
      <c r="F27" s="2146"/>
      <c r="G27" s="2146"/>
      <c r="H27" s="56"/>
      <c r="I27" s="2145"/>
      <c r="J27" s="2145"/>
    </row>
    <row r="28" spans="2:10" s="193" customFormat="1" ht="13.5" customHeight="1">
      <c r="B28" s="206" t="s">
        <v>15</v>
      </c>
      <c r="C28" s="206"/>
      <c r="D28" s="205">
        <v>2022</v>
      </c>
      <c r="E28" s="2145" t="s">
        <v>29</v>
      </c>
      <c r="F28" s="2146">
        <v>29</v>
      </c>
      <c r="G28" s="2146">
        <v>9</v>
      </c>
      <c r="H28" s="56"/>
      <c r="I28" s="2145" t="s">
        <v>29</v>
      </c>
      <c r="J28" s="2145">
        <v>22</v>
      </c>
    </row>
    <row r="29" spans="2:10" s="193" customFormat="1" ht="13.5" customHeight="1">
      <c r="B29" s="206"/>
      <c r="C29" s="206"/>
      <c r="D29" s="205">
        <v>2023</v>
      </c>
      <c r="E29" s="2145">
        <v>2</v>
      </c>
      <c r="F29" s="2146">
        <v>30</v>
      </c>
      <c r="G29" s="2146">
        <v>9</v>
      </c>
      <c r="H29" s="56"/>
      <c r="I29" s="2145" t="s">
        <v>29</v>
      </c>
      <c r="J29" s="2145">
        <v>21</v>
      </c>
    </row>
    <row r="30" spans="2:10" s="193" customFormat="1" ht="13.5" customHeight="1">
      <c r="B30" s="206"/>
      <c r="C30" s="206"/>
      <c r="D30" s="205">
        <v>2024</v>
      </c>
      <c r="E30" s="2145">
        <v>2</v>
      </c>
      <c r="F30" s="2146">
        <v>39</v>
      </c>
      <c r="G30" s="2146" t="s">
        <v>1349</v>
      </c>
      <c r="H30" s="56"/>
      <c r="I30" s="2146" t="s">
        <v>29</v>
      </c>
      <c r="J30" s="2145">
        <v>21</v>
      </c>
    </row>
    <row r="31" spans="2:10" s="193" customFormat="1" ht="8.1" customHeight="1">
      <c r="B31" s="206"/>
      <c r="C31" s="206"/>
      <c r="D31" s="205"/>
      <c r="E31" s="2145"/>
      <c r="F31" s="2146"/>
      <c r="G31" s="2146"/>
      <c r="H31" s="56"/>
      <c r="I31" s="2145"/>
      <c r="J31" s="2145"/>
    </row>
    <row r="32" spans="2:10" s="193" customFormat="1" ht="13.5" customHeight="1">
      <c r="B32" s="206" t="s">
        <v>16</v>
      </c>
      <c r="C32" s="212"/>
      <c r="D32" s="205">
        <v>2022</v>
      </c>
      <c r="E32" s="2145" t="s">
        <v>29</v>
      </c>
      <c r="F32" s="2146" t="s">
        <v>29</v>
      </c>
      <c r="G32" s="2146" t="s">
        <v>29</v>
      </c>
      <c r="H32" s="56"/>
      <c r="I32" s="2145" t="s">
        <v>29</v>
      </c>
      <c r="J32" s="2145">
        <v>2</v>
      </c>
    </row>
    <row r="33" spans="2:20" s="193" customFormat="1" ht="13.5" customHeight="1">
      <c r="B33" s="206"/>
      <c r="C33" s="212"/>
      <c r="D33" s="205">
        <v>2023</v>
      </c>
      <c r="E33" s="2145" t="s">
        <v>29</v>
      </c>
      <c r="F33" s="2146" t="s">
        <v>29</v>
      </c>
      <c r="G33" s="2146" t="s">
        <v>29</v>
      </c>
      <c r="H33" s="56"/>
      <c r="I33" s="2145" t="s">
        <v>29</v>
      </c>
      <c r="J33" s="2145">
        <v>3</v>
      </c>
    </row>
    <row r="34" spans="2:20" s="193" customFormat="1" ht="13.5" customHeight="1">
      <c r="B34" s="206"/>
      <c r="C34" s="212"/>
      <c r="D34" s="205">
        <v>2024</v>
      </c>
      <c r="E34" s="2146" t="s">
        <v>29</v>
      </c>
      <c r="F34" s="2146" t="s">
        <v>29</v>
      </c>
      <c r="G34" s="2146" t="s">
        <v>29</v>
      </c>
      <c r="H34" s="56"/>
      <c r="I34" s="2146" t="s">
        <v>29</v>
      </c>
      <c r="J34" s="2145">
        <v>3</v>
      </c>
    </row>
    <row r="35" spans="2:20" s="193" customFormat="1" ht="8.1" customHeight="1">
      <c r="B35" s="206"/>
      <c r="C35" s="212"/>
      <c r="D35" s="205"/>
      <c r="E35" s="2145"/>
      <c r="F35" s="2146"/>
      <c r="G35" s="2146"/>
      <c r="H35" s="56"/>
      <c r="I35" s="2145"/>
      <c r="J35" s="2145"/>
    </row>
    <row r="36" spans="2:20" s="193" customFormat="1" ht="13.5" customHeight="1">
      <c r="B36" s="206" t="s">
        <v>17</v>
      </c>
      <c r="C36" s="199"/>
      <c r="D36" s="205">
        <v>2022</v>
      </c>
      <c r="E36" s="2145" t="s">
        <v>29</v>
      </c>
      <c r="F36" s="2146" t="s">
        <v>29</v>
      </c>
      <c r="G36" s="2146" t="s">
        <v>29</v>
      </c>
      <c r="H36" s="56"/>
      <c r="I36" s="2145" t="s">
        <v>29</v>
      </c>
      <c r="J36" s="2145">
        <v>1</v>
      </c>
    </row>
    <row r="37" spans="2:20" s="193" customFormat="1" ht="13.5" customHeight="1">
      <c r="B37" s="206"/>
      <c r="C37" s="199"/>
      <c r="D37" s="205">
        <v>2023</v>
      </c>
      <c r="E37" s="2145" t="s">
        <v>29</v>
      </c>
      <c r="F37" s="2146" t="s">
        <v>29</v>
      </c>
      <c r="G37" s="2146" t="s">
        <v>29</v>
      </c>
      <c r="H37" s="56"/>
      <c r="I37" s="2145" t="s">
        <v>29</v>
      </c>
      <c r="J37" s="2145">
        <v>1</v>
      </c>
    </row>
    <row r="38" spans="2:20" s="193" customFormat="1" ht="13.5" customHeight="1">
      <c r="B38" s="206"/>
      <c r="C38" s="199"/>
      <c r="D38" s="205">
        <v>2024</v>
      </c>
      <c r="E38" s="2146" t="s">
        <v>29</v>
      </c>
      <c r="F38" s="2146" t="s">
        <v>29</v>
      </c>
      <c r="G38" s="2146" t="s">
        <v>29</v>
      </c>
      <c r="H38" s="56"/>
      <c r="I38" s="2146" t="s">
        <v>29</v>
      </c>
      <c r="J38" s="2145">
        <v>1</v>
      </c>
    </row>
    <row r="39" spans="2:20" s="193" customFormat="1" ht="8.1" customHeight="1">
      <c r="B39" s="206"/>
      <c r="C39" s="199"/>
      <c r="D39" s="205"/>
      <c r="E39" s="2145"/>
      <c r="F39" s="2146"/>
      <c r="G39" s="2146"/>
      <c r="H39" s="56"/>
      <c r="I39" s="2145"/>
      <c r="J39" s="2145"/>
    </row>
    <row r="40" spans="2:20" s="193" customFormat="1" ht="13.5" customHeight="1">
      <c r="B40" s="206" t="s">
        <v>18</v>
      </c>
      <c r="C40" s="199"/>
      <c r="D40" s="205">
        <v>2022</v>
      </c>
      <c r="E40" s="2145">
        <v>3</v>
      </c>
      <c r="F40" s="2146">
        <v>7</v>
      </c>
      <c r="G40" s="2146" t="s">
        <v>29</v>
      </c>
      <c r="H40" s="56"/>
      <c r="I40" s="2145" t="s">
        <v>29</v>
      </c>
      <c r="J40" s="2145">
        <v>18</v>
      </c>
    </row>
    <row r="41" spans="2:20" s="193" customFormat="1" ht="13.5" customHeight="1">
      <c r="B41" s="206"/>
      <c r="C41" s="199"/>
      <c r="D41" s="205">
        <v>2023</v>
      </c>
      <c r="E41" s="2145">
        <v>3</v>
      </c>
      <c r="F41" s="2146">
        <v>7</v>
      </c>
      <c r="G41" s="2146" t="s">
        <v>29</v>
      </c>
      <c r="H41" s="56"/>
      <c r="I41" s="2145" t="s">
        <v>29</v>
      </c>
      <c r="J41" s="2145">
        <v>18</v>
      </c>
    </row>
    <row r="42" spans="2:20" s="193" customFormat="1" ht="13.5" customHeight="1">
      <c r="B42" s="206"/>
      <c r="C42" s="199"/>
      <c r="D42" s="205">
        <v>2024</v>
      </c>
      <c r="E42" s="2145">
        <v>3</v>
      </c>
      <c r="F42" s="2146">
        <v>7</v>
      </c>
      <c r="G42" s="2146" t="s">
        <v>29</v>
      </c>
      <c r="H42" s="56"/>
      <c r="I42" s="2145">
        <v>1</v>
      </c>
      <c r="J42" s="2145">
        <v>18</v>
      </c>
    </row>
    <row r="43" spans="2:20" s="193" customFormat="1" ht="8.1" customHeight="1">
      <c r="B43" s="206"/>
      <c r="C43" s="199"/>
      <c r="D43" s="205"/>
      <c r="E43" s="2145"/>
      <c r="F43" s="2146"/>
      <c r="G43" s="2146"/>
      <c r="H43" s="56"/>
      <c r="I43" s="2145"/>
      <c r="J43" s="2145"/>
    </row>
    <row r="44" spans="2:20" s="193" customFormat="1" ht="13.5" customHeight="1">
      <c r="B44" s="206" t="s">
        <v>19</v>
      </c>
      <c r="C44" s="199"/>
      <c r="D44" s="205">
        <v>2022</v>
      </c>
      <c r="E44" s="2145">
        <v>14</v>
      </c>
      <c r="F44" s="2146">
        <v>17</v>
      </c>
      <c r="G44" s="2146" t="s">
        <v>29</v>
      </c>
      <c r="H44" s="56"/>
      <c r="I44" s="2145" t="s">
        <v>29</v>
      </c>
      <c r="J44" s="2145" t="s">
        <v>29</v>
      </c>
    </row>
    <row r="45" spans="2:20" s="193" customFormat="1" ht="13.5" customHeight="1">
      <c r="B45" s="206"/>
      <c r="C45" s="199"/>
      <c r="D45" s="205">
        <v>2023</v>
      </c>
      <c r="E45" s="2145">
        <v>14</v>
      </c>
      <c r="F45" s="2146">
        <v>17</v>
      </c>
      <c r="G45" s="2146" t="s">
        <v>29</v>
      </c>
      <c r="H45" s="56"/>
      <c r="I45" s="2145" t="s">
        <v>29</v>
      </c>
      <c r="J45" s="2145" t="s">
        <v>29</v>
      </c>
    </row>
    <row r="46" spans="2:20" s="193" customFormat="1" ht="13.5" customHeight="1">
      <c r="B46" s="206"/>
      <c r="C46" s="199"/>
      <c r="D46" s="205">
        <v>2024</v>
      </c>
      <c r="E46" s="2145">
        <v>14</v>
      </c>
      <c r="F46" s="2146">
        <v>18</v>
      </c>
      <c r="G46" s="2146" t="s">
        <v>29</v>
      </c>
      <c r="H46" s="56"/>
      <c r="I46" s="2146" t="s">
        <v>29</v>
      </c>
      <c r="J46" s="2146" t="s">
        <v>29</v>
      </c>
    </row>
    <row r="47" spans="2:20" s="193" customFormat="1" ht="8.1" customHeight="1">
      <c r="B47" s="206"/>
      <c r="C47" s="199"/>
      <c r="D47" s="205"/>
      <c r="E47" s="2145"/>
      <c r="F47" s="2146"/>
      <c r="G47" s="2146"/>
      <c r="H47" s="56"/>
      <c r="I47" s="2145"/>
      <c r="J47" s="2145"/>
    </row>
    <row r="48" spans="2:20" s="193" customFormat="1" ht="13.5" customHeight="1">
      <c r="B48" s="206" t="s">
        <v>20</v>
      </c>
      <c r="C48" s="199"/>
      <c r="D48" s="205">
        <v>2022</v>
      </c>
      <c r="E48" s="2145">
        <v>38</v>
      </c>
      <c r="F48" s="2146">
        <v>17</v>
      </c>
      <c r="G48" s="2146" t="s">
        <v>29</v>
      </c>
      <c r="H48" s="56"/>
      <c r="I48" s="2145" t="s">
        <v>29</v>
      </c>
      <c r="J48" s="2145">
        <v>4</v>
      </c>
      <c r="K48" s="216"/>
      <c r="L48" s="216"/>
      <c r="M48" s="216"/>
      <c r="N48" s="216"/>
      <c r="O48" s="216"/>
      <c r="P48" s="216"/>
      <c r="Q48" s="216"/>
      <c r="R48" s="216"/>
      <c r="S48" s="216"/>
      <c r="T48" s="216"/>
    </row>
    <row r="49" spans="2:10" s="193" customFormat="1" ht="13.5" customHeight="1">
      <c r="B49" s="206"/>
      <c r="C49" s="199"/>
      <c r="D49" s="205">
        <v>2023</v>
      </c>
      <c r="E49" s="2145">
        <v>40</v>
      </c>
      <c r="F49" s="2146">
        <v>17</v>
      </c>
      <c r="G49" s="2146" t="s">
        <v>29</v>
      </c>
      <c r="H49" s="56"/>
      <c r="I49" s="2145" t="s">
        <v>29</v>
      </c>
      <c r="J49" s="2145">
        <v>4</v>
      </c>
    </row>
    <row r="50" spans="2:10" s="193" customFormat="1" ht="13.5" customHeight="1">
      <c r="B50" s="206"/>
      <c r="C50" s="199"/>
      <c r="D50" s="205">
        <v>2024</v>
      </c>
      <c r="E50" s="2145">
        <v>43</v>
      </c>
      <c r="F50" s="2146">
        <v>18</v>
      </c>
      <c r="G50" s="2146" t="s">
        <v>29</v>
      </c>
      <c r="H50" s="56"/>
      <c r="I50" s="2146" t="s">
        <v>29</v>
      </c>
      <c r="J50" s="2145">
        <v>5</v>
      </c>
    </row>
    <row r="51" spans="2:10" s="193" customFormat="1" ht="8.1" customHeight="1">
      <c r="B51" s="206"/>
      <c r="C51" s="199"/>
      <c r="D51" s="205"/>
      <c r="E51" s="2145"/>
      <c r="F51" s="2146"/>
      <c r="G51" s="2146"/>
      <c r="H51" s="56"/>
      <c r="I51" s="2145"/>
      <c r="J51" s="2145"/>
    </row>
    <row r="52" spans="2:10" s="193" customFormat="1" ht="13.5" customHeight="1">
      <c r="B52" s="206" t="s">
        <v>21</v>
      </c>
      <c r="C52" s="212"/>
      <c r="D52" s="205">
        <v>2022</v>
      </c>
      <c r="E52" s="2145">
        <v>3</v>
      </c>
      <c r="F52" s="2146">
        <v>2</v>
      </c>
      <c r="G52" s="2146" t="s">
        <v>29</v>
      </c>
      <c r="H52" s="56"/>
      <c r="I52" s="2145" t="s">
        <v>29</v>
      </c>
      <c r="J52" s="2145" t="s">
        <v>29</v>
      </c>
    </row>
    <row r="53" spans="2:10" s="193" customFormat="1" ht="13.5" customHeight="1">
      <c r="B53" s="206"/>
      <c r="C53" s="212"/>
      <c r="D53" s="205">
        <v>2023</v>
      </c>
      <c r="E53" s="2145">
        <v>3</v>
      </c>
      <c r="F53" s="2146">
        <v>2</v>
      </c>
      <c r="G53" s="2146" t="s">
        <v>29</v>
      </c>
      <c r="H53" s="56"/>
      <c r="I53" s="2145" t="s">
        <v>29</v>
      </c>
      <c r="J53" s="2145" t="s">
        <v>29</v>
      </c>
    </row>
    <row r="54" spans="2:10" s="193" customFormat="1" ht="13.5" customHeight="1">
      <c r="B54" s="206"/>
      <c r="C54" s="212"/>
      <c r="D54" s="205">
        <v>2024</v>
      </c>
      <c r="E54" s="2145">
        <v>3</v>
      </c>
      <c r="F54" s="2146">
        <v>3</v>
      </c>
      <c r="G54" s="2146" t="s">
        <v>29</v>
      </c>
      <c r="H54" s="56"/>
      <c r="I54" s="2146" t="s">
        <v>29</v>
      </c>
      <c r="J54" s="2146" t="s">
        <v>29</v>
      </c>
    </row>
    <row r="55" spans="2:10" s="193" customFormat="1" ht="8.1" customHeight="1">
      <c r="B55" s="206"/>
      <c r="C55" s="212"/>
      <c r="D55" s="205"/>
      <c r="E55" s="2145"/>
      <c r="F55" s="2146"/>
      <c r="G55" s="2146"/>
      <c r="H55" s="56"/>
      <c r="I55" s="2145"/>
      <c r="J55" s="2145"/>
    </row>
    <row r="56" spans="2:10" s="193" customFormat="1" ht="13.5" customHeight="1">
      <c r="B56" s="206" t="s">
        <v>22</v>
      </c>
      <c r="C56" s="199"/>
      <c r="D56" s="205">
        <v>2022</v>
      </c>
      <c r="E56" s="2145" t="s">
        <v>29</v>
      </c>
      <c r="F56" s="2146" t="s">
        <v>29</v>
      </c>
      <c r="G56" s="2146" t="s">
        <v>29</v>
      </c>
      <c r="H56" s="56"/>
      <c r="I56" s="2145">
        <v>240</v>
      </c>
      <c r="J56" s="2145" t="s">
        <v>29</v>
      </c>
    </row>
    <row r="57" spans="2:10" s="193" customFormat="1" ht="13.5" customHeight="1">
      <c r="B57" s="206"/>
      <c r="C57" s="199"/>
      <c r="D57" s="205">
        <v>2023</v>
      </c>
      <c r="E57" s="2145" t="s">
        <v>29</v>
      </c>
      <c r="F57" s="2146" t="s">
        <v>29</v>
      </c>
      <c r="G57" s="2146" t="s">
        <v>29</v>
      </c>
      <c r="H57" s="56"/>
      <c r="I57" s="2145">
        <v>240</v>
      </c>
      <c r="J57" s="2145" t="s">
        <v>29</v>
      </c>
    </row>
    <row r="58" spans="2:10" s="193" customFormat="1" ht="13.5" customHeight="1">
      <c r="B58" s="206"/>
      <c r="C58" s="199"/>
      <c r="D58" s="205">
        <v>2024</v>
      </c>
      <c r="E58" s="2146" t="s">
        <v>29</v>
      </c>
      <c r="F58" s="2146" t="s">
        <v>29</v>
      </c>
      <c r="G58" s="2146" t="s">
        <v>29</v>
      </c>
      <c r="H58" s="56"/>
      <c r="I58" s="2145">
        <v>241</v>
      </c>
      <c r="J58" s="2146" t="s">
        <v>29</v>
      </c>
    </row>
    <row r="59" spans="2:10" s="193" customFormat="1" ht="8.1" customHeight="1">
      <c r="B59" s="206"/>
      <c r="C59" s="199"/>
      <c r="D59" s="205"/>
      <c r="E59" s="2145"/>
      <c r="F59" s="2146"/>
      <c r="G59" s="2146"/>
      <c r="H59" s="56"/>
      <c r="I59" s="2145"/>
      <c r="J59" s="2145"/>
    </row>
    <row r="60" spans="2:10" s="193" customFormat="1" ht="13.5" customHeight="1">
      <c r="B60" s="206" t="s">
        <v>23</v>
      </c>
      <c r="C60" s="199"/>
      <c r="D60" s="205">
        <v>2022</v>
      </c>
      <c r="E60" s="2145">
        <v>13</v>
      </c>
      <c r="F60" s="2146">
        <v>2</v>
      </c>
      <c r="G60" s="2146">
        <v>1</v>
      </c>
      <c r="H60" s="56"/>
      <c r="I60" s="2145">
        <v>9</v>
      </c>
      <c r="J60" s="2145">
        <v>4</v>
      </c>
    </row>
    <row r="61" spans="2:10" s="193" customFormat="1" ht="13.5" customHeight="1">
      <c r="B61" s="206"/>
      <c r="C61" s="199"/>
      <c r="D61" s="205">
        <v>2023</v>
      </c>
      <c r="E61" s="2145">
        <v>13</v>
      </c>
      <c r="F61" s="2146">
        <v>2</v>
      </c>
      <c r="G61" s="2146">
        <v>1</v>
      </c>
      <c r="H61" s="56"/>
      <c r="I61" s="2145">
        <v>12</v>
      </c>
      <c r="J61" s="2145">
        <v>4</v>
      </c>
    </row>
    <row r="62" spans="2:10" s="193" customFormat="1" ht="13.5" customHeight="1">
      <c r="B62" s="206"/>
      <c r="C62" s="199"/>
      <c r="D62" s="205">
        <v>2024</v>
      </c>
      <c r="E62" s="2145">
        <v>15</v>
      </c>
      <c r="F62" s="2146">
        <v>3</v>
      </c>
      <c r="G62" s="2146" t="s">
        <v>1349</v>
      </c>
      <c r="H62" s="56"/>
      <c r="I62" s="2145">
        <v>12</v>
      </c>
      <c r="J62" s="2145">
        <v>4</v>
      </c>
    </row>
    <row r="63" spans="2:10" s="193" customFormat="1" ht="8.1" customHeight="1">
      <c r="B63" s="206"/>
      <c r="C63" s="199"/>
      <c r="D63" s="205"/>
      <c r="E63" s="2145"/>
      <c r="F63" s="2146"/>
      <c r="G63" s="2146"/>
      <c r="H63" s="56"/>
      <c r="I63" s="2145"/>
      <c r="J63" s="2145"/>
    </row>
    <row r="64" spans="2:10" s="193" customFormat="1" ht="13.5" customHeight="1">
      <c r="B64" s="206" t="s">
        <v>24</v>
      </c>
      <c r="C64" s="199"/>
      <c r="D64" s="205">
        <v>2022</v>
      </c>
      <c r="E64" s="2145">
        <v>122</v>
      </c>
      <c r="F64" s="2146">
        <v>1</v>
      </c>
      <c r="G64" s="2146" t="s">
        <v>29</v>
      </c>
      <c r="H64" s="56"/>
      <c r="I64" s="2145">
        <v>103</v>
      </c>
      <c r="J64" s="2145">
        <v>6</v>
      </c>
    </row>
    <row r="65" spans="2:10" s="193" customFormat="1" ht="13.5" customHeight="1">
      <c r="B65" s="206"/>
      <c r="C65" s="199"/>
      <c r="D65" s="205">
        <v>2023</v>
      </c>
      <c r="E65" s="2145">
        <v>117</v>
      </c>
      <c r="F65" s="2146">
        <v>1</v>
      </c>
      <c r="G65" s="2146" t="s">
        <v>29</v>
      </c>
      <c r="H65" s="56"/>
      <c r="I65" s="2145">
        <v>106</v>
      </c>
      <c r="J65" s="2145">
        <v>6</v>
      </c>
    </row>
    <row r="66" spans="2:10" s="193" customFormat="1" ht="13.5" customHeight="1">
      <c r="B66" s="206"/>
      <c r="C66" s="199"/>
      <c r="D66" s="205">
        <v>2024</v>
      </c>
      <c r="E66" s="2145">
        <v>119</v>
      </c>
      <c r="F66" s="2146">
        <v>1</v>
      </c>
      <c r="G66" s="2146" t="s">
        <v>29</v>
      </c>
      <c r="H66" s="56"/>
      <c r="I66" s="2145">
        <v>106</v>
      </c>
      <c r="J66" s="2145">
        <v>6</v>
      </c>
    </row>
    <row r="67" spans="2:10" s="193" customFormat="1" ht="8.1" customHeight="1">
      <c r="B67" s="206"/>
      <c r="C67" s="199"/>
      <c r="D67" s="205"/>
      <c r="E67" s="2145"/>
      <c r="F67" s="2146"/>
      <c r="G67" s="2146"/>
      <c r="H67" s="56"/>
      <c r="I67" s="2145"/>
      <c r="J67" s="2145"/>
    </row>
    <row r="68" spans="2:10" s="193" customFormat="1" ht="13.5" customHeight="1">
      <c r="B68" s="206" t="s">
        <v>25</v>
      </c>
      <c r="C68" s="199"/>
      <c r="D68" s="205">
        <v>2022</v>
      </c>
      <c r="E68" s="2145">
        <v>9</v>
      </c>
      <c r="F68" s="2146">
        <v>4</v>
      </c>
      <c r="G68" s="2146" t="s">
        <v>29</v>
      </c>
      <c r="H68" s="56"/>
      <c r="I68" s="2145" t="s">
        <v>29</v>
      </c>
      <c r="J68" s="2145" t="s">
        <v>29</v>
      </c>
    </row>
    <row r="69" spans="2:10" s="193" customFormat="1" ht="13.5" customHeight="1">
      <c r="B69" s="206"/>
      <c r="C69" s="199"/>
      <c r="D69" s="205">
        <v>2023</v>
      </c>
      <c r="E69" s="2145">
        <v>5</v>
      </c>
      <c r="F69" s="2146">
        <v>4</v>
      </c>
      <c r="G69" s="2146" t="s">
        <v>29</v>
      </c>
      <c r="H69" s="56"/>
      <c r="I69" s="2145" t="s">
        <v>29</v>
      </c>
      <c r="J69" s="2145" t="s">
        <v>29</v>
      </c>
    </row>
    <row r="70" spans="2:10" s="193" customFormat="1" ht="13.5" customHeight="1">
      <c r="B70" s="206"/>
      <c r="C70" s="199"/>
      <c r="D70" s="205">
        <v>2024</v>
      </c>
      <c r="E70" s="2145">
        <v>4</v>
      </c>
      <c r="F70" s="2146">
        <v>4</v>
      </c>
      <c r="G70" s="2146" t="s">
        <v>29</v>
      </c>
      <c r="H70" s="56"/>
      <c r="I70" s="2146" t="s">
        <v>29</v>
      </c>
      <c r="J70" s="2146" t="s">
        <v>29</v>
      </c>
    </row>
    <row r="71" spans="2:10" s="193" customFormat="1" ht="8.1" customHeight="1">
      <c r="B71" s="206"/>
      <c r="C71" s="199"/>
      <c r="D71" s="205"/>
      <c r="E71" s="2145"/>
      <c r="F71" s="2146"/>
      <c r="G71" s="2146"/>
      <c r="H71" s="56"/>
      <c r="I71" s="2145"/>
      <c r="J71" s="2145"/>
    </row>
    <row r="72" spans="2:10" s="193" customFormat="1" ht="13.5" customHeight="1">
      <c r="B72" s="1072" t="s">
        <v>774</v>
      </c>
      <c r="C72" s="212"/>
      <c r="D72" s="205">
        <v>2022</v>
      </c>
      <c r="E72" s="2145" t="s">
        <v>29</v>
      </c>
      <c r="F72" s="2146" t="s">
        <v>29</v>
      </c>
      <c r="G72" s="2146" t="s">
        <v>29</v>
      </c>
      <c r="H72" s="56"/>
      <c r="I72" s="2145">
        <v>67</v>
      </c>
      <c r="J72" s="2145">
        <v>1</v>
      </c>
    </row>
    <row r="73" spans="2:10" s="193" customFormat="1" ht="13.5" customHeight="1">
      <c r="B73" s="206"/>
      <c r="C73" s="212"/>
      <c r="D73" s="205">
        <v>2023</v>
      </c>
      <c r="E73" s="2145" t="s">
        <v>29</v>
      </c>
      <c r="F73" s="2146" t="s">
        <v>29</v>
      </c>
      <c r="G73" s="2146" t="s">
        <v>29</v>
      </c>
      <c r="H73" s="56"/>
      <c r="I73" s="2145">
        <v>67</v>
      </c>
      <c r="J73" s="2145" t="s">
        <v>29</v>
      </c>
    </row>
    <row r="74" spans="2:10" s="193" customFormat="1" ht="13.5" customHeight="1">
      <c r="B74" s="206"/>
      <c r="C74" s="212"/>
      <c r="D74" s="205">
        <v>2024</v>
      </c>
      <c r="E74" s="2146" t="s">
        <v>29</v>
      </c>
      <c r="F74" s="2146" t="s">
        <v>29</v>
      </c>
      <c r="G74" s="2146" t="s">
        <v>29</v>
      </c>
      <c r="H74" s="56"/>
      <c r="I74" s="2145">
        <v>67</v>
      </c>
      <c r="J74" s="2146" t="s">
        <v>29</v>
      </c>
    </row>
    <row r="75" spans="2:10" s="193" customFormat="1" ht="8.1" customHeight="1">
      <c r="B75" s="206"/>
      <c r="C75" s="199"/>
      <c r="D75" s="205"/>
      <c r="E75" s="2145"/>
      <c r="F75" s="2146"/>
      <c r="G75" s="2146"/>
      <c r="H75" s="56"/>
      <c r="I75" s="2145"/>
      <c r="J75" s="2145"/>
    </row>
    <row r="76" spans="2:10" s="193" customFormat="1" ht="13.5" customHeight="1">
      <c r="B76" s="206" t="s">
        <v>27</v>
      </c>
      <c r="C76" s="212"/>
      <c r="D76" s="205">
        <v>2022</v>
      </c>
      <c r="E76" s="2145" t="s">
        <v>29</v>
      </c>
      <c r="F76" s="2146" t="s">
        <v>29</v>
      </c>
      <c r="G76" s="2146" t="s">
        <v>29</v>
      </c>
      <c r="H76" s="56"/>
      <c r="I76" s="2145">
        <v>5</v>
      </c>
      <c r="J76" s="2145" t="s">
        <v>29</v>
      </c>
    </row>
    <row r="77" spans="2:10" s="193" customFormat="1" ht="13.5" customHeight="1">
      <c r="B77" s="206"/>
      <c r="C77" s="212"/>
      <c r="D77" s="205">
        <v>2023</v>
      </c>
      <c r="E77" s="2146" t="s">
        <v>29</v>
      </c>
      <c r="F77" s="2146" t="s">
        <v>29</v>
      </c>
      <c r="G77" s="2146" t="s">
        <v>29</v>
      </c>
      <c r="H77" s="56"/>
      <c r="I77" s="2145">
        <v>5</v>
      </c>
      <c r="J77" s="2145" t="s">
        <v>29</v>
      </c>
    </row>
    <row r="78" spans="2:10" s="193" customFormat="1" ht="13.5" customHeight="1">
      <c r="B78" s="206"/>
      <c r="C78" s="212"/>
      <c r="D78" s="205">
        <v>2024</v>
      </c>
      <c r="E78" s="2146" t="s">
        <v>29</v>
      </c>
      <c r="F78" s="2146" t="s">
        <v>29</v>
      </c>
      <c r="G78" s="2146" t="s">
        <v>29</v>
      </c>
      <c r="H78" s="56"/>
      <c r="I78" s="2145">
        <v>10</v>
      </c>
      <c r="J78" s="2146" t="s">
        <v>29</v>
      </c>
    </row>
    <row r="79" spans="2:10" s="193" customFormat="1" ht="8.1" customHeight="1">
      <c r="B79" s="206"/>
      <c r="C79" s="199"/>
      <c r="D79" s="205"/>
      <c r="E79" s="2145"/>
      <c r="F79" s="2146"/>
      <c r="G79" s="2146"/>
      <c r="H79" s="56"/>
      <c r="I79" s="2145"/>
      <c r="J79" s="2145"/>
    </row>
    <row r="80" spans="2:10" s="193" customFormat="1" ht="13.5" customHeight="1">
      <c r="B80" s="206" t="s">
        <v>28</v>
      </c>
      <c r="C80" s="212"/>
      <c r="D80" s="205">
        <v>2022</v>
      </c>
      <c r="E80" s="2145" t="s">
        <v>29</v>
      </c>
      <c r="F80" s="2146" t="s">
        <v>29</v>
      </c>
      <c r="G80" s="2146" t="s">
        <v>29</v>
      </c>
      <c r="H80" s="56"/>
      <c r="I80" s="2145">
        <v>4</v>
      </c>
      <c r="J80" s="2145" t="s">
        <v>29</v>
      </c>
    </row>
    <row r="81" spans="1:11" s="193" customFormat="1" ht="13.5" customHeight="1">
      <c r="B81" s="206"/>
      <c r="C81" s="212"/>
      <c r="D81" s="205">
        <v>2023</v>
      </c>
      <c r="E81" s="2145" t="s">
        <v>29</v>
      </c>
      <c r="F81" s="2146" t="s">
        <v>29</v>
      </c>
      <c r="G81" s="2146" t="s">
        <v>29</v>
      </c>
      <c r="H81" s="56"/>
      <c r="I81" s="2145">
        <v>4</v>
      </c>
      <c r="J81" s="2145" t="s">
        <v>29</v>
      </c>
    </row>
    <row r="82" spans="1:11" s="193" customFormat="1" ht="13.5" customHeight="1">
      <c r="B82" s="206"/>
      <c r="C82" s="212"/>
      <c r="D82" s="205">
        <v>2024</v>
      </c>
      <c r="E82" s="2146" t="s">
        <v>29</v>
      </c>
      <c r="F82" s="2146" t="s">
        <v>29</v>
      </c>
      <c r="G82" s="2146" t="s">
        <v>29</v>
      </c>
      <c r="H82" s="56"/>
      <c r="I82" s="2145">
        <v>4</v>
      </c>
      <c r="J82" s="2146" t="s">
        <v>29</v>
      </c>
    </row>
    <row r="83" spans="1:11" s="193" customFormat="1" ht="8.1" customHeight="1" thickBot="1">
      <c r="B83" s="218"/>
      <c r="C83" s="219"/>
      <c r="D83" s="1068"/>
      <c r="E83" s="2147"/>
      <c r="F83" s="2147"/>
      <c r="G83" s="2147"/>
      <c r="H83" s="221"/>
      <c r="I83" s="2147"/>
      <c r="J83" s="2147"/>
      <c r="K83" s="221"/>
    </row>
    <row r="84" spans="1:11" s="224" customFormat="1" ht="16.5" customHeight="1">
      <c r="A84" s="293"/>
      <c r="B84" s="225"/>
      <c r="D84" s="205"/>
      <c r="E84" s="2148"/>
      <c r="F84" s="2149"/>
      <c r="G84" s="2150"/>
      <c r="H84" s="229"/>
      <c r="I84" s="2149"/>
      <c r="J84" s="2150"/>
      <c r="K84" s="901" t="s">
        <v>781</v>
      </c>
    </row>
    <row r="85" spans="1:11" s="224" customFormat="1" ht="15" customHeight="1">
      <c r="D85" s="205"/>
      <c r="E85" s="2149"/>
      <c r="F85" s="2149"/>
      <c r="G85" s="2150"/>
      <c r="H85" s="229"/>
      <c r="I85" s="2149"/>
      <c r="J85" s="2150"/>
      <c r="K85" s="902" t="s">
        <v>782</v>
      </c>
    </row>
    <row r="86" spans="1:11" s="224" customFormat="1" ht="16.5" customHeight="1">
      <c r="B86" s="296" t="s">
        <v>1063</v>
      </c>
      <c r="D86" s="205"/>
      <c r="E86" s="2151"/>
      <c r="F86" s="2151"/>
      <c r="G86" s="2151"/>
      <c r="H86" s="229"/>
      <c r="I86" s="2151"/>
      <c r="J86" s="2151"/>
    </row>
    <row r="87" spans="1:11">
      <c r="B87" s="235" t="s">
        <v>1065</v>
      </c>
      <c r="C87" s="247"/>
      <c r="D87" s="248"/>
      <c r="E87" s="2152"/>
      <c r="F87" s="2152"/>
      <c r="G87" s="2152"/>
      <c r="H87" s="244"/>
      <c r="I87" s="2152"/>
      <c r="J87" s="2152"/>
    </row>
    <row r="88" spans="1:11">
      <c r="B88" s="235" t="s">
        <v>1066</v>
      </c>
    </row>
    <row r="89" spans="1:11">
      <c r="B89" s="235" t="s">
        <v>1138</v>
      </c>
    </row>
    <row r="90" spans="1:11">
      <c r="B90" s="235" t="s">
        <v>1067</v>
      </c>
    </row>
    <row r="91" spans="1:11">
      <c r="B91" s="235" t="s">
        <v>1068</v>
      </c>
    </row>
  </sheetData>
  <mergeCells count="4">
    <mergeCell ref="I11:J11"/>
    <mergeCell ref="I12:J12"/>
    <mergeCell ref="E11:G11"/>
    <mergeCell ref="E12:G12"/>
  </mergeCells>
  <hyperlinks>
    <hyperlink ref="K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68" orientation="portrait"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9" tint="0.59999389629810485"/>
    <pageSetUpPr fitToPage="1"/>
  </sheetPr>
  <dimension ref="A1:O79"/>
  <sheetViews>
    <sheetView showGridLines="0" view="pageBreakPreview" zoomScale="80" zoomScaleNormal="100" zoomScaleSheetLayoutView="80" workbookViewId="0">
      <pane xSplit="3" ySplit="12" topLeftCell="D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5703125" style="577" customWidth="1"/>
    <col min="3" max="3" width="36.28515625" style="577" customWidth="1"/>
    <col min="4" max="4" width="10.28515625" style="608" customWidth="1"/>
    <col min="5" max="5" width="9.140625" style="577" customWidth="1"/>
    <col min="6" max="6" width="11.28515625" style="577" customWidth="1"/>
    <col min="7" max="7" width="12.28515625" style="577" customWidth="1"/>
    <col min="8" max="8" width="1.140625" style="577" customWidth="1"/>
    <col min="9" max="9" width="10" style="577" customWidth="1"/>
    <col min="10" max="10" width="11.28515625" style="577" customWidth="1"/>
    <col min="11" max="11" width="12.28515625" style="577" customWidth="1"/>
    <col min="12" max="12" width="1.140625" style="577" customWidth="1"/>
    <col min="13" max="16384" width="12.5703125" style="577"/>
  </cols>
  <sheetData>
    <row r="1" spans="1:15">
      <c r="G1" s="32"/>
      <c r="K1" s="2380" t="s">
        <v>110</v>
      </c>
    </row>
    <row r="2" spans="1:15">
      <c r="K2" s="2381" t="s">
        <v>111</v>
      </c>
    </row>
    <row r="3" spans="1:15">
      <c r="A3" s="32"/>
      <c r="B3" s="32"/>
      <c r="C3" s="32"/>
      <c r="D3" s="768"/>
      <c r="E3" s="53"/>
      <c r="F3" s="32"/>
      <c r="H3" s="32"/>
      <c r="I3" s="53"/>
      <c r="J3" s="743"/>
      <c r="K3" s="769"/>
      <c r="L3" s="32"/>
    </row>
    <row r="4" spans="1:15" ht="16.5" customHeight="1">
      <c r="A4" s="770"/>
      <c r="B4" s="770" t="s">
        <v>1441</v>
      </c>
      <c r="C4" s="736" t="s">
        <v>1196</v>
      </c>
      <c r="D4" s="771"/>
      <c r="E4" s="53"/>
      <c r="F4" s="32"/>
      <c r="G4" s="32"/>
      <c r="H4" s="32"/>
      <c r="I4" s="53"/>
      <c r="J4" s="32"/>
      <c r="K4" s="32"/>
      <c r="L4" s="32"/>
    </row>
    <row r="5" spans="1:15" ht="20.100000000000001" customHeight="1">
      <c r="A5" s="769"/>
      <c r="B5" s="769" t="s">
        <v>1442</v>
      </c>
      <c r="C5" s="743" t="s">
        <v>1156</v>
      </c>
      <c r="D5" s="772"/>
      <c r="E5" s="53"/>
      <c r="F5" s="32"/>
      <c r="G5" s="32"/>
      <c r="H5" s="32"/>
      <c r="I5" s="53"/>
      <c r="J5" s="32"/>
      <c r="K5" s="32"/>
      <c r="L5" s="32"/>
    </row>
    <row r="6" spans="1:15" s="615" customFormat="1" ht="20.100000000000001" customHeight="1" thickBot="1">
      <c r="A6" s="1980"/>
      <c r="B6" s="1980"/>
      <c r="C6" s="1980"/>
      <c r="D6" s="1981"/>
      <c r="E6" s="1984"/>
      <c r="F6" s="1980"/>
      <c r="G6" s="1980"/>
      <c r="H6" s="1980"/>
      <c r="I6" s="1984"/>
      <c r="J6" s="1980"/>
      <c r="K6" s="1980"/>
      <c r="L6" s="1980"/>
    </row>
    <row r="7" spans="1:15" ht="5.0999999999999996" customHeight="1" thickTop="1">
      <c r="A7" s="773"/>
      <c r="B7" s="773"/>
      <c r="C7" s="773"/>
      <c r="D7" s="774"/>
      <c r="E7" s="775"/>
      <c r="F7" s="773"/>
      <c r="G7" s="773"/>
      <c r="H7" s="773"/>
      <c r="I7" s="776"/>
      <c r="J7" s="773"/>
      <c r="K7" s="773"/>
      <c r="L7" s="773"/>
    </row>
    <row r="8" spans="1:15">
      <c r="A8" s="777"/>
      <c r="B8" s="778" t="s">
        <v>860</v>
      </c>
      <c r="C8" s="33"/>
      <c r="D8" s="779" t="s">
        <v>1</v>
      </c>
      <c r="E8" s="2340" t="s">
        <v>393</v>
      </c>
      <c r="F8" s="2340"/>
      <c r="G8" s="2340"/>
      <c r="H8" s="45"/>
      <c r="I8" s="2340" t="s">
        <v>394</v>
      </c>
      <c r="J8" s="2340"/>
      <c r="K8" s="2340"/>
      <c r="L8" s="780"/>
    </row>
    <row r="9" spans="1:15" s="615" customFormat="1">
      <c r="A9" s="781"/>
      <c r="B9" s="782" t="s">
        <v>861</v>
      </c>
      <c r="C9" s="783"/>
      <c r="D9" s="784" t="s">
        <v>6</v>
      </c>
      <c r="E9" s="2343" t="s">
        <v>397</v>
      </c>
      <c r="F9" s="2343"/>
      <c r="G9" s="2343"/>
      <c r="H9" s="716"/>
      <c r="I9" s="2343" t="s">
        <v>358</v>
      </c>
      <c r="J9" s="2343"/>
      <c r="K9" s="2343"/>
      <c r="L9" s="785"/>
    </row>
    <row r="10" spans="1:15">
      <c r="A10" s="40"/>
      <c r="B10" s="33"/>
      <c r="C10" s="33"/>
      <c r="D10" s="786"/>
      <c r="E10" s="787" t="s">
        <v>2</v>
      </c>
      <c r="F10" s="787" t="s">
        <v>33</v>
      </c>
      <c r="G10" s="787" t="s">
        <v>34</v>
      </c>
      <c r="H10" s="788"/>
      <c r="I10" s="787" t="s">
        <v>2</v>
      </c>
      <c r="J10" s="787" t="s">
        <v>33</v>
      </c>
      <c r="K10" s="787" t="s">
        <v>34</v>
      </c>
      <c r="L10" s="789"/>
    </row>
    <row r="11" spans="1:15">
      <c r="A11" s="40"/>
      <c r="B11" s="33"/>
      <c r="C11" s="33"/>
      <c r="D11" s="786"/>
      <c r="E11" s="790" t="s">
        <v>7</v>
      </c>
      <c r="F11" s="790" t="s">
        <v>35</v>
      </c>
      <c r="G11" s="790" t="s">
        <v>36</v>
      </c>
      <c r="H11" s="790"/>
      <c r="I11" s="790" t="s">
        <v>7</v>
      </c>
      <c r="J11" s="790" t="s">
        <v>35</v>
      </c>
      <c r="K11" s="790" t="s">
        <v>36</v>
      </c>
      <c r="L11" s="791"/>
    </row>
    <row r="12" spans="1:15" ht="8.1" customHeight="1">
      <c r="A12" s="792"/>
      <c r="B12" s="792"/>
      <c r="C12" s="792"/>
      <c r="D12" s="793"/>
      <c r="E12" s="794"/>
      <c r="F12" s="795"/>
      <c r="G12" s="795"/>
      <c r="H12" s="795"/>
      <c r="I12" s="794"/>
      <c r="J12" s="795"/>
      <c r="K12" s="795"/>
      <c r="L12" s="795"/>
    </row>
    <row r="13" spans="1:15" s="638" customFormat="1" ht="8.1" customHeight="1">
      <c r="A13" s="40"/>
      <c r="B13" s="40"/>
      <c r="C13" s="40"/>
      <c r="D13" s="796"/>
      <c r="E13" s="797"/>
      <c r="F13" s="791"/>
      <c r="G13" s="791"/>
      <c r="H13" s="791"/>
      <c r="I13" s="797"/>
      <c r="J13" s="791"/>
      <c r="K13" s="791"/>
      <c r="L13" s="791"/>
    </row>
    <row r="14" spans="1:15" s="638" customFormat="1" ht="16.5">
      <c r="A14" s="777"/>
      <c r="B14" s="778" t="s">
        <v>44</v>
      </c>
      <c r="C14" s="33"/>
      <c r="D14" s="763">
        <v>2022</v>
      </c>
      <c r="E14" s="2019">
        <f>SUM(F14:G14)</f>
        <v>31392</v>
      </c>
      <c r="F14" s="2019">
        <f>SUM(F19,F23,F27,F31,F36,F40,F45,F49,F53,F57,F62,F66,F71,'4.27(2)'!F14,'4.27(2)'!F18,'4.27(2)'!F22,'4.27(2)'!F26,'4.27(2)'!F31,'4.27(2)'!F35,'4.27(2)'!F40,'4.27(2)'!F44,'4.27(2)'!F49,'4.27(2)'!F53,'4.27(2)'!F58,'4.27(2)'!F62,'4.27(2)'!F67,'4.27(3)'!F14,'4.27(3)'!F18,'4.27(3)'!F23,'4.27(3)'!F27,'4.27(3)'!F31,'4.27(3)'!F35,'4.27(3)'!F40,'4.27(3)'!F44,'4.27(3)'!F48,'4.27(3)'!F53,'4.27(3)'!F57,'4.27(3)'!F61,'4.27(3)'!F65,'4.27(4)'!F15,'4.27(4)'!F19,'4.27(4)'!F23,'4.27(4)'!F28)</f>
        <v>13367</v>
      </c>
      <c r="G14" s="2019">
        <f>SUM(G19,G23,G27,G31,G36,G40,G45,G49,G53,G57,G62,G66,G71,'4.27(2)'!G14,'4.27(2)'!G18,'4.27(2)'!G22,'4.27(2)'!G26,'4.27(2)'!G31,'4.27(2)'!G35,'4.27(2)'!G40,'4.27(2)'!G44,'4.27(2)'!G49,'4.27(2)'!G53,'4.27(2)'!G58,'4.27(2)'!G62,'4.27(2)'!G67,'4.27(3)'!G14,'4.27(3)'!G18,'4.27(3)'!G23,'4.27(3)'!G27,'4.27(3)'!G31,'4.27(3)'!G35,'4.27(3)'!G40,'4.27(3)'!G44,'4.27(3)'!G48,'4.27(3)'!G53,'4.27(3)'!G57,'4.27(3)'!G61,'4.27(3)'!G65,'4.27(4)'!G15,'4.27(4)'!G19,'4.27(4)'!G23,'4.27(4)'!G28)</f>
        <v>18025</v>
      </c>
      <c r="H14" s="2019"/>
      <c r="I14" s="2019">
        <f>SUM(J14:K14)</f>
        <v>595570</v>
      </c>
      <c r="J14" s="2019">
        <f>SUM(J19,J23,J27,J31,J36,J40,J45,J49,J53,J57,J62,J66,J71,'4.27(2)'!J14,'4.27(2)'!J18,'4.27(2)'!J22,'4.27(2)'!J26,'4.27(2)'!J31,'4.27(2)'!J35,'4.27(2)'!J40,'4.27(2)'!J44,'4.27(2)'!J49,'4.27(2)'!J53,'4.27(2)'!J58,'4.27(2)'!J62,'4.27(2)'!J67,'4.27(3)'!J14,'4.27(3)'!J18,'4.27(3)'!J23,'4.27(3)'!J27,'4.27(3)'!J31,'4.27(3)'!J35,'4.27(3)'!J40,'4.27(3)'!J44,'4.27(3)'!J48,'4.27(3)'!J53,'4.27(3)'!J57,'4.27(3)'!J61,'4.27(3)'!J65,'4.27(4)'!J15,'4.27(4)'!J19,'4.27(4)'!J23,'4.27(4)'!J28)</f>
        <v>229895</v>
      </c>
      <c r="K14" s="2019">
        <f>SUM(K19,K23,K27,K31,K36,K40,K45,K49,K53,K57,K62,K66,K71,'4.27(2)'!K14,'4.27(2)'!K18,'4.27(2)'!K22,'4.27(2)'!K26,'4.27(2)'!K31,'4.27(2)'!K35,'4.27(2)'!K40,'4.27(2)'!K44,'4.27(2)'!K49,'4.27(2)'!K53,'4.27(2)'!K58,'4.27(2)'!K62,'4.27(2)'!K67,'4.27(3)'!K14,'4.27(3)'!K18,'4.27(3)'!K23,'4.27(3)'!K27,'4.27(3)'!K31,'4.27(3)'!K35,'4.27(3)'!K40,'4.27(3)'!K44,'4.27(3)'!K48,'4.27(3)'!K53,'4.27(3)'!K57,'4.27(3)'!K61,'4.27(3)'!K65,'4.27(4)'!K15,'4.27(4)'!K19,'4.27(4)'!K23,'4.27(4)'!K28)</f>
        <v>365675</v>
      </c>
      <c r="L14" s="816"/>
      <c r="N14" s="817"/>
    </row>
    <row r="15" spans="1:15" s="638" customFormat="1" ht="16.5">
      <c r="A15" s="777"/>
      <c r="B15" s="778"/>
      <c r="C15" s="33"/>
      <c r="D15" s="763">
        <v>2023</v>
      </c>
      <c r="E15" s="2019">
        <f t="shared" ref="E15:E16" si="0">SUM(F15:G15)</f>
        <v>31631</v>
      </c>
      <c r="F15" s="2019">
        <f>SUM(F20,F24,F28,F32,F37,F41,F46,F50,F54,F58,F63,F67,F72,'4.27(2)'!F15,'4.27(2)'!F19,'4.27(2)'!F23,'4.27(2)'!F27,'4.27(2)'!F32,'4.27(2)'!F36,'4.27(2)'!F41,'4.27(2)'!F45,'4.27(2)'!F50,'4.27(2)'!F54,'4.27(2)'!F59,'4.27(2)'!F63,'4.27(2)'!F68,'4.27(3)'!F15,'4.27(3)'!F19,'4.27(3)'!F24,'4.27(3)'!F28,'4.27(3)'!F32,'4.27(3)'!F36,'4.27(3)'!F41,'4.27(3)'!F45,'4.27(3)'!F49,'4.27(3)'!F54,'4.27(3)'!F58,'4.27(3)'!F62,'4.27(3)'!F66,'4.27(4)'!F16,'4.27(4)'!F20,'4.27(4)'!F24,'4.27(4)'!F29)</f>
        <v>13381</v>
      </c>
      <c r="G15" s="2019">
        <f>SUM(G20,G24,G28,G32,G37,G41,G46,G50,G54,G58,G63,G67,G72,'4.27(2)'!G15,'4.27(2)'!G19,'4.27(2)'!G23,'4.27(2)'!G27,'4.27(2)'!G32,'4.27(2)'!G36,'4.27(2)'!G41,'4.27(2)'!G45,'4.27(2)'!G50,'4.27(2)'!G54,'4.27(2)'!G59,'4.27(2)'!G63,'4.27(2)'!G68,'4.27(3)'!G15,'4.27(3)'!G19,'4.27(3)'!G24,'4.27(3)'!G28,'4.27(3)'!G32,'4.27(3)'!G36,'4.27(3)'!G41,'4.27(3)'!G45,'4.27(3)'!G49,'4.27(3)'!G54,'4.27(3)'!G58,'4.27(3)'!G62,'4.27(3)'!G66,'4.27(4)'!G16,'4.27(4)'!G20,'4.27(4)'!G24,'4.27(4)'!G29)</f>
        <v>18250</v>
      </c>
      <c r="H15" s="2019"/>
      <c r="I15" s="2019">
        <f t="shared" ref="I15:I16" si="1">SUM(J15:K15)</f>
        <v>593101</v>
      </c>
      <c r="J15" s="2019">
        <f>SUM(J20,J24,J28,J32,J37,J41,J46,J50,J54,J58,J63,J67,J72,'4.27(2)'!J15,'4.27(2)'!J19,'4.27(2)'!J23,'4.27(2)'!J27,'4.27(2)'!J32,'4.27(2)'!J36,'4.27(2)'!J41,'4.27(2)'!J45,'4.27(2)'!J50,'4.27(2)'!J54,'4.27(2)'!J59,'4.27(2)'!J63,'4.27(2)'!J68,'4.27(3)'!J15,'4.27(3)'!J19,'4.27(3)'!J24,'4.27(3)'!J28,'4.27(3)'!J32,'4.27(3)'!J36,'4.27(3)'!J41,'4.27(3)'!J45,'4.27(3)'!J49,'4.27(3)'!J54,'4.27(3)'!J58,'4.27(3)'!J62,'4.27(3)'!J66,'4.27(4)'!J16,'4.27(4)'!J20,'4.27(4)'!J24,'4.27(4)'!J29)</f>
        <v>230128</v>
      </c>
      <c r="K15" s="2019">
        <f>SUM(K20,K24,K28,K32,K37,K41,K46,K50,K54,K58,K63,K67,K72,'4.27(2)'!K15,'4.27(2)'!K19,'4.27(2)'!K23,'4.27(2)'!K27,'4.27(2)'!K32,'4.27(2)'!K36,'4.27(2)'!K41,'4.27(2)'!K45,'4.27(2)'!K50,'4.27(2)'!K54,'4.27(2)'!K59,'4.27(2)'!K63,'4.27(2)'!K68,'4.27(3)'!K15,'4.27(3)'!K19,'4.27(3)'!K24,'4.27(3)'!K28,'4.27(3)'!K32,'4.27(3)'!K36,'4.27(3)'!K41,'4.27(3)'!K45,'4.27(3)'!K49,'4.27(3)'!K54,'4.27(3)'!K58,'4.27(3)'!K62,'4.27(3)'!K66,'4.27(4)'!K16,'4.27(4)'!K20,'4.27(4)'!K24,'4.27(4)'!K29)</f>
        <v>362973</v>
      </c>
      <c r="L15" s="816"/>
      <c r="N15" s="817"/>
      <c r="O15" s="817"/>
    </row>
    <row r="16" spans="1:15" s="638" customFormat="1" ht="16.5">
      <c r="A16" s="777"/>
      <c r="B16" s="778"/>
      <c r="C16" s="33"/>
      <c r="D16" s="763">
        <v>2024</v>
      </c>
      <c r="E16" s="2019">
        <f t="shared" si="0"/>
        <v>31882</v>
      </c>
      <c r="F16" s="2019">
        <f>SUM(F21,F25,F29,F33,F38,F42,F47,F51,F55,F59,F64,F68,F73,'4.27(2)'!F16,'4.27(2)'!F20,'4.27(2)'!F24,'4.27(2)'!F28,'4.27(2)'!F33,'4.27(2)'!F37,'4.27(2)'!F42,'4.27(2)'!F46,'4.27(2)'!F51,'4.27(2)'!F55,'4.27(2)'!F60,'4.27(2)'!F64,'4.27(2)'!F69,'4.27(3)'!F16,'4.27(3)'!F20,'4.27(3)'!F25,'4.27(3)'!F29,'4.27(3)'!F33,'4.27(3)'!F37,'4.27(3)'!F42,'4.27(3)'!F46,'4.27(3)'!F50,'4.27(3)'!F55,'4.27(3)'!F59,'4.27(3)'!F63,'4.27(3)'!F67,'4.27(4)'!F17,'4.27(4)'!F21,'4.27(4)'!F25,'4.27(4)'!F30)</f>
        <v>13382</v>
      </c>
      <c r="G16" s="2019">
        <f>SUM(G21,G25,G29,G33,G38,G42,G47,G51,G55,G59,G64,G68,G73,'4.27(2)'!G16,'4.27(2)'!G20,'4.27(2)'!G24,'4.27(2)'!G28,'4.27(2)'!G33,'4.27(2)'!G37,'4.27(2)'!G42,'4.27(2)'!G46,'4.27(2)'!G51,'4.27(2)'!G55,'4.27(2)'!G60,'4.27(2)'!G64,'4.27(2)'!G69,'4.27(3)'!G16,'4.27(3)'!G20,'4.27(3)'!G25,'4.27(3)'!G29,'4.27(3)'!G33,'4.27(3)'!G37,'4.27(3)'!G42,'4.27(3)'!G46,'4.27(3)'!G50,'4.27(3)'!G55,'4.27(3)'!G59,'4.27(3)'!G63,'4.27(3)'!G67,'4.27(4)'!G17,'4.27(4)'!G21,'4.27(4)'!G25,'4.27(4)'!G30)</f>
        <v>18500</v>
      </c>
      <c r="H16" s="2020"/>
      <c r="I16" s="2019">
        <f t="shared" si="1"/>
        <v>611798</v>
      </c>
      <c r="J16" s="2019">
        <f>SUM(J21,J25,J29,J33,J38,J42,J47,J51,J55,J59,J64,J68,J73,'4.27(2)'!J16,'4.27(2)'!J20,'4.27(2)'!J24,'4.27(2)'!J28,'4.27(2)'!J33,'4.27(2)'!J37,'4.27(2)'!J42,'4.27(2)'!J46,'4.27(2)'!J51,'4.27(2)'!J55,'4.27(2)'!J60,'4.27(2)'!J64,'4.27(2)'!J69,'4.27(3)'!J16,'4.27(3)'!J20,'4.27(3)'!J25,'4.27(3)'!J29,'4.27(3)'!J33,'4.27(3)'!J37,'4.27(3)'!J42,'4.27(3)'!J46,'4.27(3)'!J50,'4.27(3)'!J55,'4.27(3)'!J59,'4.27(3)'!J63,'4.27(3)'!J67,'4.27(4)'!J17,'4.27(4)'!J21,'4.27(4)'!J25,'4.27(4)'!J30)</f>
        <v>240007</v>
      </c>
      <c r="K16" s="2019">
        <f>SUM(K21,K25,K29,K33,K38,K42,K47,K51,K55,K59,K64,K68,K73,'4.27(2)'!K16,'4.27(2)'!K20,'4.27(2)'!K24,'4.27(2)'!K28,'4.27(2)'!K33,'4.27(2)'!K37,'4.27(2)'!K42,'4.27(2)'!K46,'4.27(2)'!K51,'4.27(2)'!K55,'4.27(2)'!K60,'4.27(2)'!K64,'4.27(2)'!K69,'4.27(3)'!K16,'4.27(3)'!K20,'4.27(3)'!K25,'4.27(3)'!K29,'4.27(3)'!K33,'4.27(3)'!K37,'4.27(3)'!K42,'4.27(3)'!K46,'4.27(3)'!K50,'4.27(3)'!K55,'4.27(3)'!K59,'4.27(3)'!K63,'4.27(3)'!K67,'4.27(4)'!K17,'4.27(4)'!K21,'4.27(4)'!K25,'4.27(4)'!K30)</f>
        <v>371791</v>
      </c>
      <c r="L16" s="816"/>
      <c r="N16" s="817"/>
    </row>
    <row r="17" spans="1:12" s="638" customFormat="1" ht="8.1" customHeight="1">
      <c r="A17" s="777"/>
      <c r="B17" s="778"/>
      <c r="C17" s="33"/>
      <c r="D17" s="700"/>
      <c r="E17" s="2021"/>
      <c r="F17" s="2021"/>
      <c r="G17" s="2021"/>
      <c r="H17" s="2022"/>
      <c r="I17" s="2021"/>
      <c r="J17" s="2021"/>
      <c r="K17" s="2021"/>
      <c r="L17" s="816"/>
    </row>
    <row r="18" spans="1:12" s="638" customFormat="1" ht="16.5">
      <c r="A18" s="15"/>
      <c r="B18" s="10" t="s">
        <v>13</v>
      </c>
      <c r="C18" s="33"/>
      <c r="D18" s="700"/>
      <c r="E18" s="2021"/>
      <c r="F18" s="2021"/>
      <c r="G18" s="2021"/>
      <c r="H18" s="2021"/>
      <c r="I18" s="2021"/>
      <c r="J18" s="2021"/>
      <c r="K18" s="2021"/>
      <c r="L18" s="36"/>
    </row>
    <row r="19" spans="1:12" s="638" customFormat="1" ht="16.5">
      <c r="A19" s="34"/>
      <c r="B19" s="35" t="s">
        <v>464</v>
      </c>
      <c r="C19" s="33"/>
      <c r="D19" s="700">
        <v>2022</v>
      </c>
      <c r="E19" s="2021">
        <f t="shared" ref="E19:E33" si="2">SUM(F19:G19)</f>
        <v>1330</v>
      </c>
      <c r="F19" s="2021">
        <v>704</v>
      </c>
      <c r="G19" s="2021">
        <v>626</v>
      </c>
      <c r="H19" s="2021"/>
      <c r="I19" s="2021">
        <f t="shared" ref="I19:I33" si="3">SUM(J19:K19)</f>
        <v>26538</v>
      </c>
      <c r="J19" s="2021">
        <v>14173</v>
      </c>
      <c r="K19" s="2021">
        <v>12365</v>
      </c>
      <c r="L19" s="49"/>
    </row>
    <row r="20" spans="1:12" s="638" customFormat="1" ht="16.5">
      <c r="A20" s="37"/>
      <c r="B20" s="38" t="s">
        <v>465</v>
      </c>
      <c r="C20" s="33"/>
      <c r="D20" s="700">
        <v>2023</v>
      </c>
      <c r="E20" s="2021">
        <f t="shared" si="2"/>
        <v>1343</v>
      </c>
      <c r="F20" s="2021">
        <v>699</v>
      </c>
      <c r="G20" s="2021">
        <v>644</v>
      </c>
      <c r="H20" s="2021"/>
      <c r="I20" s="2021">
        <f t="shared" si="3"/>
        <v>25632</v>
      </c>
      <c r="J20" s="2021">
        <v>13446</v>
      </c>
      <c r="K20" s="2021">
        <v>12186</v>
      </c>
      <c r="L20" s="49"/>
    </row>
    <row r="21" spans="1:12" s="638" customFormat="1" ht="16.5">
      <c r="A21" s="37"/>
      <c r="B21" s="38"/>
      <c r="C21" s="33"/>
      <c r="D21" s="700">
        <v>2024</v>
      </c>
      <c r="E21" s="2021">
        <f t="shared" si="2"/>
        <v>1278</v>
      </c>
      <c r="F21" s="2017">
        <v>642</v>
      </c>
      <c r="G21" s="2017">
        <v>636</v>
      </c>
      <c r="H21" s="2021"/>
      <c r="I21" s="2021">
        <f t="shared" si="3"/>
        <v>25583</v>
      </c>
      <c r="J21" s="2021">
        <v>13491</v>
      </c>
      <c r="K21" s="2021">
        <v>12092</v>
      </c>
      <c r="L21" s="646"/>
    </row>
    <row r="22" spans="1:12" s="638" customFormat="1" ht="8.1" customHeight="1">
      <c r="A22" s="37"/>
      <c r="B22" s="38"/>
      <c r="C22" s="33"/>
      <c r="D22" s="700"/>
      <c r="E22" s="2021"/>
      <c r="F22" s="2021"/>
      <c r="G22" s="2021"/>
      <c r="H22" s="2021"/>
      <c r="I22" s="2021"/>
      <c r="J22" s="2021"/>
      <c r="K22" s="2021"/>
      <c r="L22" s="646"/>
    </row>
    <row r="23" spans="1:12" s="638" customFormat="1" ht="16.5">
      <c r="A23" s="34"/>
      <c r="B23" s="35" t="s">
        <v>468</v>
      </c>
      <c r="C23" s="33"/>
      <c r="D23" s="700">
        <v>2022</v>
      </c>
      <c r="E23" s="2021">
        <f t="shared" si="2"/>
        <v>44</v>
      </c>
      <c r="F23" s="2021">
        <v>19</v>
      </c>
      <c r="G23" s="2021">
        <v>25</v>
      </c>
      <c r="H23" s="2021"/>
      <c r="I23" s="2021">
        <f t="shared" si="3"/>
        <v>934</v>
      </c>
      <c r="J23" s="2021">
        <v>218</v>
      </c>
      <c r="K23" s="2021">
        <v>716</v>
      </c>
      <c r="L23" s="48"/>
    </row>
    <row r="24" spans="1:12" s="638" customFormat="1" ht="16.5">
      <c r="A24" s="37"/>
      <c r="B24" s="38" t="s">
        <v>469</v>
      </c>
      <c r="C24" s="33"/>
      <c r="D24" s="700">
        <v>2023</v>
      </c>
      <c r="E24" s="2021">
        <f t="shared" si="2"/>
        <v>46</v>
      </c>
      <c r="F24" s="2021">
        <v>20</v>
      </c>
      <c r="G24" s="2021">
        <v>26</v>
      </c>
      <c r="H24" s="2021"/>
      <c r="I24" s="2021">
        <f t="shared" si="3"/>
        <v>1568</v>
      </c>
      <c r="J24" s="2021">
        <v>375</v>
      </c>
      <c r="K24" s="2021">
        <v>1193</v>
      </c>
      <c r="L24" s="48"/>
    </row>
    <row r="25" spans="1:12" s="638" customFormat="1" ht="16.5">
      <c r="A25" s="37"/>
      <c r="B25" s="827"/>
      <c r="C25" s="33"/>
      <c r="D25" s="700">
        <v>2024</v>
      </c>
      <c r="E25" s="2021">
        <f t="shared" si="2"/>
        <v>51</v>
      </c>
      <c r="F25" s="2017">
        <v>21</v>
      </c>
      <c r="G25" s="2017">
        <v>30</v>
      </c>
      <c r="H25" s="2021"/>
      <c r="I25" s="2021">
        <f t="shared" si="3"/>
        <v>1526</v>
      </c>
      <c r="J25" s="2021">
        <v>344</v>
      </c>
      <c r="K25" s="2021">
        <v>1182</v>
      </c>
      <c r="L25" s="646"/>
    </row>
    <row r="26" spans="1:12" s="638" customFormat="1" ht="8.1" customHeight="1">
      <c r="A26" s="37"/>
      <c r="B26" s="827"/>
      <c r="C26" s="33"/>
      <c r="D26" s="700"/>
      <c r="E26" s="2021"/>
      <c r="F26" s="2021"/>
      <c r="G26" s="2021"/>
      <c r="H26" s="2021"/>
      <c r="I26" s="2021"/>
      <c r="J26" s="2021"/>
      <c r="K26" s="2021"/>
      <c r="L26" s="646"/>
    </row>
    <row r="27" spans="1:12" s="638" customFormat="1" ht="16.5">
      <c r="A27" s="34"/>
      <c r="B27" s="35" t="s">
        <v>476</v>
      </c>
      <c r="C27" s="33"/>
      <c r="D27" s="700">
        <v>2022</v>
      </c>
      <c r="E27" s="2021">
        <f t="shared" si="2"/>
        <v>486</v>
      </c>
      <c r="F27" s="2021">
        <v>144</v>
      </c>
      <c r="G27" s="2021">
        <v>342</v>
      </c>
      <c r="H27" s="2021"/>
      <c r="I27" s="2021">
        <f t="shared" si="3"/>
        <v>10713</v>
      </c>
      <c r="J27" s="2021">
        <v>4155</v>
      </c>
      <c r="K27" s="2021">
        <v>6558</v>
      </c>
      <c r="L27" s="818"/>
    </row>
    <row r="28" spans="1:12" s="638" customFormat="1" ht="16.5">
      <c r="A28" s="37"/>
      <c r="B28" s="38" t="s">
        <v>477</v>
      </c>
      <c r="C28" s="33"/>
      <c r="D28" s="700">
        <v>2023</v>
      </c>
      <c r="E28" s="2021">
        <f t="shared" si="2"/>
        <v>487</v>
      </c>
      <c r="F28" s="2021">
        <v>148</v>
      </c>
      <c r="G28" s="2021">
        <v>339</v>
      </c>
      <c r="H28" s="2021"/>
      <c r="I28" s="2021">
        <f t="shared" si="3"/>
        <v>10963</v>
      </c>
      <c r="J28" s="2021">
        <v>4426</v>
      </c>
      <c r="K28" s="2021">
        <v>6537</v>
      </c>
      <c r="L28" s="49"/>
    </row>
    <row r="29" spans="1:12" s="638" customFormat="1" ht="16.5">
      <c r="A29" s="37"/>
      <c r="B29" s="827"/>
      <c r="C29" s="33"/>
      <c r="D29" s="700">
        <v>2024</v>
      </c>
      <c r="E29" s="2021">
        <f t="shared" si="2"/>
        <v>485</v>
      </c>
      <c r="F29" s="2017">
        <v>143</v>
      </c>
      <c r="G29" s="2017">
        <v>342</v>
      </c>
      <c r="H29" s="2021"/>
      <c r="I29" s="2021">
        <f t="shared" si="3"/>
        <v>10881</v>
      </c>
      <c r="J29" s="2021">
        <v>4488</v>
      </c>
      <c r="K29" s="2021">
        <v>6393</v>
      </c>
      <c r="L29" s="49"/>
    </row>
    <row r="30" spans="1:12" s="638" customFormat="1" ht="8.1" customHeight="1">
      <c r="A30" s="37"/>
      <c r="B30" s="827"/>
      <c r="C30" s="33"/>
      <c r="D30" s="700"/>
      <c r="E30" s="2021"/>
      <c r="F30" s="2021"/>
      <c r="G30" s="2021"/>
      <c r="H30" s="2021"/>
      <c r="I30" s="2021"/>
      <c r="J30" s="2021"/>
      <c r="K30" s="2021"/>
      <c r="L30" s="646"/>
    </row>
    <row r="31" spans="1:12" s="638" customFormat="1" ht="16.5">
      <c r="A31" s="34"/>
      <c r="B31" s="35" t="s">
        <v>484</v>
      </c>
      <c r="C31" s="33"/>
      <c r="D31" s="700">
        <v>2022</v>
      </c>
      <c r="E31" s="2021">
        <f t="shared" si="2"/>
        <v>1133</v>
      </c>
      <c r="F31" s="2021">
        <v>592</v>
      </c>
      <c r="G31" s="2021">
        <v>541</v>
      </c>
      <c r="H31" s="2021"/>
      <c r="I31" s="2021">
        <f t="shared" si="3"/>
        <v>19099</v>
      </c>
      <c r="J31" s="2017">
        <v>10622</v>
      </c>
      <c r="K31" s="2017">
        <v>8477</v>
      </c>
      <c r="L31" s="819"/>
    </row>
    <row r="32" spans="1:12" s="638" customFormat="1" ht="16.5">
      <c r="A32" s="37"/>
      <c r="B32" s="38" t="s">
        <v>485</v>
      </c>
      <c r="C32" s="33"/>
      <c r="D32" s="700">
        <v>2023</v>
      </c>
      <c r="E32" s="2021">
        <f t="shared" si="2"/>
        <v>1129</v>
      </c>
      <c r="F32" s="2021">
        <v>581</v>
      </c>
      <c r="G32" s="2021">
        <v>548</v>
      </c>
      <c r="H32" s="2021"/>
      <c r="I32" s="2021">
        <f t="shared" si="3"/>
        <v>18738</v>
      </c>
      <c r="J32" s="2017">
        <v>10488</v>
      </c>
      <c r="K32" s="2017">
        <v>8250</v>
      </c>
      <c r="L32" s="49"/>
    </row>
    <row r="33" spans="1:12" s="638" customFormat="1" ht="16.5">
      <c r="A33" s="37"/>
      <c r="B33" s="38"/>
      <c r="C33" s="33"/>
      <c r="D33" s="700">
        <v>2024</v>
      </c>
      <c r="E33" s="2021">
        <f t="shared" si="2"/>
        <v>1139</v>
      </c>
      <c r="F33" s="2017">
        <v>575</v>
      </c>
      <c r="G33" s="2017">
        <v>564</v>
      </c>
      <c r="H33" s="2021"/>
      <c r="I33" s="2021">
        <f t="shared" si="3"/>
        <v>18706</v>
      </c>
      <c r="J33" s="2017">
        <v>10520</v>
      </c>
      <c r="K33" s="2017">
        <v>8186</v>
      </c>
      <c r="L33" s="819"/>
    </row>
    <row r="34" spans="1:12" s="638" customFormat="1" ht="8.1" customHeight="1">
      <c r="A34" s="37"/>
      <c r="B34" s="38"/>
      <c r="C34" s="33"/>
      <c r="D34" s="700"/>
      <c r="E34" s="2021"/>
      <c r="F34" s="2021"/>
      <c r="G34" s="2021"/>
      <c r="H34" s="2021"/>
      <c r="I34" s="2021"/>
      <c r="J34" s="2021"/>
      <c r="K34" s="2021"/>
      <c r="L34" s="819"/>
    </row>
    <row r="35" spans="1:12" s="638" customFormat="1" ht="16.5">
      <c r="A35" s="15"/>
      <c r="B35" s="10" t="s">
        <v>14</v>
      </c>
      <c r="C35" s="33"/>
      <c r="D35" s="700"/>
      <c r="E35" s="2021"/>
      <c r="F35" s="2021"/>
      <c r="G35" s="2021"/>
      <c r="H35" s="2021"/>
      <c r="I35" s="2021"/>
      <c r="J35" s="2021"/>
      <c r="K35" s="2021"/>
      <c r="L35" s="646"/>
    </row>
    <row r="36" spans="1:12" s="638" customFormat="1" ht="16.5">
      <c r="A36" s="34"/>
      <c r="B36" s="35" t="s">
        <v>466</v>
      </c>
      <c r="C36" s="33"/>
      <c r="D36" s="700">
        <v>2022</v>
      </c>
      <c r="E36" s="2021">
        <f t="shared" ref="E36:E38" si="4">SUM(F36:G36)</f>
        <v>1165</v>
      </c>
      <c r="F36" s="2021">
        <v>496</v>
      </c>
      <c r="G36" s="2021">
        <v>669</v>
      </c>
      <c r="H36" s="2021"/>
      <c r="I36" s="2021">
        <f t="shared" ref="I36:I38" si="5">SUM(J36:K36)</f>
        <v>31219</v>
      </c>
      <c r="J36" s="2017">
        <v>11871</v>
      </c>
      <c r="K36" s="2018">
        <v>19348</v>
      </c>
      <c r="L36" s="48"/>
    </row>
    <row r="37" spans="1:12" s="638" customFormat="1" ht="16.5">
      <c r="A37" s="37"/>
      <c r="B37" s="38" t="s">
        <v>467</v>
      </c>
      <c r="C37" s="33"/>
      <c r="D37" s="700">
        <v>2023</v>
      </c>
      <c r="E37" s="2021">
        <f t="shared" si="4"/>
        <v>1172</v>
      </c>
      <c r="F37" s="2021">
        <v>498</v>
      </c>
      <c r="G37" s="2021">
        <v>674</v>
      </c>
      <c r="H37" s="2021"/>
      <c r="I37" s="2021">
        <f t="shared" si="5"/>
        <v>29680</v>
      </c>
      <c r="J37" s="2017">
        <v>11222</v>
      </c>
      <c r="K37" s="2018">
        <v>18458</v>
      </c>
      <c r="L37" s="48"/>
    </row>
    <row r="38" spans="1:12" s="638" customFormat="1" ht="16.5">
      <c r="A38" s="37"/>
      <c r="B38" s="38"/>
      <c r="C38" s="33"/>
      <c r="D38" s="700">
        <v>2024</v>
      </c>
      <c r="E38" s="2021">
        <f t="shared" si="4"/>
        <v>1212</v>
      </c>
      <c r="F38" s="2017">
        <v>511</v>
      </c>
      <c r="G38" s="2017">
        <v>701</v>
      </c>
      <c r="H38" s="2021"/>
      <c r="I38" s="2021">
        <f t="shared" si="5"/>
        <v>27913</v>
      </c>
      <c r="J38" s="2017">
        <v>10274</v>
      </c>
      <c r="K38" s="2018">
        <v>17639</v>
      </c>
      <c r="L38" s="646"/>
    </row>
    <row r="39" spans="1:12" s="638" customFormat="1" ht="8.1" customHeight="1">
      <c r="A39" s="37"/>
      <c r="B39" s="38"/>
      <c r="C39" s="33"/>
      <c r="D39" s="700"/>
      <c r="E39" s="2021"/>
      <c r="F39" s="2021"/>
      <c r="G39" s="2021"/>
      <c r="H39" s="2021"/>
      <c r="I39" s="2021"/>
      <c r="J39" s="2021"/>
      <c r="K39" s="2021"/>
      <c r="L39" s="646"/>
    </row>
    <row r="40" spans="1:12" s="638" customFormat="1" ht="16.5">
      <c r="A40" s="34"/>
      <c r="B40" s="35" t="s">
        <v>476</v>
      </c>
      <c r="C40" s="33"/>
      <c r="D40" s="700">
        <v>2022</v>
      </c>
      <c r="E40" s="2021">
        <f t="shared" ref="E40:E42" si="6">SUM(F40:G40)</f>
        <v>302</v>
      </c>
      <c r="F40" s="2021">
        <v>92</v>
      </c>
      <c r="G40" s="2021">
        <v>210</v>
      </c>
      <c r="H40" s="2021"/>
      <c r="I40" s="2021">
        <f t="shared" ref="I40:I42" si="7">SUM(J40:K40)</f>
        <v>8321</v>
      </c>
      <c r="J40" s="2017">
        <v>2229</v>
      </c>
      <c r="K40" s="2018">
        <v>6092</v>
      </c>
      <c r="L40" s="48"/>
    </row>
    <row r="41" spans="1:12" s="638" customFormat="1" ht="16.5">
      <c r="A41" s="37"/>
      <c r="B41" s="38" t="s">
        <v>477</v>
      </c>
      <c r="C41" s="33"/>
      <c r="D41" s="700">
        <v>2023</v>
      </c>
      <c r="E41" s="2021">
        <f t="shared" si="6"/>
        <v>303</v>
      </c>
      <c r="F41" s="2021">
        <v>91</v>
      </c>
      <c r="G41" s="2021">
        <v>212</v>
      </c>
      <c r="H41" s="2021"/>
      <c r="I41" s="2021">
        <f t="shared" si="7"/>
        <v>8685</v>
      </c>
      <c r="J41" s="2017">
        <v>2431</v>
      </c>
      <c r="K41" s="2018">
        <v>6254</v>
      </c>
      <c r="L41" s="48"/>
    </row>
    <row r="42" spans="1:12" s="638" customFormat="1" ht="16.5">
      <c r="A42" s="37"/>
      <c r="B42" s="38"/>
      <c r="C42" s="33"/>
      <c r="D42" s="700">
        <v>2024</v>
      </c>
      <c r="E42" s="2021">
        <f t="shared" si="6"/>
        <v>327</v>
      </c>
      <c r="F42" s="2017">
        <v>101</v>
      </c>
      <c r="G42" s="2017">
        <v>226</v>
      </c>
      <c r="H42" s="2021"/>
      <c r="I42" s="2021">
        <f t="shared" si="7"/>
        <v>8028</v>
      </c>
      <c r="J42" s="2017">
        <v>2202</v>
      </c>
      <c r="K42" s="2018">
        <v>5826</v>
      </c>
      <c r="L42" s="48"/>
    </row>
    <row r="43" spans="1:12" s="638" customFormat="1" ht="8.1" customHeight="1">
      <c r="A43" s="37"/>
      <c r="B43" s="38"/>
      <c r="C43" s="33"/>
      <c r="D43" s="700"/>
      <c r="E43" s="2021"/>
      <c r="F43" s="2021"/>
      <c r="G43" s="2021"/>
      <c r="H43" s="2021"/>
      <c r="I43" s="2021"/>
      <c r="J43" s="2021"/>
      <c r="K43" s="2017"/>
      <c r="L43" s="48"/>
    </row>
    <row r="44" spans="1:12" s="638" customFormat="1" ht="16.5">
      <c r="A44" s="15"/>
      <c r="B44" s="10" t="s">
        <v>15</v>
      </c>
      <c r="C44" s="33"/>
      <c r="D44" s="700"/>
      <c r="E44" s="2021"/>
      <c r="F44" s="2021"/>
      <c r="G44" s="2021"/>
      <c r="H44" s="2021"/>
      <c r="I44" s="2021"/>
      <c r="J44" s="2021"/>
      <c r="K44" s="2017"/>
      <c r="L44" s="48"/>
    </row>
    <row r="45" spans="1:12" s="638" customFormat="1" ht="16.5">
      <c r="A45" s="34"/>
      <c r="B45" s="35" t="s">
        <v>456</v>
      </c>
      <c r="C45" s="33"/>
      <c r="D45" s="700">
        <v>2022</v>
      </c>
      <c r="E45" s="2021">
        <f t="shared" ref="E45:E47" si="8">SUM(F45:G45)</f>
        <v>3</v>
      </c>
      <c r="F45" s="2021">
        <v>1</v>
      </c>
      <c r="G45" s="2021">
        <v>2</v>
      </c>
      <c r="H45" s="2021"/>
      <c r="I45" s="2021">
        <f t="shared" ref="I45:I47" si="9">SUM(J45:K45)</f>
        <v>308</v>
      </c>
      <c r="J45" s="2017">
        <v>131</v>
      </c>
      <c r="K45" s="2018">
        <v>177</v>
      </c>
      <c r="L45" s="48"/>
    </row>
    <row r="46" spans="1:12" s="638" customFormat="1" ht="16.5">
      <c r="A46" s="37"/>
      <c r="B46" s="38" t="s">
        <v>457</v>
      </c>
      <c r="C46" s="33"/>
      <c r="D46" s="700">
        <v>2023</v>
      </c>
      <c r="E46" s="2021">
        <f t="shared" si="8"/>
        <v>13</v>
      </c>
      <c r="F46" s="2021">
        <v>7</v>
      </c>
      <c r="G46" s="2021">
        <v>6</v>
      </c>
      <c r="H46" s="2021"/>
      <c r="I46" s="2021">
        <f t="shared" si="9"/>
        <v>285</v>
      </c>
      <c r="J46" s="2017">
        <v>105</v>
      </c>
      <c r="K46" s="2018">
        <v>180</v>
      </c>
      <c r="L46" s="48"/>
    </row>
    <row r="47" spans="1:12" s="638" customFormat="1" ht="16.5">
      <c r="A47" s="37"/>
      <c r="B47" s="827"/>
      <c r="C47" s="33"/>
      <c r="D47" s="700">
        <v>2024</v>
      </c>
      <c r="E47" s="2021">
        <f t="shared" si="8"/>
        <v>13</v>
      </c>
      <c r="F47" s="2017">
        <v>7</v>
      </c>
      <c r="G47" s="2017">
        <v>6</v>
      </c>
      <c r="H47" s="2021"/>
      <c r="I47" s="2021">
        <f t="shared" si="9"/>
        <v>265</v>
      </c>
      <c r="J47" s="2017">
        <v>154</v>
      </c>
      <c r="K47" s="2018">
        <v>111</v>
      </c>
      <c r="L47" s="646"/>
    </row>
    <row r="48" spans="1:12" s="638" customFormat="1" ht="8.1" customHeight="1">
      <c r="A48" s="37"/>
      <c r="B48" s="827"/>
      <c r="C48" s="33"/>
      <c r="D48" s="700"/>
      <c r="E48" s="2021"/>
      <c r="F48" s="2021"/>
      <c r="G48" s="2021"/>
      <c r="H48" s="2021"/>
      <c r="I48" s="2021"/>
      <c r="J48" s="2021"/>
      <c r="K48" s="2021"/>
      <c r="L48" s="646"/>
    </row>
    <row r="49" spans="1:12" s="638" customFormat="1" ht="16.5">
      <c r="A49" s="34"/>
      <c r="B49" s="35" t="s">
        <v>458</v>
      </c>
      <c r="C49" s="39"/>
      <c r="D49" s="700">
        <v>2022</v>
      </c>
      <c r="E49" s="2021">
        <f t="shared" ref="E49:E51" si="10">SUM(F49:G49)</f>
        <v>624</v>
      </c>
      <c r="F49" s="2021">
        <v>256</v>
      </c>
      <c r="G49" s="2021">
        <v>368</v>
      </c>
      <c r="H49" s="2021"/>
      <c r="I49" s="2021">
        <f t="shared" ref="I49:I51" si="11">SUM(J49:K49)</f>
        <v>4604</v>
      </c>
      <c r="J49" s="2017">
        <v>1520</v>
      </c>
      <c r="K49" s="2018">
        <v>3084</v>
      </c>
      <c r="L49" s="48"/>
    </row>
    <row r="50" spans="1:12" s="638" customFormat="1" ht="16.5">
      <c r="A50" s="37"/>
      <c r="B50" s="38" t="s">
        <v>459</v>
      </c>
      <c r="C50" s="39"/>
      <c r="D50" s="700">
        <v>2023</v>
      </c>
      <c r="E50" s="2021">
        <f t="shared" si="10"/>
        <v>607</v>
      </c>
      <c r="F50" s="2021">
        <v>243</v>
      </c>
      <c r="G50" s="2021">
        <v>364</v>
      </c>
      <c r="H50" s="2021"/>
      <c r="I50" s="2021">
        <f t="shared" si="11"/>
        <v>4647</v>
      </c>
      <c r="J50" s="2017">
        <v>1494</v>
      </c>
      <c r="K50" s="2018">
        <v>3153</v>
      </c>
      <c r="L50" s="646"/>
    </row>
    <row r="51" spans="1:12" s="638" customFormat="1" ht="16.5">
      <c r="A51" s="46"/>
      <c r="B51" s="47"/>
      <c r="C51" s="33"/>
      <c r="D51" s="700">
        <v>2024</v>
      </c>
      <c r="E51" s="2021">
        <f t="shared" si="10"/>
        <v>608</v>
      </c>
      <c r="F51" s="2017">
        <v>241</v>
      </c>
      <c r="G51" s="2017">
        <v>367</v>
      </c>
      <c r="H51" s="2021"/>
      <c r="I51" s="2021">
        <f t="shared" si="11"/>
        <v>4631</v>
      </c>
      <c r="J51" s="2017">
        <v>1540</v>
      </c>
      <c r="K51" s="2018">
        <v>3091</v>
      </c>
      <c r="L51" s="48"/>
    </row>
    <row r="52" spans="1:12" s="638" customFormat="1" ht="8.1" customHeight="1">
      <c r="A52" s="37"/>
      <c r="B52" s="38"/>
      <c r="C52" s="33"/>
      <c r="D52" s="700"/>
      <c r="E52" s="2021"/>
      <c r="F52" s="2021"/>
      <c r="G52" s="2021"/>
      <c r="H52" s="2021"/>
      <c r="I52" s="2021"/>
      <c r="J52" s="2021"/>
      <c r="K52" s="2021"/>
      <c r="L52" s="646"/>
    </row>
    <row r="53" spans="1:12" s="638" customFormat="1" ht="16.5">
      <c r="A53" s="34"/>
      <c r="B53" s="35" t="s">
        <v>476</v>
      </c>
      <c r="C53" s="39"/>
      <c r="D53" s="700">
        <v>2022</v>
      </c>
      <c r="E53" s="2021">
        <f t="shared" ref="E53:E55" si="12">SUM(F53:G53)</f>
        <v>350</v>
      </c>
      <c r="F53" s="2021">
        <v>107</v>
      </c>
      <c r="G53" s="2021">
        <v>243</v>
      </c>
      <c r="H53" s="2021"/>
      <c r="I53" s="2021">
        <f t="shared" ref="I53:I55" si="13">SUM(J53:K53)</f>
        <v>8010</v>
      </c>
      <c r="J53" s="2017">
        <v>2175</v>
      </c>
      <c r="K53" s="2018">
        <v>5835</v>
      </c>
      <c r="L53" s="48"/>
    </row>
    <row r="54" spans="1:12" s="638" customFormat="1" ht="16.5">
      <c r="A54" s="37"/>
      <c r="B54" s="38" t="s">
        <v>477</v>
      </c>
      <c r="C54" s="39"/>
      <c r="D54" s="700">
        <v>2023</v>
      </c>
      <c r="E54" s="2021">
        <f t="shared" si="12"/>
        <v>349</v>
      </c>
      <c r="F54" s="2021">
        <v>106</v>
      </c>
      <c r="G54" s="2021">
        <v>243</v>
      </c>
      <c r="H54" s="2021"/>
      <c r="I54" s="2021">
        <f t="shared" si="13"/>
        <v>8152</v>
      </c>
      <c r="J54" s="2017">
        <v>2299</v>
      </c>
      <c r="K54" s="2018">
        <v>5853</v>
      </c>
      <c r="L54" s="646"/>
    </row>
    <row r="55" spans="1:12" s="638" customFormat="1" ht="20.25" customHeight="1">
      <c r="A55" s="46"/>
      <c r="B55" s="47"/>
      <c r="C55" s="33"/>
      <c r="D55" s="700">
        <v>2024</v>
      </c>
      <c r="E55" s="2021">
        <f t="shared" si="12"/>
        <v>358</v>
      </c>
      <c r="F55" s="2017">
        <v>110</v>
      </c>
      <c r="G55" s="2017">
        <v>248</v>
      </c>
      <c r="H55" s="2021"/>
      <c r="I55" s="2021">
        <f t="shared" si="13"/>
        <v>8485</v>
      </c>
      <c r="J55" s="2017">
        <v>2463</v>
      </c>
      <c r="K55" s="2018">
        <v>6022</v>
      </c>
      <c r="L55" s="48"/>
    </row>
    <row r="56" spans="1:12" s="638" customFormat="1" ht="8.1" customHeight="1">
      <c r="A56" s="37"/>
      <c r="B56" s="38"/>
      <c r="C56" s="33"/>
      <c r="D56" s="700"/>
      <c r="E56" s="2021"/>
      <c r="F56" s="2021"/>
      <c r="G56" s="2021"/>
      <c r="H56" s="2021"/>
      <c r="I56" s="2021"/>
      <c r="J56" s="2021"/>
      <c r="K56" s="2021"/>
      <c r="L56" s="646"/>
    </row>
    <row r="57" spans="1:12" s="638" customFormat="1" ht="16.5">
      <c r="A57" s="34"/>
      <c r="B57" s="35" t="s">
        <v>492</v>
      </c>
      <c r="C57" s="39"/>
      <c r="D57" s="700">
        <v>2022</v>
      </c>
      <c r="E57" s="2021">
        <f t="shared" ref="E57:E59" si="14">SUM(F57:G57)</f>
        <v>534</v>
      </c>
      <c r="F57" s="2021">
        <v>231</v>
      </c>
      <c r="G57" s="2021">
        <v>303</v>
      </c>
      <c r="H57" s="2021"/>
      <c r="I57" s="2021">
        <f t="shared" ref="I57:I59" si="15">SUM(J57:K57)</f>
        <v>12854</v>
      </c>
      <c r="J57" s="2017">
        <v>3838</v>
      </c>
      <c r="K57" s="2018">
        <v>9016</v>
      </c>
      <c r="L57" s="48"/>
    </row>
    <row r="58" spans="1:12" s="638" customFormat="1" ht="16.5">
      <c r="A58" s="37"/>
      <c r="B58" s="38" t="s">
        <v>493</v>
      </c>
      <c r="C58" s="39"/>
      <c r="D58" s="700">
        <v>2023</v>
      </c>
      <c r="E58" s="2021">
        <f t="shared" si="14"/>
        <v>524</v>
      </c>
      <c r="F58" s="2021">
        <v>223</v>
      </c>
      <c r="G58" s="2021">
        <v>301</v>
      </c>
      <c r="H58" s="2021"/>
      <c r="I58" s="2021">
        <f t="shared" si="15"/>
        <v>14768</v>
      </c>
      <c r="J58" s="2017">
        <v>4559</v>
      </c>
      <c r="K58" s="2018">
        <v>10209</v>
      </c>
      <c r="L58" s="646"/>
    </row>
    <row r="59" spans="1:12" s="638" customFormat="1" ht="20.25" customHeight="1">
      <c r="A59" s="46"/>
      <c r="B59" s="47"/>
      <c r="C59" s="33"/>
      <c r="D59" s="700">
        <v>2024</v>
      </c>
      <c r="E59" s="2021">
        <f t="shared" si="14"/>
        <v>526</v>
      </c>
      <c r="F59" s="2017">
        <v>223</v>
      </c>
      <c r="G59" s="2017">
        <v>303</v>
      </c>
      <c r="H59" s="2021"/>
      <c r="I59" s="2021">
        <f t="shared" si="15"/>
        <v>15006</v>
      </c>
      <c r="J59" s="2017">
        <v>4796</v>
      </c>
      <c r="K59" s="2018">
        <v>10210</v>
      </c>
      <c r="L59" s="48"/>
    </row>
    <row r="60" spans="1:12" s="638" customFormat="1" ht="8.1" customHeight="1">
      <c r="A60" s="46"/>
      <c r="B60" s="47"/>
      <c r="C60" s="33"/>
      <c r="D60" s="700"/>
      <c r="E60" s="2021"/>
      <c r="F60" s="2021"/>
      <c r="G60" s="2021"/>
      <c r="H60" s="2021"/>
      <c r="I60" s="2021"/>
      <c r="J60" s="2021"/>
      <c r="K60" s="2021"/>
      <c r="L60" s="48"/>
    </row>
    <row r="61" spans="1:12" s="638" customFormat="1" ht="16.5">
      <c r="A61" s="15"/>
      <c r="B61" s="10" t="s">
        <v>16</v>
      </c>
      <c r="C61" s="33"/>
      <c r="D61" s="700"/>
      <c r="E61" s="2021"/>
      <c r="F61" s="2021"/>
      <c r="G61" s="2021"/>
      <c r="H61" s="2021"/>
      <c r="I61" s="2021"/>
      <c r="J61" s="2021"/>
      <c r="K61" s="2021"/>
      <c r="L61" s="646"/>
    </row>
    <row r="62" spans="1:12" s="638" customFormat="1" ht="16.5">
      <c r="A62" s="34"/>
      <c r="B62" s="35" t="s">
        <v>476</v>
      </c>
      <c r="C62" s="33"/>
      <c r="D62" s="700">
        <v>2022</v>
      </c>
      <c r="E62" s="2021">
        <f t="shared" ref="E62:E64" si="16">SUM(F62:G62)</f>
        <v>639</v>
      </c>
      <c r="F62" s="2021">
        <v>186</v>
      </c>
      <c r="G62" s="2021">
        <v>453</v>
      </c>
      <c r="H62" s="2021"/>
      <c r="I62" s="2021">
        <f t="shared" ref="I62:I64" si="17">SUM(J62:K62)</f>
        <v>14274</v>
      </c>
      <c r="J62" s="2017">
        <v>4767</v>
      </c>
      <c r="K62" s="2018">
        <v>9507</v>
      </c>
      <c r="L62" s="48"/>
    </row>
    <row r="63" spans="1:12" s="638" customFormat="1" ht="16.5">
      <c r="A63" s="37"/>
      <c r="B63" s="38" t="s">
        <v>477</v>
      </c>
      <c r="C63" s="33"/>
      <c r="D63" s="700">
        <v>2023</v>
      </c>
      <c r="E63" s="2021">
        <f t="shared" si="16"/>
        <v>620</v>
      </c>
      <c r="F63" s="2021">
        <v>184</v>
      </c>
      <c r="G63" s="2021">
        <v>436</v>
      </c>
      <c r="H63" s="2021"/>
      <c r="I63" s="2021">
        <f t="shared" si="17"/>
        <v>14550</v>
      </c>
      <c r="J63" s="2017">
        <v>4950</v>
      </c>
      <c r="K63" s="2018">
        <v>9600</v>
      </c>
      <c r="L63" s="48"/>
    </row>
    <row r="64" spans="1:12" s="638" customFormat="1" ht="16.5">
      <c r="A64" s="37"/>
      <c r="B64" s="38"/>
      <c r="C64" s="33"/>
      <c r="D64" s="700">
        <v>2024</v>
      </c>
      <c r="E64" s="2021">
        <f t="shared" si="16"/>
        <v>622</v>
      </c>
      <c r="F64" s="2017">
        <v>182</v>
      </c>
      <c r="G64" s="2017">
        <v>440</v>
      </c>
      <c r="H64" s="2021"/>
      <c r="I64" s="2021">
        <f t="shared" si="17"/>
        <v>15659</v>
      </c>
      <c r="J64" s="2017">
        <v>5319</v>
      </c>
      <c r="K64" s="2018">
        <v>10340</v>
      </c>
      <c r="L64" s="646"/>
    </row>
    <row r="65" spans="1:12" s="638" customFormat="1" ht="8.1" customHeight="1">
      <c r="A65" s="37"/>
      <c r="B65" s="38"/>
      <c r="C65" s="33"/>
      <c r="D65" s="700"/>
      <c r="E65" s="2021"/>
      <c r="F65" s="2021"/>
      <c r="G65" s="2021"/>
      <c r="H65" s="2021"/>
      <c r="I65" s="2021"/>
      <c r="J65" s="2021"/>
      <c r="K65" s="2021"/>
      <c r="L65" s="646"/>
    </row>
    <row r="66" spans="1:12" s="638" customFormat="1" ht="16.5">
      <c r="A66" s="34"/>
      <c r="B66" s="35" t="s">
        <v>486</v>
      </c>
      <c r="C66" s="33"/>
      <c r="D66" s="700">
        <v>2022</v>
      </c>
      <c r="E66" s="2021">
        <f t="shared" ref="E66:E68" si="18">SUM(F66:G66)</f>
        <v>856</v>
      </c>
      <c r="F66" s="2021">
        <v>519</v>
      </c>
      <c r="G66" s="2021">
        <v>337</v>
      </c>
      <c r="H66" s="2021"/>
      <c r="I66" s="2021">
        <f t="shared" ref="I66:I68" si="19">SUM(J66:K66)</f>
        <v>13582</v>
      </c>
      <c r="J66" s="2017">
        <v>8650</v>
      </c>
      <c r="K66" s="2018">
        <v>4932</v>
      </c>
      <c r="L66" s="48"/>
    </row>
    <row r="67" spans="1:12" s="638" customFormat="1" ht="16.5">
      <c r="A67" s="37"/>
      <c r="B67" s="38" t="s">
        <v>487</v>
      </c>
      <c r="C67" s="33"/>
      <c r="D67" s="700">
        <v>2023</v>
      </c>
      <c r="E67" s="2021">
        <f t="shared" si="18"/>
        <v>868</v>
      </c>
      <c r="F67" s="2021">
        <v>523</v>
      </c>
      <c r="G67" s="2021">
        <v>345</v>
      </c>
      <c r="H67" s="2021"/>
      <c r="I67" s="2021">
        <f t="shared" si="19"/>
        <v>14131</v>
      </c>
      <c r="J67" s="2017">
        <v>9025</v>
      </c>
      <c r="K67" s="2018">
        <v>5106</v>
      </c>
      <c r="L67" s="48"/>
    </row>
    <row r="68" spans="1:12" s="638" customFormat="1" ht="16.5">
      <c r="A68" s="46"/>
      <c r="B68" s="47"/>
      <c r="C68" s="33"/>
      <c r="D68" s="700">
        <v>2024</v>
      </c>
      <c r="E68" s="2021">
        <f t="shared" si="18"/>
        <v>872</v>
      </c>
      <c r="F68" s="2017">
        <v>515</v>
      </c>
      <c r="G68" s="2017">
        <v>357</v>
      </c>
      <c r="H68" s="2021"/>
      <c r="I68" s="2021">
        <f t="shared" si="19"/>
        <v>15593</v>
      </c>
      <c r="J68" s="2017">
        <v>10274</v>
      </c>
      <c r="K68" s="2018">
        <v>5319</v>
      </c>
      <c r="L68" s="48"/>
    </row>
    <row r="69" spans="1:12" s="638" customFormat="1" ht="8.1" customHeight="1">
      <c r="A69" s="46"/>
      <c r="B69" s="47"/>
      <c r="C69" s="33"/>
      <c r="D69" s="700"/>
      <c r="E69" s="2021"/>
      <c r="F69" s="2021"/>
      <c r="G69" s="2021"/>
      <c r="H69" s="2021"/>
      <c r="I69" s="2021"/>
      <c r="J69" s="2021"/>
      <c r="K69" s="2021"/>
      <c r="L69" s="48"/>
    </row>
    <row r="70" spans="1:12" s="638" customFormat="1" ht="16.5">
      <c r="A70" s="15"/>
      <c r="B70" s="10" t="s">
        <v>17</v>
      </c>
      <c r="C70" s="33"/>
      <c r="D70" s="700"/>
      <c r="E70" s="2021"/>
      <c r="F70" s="2021"/>
      <c r="G70" s="2021"/>
      <c r="H70" s="2021"/>
      <c r="I70" s="2021"/>
      <c r="J70" s="2021"/>
      <c r="K70" s="2021"/>
      <c r="L70" s="646"/>
    </row>
    <row r="71" spans="1:12" s="638" customFormat="1" ht="16.5">
      <c r="A71" s="34"/>
      <c r="B71" s="35" t="s">
        <v>476</v>
      </c>
      <c r="C71" s="33"/>
      <c r="D71" s="700">
        <v>2022</v>
      </c>
      <c r="E71" s="2021">
        <f t="shared" ref="E71:E73" si="20">SUM(F71:G71)</f>
        <v>490</v>
      </c>
      <c r="F71" s="2021">
        <v>109</v>
      </c>
      <c r="G71" s="2021">
        <v>381</v>
      </c>
      <c r="H71" s="2021"/>
      <c r="I71" s="2021">
        <f t="shared" ref="I71:I73" si="21">SUM(J71:K71)</f>
        <v>11188</v>
      </c>
      <c r="J71" s="2017">
        <v>3186</v>
      </c>
      <c r="K71" s="2018">
        <v>8002</v>
      </c>
      <c r="L71" s="48"/>
    </row>
    <row r="72" spans="1:12" s="638" customFormat="1" ht="16.5">
      <c r="A72" s="37"/>
      <c r="B72" s="38" t="s">
        <v>483</v>
      </c>
      <c r="C72" s="33"/>
      <c r="D72" s="700">
        <v>2023</v>
      </c>
      <c r="E72" s="2021">
        <f t="shared" si="20"/>
        <v>491</v>
      </c>
      <c r="F72" s="2021">
        <v>112</v>
      </c>
      <c r="G72" s="2021">
        <v>379</v>
      </c>
      <c r="H72" s="2021"/>
      <c r="I72" s="2021">
        <f t="shared" si="21"/>
        <v>11718</v>
      </c>
      <c r="J72" s="2017">
        <v>3492</v>
      </c>
      <c r="K72" s="2018">
        <v>8226</v>
      </c>
      <c r="L72" s="48"/>
    </row>
    <row r="73" spans="1:12" s="638" customFormat="1" ht="16.5">
      <c r="A73" s="46"/>
      <c r="B73" s="47"/>
      <c r="C73" s="33"/>
      <c r="D73" s="700">
        <v>2024</v>
      </c>
      <c r="E73" s="2021">
        <f t="shared" si="20"/>
        <v>495</v>
      </c>
      <c r="F73" s="2017">
        <v>115</v>
      </c>
      <c r="G73" s="2017">
        <v>380</v>
      </c>
      <c r="H73" s="2021"/>
      <c r="I73" s="2021">
        <f t="shared" si="21"/>
        <v>12091</v>
      </c>
      <c r="J73" s="2017">
        <v>3838</v>
      </c>
      <c r="K73" s="2018">
        <v>8253</v>
      </c>
      <c r="L73" s="48"/>
    </row>
    <row r="74" spans="1:12" s="638" customFormat="1" ht="8.1" customHeight="1" thickBot="1">
      <c r="A74" s="809"/>
      <c r="B74" s="810"/>
      <c r="C74" s="799"/>
      <c r="D74" s="820"/>
      <c r="E74" s="821"/>
      <c r="F74" s="821"/>
      <c r="G74" s="821"/>
      <c r="H74" s="822"/>
      <c r="I74" s="821"/>
      <c r="J74" s="821"/>
      <c r="K74" s="821"/>
      <c r="L74" s="822"/>
    </row>
    <row r="75" spans="1:12" s="594" customFormat="1" ht="16.149999999999999" customHeight="1">
      <c r="A75" s="803">
        <v>5</v>
      </c>
      <c r="B75" s="803"/>
      <c r="C75" s="803"/>
      <c r="D75" s="823"/>
      <c r="E75" s="804"/>
      <c r="F75" s="805"/>
      <c r="G75" s="805"/>
      <c r="H75" s="719"/>
      <c r="I75" s="719"/>
      <c r="J75" s="719"/>
      <c r="K75" s="805"/>
      <c r="L75" s="374" t="s">
        <v>804</v>
      </c>
    </row>
    <row r="76" spans="1:12" s="594" customFormat="1" ht="15" customHeight="1">
      <c r="A76" s="806"/>
      <c r="B76" s="806"/>
      <c r="C76" s="719"/>
      <c r="D76" s="824"/>
      <c r="E76" s="807"/>
      <c r="F76" s="719"/>
      <c r="G76" s="805"/>
      <c r="H76" s="719"/>
      <c r="I76" s="719"/>
      <c r="J76" s="719"/>
      <c r="K76" s="805"/>
      <c r="L76" s="375" t="s">
        <v>786</v>
      </c>
    </row>
    <row r="77" spans="1:12">
      <c r="A77" s="46"/>
      <c r="B77" s="46"/>
      <c r="C77" s="40"/>
      <c r="D77" s="796"/>
      <c r="E77" s="815"/>
      <c r="F77" s="815"/>
      <c r="G77" s="815"/>
      <c r="H77" s="825"/>
      <c r="I77" s="815"/>
      <c r="J77" s="815"/>
      <c r="K77" s="815"/>
      <c r="L77" s="825"/>
    </row>
    <row r="78" spans="1:12">
      <c r="A78" s="40"/>
      <c r="B78" s="40"/>
      <c r="C78" s="40"/>
      <c r="D78" s="796"/>
      <c r="E78" s="780"/>
      <c r="F78" s="40"/>
      <c r="G78" s="40"/>
      <c r="H78" s="40"/>
      <c r="I78" s="780"/>
      <c r="J78" s="46"/>
      <c r="K78" s="40"/>
      <c r="L78" s="40"/>
    </row>
    <row r="79" spans="1:12">
      <c r="A79" s="40"/>
      <c r="B79" s="40"/>
      <c r="C79" s="40"/>
      <c r="D79" s="796"/>
      <c r="E79" s="780"/>
      <c r="F79" s="40"/>
      <c r="G79" s="40"/>
      <c r="H79" s="40"/>
      <c r="I79" s="780"/>
      <c r="J79" s="46"/>
      <c r="K79" s="791"/>
      <c r="L79" s="40"/>
    </row>
  </sheetData>
  <mergeCells count="4">
    <mergeCell ref="E8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theme="9" tint="0.79998168889431442"/>
    <pageSetUpPr fitToPage="1"/>
  </sheetPr>
  <dimension ref="A1:L73"/>
  <sheetViews>
    <sheetView showGridLines="0" view="pageBreakPreview" zoomScale="80" zoomScaleNormal="100" zoomScaleSheetLayoutView="80" workbookViewId="0">
      <pane xSplit="4" ySplit="12" topLeftCell="F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42578125" style="577" customWidth="1"/>
    <col min="3" max="3" width="33.5703125" style="577" customWidth="1"/>
    <col min="4" max="4" width="9.28515625" style="578" customWidth="1"/>
    <col min="5" max="5" width="9.140625" style="1793" customWidth="1"/>
    <col min="6" max="6" width="11.28515625" style="1793" customWidth="1"/>
    <col min="7" max="7" width="13.85546875" style="1793" customWidth="1"/>
    <col min="8" max="8" width="1.140625" style="1793" customWidth="1"/>
    <col min="9" max="9" width="9.140625" style="1793" customWidth="1"/>
    <col min="10" max="10" width="11.28515625" style="1793" customWidth="1"/>
    <col min="11" max="11" width="13.85546875" style="1793" customWidth="1"/>
    <col min="12" max="12" width="1.7109375" style="577" customWidth="1"/>
    <col min="13" max="16384" width="12.5703125" style="577"/>
  </cols>
  <sheetData>
    <row r="1" spans="1:12">
      <c r="G1" s="1780"/>
      <c r="K1" s="2380" t="s">
        <v>110</v>
      </c>
    </row>
    <row r="2" spans="1:12">
      <c r="K2" s="2381" t="s">
        <v>111</v>
      </c>
    </row>
    <row r="3" spans="1:12">
      <c r="A3" s="32"/>
      <c r="B3" s="32"/>
      <c r="C3" s="32"/>
      <c r="D3" s="768"/>
      <c r="E3" s="770"/>
      <c r="F3" s="1780"/>
      <c r="G3" s="577"/>
      <c r="H3" s="1780"/>
      <c r="I3" s="770"/>
      <c r="J3" s="769"/>
      <c r="K3" s="769"/>
      <c r="L3" s="32"/>
    </row>
    <row r="4" spans="1:12">
      <c r="A4" s="770"/>
      <c r="B4" s="770" t="s">
        <v>1441</v>
      </c>
      <c r="C4" s="736" t="s">
        <v>1197</v>
      </c>
      <c r="D4" s="771"/>
      <c r="E4" s="770"/>
      <c r="F4" s="1780"/>
      <c r="G4" s="1780"/>
      <c r="H4" s="1780"/>
      <c r="I4" s="770"/>
      <c r="J4" s="1780"/>
      <c r="K4" s="1780"/>
      <c r="L4" s="32"/>
    </row>
    <row r="5" spans="1:12" ht="20.100000000000001" customHeight="1">
      <c r="A5" s="769"/>
      <c r="B5" s="769" t="s">
        <v>1442</v>
      </c>
      <c r="C5" s="743" t="s">
        <v>1155</v>
      </c>
      <c r="D5" s="772"/>
      <c r="E5" s="770"/>
      <c r="F5" s="1780"/>
      <c r="G5" s="1780"/>
      <c r="H5" s="1780"/>
      <c r="I5" s="770"/>
      <c r="J5" s="1780"/>
      <c r="K5" s="1780"/>
      <c r="L5" s="32"/>
    </row>
    <row r="6" spans="1:12" s="615" customFormat="1" ht="20.100000000000001" customHeight="1" thickBot="1">
      <c r="A6" s="1980"/>
      <c r="B6" s="1980"/>
      <c r="C6" s="1980"/>
      <c r="D6" s="1981"/>
      <c r="E6" s="1982"/>
      <c r="F6" s="1983"/>
      <c r="G6" s="1983"/>
      <c r="H6" s="1983"/>
      <c r="I6" s="1982"/>
      <c r="J6" s="1983"/>
      <c r="K6" s="1983"/>
      <c r="L6" s="1980"/>
    </row>
    <row r="7" spans="1:12" ht="8.1" customHeight="1" thickTop="1">
      <c r="A7" s="773"/>
      <c r="B7" s="773"/>
      <c r="C7" s="773"/>
      <c r="D7" s="774"/>
      <c r="E7" s="1781"/>
      <c r="F7" s="1782"/>
      <c r="G7" s="1782"/>
      <c r="H7" s="1782"/>
      <c r="I7" s="1781"/>
      <c r="J7" s="1782"/>
      <c r="K7" s="1782"/>
      <c r="L7" s="773"/>
    </row>
    <row r="8" spans="1:12">
      <c r="A8" s="777"/>
      <c r="B8" s="778" t="s">
        <v>860</v>
      </c>
      <c r="C8" s="33"/>
      <c r="D8" s="779" t="s">
        <v>1</v>
      </c>
      <c r="E8" s="2344" t="s">
        <v>393</v>
      </c>
      <c r="F8" s="2344"/>
      <c r="G8" s="2344"/>
      <c r="H8" s="788"/>
      <c r="I8" s="2344" t="s">
        <v>394</v>
      </c>
      <c r="J8" s="2344"/>
      <c r="K8" s="2344"/>
      <c r="L8" s="780"/>
    </row>
    <row r="9" spans="1:12" s="615" customFormat="1">
      <c r="A9" s="781"/>
      <c r="B9" s="782" t="s">
        <v>861</v>
      </c>
      <c r="C9" s="783"/>
      <c r="D9" s="784" t="s">
        <v>6</v>
      </c>
      <c r="E9" s="2345" t="s">
        <v>397</v>
      </c>
      <c r="F9" s="2345"/>
      <c r="G9" s="2345"/>
      <c r="H9" s="1783"/>
      <c r="I9" s="2345" t="s">
        <v>358</v>
      </c>
      <c r="J9" s="2345"/>
      <c r="K9" s="2345"/>
      <c r="L9" s="785"/>
    </row>
    <row r="10" spans="1:12">
      <c r="A10" s="40"/>
      <c r="B10" s="33"/>
      <c r="C10" s="33"/>
      <c r="D10" s="786"/>
      <c r="E10" s="787" t="s">
        <v>2</v>
      </c>
      <c r="F10" s="787" t="s">
        <v>33</v>
      </c>
      <c r="G10" s="787" t="s">
        <v>34</v>
      </c>
      <c r="H10" s="788"/>
      <c r="I10" s="787" t="s">
        <v>2</v>
      </c>
      <c r="J10" s="787" t="s">
        <v>33</v>
      </c>
      <c r="K10" s="787" t="s">
        <v>34</v>
      </c>
      <c r="L10" s="789"/>
    </row>
    <row r="11" spans="1:12">
      <c r="A11" s="40"/>
      <c r="B11" s="33"/>
      <c r="C11" s="33"/>
      <c r="D11" s="786"/>
      <c r="E11" s="790" t="s">
        <v>7</v>
      </c>
      <c r="F11" s="790" t="s">
        <v>35</v>
      </c>
      <c r="G11" s="790" t="s">
        <v>36</v>
      </c>
      <c r="H11" s="790"/>
      <c r="I11" s="790" t="s">
        <v>7</v>
      </c>
      <c r="J11" s="790" t="s">
        <v>35</v>
      </c>
      <c r="K11" s="790" t="s">
        <v>36</v>
      </c>
      <c r="L11" s="791"/>
    </row>
    <row r="12" spans="1:12" ht="8.1" customHeight="1">
      <c r="A12" s="792"/>
      <c r="B12" s="792"/>
      <c r="C12" s="792"/>
      <c r="D12" s="793"/>
      <c r="E12" s="794"/>
      <c r="F12" s="795"/>
      <c r="G12" s="795"/>
      <c r="H12" s="795"/>
      <c r="I12" s="794"/>
      <c r="J12" s="795"/>
      <c r="K12" s="795"/>
      <c r="L12" s="795"/>
    </row>
    <row r="13" spans="1:12" s="638" customFormat="1" ht="8.1" customHeight="1">
      <c r="A13" s="40"/>
      <c r="B13" s="40"/>
      <c r="C13" s="40"/>
      <c r="D13" s="796"/>
      <c r="E13" s="797"/>
      <c r="F13" s="791"/>
      <c r="G13" s="791"/>
      <c r="H13" s="791"/>
      <c r="I13" s="797"/>
      <c r="J13" s="791"/>
      <c r="K13" s="791"/>
      <c r="L13" s="791"/>
    </row>
    <row r="14" spans="1:12" s="638" customFormat="1" ht="16.5">
      <c r="A14" s="34"/>
      <c r="B14" s="35" t="s">
        <v>482</v>
      </c>
      <c r="C14" s="33"/>
      <c r="D14" s="700">
        <v>2022</v>
      </c>
      <c r="E14" s="36">
        <f t="shared" ref="E14:E28" si="0">SUM(F14:G14)</f>
        <v>661</v>
      </c>
      <c r="F14" s="1794">
        <v>287</v>
      </c>
      <c r="G14" s="1794">
        <v>374</v>
      </c>
      <c r="H14" s="36"/>
      <c r="I14" s="36">
        <f t="shared" ref="I14:I16" si="1">SUM(J14:K14)</f>
        <v>13319</v>
      </c>
      <c r="J14" s="1784">
        <v>4693</v>
      </c>
      <c r="K14" s="1785">
        <v>8626</v>
      </c>
      <c r="L14" s="48"/>
    </row>
    <row r="15" spans="1:12" s="638" customFormat="1" ht="16.5">
      <c r="A15" s="37"/>
      <c r="B15" s="38" t="s">
        <v>483</v>
      </c>
      <c r="C15" s="33"/>
      <c r="D15" s="700">
        <v>2023</v>
      </c>
      <c r="E15" s="36">
        <f t="shared" si="0"/>
        <v>661</v>
      </c>
      <c r="F15" s="1794">
        <v>285</v>
      </c>
      <c r="G15" s="1794">
        <v>376</v>
      </c>
      <c r="H15" s="36"/>
      <c r="I15" s="36">
        <f t="shared" si="1"/>
        <v>13701</v>
      </c>
      <c r="J15" s="1784">
        <v>4920</v>
      </c>
      <c r="K15" s="1785">
        <v>8781</v>
      </c>
      <c r="L15" s="48"/>
    </row>
    <row r="16" spans="1:12" s="638" customFormat="1" ht="16.5">
      <c r="A16" s="37"/>
      <c r="B16" s="38"/>
      <c r="C16" s="33"/>
      <c r="D16" s="700">
        <v>2024</v>
      </c>
      <c r="E16" s="36">
        <f t="shared" si="0"/>
        <v>673</v>
      </c>
      <c r="F16" s="1794">
        <v>290</v>
      </c>
      <c r="G16" s="1794">
        <v>383</v>
      </c>
      <c r="H16" s="36"/>
      <c r="I16" s="36">
        <f t="shared" si="1"/>
        <v>13893</v>
      </c>
      <c r="J16" s="1784">
        <v>4987</v>
      </c>
      <c r="K16" s="1785">
        <v>8906</v>
      </c>
      <c r="L16" s="646"/>
    </row>
    <row r="17" spans="1:12" s="638" customFormat="1" ht="16.5">
      <c r="A17" s="15"/>
      <c r="B17" s="10" t="s">
        <v>18</v>
      </c>
      <c r="C17" s="33"/>
      <c r="D17" s="700"/>
      <c r="E17" s="36"/>
      <c r="F17" s="36"/>
      <c r="G17" s="36"/>
      <c r="H17" s="36"/>
      <c r="I17" s="36"/>
      <c r="J17" s="36"/>
      <c r="K17" s="36"/>
      <c r="L17" s="646"/>
    </row>
    <row r="18" spans="1:12" s="638" customFormat="1" ht="16.5">
      <c r="A18" s="34"/>
      <c r="B18" s="35" t="s">
        <v>468</v>
      </c>
      <c r="C18" s="33"/>
      <c r="D18" s="700">
        <v>2022</v>
      </c>
      <c r="E18" s="36">
        <f t="shared" si="0"/>
        <v>881</v>
      </c>
      <c r="F18" s="1794">
        <v>381</v>
      </c>
      <c r="G18" s="1794">
        <v>500</v>
      </c>
      <c r="H18" s="36"/>
      <c r="I18" s="36">
        <f>SUM(J18:K18)</f>
        <v>8247</v>
      </c>
      <c r="J18" s="1784">
        <v>2730</v>
      </c>
      <c r="K18" s="1785">
        <v>5517</v>
      </c>
      <c r="L18" s="48"/>
    </row>
    <row r="19" spans="1:12" s="638" customFormat="1" ht="16.5">
      <c r="A19" s="37"/>
      <c r="B19" s="38" t="s">
        <v>469</v>
      </c>
      <c r="C19" s="33"/>
      <c r="D19" s="700">
        <v>2023</v>
      </c>
      <c r="E19" s="36">
        <f t="shared" si="0"/>
        <v>922</v>
      </c>
      <c r="F19" s="1794">
        <v>398</v>
      </c>
      <c r="G19" s="1794">
        <v>524</v>
      </c>
      <c r="H19" s="36"/>
      <c r="I19" s="36">
        <f t="shared" ref="I19:I20" si="2">SUM(J19:K19)</f>
        <v>7675</v>
      </c>
      <c r="J19" s="1784">
        <v>2562</v>
      </c>
      <c r="K19" s="1785">
        <v>5113</v>
      </c>
      <c r="L19" s="48"/>
    </row>
    <row r="20" spans="1:12" s="638" customFormat="1" ht="16.5">
      <c r="A20" s="37"/>
      <c r="B20" s="827"/>
      <c r="C20" s="33"/>
      <c r="D20" s="700">
        <v>2024</v>
      </c>
      <c r="E20" s="36">
        <f t="shared" si="0"/>
        <v>926</v>
      </c>
      <c r="F20" s="1794">
        <v>385</v>
      </c>
      <c r="G20" s="1794">
        <v>541</v>
      </c>
      <c r="H20" s="36"/>
      <c r="I20" s="36">
        <f t="shared" si="2"/>
        <v>8979</v>
      </c>
      <c r="J20" s="1784">
        <v>3110</v>
      </c>
      <c r="K20" s="1785">
        <v>5869</v>
      </c>
      <c r="L20" s="646"/>
    </row>
    <row r="21" spans="1:12" s="638" customFormat="1" ht="8.1" customHeight="1">
      <c r="A21" s="37"/>
      <c r="B21" s="827"/>
      <c r="C21" s="33"/>
      <c r="D21" s="700"/>
      <c r="E21" s="36"/>
      <c r="F21" s="36"/>
      <c r="G21" s="36"/>
      <c r="H21" s="36"/>
      <c r="I21" s="36"/>
      <c r="K21" s="36"/>
      <c r="L21" s="646"/>
    </row>
    <row r="22" spans="1:12" s="638" customFormat="1" ht="16.5">
      <c r="A22" s="34"/>
      <c r="B22" s="35" t="s">
        <v>476</v>
      </c>
      <c r="C22" s="33"/>
      <c r="D22" s="700">
        <v>2022</v>
      </c>
      <c r="E22" s="36">
        <f t="shared" si="0"/>
        <v>375</v>
      </c>
      <c r="F22" s="1794">
        <v>129</v>
      </c>
      <c r="G22" s="1794">
        <v>246</v>
      </c>
      <c r="H22" s="36"/>
      <c r="I22" s="36">
        <f>SUM(J22:K22)</f>
        <v>8434</v>
      </c>
      <c r="J22" s="1784">
        <v>2782</v>
      </c>
      <c r="K22" s="1785">
        <v>5652</v>
      </c>
      <c r="L22" s="48"/>
    </row>
    <row r="23" spans="1:12" s="638" customFormat="1" ht="16.5">
      <c r="A23" s="37"/>
      <c r="B23" s="38" t="s">
        <v>477</v>
      </c>
      <c r="C23" s="33"/>
      <c r="D23" s="700">
        <v>2023</v>
      </c>
      <c r="E23" s="36">
        <f t="shared" si="0"/>
        <v>374</v>
      </c>
      <c r="F23" s="1794">
        <v>124</v>
      </c>
      <c r="G23" s="1794">
        <v>250</v>
      </c>
      <c r="H23" s="36"/>
      <c r="I23" s="36">
        <f t="shared" ref="I23:I24" si="3">SUM(J23:K23)</f>
        <v>8629</v>
      </c>
      <c r="J23" s="1784">
        <v>2886</v>
      </c>
      <c r="K23" s="1785">
        <v>5743</v>
      </c>
      <c r="L23" s="48"/>
    </row>
    <row r="24" spans="1:12" s="638" customFormat="1" ht="16.5">
      <c r="A24" s="37"/>
      <c r="B24" s="38"/>
      <c r="C24" s="33"/>
      <c r="D24" s="700">
        <v>2024</v>
      </c>
      <c r="E24" s="36">
        <f t="shared" si="0"/>
        <v>386</v>
      </c>
      <c r="F24" s="1794">
        <v>132</v>
      </c>
      <c r="G24" s="1794">
        <v>254</v>
      </c>
      <c r="H24" s="36"/>
      <c r="I24" s="36">
        <f t="shared" si="3"/>
        <v>9668</v>
      </c>
      <c r="J24" s="1784">
        <v>3251</v>
      </c>
      <c r="K24" s="1785">
        <v>6417</v>
      </c>
      <c r="L24" s="646"/>
    </row>
    <row r="25" spans="1:12" s="638" customFormat="1" ht="8.1" customHeight="1">
      <c r="A25" s="37"/>
      <c r="B25" s="38"/>
      <c r="C25" s="33"/>
      <c r="D25" s="700"/>
      <c r="E25" s="36"/>
      <c r="F25" s="36"/>
      <c r="G25" s="36"/>
      <c r="H25" s="36"/>
      <c r="I25" s="36"/>
      <c r="K25" s="36"/>
      <c r="L25" s="48"/>
    </row>
    <row r="26" spans="1:12" s="638" customFormat="1" ht="18" customHeight="1">
      <c r="A26" s="34"/>
      <c r="B26" s="35" t="s">
        <v>488</v>
      </c>
      <c r="C26" s="33"/>
      <c r="D26" s="700">
        <v>2022</v>
      </c>
      <c r="E26" s="36">
        <f t="shared" si="0"/>
        <v>759</v>
      </c>
      <c r="F26" s="1794">
        <v>384</v>
      </c>
      <c r="G26" s="1794">
        <v>375</v>
      </c>
      <c r="H26" s="36"/>
      <c r="I26" s="36">
        <f>SUM(J26:K26)</f>
        <v>13134</v>
      </c>
      <c r="J26" s="1784">
        <v>7125</v>
      </c>
      <c r="K26" s="1785">
        <v>6009</v>
      </c>
      <c r="L26" s="49"/>
    </row>
    <row r="27" spans="1:12" s="638" customFormat="1" ht="18" customHeight="1">
      <c r="A27" s="37"/>
      <c r="B27" s="38" t="s">
        <v>489</v>
      </c>
      <c r="C27" s="33"/>
      <c r="D27" s="700">
        <v>2023</v>
      </c>
      <c r="E27" s="36">
        <f t="shared" si="0"/>
        <v>758</v>
      </c>
      <c r="F27" s="1794">
        <v>374</v>
      </c>
      <c r="G27" s="1794">
        <v>384</v>
      </c>
      <c r="H27" s="36"/>
      <c r="I27" s="36">
        <f t="shared" ref="I27:I28" si="4">SUM(J27:K27)</f>
        <v>12896</v>
      </c>
      <c r="J27" s="1784">
        <v>7018</v>
      </c>
      <c r="K27" s="1785">
        <v>5878</v>
      </c>
      <c r="L27" s="48"/>
    </row>
    <row r="28" spans="1:12" s="638" customFormat="1" ht="18" customHeight="1">
      <c r="A28" s="37"/>
      <c r="B28" s="38"/>
      <c r="C28" s="33"/>
      <c r="D28" s="700">
        <v>2024</v>
      </c>
      <c r="E28" s="36">
        <f t="shared" si="0"/>
        <v>815</v>
      </c>
      <c r="F28" s="1794">
        <v>412</v>
      </c>
      <c r="G28" s="1794">
        <v>403</v>
      </c>
      <c r="H28" s="36"/>
      <c r="I28" s="36">
        <f t="shared" si="4"/>
        <v>12830</v>
      </c>
      <c r="J28" s="1784">
        <v>7145</v>
      </c>
      <c r="K28" s="1785">
        <v>5685</v>
      </c>
      <c r="L28" s="48"/>
    </row>
    <row r="29" spans="1:12" s="638" customFormat="1" ht="8.1" customHeight="1">
      <c r="A29" s="37"/>
      <c r="B29" s="38"/>
      <c r="C29" s="33"/>
      <c r="D29" s="700"/>
      <c r="E29" s="36"/>
      <c r="F29" s="36"/>
      <c r="G29" s="36"/>
      <c r="H29" s="36"/>
      <c r="I29" s="36"/>
      <c r="J29" s="36"/>
      <c r="K29" s="36"/>
      <c r="L29" s="48"/>
    </row>
    <row r="30" spans="1:12" s="638" customFormat="1" ht="18" customHeight="1">
      <c r="A30" s="15"/>
      <c r="B30" s="10" t="s">
        <v>20</v>
      </c>
      <c r="C30" s="33"/>
      <c r="D30" s="700"/>
      <c r="E30" s="36"/>
      <c r="F30" s="36"/>
      <c r="G30" s="36"/>
      <c r="H30" s="36"/>
      <c r="I30" s="36"/>
      <c r="J30" s="36"/>
      <c r="K30" s="36"/>
      <c r="L30" s="49"/>
    </row>
    <row r="31" spans="1:12" s="638" customFormat="1" ht="18" customHeight="1">
      <c r="A31" s="34"/>
      <c r="B31" s="35" t="s">
        <v>474</v>
      </c>
      <c r="C31" s="45"/>
      <c r="D31" s="700">
        <v>2022</v>
      </c>
      <c r="E31" s="36">
        <f t="shared" ref="E31:E33" si="5">SUM(F31:G31)</f>
        <v>852</v>
      </c>
      <c r="F31" s="1794">
        <v>387</v>
      </c>
      <c r="G31" s="1794">
        <v>465</v>
      </c>
      <c r="H31" s="36"/>
      <c r="I31" s="36">
        <f>SUM(J31:K31)</f>
        <v>29636</v>
      </c>
      <c r="J31" s="1784">
        <v>8763</v>
      </c>
      <c r="K31" s="1785">
        <v>20873</v>
      </c>
      <c r="L31" s="808"/>
    </row>
    <row r="32" spans="1:12" s="638" customFormat="1" ht="18" customHeight="1">
      <c r="A32" s="37"/>
      <c r="B32" s="38" t="s">
        <v>475</v>
      </c>
      <c r="C32" s="33"/>
      <c r="D32" s="700">
        <v>2023</v>
      </c>
      <c r="E32" s="36">
        <f t="shared" si="5"/>
        <v>844</v>
      </c>
      <c r="F32" s="1794">
        <v>380</v>
      </c>
      <c r="G32" s="1794">
        <v>464</v>
      </c>
      <c r="H32" s="36"/>
      <c r="I32" s="36">
        <f t="shared" ref="I32:I33" si="6">SUM(J32:K32)</f>
        <v>26253</v>
      </c>
      <c r="J32" s="1784">
        <v>8044</v>
      </c>
      <c r="K32" s="1785">
        <v>18209</v>
      </c>
      <c r="L32" s="48"/>
    </row>
    <row r="33" spans="1:12" s="638" customFormat="1" ht="18" customHeight="1">
      <c r="A33" s="37"/>
      <c r="B33" s="38"/>
      <c r="C33" s="33"/>
      <c r="D33" s="700">
        <v>2024</v>
      </c>
      <c r="E33" s="36">
        <f t="shared" si="5"/>
        <v>840</v>
      </c>
      <c r="F33" s="1794">
        <v>368</v>
      </c>
      <c r="G33" s="1794">
        <v>472</v>
      </c>
      <c r="H33" s="36"/>
      <c r="I33" s="36">
        <f t="shared" si="6"/>
        <v>24733</v>
      </c>
      <c r="J33" s="1784">
        <v>7685</v>
      </c>
      <c r="K33" s="1785">
        <v>17048</v>
      </c>
      <c r="L33" s="48"/>
    </row>
    <row r="34" spans="1:12" s="638" customFormat="1" ht="8.1" customHeight="1">
      <c r="A34" s="37"/>
      <c r="B34" s="38"/>
      <c r="C34" s="33"/>
      <c r="D34" s="700"/>
      <c r="E34" s="36"/>
      <c r="F34" s="36"/>
      <c r="G34" s="36"/>
      <c r="H34" s="36"/>
      <c r="I34" s="36"/>
      <c r="J34" s="36"/>
      <c r="K34" s="36"/>
      <c r="L34" s="48"/>
    </row>
    <row r="35" spans="1:12" ht="18" customHeight="1">
      <c r="A35" s="34"/>
      <c r="B35" s="35" t="s">
        <v>476</v>
      </c>
      <c r="C35" s="33"/>
      <c r="D35" s="700">
        <v>2022</v>
      </c>
      <c r="E35" s="36">
        <f t="shared" ref="E35:E37" si="7">SUM(F35:G35)</f>
        <v>670</v>
      </c>
      <c r="F35" s="1794">
        <v>264</v>
      </c>
      <c r="G35" s="1794">
        <v>406</v>
      </c>
      <c r="H35" s="36"/>
      <c r="I35" s="36">
        <f>SUM(J35:K35)</f>
        <v>13032</v>
      </c>
      <c r="J35" s="1784">
        <v>4842</v>
      </c>
      <c r="K35" s="1785">
        <v>8190</v>
      </c>
      <c r="L35" s="582"/>
    </row>
    <row r="36" spans="1:12" ht="18" customHeight="1">
      <c r="A36" s="37"/>
      <c r="B36" s="38" t="s">
        <v>477</v>
      </c>
      <c r="C36" s="33"/>
      <c r="D36" s="700">
        <v>2023</v>
      </c>
      <c r="E36" s="36">
        <f t="shared" si="7"/>
        <v>661</v>
      </c>
      <c r="F36" s="1794">
        <v>258</v>
      </c>
      <c r="G36" s="1794">
        <v>403</v>
      </c>
      <c r="H36" s="36"/>
      <c r="I36" s="36">
        <f t="shared" ref="I36:I37" si="8">SUM(J36:K36)</f>
        <v>13285</v>
      </c>
      <c r="J36" s="1784">
        <v>5144</v>
      </c>
      <c r="K36" s="1785">
        <v>8141</v>
      </c>
      <c r="L36" s="582"/>
    </row>
    <row r="37" spans="1:12" ht="18" customHeight="1">
      <c r="A37" s="37"/>
      <c r="B37" s="38"/>
      <c r="C37" s="33"/>
      <c r="D37" s="700">
        <v>2024</v>
      </c>
      <c r="E37" s="36">
        <f t="shared" si="7"/>
        <v>674</v>
      </c>
      <c r="F37" s="1794">
        <v>262</v>
      </c>
      <c r="G37" s="1794">
        <v>412</v>
      </c>
      <c r="H37" s="36"/>
      <c r="I37" s="36">
        <f t="shared" si="8"/>
        <v>14246</v>
      </c>
      <c r="J37" s="1784">
        <v>5585</v>
      </c>
      <c r="K37" s="1785">
        <v>8661</v>
      </c>
      <c r="L37" s="582"/>
    </row>
    <row r="38" spans="1:12" ht="8.1" customHeight="1">
      <c r="A38" s="46"/>
      <c r="B38" s="47"/>
      <c r="C38" s="33"/>
      <c r="D38" s="700"/>
      <c r="E38" s="36"/>
      <c r="F38" s="36"/>
      <c r="G38" s="36"/>
      <c r="H38" s="36"/>
      <c r="I38" s="36"/>
      <c r="J38" s="36"/>
      <c r="K38" s="36"/>
      <c r="L38" s="582"/>
    </row>
    <row r="39" spans="1:12" ht="18" customHeight="1">
      <c r="A39" s="15"/>
      <c r="B39" s="10" t="s">
        <v>21</v>
      </c>
      <c r="C39" s="33"/>
      <c r="D39" s="700"/>
      <c r="E39" s="36"/>
      <c r="F39" s="36"/>
      <c r="G39" s="36"/>
      <c r="H39" s="36"/>
      <c r="I39" s="36"/>
      <c r="J39" s="36"/>
      <c r="K39" s="36"/>
      <c r="L39" s="582"/>
    </row>
    <row r="40" spans="1:12" ht="18" customHeight="1">
      <c r="A40" s="34"/>
      <c r="B40" s="35" t="s">
        <v>476</v>
      </c>
      <c r="C40" s="33"/>
      <c r="D40" s="700">
        <v>2022</v>
      </c>
      <c r="E40" s="36">
        <f t="shared" ref="E40:E42" si="9">SUM(F40:G40)</f>
        <v>337</v>
      </c>
      <c r="F40" s="1794">
        <v>115</v>
      </c>
      <c r="G40" s="1794">
        <v>222</v>
      </c>
      <c r="H40" s="36"/>
      <c r="I40" s="36">
        <f>SUM(J40:K40)</f>
        <v>7874</v>
      </c>
      <c r="J40" s="1784">
        <v>2950</v>
      </c>
      <c r="K40" s="1785">
        <v>4924</v>
      </c>
      <c r="L40" s="582"/>
    </row>
    <row r="41" spans="1:12" ht="18" customHeight="1">
      <c r="A41" s="37"/>
      <c r="B41" s="38" t="s">
        <v>477</v>
      </c>
      <c r="C41" s="33"/>
      <c r="D41" s="700">
        <v>2023</v>
      </c>
      <c r="E41" s="36">
        <f t="shared" si="9"/>
        <v>328</v>
      </c>
      <c r="F41" s="1794">
        <v>112</v>
      </c>
      <c r="G41" s="1794">
        <v>216</v>
      </c>
      <c r="H41" s="36"/>
      <c r="I41" s="36">
        <f t="shared" ref="I41:I42" si="10">SUM(J41:K41)</f>
        <v>7519</v>
      </c>
      <c r="J41" s="1784">
        <v>2911</v>
      </c>
      <c r="K41" s="1785">
        <v>4608</v>
      </c>
      <c r="L41" s="582"/>
    </row>
    <row r="42" spans="1:12" ht="18" customHeight="1">
      <c r="A42" s="46"/>
      <c r="B42" s="47"/>
      <c r="C42" s="33"/>
      <c r="D42" s="700">
        <v>2024</v>
      </c>
      <c r="E42" s="36">
        <f t="shared" si="9"/>
        <v>332</v>
      </c>
      <c r="F42" s="1794">
        <v>106</v>
      </c>
      <c r="G42" s="1794">
        <v>226</v>
      </c>
      <c r="H42" s="36"/>
      <c r="I42" s="36">
        <f t="shared" si="10"/>
        <v>7694</v>
      </c>
      <c r="J42" s="1784">
        <v>3074</v>
      </c>
      <c r="K42" s="1785">
        <v>4620</v>
      </c>
      <c r="L42" s="582"/>
    </row>
    <row r="43" spans="1:12" s="638" customFormat="1" ht="8.1" customHeight="1">
      <c r="A43" s="37"/>
      <c r="B43" s="38"/>
      <c r="C43" s="33"/>
      <c r="D43" s="700"/>
      <c r="E43" s="36"/>
      <c r="F43" s="36"/>
      <c r="G43" s="36"/>
      <c r="H43" s="36"/>
      <c r="I43" s="36"/>
      <c r="J43" s="36"/>
      <c r="K43" s="36"/>
      <c r="L43" s="48"/>
    </row>
    <row r="44" spans="1:12" ht="18" customHeight="1">
      <c r="A44" s="34"/>
      <c r="B44" s="35" t="s">
        <v>490</v>
      </c>
      <c r="C44" s="33"/>
      <c r="D44" s="700">
        <v>2022</v>
      </c>
      <c r="E44" s="36">
        <f t="shared" ref="E44:E46" si="11">SUM(F44:G44)</f>
        <v>1116</v>
      </c>
      <c r="F44" s="1794">
        <v>567</v>
      </c>
      <c r="G44" s="1794">
        <v>549</v>
      </c>
      <c r="H44" s="36"/>
      <c r="I44" s="36">
        <f>SUM(J44:K44)</f>
        <v>12810</v>
      </c>
      <c r="J44" s="1784">
        <v>7095</v>
      </c>
      <c r="K44" s="1785">
        <v>5715</v>
      </c>
      <c r="L44" s="582"/>
    </row>
    <row r="45" spans="1:12" ht="18" customHeight="1">
      <c r="A45" s="37"/>
      <c r="B45" s="38" t="s">
        <v>491</v>
      </c>
      <c r="C45" s="33"/>
      <c r="D45" s="700">
        <v>2023</v>
      </c>
      <c r="E45" s="36">
        <f t="shared" si="11"/>
        <v>1121</v>
      </c>
      <c r="F45" s="1794">
        <v>564</v>
      </c>
      <c r="G45" s="1794">
        <v>557</v>
      </c>
      <c r="H45" s="36"/>
      <c r="I45" s="36">
        <f t="shared" ref="I45:I46" si="12">SUM(J45:K45)</f>
        <v>12164</v>
      </c>
      <c r="J45" s="1784">
        <v>6724</v>
      </c>
      <c r="K45" s="1785">
        <v>5440</v>
      </c>
      <c r="L45" s="582"/>
    </row>
    <row r="46" spans="1:12" ht="18" customHeight="1">
      <c r="A46" s="37"/>
      <c r="B46" s="38"/>
      <c r="C46" s="33"/>
      <c r="D46" s="700">
        <v>2024</v>
      </c>
      <c r="E46" s="36">
        <f t="shared" si="11"/>
        <v>1116</v>
      </c>
      <c r="F46" s="1794">
        <v>552</v>
      </c>
      <c r="G46" s="1794">
        <v>564</v>
      </c>
      <c r="H46" s="36"/>
      <c r="I46" s="36">
        <f t="shared" si="12"/>
        <v>12872</v>
      </c>
      <c r="J46" s="1784">
        <v>7302</v>
      </c>
      <c r="K46" s="1785">
        <v>5570</v>
      </c>
      <c r="L46" s="582"/>
    </row>
    <row r="47" spans="1:12" ht="8.1" customHeight="1">
      <c r="A47" s="46"/>
      <c r="B47" s="47"/>
      <c r="C47" s="33"/>
      <c r="D47" s="700"/>
      <c r="E47" s="36"/>
      <c r="F47" s="36"/>
      <c r="G47" s="36"/>
      <c r="H47" s="36"/>
      <c r="I47" s="36"/>
      <c r="J47" s="36"/>
      <c r="K47" s="36"/>
      <c r="L47" s="582"/>
    </row>
    <row r="48" spans="1:12" ht="18" customHeight="1">
      <c r="A48" s="15"/>
      <c r="B48" s="10" t="s">
        <v>19</v>
      </c>
      <c r="C48" s="33"/>
      <c r="D48" s="700"/>
      <c r="E48" s="36"/>
      <c r="F48" s="36"/>
      <c r="G48" s="36"/>
      <c r="H48" s="36"/>
      <c r="I48" s="36"/>
      <c r="J48" s="36"/>
      <c r="K48" s="36"/>
      <c r="L48" s="582"/>
    </row>
    <row r="49" spans="1:12" ht="18" customHeight="1">
      <c r="A49" s="34"/>
      <c r="B49" s="35" t="s">
        <v>458</v>
      </c>
      <c r="C49" s="33"/>
      <c r="D49" s="700">
        <v>2022</v>
      </c>
      <c r="E49" s="36">
        <f t="shared" ref="E49:E51" si="13">SUM(F49:G49)</f>
        <v>1388</v>
      </c>
      <c r="F49" s="1794">
        <v>659</v>
      </c>
      <c r="G49" s="1794">
        <v>729</v>
      </c>
      <c r="H49" s="36"/>
      <c r="I49" s="36">
        <f>SUM(J49:K49)</f>
        <v>30182</v>
      </c>
      <c r="J49" s="1784">
        <v>12047</v>
      </c>
      <c r="K49" s="1785">
        <v>18135</v>
      </c>
      <c r="L49" s="582"/>
    </row>
    <row r="50" spans="1:12" ht="18" customHeight="1">
      <c r="A50" s="37"/>
      <c r="B50" s="38" t="s">
        <v>459</v>
      </c>
      <c r="C50" s="33"/>
      <c r="D50" s="700">
        <v>2023</v>
      </c>
      <c r="E50" s="36">
        <f t="shared" si="13"/>
        <v>1376</v>
      </c>
      <c r="F50" s="1794">
        <v>638</v>
      </c>
      <c r="G50" s="1794">
        <v>738</v>
      </c>
      <c r="H50" s="36"/>
      <c r="I50" s="36">
        <f t="shared" ref="I50:I51" si="14">SUM(J50:K50)</f>
        <v>30428</v>
      </c>
      <c r="J50" s="1784">
        <v>12189</v>
      </c>
      <c r="K50" s="1785">
        <v>18239</v>
      </c>
      <c r="L50" s="582"/>
    </row>
    <row r="51" spans="1:12" ht="18" customHeight="1">
      <c r="A51" s="37"/>
      <c r="B51" s="38"/>
      <c r="C51" s="33"/>
      <c r="D51" s="700">
        <v>2024</v>
      </c>
      <c r="E51" s="36">
        <f t="shared" si="13"/>
        <v>1346</v>
      </c>
      <c r="F51" s="1794">
        <v>617</v>
      </c>
      <c r="G51" s="1794">
        <v>729</v>
      </c>
      <c r="H51" s="36"/>
      <c r="I51" s="36">
        <f t="shared" si="14"/>
        <v>29967</v>
      </c>
      <c r="J51" s="1784">
        <v>12063</v>
      </c>
      <c r="K51" s="1785">
        <v>17904</v>
      </c>
      <c r="L51" s="582"/>
    </row>
    <row r="52" spans="1:12" ht="8.1" customHeight="1">
      <c r="A52" s="37"/>
      <c r="B52" s="38"/>
      <c r="C52" s="33"/>
      <c r="D52" s="700"/>
      <c r="E52" s="36"/>
      <c r="F52" s="36"/>
      <c r="G52" s="36"/>
      <c r="H52" s="36"/>
      <c r="I52" s="36"/>
      <c r="J52" s="36"/>
      <c r="K52" s="36"/>
      <c r="L52" s="582"/>
    </row>
    <row r="53" spans="1:12" ht="18" customHeight="1">
      <c r="A53" s="34"/>
      <c r="B53" s="35" t="s">
        <v>476</v>
      </c>
      <c r="C53" s="33"/>
      <c r="D53" s="700">
        <v>2022</v>
      </c>
      <c r="E53" s="36">
        <f t="shared" ref="E53:E55" si="15">SUM(F53:G53)</f>
        <v>553</v>
      </c>
      <c r="F53" s="1794">
        <v>221</v>
      </c>
      <c r="G53" s="1794">
        <v>332</v>
      </c>
      <c r="H53" s="36"/>
      <c r="I53" s="36">
        <f>SUM(J53:K53)</f>
        <v>6364</v>
      </c>
      <c r="J53" s="1784">
        <v>2764</v>
      </c>
      <c r="K53" s="1785">
        <v>3600</v>
      </c>
      <c r="L53" s="582"/>
    </row>
    <row r="54" spans="1:12" ht="18" customHeight="1">
      <c r="A54" s="37"/>
      <c r="B54" s="38" t="s">
        <v>477</v>
      </c>
      <c r="C54" s="33"/>
      <c r="D54" s="700">
        <v>2023</v>
      </c>
      <c r="E54" s="36">
        <f t="shared" si="15"/>
        <v>557</v>
      </c>
      <c r="F54" s="1794">
        <v>223</v>
      </c>
      <c r="G54" s="1794">
        <v>334</v>
      </c>
      <c r="H54" s="36"/>
      <c r="I54" s="36">
        <f t="shared" ref="I54:I55" si="16">SUM(J54:K54)</f>
        <v>6036</v>
      </c>
      <c r="J54" s="1784">
        <v>2632</v>
      </c>
      <c r="K54" s="1785">
        <v>3404</v>
      </c>
      <c r="L54" s="582"/>
    </row>
    <row r="55" spans="1:12" ht="18" customHeight="1">
      <c r="A55" s="37"/>
      <c r="B55" s="38"/>
      <c r="C55" s="33"/>
      <c r="D55" s="700">
        <v>2024</v>
      </c>
      <c r="E55" s="36">
        <f t="shared" si="15"/>
        <v>547</v>
      </c>
      <c r="F55" s="1794">
        <v>212</v>
      </c>
      <c r="G55" s="1794">
        <v>335</v>
      </c>
      <c r="H55" s="36"/>
      <c r="I55" s="36">
        <f t="shared" si="16"/>
        <v>6507</v>
      </c>
      <c r="J55" s="1784">
        <v>2753</v>
      </c>
      <c r="K55" s="1785">
        <v>3754</v>
      </c>
      <c r="L55" s="582"/>
    </row>
    <row r="56" spans="1:12" ht="8.1" customHeight="1">
      <c r="A56" s="37"/>
      <c r="B56" s="38"/>
      <c r="C56" s="33"/>
      <c r="D56" s="700"/>
      <c r="E56" s="36"/>
      <c r="F56" s="36"/>
      <c r="G56" s="36"/>
      <c r="H56" s="36"/>
      <c r="I56" s="36"/>
      <c r="J56" s="36"/>
      <c r="K56" s="36"/>
      <c r="L56" s="582"/>
    </row>
    <row r="57" spans="1:12" ht="18" customHeight="1">
      <c r="A57" s="15"/>
      <c r="B57" s="10" t="s">
        <v>45</v>
      </c>
      <c r="C57" s="33"/>
      <c r="D57" s="700"/>
      <c r="E57" s="36"/>
      <c r="F57" s="36"/>
      <c r="G57" s="36"/>
      <c r="H57" s="36"/>
      <c r="I57" s="36"/>
      <c r="J57" s="36"/>
      <c r="K57" s="36"/>
      <c r="L57" s="582"/>
    </row>
    <row r="58" spans="1:12" ht="18" customHeight="1">
      <c r="A58" s="34"/>
      <c r="B58" s="35" t="s">
        <v>472</v>
      </c>
      <c r="C58" s="33"/>
      <c r="D58" s="700">
        <v>2022</v>
      </c>
      <c r="E58" s="36">
        <f t="shared" ref="E58:E60" si="17">SUM(F58:G58)</f>
        <v>975</v>
      </c>
      <c r="F58" s="1794">
        <v>486</v>
      </c>
      <c r="G58" s="1794">
        <v>489</v>
      </c>
      <c r="H58" s="36"/>
      <c r="I58" s="36">
        <f>SUM(J58:K58)</f>
        <v>16512</v>
      </c>
      <c r="J58" s="1784">
        <v>5553</v>
      </c>
      <c r="K58" s="1785">
        <v>10959</v>
      </c>
      <c r="L58" s="582"/>
    </row>
    <row r="59" spans="1:12" ht="18" customHeight="1">
      <c r="A59" s="37"/>
      <c r="B59" s="38" t="s">
        <v>473</v>
      </c>
      <c r="C59" s="33"/>
      <c r="D59" s="700">
        <v>2023</v>
      </c>
      <c r="E59" s="36">
        <f t="shared" si="17"/>
        <v>1011</v>
      </c>
      <c r="F59" s="1794">
        <v>503</v>
      </c>
      <c r="G59" s="1794">
        <v>508</v>
      </c>
      <c r="H59" s="36"/>
      <c r="I59" s="36">
        <f t="shared" ref="I59:I60" si="18">SUM(J59:K59)</f>
        <v>16859</v>
      </c>
      <c r="J59" s="1784">
        <v>5730</v>
      </c>
      <c r="K59" s="1785">
        <v>11129</v>
      </c>
      <c r="L59" s="582"/>
    </row>
    <row r="60" spans="1:12" ht="18" customHeight="1">
      <c r="A60" s="37"/>
      <c r="B60" s="38"/>
      <c r="C60" s="33"/>
      <c r="D60" s="700">
        <v>2024</v>
      </c>
      <c r="E60" s="36">
        <f t="shared" si="17"/>
        <v>1059</v>
      </c>
      <c r="F60" s="1794">
        <v>517</v>
      </c>
      <c r="G60" s="1794">
        <v>542</v>
      </c>
      <c r="H60" s="36"/>
      <c r="I60" s="36">
        <f t="shared" si="18"/>
        <v>17012</v>
      </c>
      <c r="J60" s="1784">
        <v>5915</v>
      </c>
      <c r="K60" s="1785">
        <v>11097</v>
      </c>
      <c r="L60" s="582"/>
    </row>
    <row r="61" spans="1:12" ht="8.1" customHeight="1">
      <c r="A61" s="37"/>
      <c r="B61" s="38"/>
      <c r="C61" s="33"/>
      <c r="D61" s="700"/>
      <c r="E61" s="36"/>
      <c r="F61" s="36"/>
      <c r="G61" s="36"/>
      <c r="H61" s="36"/>
      <c r="I61" s="36"/>
      <c r="J61" s="36"/>
      <c r="K61" s="36"/>
      <c r="L61" s="582"/>
    </row>
    <row r="62" spans="1:12" ht="18" customHeight="1">
      <c r="A62" s="34"/>
      <c r="B62" s="35" t="s">
        <v>476</v>
      </c>
      <c r="C62" s="33"/>
      <c r="D62" s="700">
        <v>2022</v>
      </c>
      <c r="E62" s="36">
        <f t="shared" ref="E62:E64" si="19">SUM(F62:G62)</f>
        <v>198</v>
      </c>
      <c r="F62" s="1794">
        <v>73</v>
      </c>
      <c r="G62" s="1794">
        <v>125</v>
      </c>
      <c r="H62" s="36"/>
      <c r="I62" s="36">
        <f>SUM(J62:K62)</f>
        <v>5454</v>
      </c>
      <c r="J62" s="1784">
        <v>1699</v>
      </c>
      <c r="K62" s="1785">
        <v>3755</v>
      </c>
      <c r="L62" s="582"/>
    </row>
    <row r="63" spans="1:12" ht="18" customHeight="1">
      <c r="A63" s="37"/>
      <c r="B63" s="38" t="s">
        <v>477</v>
      </c>
      <c r="C63" s="47"/>
      <c r="D63" s="700">
        <v>2023</v>
      </c>
      <c r="E63" s="36">
        <f t="shared" si="19"/>
        <v>199</v>
      </c>
      <c r="F63" s="1794">
        <v>73</v>
      </c>
      <c r="G63" s="1794">
        <v>126</v>
      </c>
      <c r="H63" s="36"/>
      <c r="I63" s="36">
        <f t="shared" ref="I63:I64" si="20">SUM(J63:K63)</f>
        <v>5445</v>
      </c>
      <c r="J63" s="1784">
        <v>1748</v>
      </c>
      <c r="K63" s="1785">
        <v>3697</v>
      </c>
      <c r="L63" s="582"/>
    </row>
    <row r="64" spans="1:12" ht="18" customHeight="1">
      <c r="A64" s="37"/>
      <c r="B64" s="38"/>
      <c r="C64" s="47"/>
      <c r="D64" s="700">
        <v>2024</v>
      </c>
      <c r="E64" s="36">
        <f t="shared" si="19"/>
        <v>200</v>
      </c>
      <c r="F64" s="1794">
        <v>72</v>
      </c>
      <c r="G64" s="1794">
        <v>128</v>
      </c>
      <c r="H64" s="36"/>
      <c r="I64" s="36">
        <f t="shared" si="20"/>
        <v>5793</v>
      </c>
      <c r="J64" s="1784">
        <v>1891</v>
      </c>
      <c r="K64" s="1785">
        <v>3902</v>
      </c>
      <c r="L64" s="582"/>
    </row>
    <row r="65" spans="1:12" ht="8.1" customHeight="1">
      <c r="A65" s="37"/>
      <c r="B65" s="38"/>
      <c r="C65" s="33"/>
      <c r="D65" s="700"/>
      <c r="E65" s="36"/>
      <c r="F65" s="36"/>
      <c r="G65" s="36"/>
      <c r="H65" s="36"/>
      <c r="I65" s="36"/>
      <c r="J65" s="36"/>
      <c r="K65" s="36"/>
      <c r="L65" s="582"/>
    </row>
    <row r="66" spans="1:12" ht="18" customHeight="1">
      <c r="A66" s="15"/>
      <c r="B66" s="10" t="s">
        <v>25</v>
      </c>
      <c r="C66" s="47"/>
      <c r="D66" s="700"/>
      <c r="E66" s="36"/>
      <c r="F66" s="36"/>
      <c r="G66" s="36"/>
      <c r="H66" s="36"/>
      <c r="I66" s="36"/>
      <c r="J66" s="36"/>
      <c r="K66" s="36"/>
      <c r="L66" s="582"/>
    </row>
    <row r="67" spans="1:12" ht="18" customHeight="1">
      <c r="A67" s="34"/>
      <c r="B67" s="35" t="s">
        <v>462</v>
      </c>
      <c r="C67" s="33"/>
      <c r="D67" s="700">
        <v>2022</v>
      </c>
      <c r="E67" s="36">
        <f t="shared" ref="E67:E69" si="21">SUM(F67:G67)</f>
        <v>91</v>
      </c>
      <c r="F67" s="1794">
        <v>45</v>
      </c>
      <c r="G67" s="1794">
        <v>46</v>
      </c>
      <c r="H67" s="36"/>
      <c r="I67" s="36">
        <f>SUM(J67:K67)</f>
        <v>1453</v>
      </c>
      <c r="J67" s="1794">
        <v>637</v>
      </c>
      <c r="K67" s="1795">
        <v>816</v>
      </c>
      <c r="L67" s="582"/>
    </row>
    <row r="68" spans="1:12" ht="18" customHeight="1">
      <c r="A68" s="37"/>
      <c r="B68" s="38" t="s">
        <v>463</v>
      </c>
      <c r="C68" s="33"/>
      <c r="D68" s="700">
        <v>2023</v>
      </c>
      <c r="E68" s="36">
        <f t="shared" si="21"/>
        <v>88</v>
      </c>
      <c r="F68" s="1794">
        <v>46</v>
      </c>
      <c r="G68" s="1794">
        <v>42</v>
      </c>
      <c r="H68" s="36"/>
      <c r="I68" s="36">
        <f t="shared" ref="I68:I69" si="22">SUM(J68:K68)</f>
        <v>1506</v>
      </c>
      <c r="J68" s="1794">
        <v>604</v>
      </c>
      <c r="K68" s="1795">
        <v>902</v>
      </c>
      <c r="L68" s="582"/>
    </row>
    <row r="69" spans="1:12" ht="18" customHeight="1">
      <c r="A69" s="37"/>
      <c r="B69" s="38"/>
      <c r="C69" s="33"/>
      <c r="D69" s="700">
        <v>2024</v>
      </c>
      <c r="E69" s="36">
        <f t="shared" si="21"/>
        <v>102</v>
      </c>
      <c r="F69" s="1794">
        <v>49</v>
      </c>
      <c r="G69" s="1794">
        <v>53</v>
      </c>
      <c r="H69" s="36"/>
      <c r="I69" s="36">
        <f t="shared" si="22"/>
        <v>1648</v>
      </c>
      <c r="J69" s="1794">
        <v>676</v>
      </c>
      <c r="K69" s="1795">
        <v>972</v>
      </c>
      <c r="L69" s="582"/>
    </row>
    <row r="70" spans="1:12" ht="5.25" customHeight="1" thickBot="1">
      <c r="A70" s="809"/>
      <c r="B70" s="810"/>
      <c r="C70" s="810"/>
      <c r="D70" s="747"/>
      <c r="E70" s="1786"/>
      <c r="F70" s="1786">
        <v>15</v>
      </c>
      <c r="G70" s="1786">
        <v>25</v>
      </c>
      <c r="H70" s="1786"/>
      <c r="I70" s="1786"/>
      <c r="J70" s="1786"/>
      <c r="K70" s="1786"/>
      <c r="L70" s="748"/>
    </row>
    <row r="71" spans="1:12" ht="16.5" customHeight="1">
      <c r="A71" s="811"/>
      <c r="B71" s="33"/>
      <c r="C71" s="33"/>
      <c r="D71" s="41"/>
      <c r="E71" s="788"/>
      <c r="F71" s="1787"/>
      <c r="G71" s="1787"/>
      <c r="H71" s="1788"/>
      <c r="I71" s="1788"/>
      <c r="J71" s="1788"/>
      <c r="K71" s="1787"/>
      <c r="L71" s="374" t="s">
        <v>804</v>
      </c>
    </row>
    <row r="72" spans="1:12" ht="15" customHeight="1">
      <c r="A72" s="812"/>
      <c r="B72" s="691"/>
      <c r="C72" s="710"/>
      <c r="D72" s="813"/>
      <c r="E72" s="1789"/>
      <c r="F72" s="1788"/>
      <c r="G72" s="1787"/>
      <c r="H72" s="1788"/>
      <c r="I72" s="1788"/>
      <c r="J72" s="1788"/>
      <c r="K72" s="1787"/>
      <c r="L72" s="375" t="s">
        <v>786</v>
      </c>
    </row>
    <row r="73" spans="1:12">
      <c r="A73" s="46"/>
      <c r="B73" s="46"/>
      <c r="C73" s="46"/>
      <c r="D73" s="814"/>
      <c r="E73" s="1790"/>
      <c r="F73" s="1790"/>
      <c r="G73" s="1790"/>
      <c r="H73" s="1791"/>
      <c r="I73" s="1792"/>
      <c r="J73" s="1792"/>
      <c r="K73" s="1792"/>
      <c r="L73" s="40"/>
    </row>
  </sheetData>
  <mergeCells count="4">
    <mergeCell ref="E8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9" tint="0.79998168889431442"/>
    <pageSetUpPr fitToPage="1"/>
  </sheetPr>
  <dimension ref="A1:L70"/>
  <sheetViews>
    <sheetView showGridLines="0" view="pageBreakPreview" zoomScale="80" zoomScaleNormal="100" zoomScaleSheetLayoutView="80" workbookViewId="0">
      <selection activeCell="K1" sqref="K1:K2"/>
    </sheetView>
  </sheetViews>
  <sheetFormatPr defaultColWidth="12.5703125" defaultRowHeight="17.25"/>
  <cols>
    <col min="1" max="1" width="1.28515625" style="577" customWidth="1"/>
    <col min="2" max="2" width="12.28515625" style="577" customWidth="1"/>
    <col min="3" max="3" width="34.7109375" style="577" customWidth="1"/>
    <col min="4" max="4" width="10.28515625" style="577" customWidth="1"/>
    <col min="5" max="5" width="7.7109375" style="577" customWidth="1"/>
    <col min="6" max="6" width="10.28515625" style="577" customWidth="1"/>
    <col min="7" max="7" width="13" style="577" customWidth="1"/>
    <col min="8" max="8" width="1.140625" style="577" customWidth="1"/>
    <col min="9" max="9" width="7.7109375" style="577" customWidth="1"/>
    <col min="10" max="10" width="10.28515625" style="577" customWidth="1"/>
    <col min="11" max="11" width="13" style="577" customWidth="1"/>
    <col min="12" max="12" width="1.140625" style="577" customWidth="1"/>
    <col min="13" max="16384" width="12.5703125" style="577"/>
  </cols>
  <sheetData>
    <row r="1" spans="1:12">
      <c r="G1" s="32"/>
      <c r="K1" s="2380" t="s">
        <v>110</v>
      </c>
    </row>
    <row r="2" spans="1:12">
      <c r="K2" s="2381" t="s">
        <v>111</v>
      </c>
    </row>
    <row r="3" spans="1:12">
      <c r="A3" s="32"/>
      <c r="B3" s="32"/>
      <c r="C3" s="32"/>
      <c r="D3" s="768"/>
      <c r="E3" s="53"/>
      <c r="F3" s="32"/>
      <c r="H3" s="32"/>
      <c r="I3" s="53"/>
      <c r="J3" s="743"/>
      <c r="K3" s="769"/>
      <c r="L3" s="32"/>
    </row>
    <row r="4" spans="1:12" ht="16.5" customHeight="1">
      <c r="A4" s="770"/>
      <c r="B4" s="770" t="s">
        <v>1441</v>
      </c>
      <c r="C4" s="736" t="s">
        <v>1197</v>
      </c>
      <c r="D4" s="771"/>
      <c r="E4" s="53"/>
      <c r="F4" s="32"/>
      <c r="G4" s="32"/>
      <c r="H4" s="32"/>
      <c r="I4" s="53"/>
      <c r="J4" s="32"/>
      <c r="K4" s="32"/>
      <c r="L4" s="32"/>
    </row>
    <row r="5" spans="1:12" ht="20.100000000000001" customHeight="1">
      <c r="A5" s="769"/>
      <c r="B5" s="769" t="s">
        <v>1442</v>
      </c>
      <c r="C5" s="743" t="s">
        <v>1155</v>
      </c>
      <c r="D5" s="772"/>
      <c r="E5" s="53"/>
      <c r="F5" s="32"/>
      <c r="G5" s="32"/>
      <c r="H5" s="32"/>
      <c r="I5" s="53"/>
      <c r="J5" s="32"/>
      <c r="K5" s="32"/>
      <c r="L5" s="32"/>
    </row>
    <row r="6" spans="1:12" s="615" customFormat="1" ht="20.100000000000001" customHeight="1" thickBot="1">
      <c r="A6" s="1980"/>
      <c r="B6" s="1980"/>
      <c r="C6" s="1980"/>
      <c r="D6" s="1981"/>
      <c r="E6" s="1984"/>
      <c r="F6" s="1980"/>
      <c r="G6" s="1980"/>
      <c r="H6" s="1980"/>
      <c r="I6" s="1984"/>
      <c r="J6" s="1980"/>
      <c r="K6" s="1980"/>
      <c r="L6" s="1980"/>
    </row>
    <row r="7" spans="1:12" ht="8.1" customHeight="1" thickTop="1">
      <c r="A7" s="773"/>
      <c r="B7" s="773"/>
      <c r="C7" s="773"/>
      <c r="D7" s="774"/>
      <c r="E7" s="775"/>
      <c r="F7" s="773"/>
      <c r="G7" s="773"/>
      <c r="H7" s="773"/>
      <c r="I7" s="776"/>
      <c r="J7" s="773"/>
      <c r="K7" s="773"/>
      <c r="L7" s="773"/>
    </row>
    <row r="8" spans="1:12">
      <c r="A8" s="777"/>
      <c r="B8" s="778" t="s">
        <v>860</v>
      </c>
      <c r="C8" s="33"/>
      <c r="D8" s="779" t="s">
        <v>1</v>
      </c>
      <c r="E8" s="2340" t="s">
        <v>393</v>
      </c>
      <c r="F8" s="2340"/>
      <c r="G8" s="2340"/>
      <c r="H8" s="45"/>
      <c r="I8" s="2340" t="s">
        <v>394</v>
      </c>
      <c r="J8" s="2340"/>
      <c r="K8" s="2340"/>
      <c r="L8" s="780"/>
    </row>
    <row r="9" spans="1:12" s="615" customFormat="1">
      <c r="A9" s="781"/>
      <c r="B9" s="782" t="s">
        <v>861</v>
      </c>
      <c r="C9" s="783"/>
      <c r="D9" s="784" t="s">
        <v>6</v>
      </c>
      <c r="E9" s="2343" t="s">
        <v>397</v>
      </c>
      <c r="F9" s="2343"/>
      <c r="G9" s="2343"/>
      <c r="H9" s="716"/>
      <c r="I9" s="2343" t="s">
        <v>358</v>
      </c>
      <c r="J9" s="2343"/>
      <c r="K9" s="2343"/>
      <c r="L9" s="785"/>
    </row>
    <row r="10" spans="1:12">
      <c r="A10" s="40"/>
      <c r="B10" s="33"/>
      <c r="C10" s="33"/>
      <c r="D10" s="786"/>
      <c r="E10" s="787" t="s">
        <v>2</v>
      </c>
      <c r="F10" s="787" t="s">
        <v>33</v>
      </c>
      <c r="G10" s="787" t="s">
        <v>34</v>
      </c>
      <c r="H10" s="788"/>
      <c r="I10" s="787" t="s">
        <v>2</v>
      </c>
      <c r="J10" s="787" t="s">
        <v>33</v>
      </c>
      <c r="K10" s="787" t="s">
        <v>34</v>
      </c>
      <c r="L10" s="789"/>
    </row>
    <row r="11" spans="1:12">
      <c r="A11" s="40"/>
      <c r="B11" s="33"/>
      <c r="C11" s="33"/>
      <c r="D11" s="786"/>
      <c r="E11" s="790" t="s">
        <v>7</v>
      </c>
      <c r="F11" s="790" t="s">
        <v>35</v>
      </c>
      <c r="G11" s="790" t="s">
        <v>36</v>
      </c>
      <c r="H11" s="790"/>
      <c r="I11" s="790" t="s">
        <v>7</v>
      </c>
      <c r="J11" s="790" t="s">
        <v>35</v>
      </c>
      <c r="K11" s="790" t="s">
        <v>36</v>
      </c>
      <c r="L11" s="791"/>
    </row>
    <row r="12" spans="1:12" ht="8.1" customHeight="1">
      <c r="A12" s="792"/>
      <c r="B12" s="792"/>
      <c r="C12" s="792"/>
      <c r="D12" s="793"/>
      <c r="E12" s="794"/>
      <c r="F12" s="795"/>
      <c r="G12" s="795"/>
      <c r="H12" s="795"/>
      <c r="I12" s="794"/>
      <c r="J12" s="795"/>
      <c r="K12" s="795"/>
      <c r="L12" s="795"/>
    </row>
    <row r="13" spans="1:12" s="638" customFormat="1" ht="8.1" customHeight="1">
      <c r="A13" s="40"/>
      <c r="B13" s="40"/>
      <c r="C13" s="40"/>
      <c r="D13" s="796"/>
      <c r="E13" s="797"/>
      <c r="F13" s="791"/>
      <c r="G13" s="791"/>
      <c r="H13" s="791"/>
      <c r="I13" s="797"/>
      <c r="J13" s="791"/>
      <c r="K13" s="791"/>
      <c r="L13" s="791"/>
    </row>
    <row r="14" spans="1:12" ht="18" customHeight="1">
      <c r="A14" s="34"/>
      <c r="B14" s="35" t="s">
        <v>470</v>
      </c>
      <c r="C14" s="33"/>
      <c r="D14" s="700">
        <v>2022</v>
      </c>
      <c r="E14" s="36">
        <f t="shared" ref="E14:E16" si="0">SUM(F14:G14)</f>
        <v>833</v>
      </c>
      <c r="F14" s="1794">
        <v>383</v>
      </c>
      <c r="G14" s="1794">
        <v>450</v>
      </c>
      <c r="H14" s="620"/>
      <c r="I14" s="36">
        <f t="shared" ref="I14:I16" si="1">SUM(J14:K14)</f>
        <v>16166</v>
      </c>
      <c r="J14" s="1784">
        <v>5885</v>
      </c>
      <c r="K14" s="1785">
        <v>10281</v>
      </c>
      <c r="L14" s="582"/>
    </row>
    <row r="15" spans="1:12" ht="18" customHeight="1">
      <c r="A15" s="37"/>
      <c r="B15" s="38" t="s">
        <v>471</v>
      </c>
      <c r="C15" s="33"/>
      <c r="D15" s="700">
        <v>2023</v>
      </c>
      <c r="E15" s="36">
        <f t="shared" si="0"/>
        <v>867</v>
      </c>
      <c r="F15" s="1794">
        <v>401</v>
      </c>
      <c r="G15" s="1794">
        <v>466</v>
      </c>
      <c r="H15" s="39"/>
      <c r="I15" s="36">
        <f t="shared" si="1"/>
        <v>16515</v>
      </c>
      <c r="J15" s="1784">
        <v>5967</v>
      </c>
      <c r="K15" s="1785">
        <v>10548</v>
      </c>
      <c r="L15" s="582"/>
    </row>
    <row r="16" spans="1:12" ht="18" customHeight="1">
      <c r="A16" s="37"/>
      <c r="B16" s="38"/>
      <c r="C16" s="33"/>
      <c r="D16" s="700">
        <v>2024</v>
      </c>
      <c r="E16" s="36">
        <f t="shared" si="0"/>
        <v>881</v>
      </c>
      <c r="F16" s="1794">
        <v>408</v>
      </c>
      <c r="G16" s="1794">
        <v>473</v>
      </c>
      <c r="I16" s="36">
        <f t="shared" si="1"/>
        <v>17372</v>
      </c>
      <c r="J16" s="1784">
        <v>6347</v>
      </c>
      <c r="K16" s="1785">
        <v>11025</v>
      </c>
      <c r="L16" s="582"/>
    </row>
    <row r="17" spans="1:12" ht="8.1" customHeight="1">
      <c r="A17" s="37"/>
      <c r="B17" s="38"/>
      <c r="C17" s="33"/>
      <c r="D17" s="700"/>
      <c r="E17" s="36"/>
      <c r="F17" s="620"/>
      <c r="G17" s="620"/>
      <c r="H17" s="620"/>
      <c r="I17" s="36"/>
      <c r="J17" s="620"/>
      <c r="K17" s="620"/>
      <c r="L17" s="582"/>
    </row>
    <row r="18" spans="1:12" ht="18" customHeight="1">
      <c r="A18" s="34"/>
      <c r="B18" s="35" t="s">
        <v>476</v>
      </c>
      <c r="C18" s="33"/>
      <c r="D18" s="700">
        <v>2022</v>
      </c>
      <c r="E18" s="36">
        <f t="shared" ref="E18:E20" si="2">SUM(F18:G18)</f>
        <v>434</v>
      </c>
      <c r="F18" s="1794">
        <v>139</v>
      </c>
      <c r="G18" s="1794">
        <v>295</v>
      </c>
      <c r="H18" s="620"/>
      <c r="I18" s="36">
        <f t="shared" ref="I18:I20" si="3">SUM(J18:K18)</f>
        <v>9132</v>
      </c>
      <c r="J18" s="1784">
        <v>3047</v>
      </c>
      <c r="K18" s="1785">
        <v>6085</v>
      </c>
      <c r="L18" s="582"/>
    </row>
    <row r="19" spans="1:12" ht="18" customHeight="1">
      <c r="A19" s="37"/>
      <c r="B19" s="38" t="s">
        <v>477</v>
      </c>
      <c r="C19" s="47"/>
      <c r="D19" s="700">
        <v>2023</v>
      </c>
      <c r="E19" s="36">
        <f t="shared" si="2"/>
        <v>434</v>
      </c>
      <c r="F19" s="1794">
        <v>139</v>
      </c>
      <c r="G19" s="1794">
        <v>295</v>
      </c>
      <c r="H19" s="39"/>
      <c r="I19" s="36">
        <f t="shared" si="3"/>
        <v>8822</v>
      </c>
      <c r="J19" s="1784">
        <v>2969</v>
      </c>
      <c r="K19" s="1785">
        <v>5853</v>
      </c>
      <c r="L19" s="582"/>
    </row>
    <row r="20" spans="1:12" ht="18" customHeight="1">
      <c r="A20" s="37"/>
      <c r="B20" s="38"/>
      <c r="C20" s="47"/>
      <c r="D20" s="700">
        <v>2024</v>
      </c>
      <c r="E20" s="36">
        <f t="shared" si="2"/>
        <v>442</v>
      </c>
      <c r="F20" s="1794">
        <v>142</v>
      </c>
      <c r="G20" s="1794">
        <v>300</v>
      </c>
      <c r="I20" s="36">
        <f t="shared" si="3"/>
        <v>9421</v>
      </c>
      <c r="J20" s="1784">
        <v>3184</v>
      </c>
      <c r="K20" s="1785">
        <v>6237</v>
      </c>
      <c r="L20" s="582"/>
    </row>
    <row r="21" spans="1:12" ht="8.1" customHeight="1">
      <c r="A21" s="37"/>
      <c r="B21" s="38"/>
      <c r="C21" s="33"/>
      <c r="D21" s="700"/>
      <c r="E21" s="36"/>
      <c r="F21" s="36"/>
      <c r="G21" s="36"/>
      <c r="H21" s="36"/>
      <c r="I21" s="36"/>
      <c r="J21" s="36"/>
      <c r="K21" s="36"/>
      <c r="L21" s="582"/>
    </row>
    <row r="22" spans="1:12" ht="18" customHeight="1">
      <c r="A22" s="15"/>
      <c r="B22" s="10" t="s">
        <v>46</v>
      </c>
      <c r="C22" s="33"/>
      <c r="D22" s="700"/>
      <c r="E22" s="36"/>
      <c r="F22" s="36"/>
      <c r="G22" s="36"/>
      <c r="H22" s="36"/>
      <c r="I22" s="36"/>
      <c r="J22" s="36"/>
      <c r="K22" s="36"/>
      <c r="L22" s="582"/>
    </row>
    <row r="23" spans="1:12" ht="18" customHeight="1">
      <c r="A23" s="34"/>
      <c r="B23" s="35" t="s">
        <v>460</v>
      </c>
      <c r="C23" s="33"/>
      <c r="D23" s="700">
        <v>2022</v>
      </c>
      <c r="E23" s="36">
        <f t="shared" ref="E23:E25" si="4">SUM(F23:G23)</f>
        <v>1413</v>
      </c>
      <c r="F23" s="1794">
        <v>668</v>
      </c>
      <c r="G23" s="1794">
        <v>745</v>
      </c>
      <c r="H23" s="620"/>
      <c r="I23" s="36">
        <f t="shared" ref="I23:I25" si="5">SUM(J23:K23)</f>
        <v>27586</v>
      </c>
      <c r="J23" s="1784">
        <v>9949</v>
      </c>
      <c r="K23" s="1785">
        <v>17637</v>
      </c>
      <c r="L23" s="582"/>
    </row>
    <row r="24" spans="1:12" ht="18" customHeight="1">
      <c r="A24" s="37"/>
      <c r="B24" s="38" t="s">
        <v>461</v>
      </c>
      <c r="C24" s="33"/>
      <c r="D24" s="700">
        <v>2023</v>
      </c>
      <c r="E24" s="36">
        <f t="shared" si="4"/>
        <v>1398</v>
      </c>
      <c r="F24" s="1794">
        <v>643</v>
      </c>
      <c r="G24" s="1794">
        <v>755</v>
      </c>
      <c r="H24" s="39"/>
      <c r="I24" s="36">
        <f t="shared" si="5"/>
        <v>31938</v>
      </c>
      <c r="J24" s="1784">
        <v>11378</v>
      </c>
      <c r="K24" s="1785">
        <v>20560</v>
      </c>
      <c r="L24" s="582"/>
    </row>
    <row r="25" spans="1:12" ht="18" customHeight="1">
      <c r="A25" s="37"/>
      <c r="B25" s="38"/>
      <c r="C25" s="33"/>
      <c r="D25" s="700">
        <v>2024</v>
      </c>
      <c r="E25" s="36">
        <f t="shared" si="4"/>
        <v>1400</v>
      </c>
      <c r="F25" s="1794">
        <v>638</v>
      </c>
      <c r="G25" s="1794">
        <v>762</v>
      </c>
      <c r="I25" s="36">
        <f t="shared" si="5"/>
        <v>38293</v>
      </c>
      <c r="J25" s="1784">
        <v>13432</v>
      </c>
      <c r="K25" s="1785">
        <v>24861</v>
      </c>
      <c r="L25" s="582"/>
    </row>
    <row r="26" spans="1:12" ht="8.1" customHeight="1">
      <c r="A26" s="37"/>
      <c r="B26" s="38"/>
      <c r="C26" s="33"/>
      <c r="D26" s="700"/>
      <c r="E26" s="36"/>
      <c r="F26" s="36"/>
      <c r="G26" s="36"/>
      <c r="H26" s="36"/>
      <c r="I26" s="36"/>
      <c r="J26" s="36"/>
      <c r="K26" s="36"/>
      <c r="L26" s="582"/>
    </row>
    <row r="27" spans="1:12" ht="18" customHeight="1">
      <c r="A27" s="34"/>
      <c r="B27" s="35" t="s">
        <v>462</v>
      </c>
      <c r="C27" s="33"/>
      <c r="D27" s="700">
        <v>2022</v>
      </c>
      <c r="E27" s="36">
        <f t="shared" ref="E27:E29" si="6">SUM(F27:G27)</f>
        <v>1701</v>
      </c>
      <c r="F27" s="1794">
        <v>693</v>
      </c>
      <c r="G27" s="1784">
        <v>1008</v>
      </c>
      <c r="H27" s="620"/>
      <c r="I27" s="36">
        <f t="shared" ref="I27:I29" si="7">SUM(J27:K27)</f>
        <v>27272</v>
      </c>
      <c r="J27" s="1784">
        <v>9727</v>
      </c>
      <c r="K27" s="1785">
        <v>17545</v>
      </c>
      <c r="L27" s="582"/>
    </row>
    <row r="28" spans="1:12" ht="18" customHeight="1">
      <c r="A28" s="37"/>
      <c r="B28" s="38" t="s">
        <v>463</v>
      </c>
      <c r="C28" s="33"/>
      <c r="D28" s="700">
        <v>2023</v>
      </c>
      <c r="E28" s="36">
        <f t="shared" si="6"/>
        <v>1707</v>
      </c>
      <c r="F28" s="1794">
        <v>701</v>
      </c>
      <c r="G28" s="1784">
        <v>1006</v>
      </c>
      <c r="H28" s="39"/>
      <c r="I28" s="36">
        <f t="shared" si="7"/>
        <v>26792</v>
      </c>
      <c r="J28" s="1784">
        <v>9606</v>
      </c>
      <c r="K28" s="1785">
        <v>17186</v>
      </c>
      <c r="L28" s="582"/>
    </row>
    <row r="29" spans="1:12" ht="18" customHeight="1">
      <c r="A29" s="37"/>
      <c r="B29" s="38"/>
      <c r="C29" s="33"/>
      <c r="D29" s="700">
        <v>2024</v>
      </c>
      <c r="E29" s="36">
        <f t="shared" si="6"/>
        <v>1730</v>
      </c>
      <c r="F29" s="1794">
        <v>716</v>
      </c>
      <c r="G29" s="1784">
        <v>1014</v>
      </c>
      <c r="I29" s="36">
        <f t="shared" si="7"/>
        <v>26120</v>
      </c>
      <c r="J29" s="1784">
        <v>9409</v>
      </c>
      <c r="K29" s="1785">
        <v>16711</v>
      </c>
      <c r="L29" s="582"/>
    </row>
    <row r="30" spans="1:12" ht="8.1" customHeight="1">
      <c r="A30" s="37"/>
      <c r="B30" s="38"/>
      <c r="C30" s="33"/>
      <c r="D30" s="700"/>
      <c r="E30" s="36"/>
      <c r="F30" s="36"/>
      <c r="G30" s="36"/>
      <c r="H30" s="36"/>
      <c r="I30" s="36"/>
      <c r="J30" s="36"/>
      <c r="K30" s="36"/>
      <c r="L30" s="582"/>
    </row>
    <row r="31" spans="1:12" ht="18" customHeight="1">
      <c r="A31" s="34"/>
      <c r="B31" s="35" t="s">
        <v>468</v>
      </c>
      <c r="C31" s="33"/>
      <c r="D31" s="700">
        <v>2022</v>
      </c>
      <c r="E31" s="36">
        <f t="shared" ref="E31:E33" si="8">SUM(F31:G31)</f>
        <v>1076</v>
      </c>
      <c r="F31" s="1794">
        <v>482</v>
      </c>
      <c r="G31" s="1794">
        <v>594</v>
      </c>
      <c r="H31" s="620"/>
      <c r="I31" s="36">
        <f t="shared" ref="I31:I33" si="9">SUM(J31:K31)</f>
        <v>16837</v>
      </c>
      <c r="J31" s="1784">
        <v>7119</v>
      </c>
      <c r="K31" s="1785">
        <v>9718</v>
      </c>
      <c r="L31" s="582"/>
    </row>
    <row r="32" spans="1:12" ht="18" customHeight="1">
      <c r="A32" s="37"/>
      <c r="B32" s="38" t="s">
        <v>469</v>
      </c>
      <c r="C32" s="33"/>
      <c r="D32" s="700">
        <v>2023</v>
      </c>
      <c r="E32" s="36">
        <f t="shared" si="8"/>
        <v>1087</v>
      </c>
      <c r="F32" s="1794">
        <v>489</v>
      </c>
      <c r="G32" s="1794">
        <v>598</v>
      </c>
      <c r="H32" s="39"/>
      <c r="I32" s="36">
        <f t="shared" si="9"/>
        <v>16910</v>
      </c>
      <c r="J32" s="1784">
        <v>7154</v>
      </c>
      <c r="K32" s="1785">
        <v>9756</v>
      </c>
      <c r="L32" s="582"/>
    </row>
    <row r="33" spans="1:12" ht="18" customHeight="1">
      <c r="A33" s="37"/>
      <c r="B33" s="38"/>
      <c r="C33" s="33"/>
      <c r="D33" s="700">
        <v>2024</v>
      </c>
      <c r="E33" s="36">
        <f t="shared" si="8"/>
        <v>1012</v>
      </c>
      <c r="F33" s="1794">
        <v>457</v>
      </c>
      <c r="G33" s="1794">
        <v>555</v>
      </c>
      <c r="I33" s="36">
        <f t="shared" si="9"/>
        <v>18074</v>
      </c>
      <c r="J33" s="1784">
        <v>7602</v>
      </c>
      <c r="K33" s="1785">
        <v>10472</v>
      </c>
      <c r="L33" s="582"/>
    </row>
    <row r="34" spans="1:12" ht="8.1" customHeight="1">
      <c r="A34" s="37"/>
      <c r="B34" s="38"/>
      <c r="C34" s="33"/>
      <c r="D34" s="700"/>
      <c r="E34" s="36"/>
      <c r="F34" s="36"/>
      <c r="G34" s="36"/>
      <c r="H34" s="36"/>
      <c r="I34" s="36"/>
      <c r="J34" s="36"/>
      <c r="K34" s="36"/>
      <c r="L34" s="582"/>
    </row>
    <row r="35" spans="1:12" ht="18" customHeight="1">
      <c r="A35" s="34"/>
      <c r="B35" s="35" t="s">
        <v>476</v>
      </c>
      <c r="C35" s="33"/>
      <c r="D35" s="700">
        <v>2022</v>
      </c>
      <c r="E35" s="36">
        <f t="shared" ref="E35:E37" si="10">SUM(F35:G35)</f>
        <v>3717</v>
      </c>
      <c r="F35" s="1784">
        <v>1253</v>
      </c>
      <c r="G35" s="1784">
        <v>2464</v>
      </c>
      <c r="H35" s="620"/>
      <c r="I35" s="36">
        <f t="shared" ref="I35:I37" si="11">SUM(J35:K35)</f>
        <v>76714</v>
      </c>
      <c r="J35" s="1784">
        <v>26557</v>
      </c>
      <c r="K35" s="1785">
        <v>50157</v>
      </c>
      <c r="L35" s="582"/>
    </row>
    <row r="36" spans="1:12" ht="18" customHeight="1">
      <c r="A36" s="37"/>
      <c r="B36" s="38" t="s">
        <v>477</v>
      </c>
      <c r="C36" s="33"/>
      <c r="D36" s="700">
        <v>2023</v>
      </c>
      <c r="E36" s="36">
        <f t="shared" si="10"/>
        <v>3736</v>
      </c>
      <c r="F36" s="1784">
        <v>1249</v>
      </c>
      <c r="G36" s="1784">
        <v>2487</v>
      </c>
      <c r="H36" s="39"/>
      <c r="I36" s="36">
        <f t="shared" si="11"/>
        <v>75276</v>
      </c>
      <c r="J36" s="1784">
        <v>26383</v>
      </c>
      <c r="K36" s="1785">
        <v>48893</v>
      </c>
      <c r="L36" s="582"/>
    </row>
    <row r="37" spans="1:12" ht="18" customHeight="1">
      <c r="A37" s="37"/>
      <c r="B37" s="38"/>
      <c r="C37" s="33"/>
      <c r="D37" s="700">
        <v>2024</v>
      </c>
      <c r="E37" s="36">
        <f t="shared" si="10"/>
        <v>3764</v>
      </c>
      <c r="F37" s="1784">
        <v>1265</v>
      </c>
      <c r="G37" s="1784">
        <v>2499</v>
      </c>
      <c r="I37" s="36">
        <f t="shared" si="11"/>
        <v>76547</v>
      </c>
      <c r="J37" s="1784">
        <v>27719</v>
      </c>
      <c r="K37" s="1785">
        <v>48828</v>
      </c>
      <c r="L37" s="582"/>
    </row>
    <row r="38" spans="1:12" ht="8.1" customHeight="1">
      <c r="A38" s="37"/>
      <c r="B38" s="38"/>
      <c r="C38" s="33"/>
      <c r="D38" s="700"/>
      <c r="E38" s="36"/>
      <c r="F38" s="36"/>
      <c r="G38" s="36"/>
      <c r="H38" s="36"/>
      <c r="I38" s="36"/>
      <c r="J38" s="36"/>
      <c r="K38" s="36"/>
      <c r="L38" s="582"/>
    </row>
    <row r="39" spans="1:12" ht="18" customHeight="1">
      <c r="A39" s="15"/>
      <c r="B39" s="10" t="s">
        <v>23</v>
      </c>
      <c r="C39" s="33"/>
      <c r="D39" s="700"/>
      <c r="E39" s="36"/>
      <c r="F39" s="36"/>
      <c r="G39" s="36"/>
      <c r="H39" s="36"/>
      <c r="I39" s="36"/>
      <c r="J39" s="36"/>
      <c r="K39" s="36"/>
      <c r="L39" s="582"/>
    </row>
    <row r="40" spans="1:12" ht="18" customHeight="1">
      <c r="A40" s="34"/>
      <c r="B40" s="35" t="s">
        <v>476</v>
      </c>
      <c r="C40" s="33"/>
      <c r="D40" s="700">
        <v>2022</v>
      </c>
      <c r="E40" s="36">
        <f t="shared" ref="E40:E42" si="12">SUM(F40:G40)</f>
        <v>361</v>
      </c>
      <c r="F40" s="1794">
        <v>116</v>
      </c>
      <c r="G40" s="1794">
        <v>245</v>
      </c>
      <c r="H40" s="620"/>
      <c r="I40" s="36">
        <f t="shared" ref="I40:I42" si="13">SUM(J40:K40)</f>
        <v>8149</v>
      </c>
      <c r="J40" s="1784">
        <v>2902</v>
      </c>
      <c r="K40" s="1785">
        <v>5247</v>
      </c>
      <c r="L40" s="582"/>
    </row>
    <row r="41" spans="1:12" ht="18" customHeight="1">
      <c r="A41" s="37"/>
      <c r="B41" s="38" t="s">
        <v>477</v>
      </c>
      <c r="C41" s="33"/>
      <c r="D41" s="700">
        <v>2023</v>
      </c>
      <c r="E41" s="36">
        <f t="shared" si="12"/>
        <v>370</v>
      </c>
      <c r="F41" s="1794">
        <v>117</v>
      </c>
      <c r="G41" s="1794">
        <v>253</v>
      </c>
      <c r="H41" s="39"/>
      <c r="I41" s="36">
        <f t="shared" si="13"/>
        <v>8163</v>
      </c>
      <c r="J41" s="1784">
        <v>3031</v>
      </c>
      <c r="K41" s="1785">
        <v>5132</v>
      </c>
      <c r="L41" s="582"/>
    </row>
    <row r="42" spans="1:12" ht="18" customHeight="1">
      <c r="A42" s="37"/>
      <c r="B42" s="38"/>
      <c r="C42" s="33"/>
      <c r="D42" s="700">
        <v>2024</v>
      </c>
      <c r="E42" s="36">
        <f t="shared" si="12"/>
        <v>362</v>
      </c>
      <c r="F42" s="1794">
        <v>112</v>
      </c>
      <c r="G42" s="1794">
        <v>250</v>
      </c>
      <c r="I42" s="36">
        <f t="shared" si="13"/>
        <v>8494</v>
      </c>
      <c r="J42" s="1784">
        <v>3209</v>
      </c>
      <c r="K42" s="1785">
        <v>5285</v>
      </c>
      <c r="L42" s="582"/>
    </row>
    <row r="43" spans="1:12" ht="8.1" customHeight="1">
      <c r="A43" s="37"/>
      <c r="B43" s="38"/>
      <c r="C43" s="33"/>
      <c r="D43" s="700"/>
      <c r="E43" s="36"/>
      <c r="F43" s="36"/>
      <c r="G43" s="36"/>
      <c r="H43" s="36"/>
      <c r="I43" s="36"/>
      <c r="J43" s="36"/>
      <c r="K43" s="36"/>
      <c r="L43" s="582"/>
    </row>
    <row r="44" spans="1:12" ht="18" customHeight="1">
      <c r="A44" s="34"/>
      <c r="B44" s="35" t="s">
        <v>478</v>
      </c>
      <c r="C44" s="33"/>
      <c r="D44" s="700">
        <v>2022</v>
      </c>
      <c r="E44" s="36">
        <f t="shared" ref="E44:E46" si="14">SUM(F44:G44)</f>
        <v>743</v>
      </c>
      <c r="F44" s="1794">
        <v>347</v>
      </c>
      <c r="G44" s="1794">
        <v>396</v>
      </c>
      <c r="H44" s="620"/>
      <c r="I44" s="36">
        <f t="shared" ref="I44:I46" si="15">SUM(J44:K44)</f>
        <v>15104</v>
      </c>
      <c r="J44" s="1784">
        <v>5119</v>
      </c>
      <c r="K44" s="1785">
        <v>9985</v>
      </c>
      <c r="L44" s="582"/>
    </row>
    <row r="45" spans="1:12" ht="18" customHeight="1">
      <c r="A45" s="37"/>
      <c r="B45" s="38" t="s">
        <v>479</v>
      </c>
      <c r="C45" s="33"/>
      <c r="D45" s="700">
        <v>2023</v>
      </c>
      <c r="E45" s="36">
        <f t="shared" si="14"/>
        <v>773</v>
      </c>
      <c r="F45" s="1794">
        <v>358</v>
      </c>
      <c r="G45" s="1794">
        <v>415</v>
      </c>
      <c r="H45" s="39"/>
      <c r="I45" s="36">
        <f t="shared" si="15"/>
        <v>15383</v>
      </c>
      <c r="J45" s="1784">
        <v>5249</v>
      </c>
      <c r="K45" s="1785">
        <v>10134</v>
      </c>
      <c r="L45" s="582"/>
    </row>
    <row r="46" spans="1:12" ht="18" customHeight="1">
      <c r="A46" s="37"/>
      <c r="B46" s="38"/>
      <c r="C46" s="33"/>
      <c r="D46" s="700">
        <v>2024</v>
      </c>
      <c r="E46" s="36">
        <f t="shared" si="14"/>
        <v>720</v>
      </c>
      <c r="F46" s="1794">
        <v>330</v>
      </c>
      <c r="G46" s="1794">
        <v>390</v>
      </c>
      <c r="I46" s="36">
        <f t="shared" si="15"/>
        <v>15359</v>
      </c>
      <c r="J46" s="1784">
        <v>5266</v>
      </c>
      <c r="K46" s="1785">
        <v>10093</v>
      </c>
      <c r="L46" s="582"/>
    </row>
    <row r="47" spans="1:12" ht="8.1" customHeight="1">
      <c r="A47" s="37"/>
      <c r="B47" s="38"/>
      <c r="C47" s="33"/>
      <c r="D47" s="700"/>
      <c r="E47" s="36"/>
      <c r="F47" s="36"/>
      <c r="G47" s="36"/>
      <c r="H47" s="36"/>
      <c r="I47" s="36"/>
      <c r="J47" s="36"/>
      <c r="K47" s="36"/>
      <c r="L47" s="582"/>
    </row>
    <row r="48" spans="1:12" s="32" customFormat="1" ht="18" customHeight="1">
      <c r="A48" s="40"/>
      <c r="B48" s="35" t="s">
        <v>480</v>
      </c>
      <c r="C48" s="33"/>
      <c r="D48" s="700">
        <v>2022</v>
      </c>
      <c r="E48" s="36">
        <f t="shared" ref="E48:E50" si="16">SUM(F48:G48)</f>
        <v>695</v>
      </c>
      <c r="F48" s="1794">
        <v>296</v>
      </c>
      <c r="G48" s="1794">
        <v>399</v>
      </c>
      <c r="H48" s="620"/>
      <c r="I48" s="36">
        <f t="shared" ref="I48:I50" si="17">SUM(J48:K48)</f>
        <v>11199</v>
      </c>
      <c r="J48" s="1784">
        <v>3634</v>
      </c>
      <c r="K48" s="1785">
        <v>7565</v>
      </c>
      <c r="L48" s="41"/>
    </row>
    <row r="49" spans="1:12" s="32" customFormat="1" ht="18" customHeight="1">
      <c r="A49" s="40"/>
      <c r="B49" s="38" t="s">
        <v>481</v>
      </c>
      <c r="C49" s="33"/>
      <c r="D49" s="700">
        <v>2023</v>
      </c>
      <c r="E49" s="36">
        <f t="shared" si="16"/>
        <v>647</v>
      </c>
      <c r="F49" s="1794">
        <v>260</v>
      </c>
      <c r="G49" s="1794">
        <v>387</v>
      </c>
      <c r="H49" s="39"/>
      <c r="I49" s="36">
        <f t="shared" si="17"/>
        <v>11173</v>
      </c>
      <c r="J49" s="1784">
        <v>3751</v>
      </c>
      <c r="K49" s="1785">
        <v>7422</v>
      </c>
      <c r="L49" s="41"/>
    </row>
    <row r="50" spans="1:12" s="32" customFormat="1" ht="18" customHeight="1">
      <c r="A50" s="40"/>
      <c r="B50" s="38"/>
      <c r="C50" s="33"/>
      <c r="D50" s="700">
        <v>2024</v>
      </c>
      <c r="E50" s="36">
        <f t="shared" si="16"/>
        <v>660</v>
      </c>
      <c r="F50" s="1794">
        <v>269</v>
      </c>
      <c r="G50" s="1794">
        <v>391</v>
      </c>
      <c r="H50" s="577"/>
      <c r="I50" s="36">
        <f t="shared" si="17"/>
        <v>10616</v>
      </c>
      <c r="J50" s="1784">
        <v>3740</v>
      </c>
      <c r="K50" s="1785">
        <v>6876</v>
      </c>
      <c r="L50" s="41"/>
    </row>
    <row r="51" spans="1:12" s="32" customFormat="1" ht="8.1" customHeight="1">
      <c r="A51" s="40"/>
      <c r="B51" s="38"/>
      <c r="C51" s="33"/>
      <c r="D51" s="700"/>
      <c r="E51" s="36"/>
      <c r="F51" s="36"/>
      <c r="G51" s="36"/>
      <c r="H51" s="36"/>
      <c r="I51" s="36"/>
      <c r="J51" s="36"/>
      <c r="K51" s="36"/>
      <c r="L51" s="41"/>
    </row>
    <row r="52" spans="1:12" s="32" customFormat="1" ht="18" customHeight="1">
      <c r="A52" s="40"/>
      <c r="B52" s="10" t="s">
        <v>26</v>
      </c>
      <c r="C52" s="33"/>
      <c r="D52" s="700"/>
      <c r="E52" s="36"/>
      <c r="F52" s="36"/>
      <c r="G52" s="36"/>
      <c r="H52" s="36"/>
      <c r="I52" s="36"/>
      <c r="J52" s="36"/>
      <c r="K52" s="36"/>
      <c r="L52" s="33"/>
    </row>
    <row r="53" spans="1:12" s="32" customFormat="1" ht="18" customHeight="1">
      <c r="A53" s="40"/>
      <c r="B53" s="35" t="s">
        <v>456</v>
      </c>
      <c r="C53" s="33"/>
      <c r="D53" s="700">
        <v>2022</v>
      </c>
      <c r="E53" s="36">
        <f t="shared" ref="E53:E55" si="18">SUM(F53:G53)</f>
        <v>2034</v>
      </c>
      <c r="F53" s="1794">
        <v>921</v>
      </c>
      <c r="G53" s="1784">
        <v>1113</v>
      </c>
      <c r="H53" s="620"/>
      <c r="I53" s="36">
        <f t="shared" ref="I53:I55" si="19">SUM(J53:K53)</f>
        <v>40533</v>
      </c>
      <c r="J53" s="1784">
        <v>15870</v>
      </c>
      <c r="K53" s="1785">
        <v>24663</v>
      </c>
      <c r="L53" s="41"/>
    </row>
    <row r="54" spans="1:12" s="32" customFormat="1" ht="18" customHeight="1">
      <c r="A54" s="40"/>
      <c r="B54" s="38" t="s">
        <v>457</v>
      </c>
      <c r="C54" s="33"/>
      <c r="D54" s="700">
        <v>2023</v>
      </c>
      <c r="E54" s="36">
        <f t="shared" si="18"/>
        <v>2181</v>
      </c>
      <c r="F54" s="1794">
        <v>998</v>
      </c>
      <c r="G54" s="1784">
        <v>1183</v>
      </c>
      <c r="H54" s="39"/>
      <c r="I54" s="36">
        <f t="shared" si="19"/>
        <v>38083</v>
      </c>
      <c r="J54" s="1784">
        <v>14907</v>
      </c>
      <c r="K54" s="1785">
        <v>23176</v>
      </c>
      <c r="L54" s="41"/>
    </row>
    <row r="55" spans="1:12" s="32" customFormat="1" ht="18" customHeight="1">
      <c r="A55" s="40"/>
      <c r="B55" s="38"/>
      <c r="C55" s="33"/>
      <c r="D55" s="700">
        <v>2024</v>
      </c>
      <c r="E55" s="36">
        <f t="shared" si="18"/>
        <v>2366</v>
      </c>
      <c r="F55" s="1784">
        <v>1093</v>
      </c>
      <c r="G55" s="1784">
        <v>1273</v>
      </c>
      <c r="H55" s="577"/>
      <c r="I55" s="36">
        <f t="shared" si="19"/>
        <v>42801</v>
      </c>
      <c r="J55" s="1784">
        <v>16600</v>
      </c>
      <c r="K55" s="1785">
        <v>26201</v>
      </c>
      <c r="L55" s="41"/>
    </row>
    <row r="56" spans="1:12" s="32" customFormat="1" ht="8.1" customHeight="1">
      <c r="A56" s="40"/>
      <c r="B56" s="38"/>
      <c r="C56" s="33"/>
      <c r="D56" s="700"/>
      <c r="E56" s="36"/>
      <c r="F56" s="1345"/>
      <c r="G56" s="1345"/>
      <c r="H56" s="36"/>
      <c r="I56" s="36"/>
      <c r="J56" s="36"/>
      <c r="K56" s="36"/>
      <c r="L56" s="41"/>
    </row>
    <row r="57" spans="1:12" s="32" customFormat="1" ht="18" customHeight="1">
      <c r="A57" s="40"/>
      <c r="B57" s="42" t="s">
        <v>460</v>
      </c>
      <c r="C57" s="43"/>
      <c r="D57" s="700">
        <v>2022</v>
      </c>
      <c r="E57" s="36">
        <f t="shared" ref="E57:E59" si="20">SUM(F57:G57)</f>
        <v>586</v>
      </c>
      <c r="F57" s="1794">
        <v>200</v>
      </c>
      <c r="G57" s="1794">
        <v>386</v>
      </c>
      <c r="H57" s="620"/>
      <c r="I57" s="36">
        <f t="shared" ref="I57:I59" si="21">SUM(J57:K57)</f>
        <v>5606</v>
      </c>
      <c r="J57" s="1784">
        <v>1645</v>
      </c>
      <c r="K57" s="1785">
        <v>3961</v>
      </c>
      <c r="L57" s="33"/>
    </row>
    <row r="58" spans="1:12" s="32" customFormat="1" ht="18" customHeight="1">
      <c r="A58" s="40"/>
      <c r="B58" s="44" t="s">
        <v>461</v>
      </c>
      <c r="C58" s="43"/>
      <c r="D58" s="700">
        <v>2023</v>
      </c>
      <c r="E58" s="36">
        <f t="shared" si="20"/>
        <v>592</v>
      </c>
      <c r="F58" s="1794">
        <v>201</v>
      </c>
      <c r="G58" s="1794">
        <v>391</v>
      </c>
      <c r="H58" s="39"/>
      <c r="I58" s="36">
        <f t="shared" si="21"/>
        <v>5853</v>
      </c>
      <c r="J58" s="1784">
        <v>1712</v>
      </c>
      <c r="K58" s="1785">
        <v>4141</v>
      </c>
      <c r="L58" s="33"/>
    </row>
    <row r="59" spans="1:12" s="32" customFormat="1" ht="18" customHeight="1">
      <c r="A59" s="40"/>
      <c r="B59" s="38"/>
      <c r="C59" s="33"/>
      <c r="D59" s="700">
        <v>2024</v>
      </c>
      <c r="E59" s="36">
        <f t="shared" si="20"/>
        <v>601</v>
      </c>
      <c r="F59" s="1794">
        <v>208</v>
      </c>
      <c r="G59" s="1794">
        <v>393</v>
      </c>
      <c r="H59" s="577"/>
      <c r="I59" s="36">
        <f t="shared" si="21"/>
        <v>6149</v>
      </c>
      <c r="J59" s="1784">
        <v>1823</v>
      </c>
      <c r="K59" s="1785">
        <v>4326</v>
      </c>
      <c r="L59" s="41"/>
    </row>
    <row r="60" spans="1:12" s="32" customFormat="1" ht="8.1" customHeight="1">
      <c r="A60" s="40"/>
      <c r="B60" s="38"/>
      <c r="C60" s="33"/>
      <c r="D60" s="700"/>
      <c r="E60" s="36"/>
      <c r="F60" s="1345"/>
      <c r="G60" s="1345"/>
      <c r="H60" s="36"/>
      <c r="I60" s="36"/>
      <c r="J60" s="36"/>
      <c r="K60" s="36"/>
      <c r="L60" s="41"/>
    </row>
    <row r="61" spans="1:12" s="32" customFormat="1" ht="18" customHeight="1">
      <c r="A61" s="40"/>
      <c r="B61" s="42" t="s">
        <v>464</v>
      </c>
      <c r="C61" s="43"/>
      <c r="D61" s="700">
        <v>2022</v>
      </c>
      <c r="E61" s="36">
        <f t="shared" ref="E61:E63" si="22">SUM(F61:G61)</f>
        <v>303</v>
      </c>
      <c r="F61" s="1794">
        <v>126</v>
      </c>
      <c r="G61" s="1794">
        <v>177</v>
      </c>
      <c r="H61" s="620"/>
      <c r="I61" s="36">
        <f t="shared" ref="I61:I63" si="23">SUM(J61:K61)</f>
        <v>4575</v>
      </c>
      <c r="J61" s="1784">
        <v>2525</v>
      </c>
      <c r="K61" s="1785">
        <v>2050</v>
      </c>
      <c r="L61" s="33"/>
    </row>
    <row r="62" spans="1:12" s="32" customFormat="1" ht="18" customHeight="1">
      <c r="A62" s="40"/>
      <c r="B62" s="44" t="s">
        <v>465</v>
      </c>
      <c r="C62" s="43"/>
      <c r="D62" s="700">
        <v>2023</v>
      </c>
      <c r="E62" s="36">
        <f t="shared" si="22"/>
        <v>311</v>
      </c>
      <c r="F62" s="1794">
        <v>129</v>
      </c>
      <c r="G62" s="1794">
        <v>182</v>
      </c>
      <c r="H62" s="39"/>
      <c r="I62" s="36">
        <f t="shared" si="23"/>
        <v>4528</v>
      </c>
      <c r="J62" s="1784">
        <v>2487</v>
      </c>
      <c r="K62" s="1785">
        <v>2041</v>
      </c>
      <c r="L62" s="33"/>
    </row>
    <row r="63" spans="1:12" s="32" customFormat="1" ht="18" customHeight="1">
      <c r="A63" s="40"/>
      <c r="B63" s="38"/>
      <c r="C63" s="33"/>
      <c r="D63" s="700">
        <v>2024</v>
      </c>
      <c r="E63" s="36">
        <f t="shared" si="22"/>
        <v>284</v>
      </c>
      <c r="F63" s="1794">
        <v>117</v>
      </c>
      <c r="G63" s="1794">
        <v>167</v>
      </c>
      <c r="H63" s="577"/>
      <c r="I63" s="36">
        <f t="shared" si="23"/>
        <v>4567</v>
      </c>
      <c r="J63" s="1784">
        <v>2554</v>
      </c>
      <c r="K63" s="1785">
        <v>2013</v>
      </c>
      <c r="L63" s="41"/>
    </row>
    <row r="64" spans="1:12" s="32" customFormat="1" ht="8.1" customHeight="1">
      <c r="A64" s="40"/>
      <c r="B64" s="38"/>
      <c r="C64" s="33"/>
      <c r="D64" s="700"/>
      <c r="E64" s="36"/>
      <c r="F64" s="1345"/>
      <c r="G64" s="1345"/>
      <c r="H64" s="36"/>
      <c r="I64" s="36"/>
      <c r="J64" s="36"/>
      <c r="K64" s="36"/>
      <c r="L64" s="41"/>
    </row>
    <row r="65" spans="1:12" s="32" customFormat="1" ht="18" customHeight="1">
      <c r="A65" s="40"/>
      <c r="B65" s="35" t="s">
        <v>466</v>
      </c>
      <c r="C65" s="33"/>
      <c r="D65" s="700">
        <v>2022</v>
      </c>
      <c r="E65" s="36">
        <f t="shared" ref="E65:E67" si="24">SUM(F65:G65)</f>
        <v>14</v>
      </c>
      <c r="F65" s="1794">
        <v>4</v>
      </c>
      <c r="G65" s="1794">
        <v>10</v>
      </c>
      <c r="H65" s="620"/>
      <c r="I65" s="36">
        <f t="shared" ref="I65:I67" si="25">SUM(J65:K65)</f>
        <v>1225</v>
      </c>
      <c r="J65" s="1794">
        <v>581</v>
      </c>
      <c r="K65" s="1795">
        <v>644</v>
      </c>
      <c r="L65" s="41"/>
    </row>
    <row r="66" spans="1:12" s="32" customFormat="1" ht="18" customHeight="1">
      <c r="A66" s="40"/>
      <c r="B66" s="38" t="s">
        <v>467</v>
      </c>
      <c r="C66" s="33"/>
      <c r="D66" s="700">
        <v>2023</v>
      </c>
      <c r="E66" s="36">
        <f t="shared" si="24"/>
        <v>14</v>
      </c>
      <c r="F66" s="1794">
        <v>4</v>
      </c>
      <c r="G66" s="1794">
        <v>10</v>
      </c>
      <c r="H66" s="39"/>
      <c r="I66" s="36">
        <f t="shared" si="25"/>
        <v>1188</v>
      </c>
      <c r="J66" s="1794">
        <v>540</v>
      </c>
      <c r="K66" s="1795">
        <v>648</v>
      </c>
      <c r="L66" s="41"/>
    </row>
    <row r="67" spans="1:12" s="32" customFormat="1" ht="18" customHeight="1">
      <c r="A67" s="40"/>
      <c r="B67" s="38"/>
      <c r="C67" s="33"/>
      <c r="D67" s="700">
        <v>2024</v>
      </c>
      <c r="E67" s="36">
        <f t="shared" si="24"/>
        <v>15</v>
      </c>
      <c r="F67" s="1794">
        <v>4</v>
      </c>
      <c r="G67" s="1794">
        <v>11</v>
      </c>
      <c r="H67" s="577"/>
      <c r="I67" s="36">
        <f t="shared" si="25"/>
        <v>1032</v>
      </c>
      <c r="J67" s="1794">
        <v>454</v>
      </c>
      <c r="K67" s="1795">
        <v>578</v>
      </c>
      <c r="L67" s="41"/>
    </row>
    <row r="68" spans="1:12" s="40" customFormat="1" ht="18" customHeight="1" thickBot="1">
      <c r="A68" s="798"/>
      <c r="B68" s="799"/>
      <c r="C68" s="799"/>
      <c r="D68" s="800"/>
      <c r="E68" s="801"/>
      <c r="F68" s="799"/>
      <c r="G68" s="799"/>
      <c r="H68" s="799"/>
      <c r="I68" s="802"/>
      <c r="J68" s="799"/>
      <c r="K68" s="799"/>
      <c r="L68" s="800"/>
    </row>
    <row r="69" spans="1:12" s="803" customFormat="1" ht="16.5" customHeight="1">
      <c r="E69" s="804"/>
      <c r="F69" s="805"/>
      <c r="G69" s="805"/>
      <c r="H69" s="719"/>
      <c r="I69" s="719"/>
      <c r="J69" s="719"/>
      <c r="K69" s="805"/>
      <c r="L69" s="374" t="s">
        <v>804</v>
      </c>
    </row>
    <row r="70" spans="1:12" s="803" customFormat="1" ht="15" customHeight="1">
      <c r="B70" s="806"/>
      <c r="C70" s="719"/>
      <c r="D70" s="719"/>
      <c r="E70" s="807"/>
      <c r="F70" s="719"/>
      <c r="G70" s="805"/>
      <c r="H70" s="719"/>
      <c r="I70" s="719"/>
      <c r="J70" s="719"/>
      <c r="K70" s="805"/>
      <c r="L70" s="375" t="s">
        <v>786</v>
      </c>
    </row>
  </sheetData>
  <mergeCells count="4">
    <mergeCell ref="E8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theme="9" tint="0.79998168889431442"/>
    <pageSetUpPr fitToPage="1"/>
  </sheetPr>
  <dimension ref="A1:L33"/>
  <sheetViews>
    <sheetView showGridLines="0"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28515625" style="577" customWidth="1"/>
    <col min="3" max="3" width="34.7109375" style="577" customWidth="1"/>
    <col min="4" max="4" width="10.28515625" style="577" customWidth="1"/>
    <col min="5" max="5" width="7.7109375" style="1793" customWidth="1"/>
    <col min="6" max="6" width="9.85546875" style="1793" customWidth="1"/>
    <col min="7" max="7" width="14" style="1793" customWidth="1"/>
    <col min="8" max="8" width="1.140625" style="1793" customWidth="1"/>
    <col min="9" max="9" width="7.7109375" style="1793" customWidth="1"/>
    <col min="10" max="10" width="9.85546875" style="1793" customWidth="1"/>
    <col min="11" max="11" width="14" style="1793" customWidth="1"/>
    <col min="12" max="12" width="1.140625" style="577" customWidth="1"/>
    <col min="13" max="16384" width="12.5703125" style="577"/>
  </cols>
  <sheetData>
    <row r="1" spans="1:12">
      <c r="G1" s="1780"/>
      <c r="K1" s="2380" t="s">
        <v>110</v>
      </c>
    </row>
    <row r="2" spans="1:12">
      <c r="K2" s="2381" t="s">
        <v>111</v>
      </c>
    </row>
    <row r="3" spans="1:12">
      <c r="A3" s="32"/>
      <c r="B3" s="32"/>
      <c r="C3" s="32"/>
      <c r="D3" s="768"/>
      <c r="E3" s="770"/>
      <c r="F3" s="1780"/>
      <c r="G3" s="577"/>
      <c r="H3" s="1780"/>
      <c r="I3" s="770"/>
      <c r="J3" s="769"/>
      <c r="K3" s="769"/>
      <c r="L3" s="32"/>
    </row>
    <row r="4" spans="1:12" ht="16.5" customHeight="1">
      <c r="A4" s="770"/>
      <c r="B4" s="770" t="s">
        <v>1441</v>
      </c>
      <c r="C4" s="736" t="s">
        <v>1112</v>
      </c>
      <c r="D4" s="771"/>
      <c r="E4" s="770"/>
      <c r="F4" s="1780"/>
      <c r="G4" s="1780"/>
      <c r="H4" s="1780"/>
      <c r="I4" s="770"/>
      <c r="J4" s="1780"/>
      <c r="K4" s="1780"/>
      <c r="L4" s="32"/>
    </row>
    <row r="5" spans="1:12" ht="20.100000000000001" customHeight="1">
      <c r="A5" s="769"/>
      <c r="B5" s="769" t="s">
        <v>1442</v>
      </c>
      <c r="C5" s="743" t="s">
        <v>1155</v>
      </c>
      <c r="D5" s="772"/>
      <c r="E5" s="770"/>
      <c r="F5" s="1780"/>
      <c r="G5" s="1780"/>
      <c r="H5" s="1780"/>
      <c r="I5" s="770"/>
      <c r="J5" s="1780"/>
      <c r="K5" s="1780"/>
      <c r="L5" s="32"/>
    </row>
    <row r="6" spans="1:12" s="615" customFormat="1" ht="20.100000000000001" customHeight="1" thickBot="1">
      <c r="A6" s="1980"/>
      <c r="B6" s="1980"/>
      <c r="C6" s="1980"/>
      <c r="D6" s="1981"/>
      <c r="E6" s="1982"/>
      <c r="F6" s="1983"/>
      <c r="G6" s="1983"/>
      <c r="H6" s="1983"/>
      <c r="I6" s="1982"/>
      <c r="J6" s="1983"/>
      <c r="K6" s="1983"/>
      <c r="L6" s="1980"/>
    </row>
    <row r="7" spans="1:12" ht="8.1" customHeight="1" thickTop="1">
      <c r="A7" s="773"/>
      <c r="B7" s="773"/>
      <c r="C7" s="773"/>
      <c r="D7" s="774"/>
      <c r="E7" s="1781"/>
      <c r="F7" s="1782"/>
      <c r="G7" s="1782"/>
      <c r="H7" s="1782"/>
      <c r="I7" s="1781"/>
      <c r="J7" s="1782"/>
      <c r="K7" s="1782"/>
      <c r="L7" s="773"/>
    </row>
    <row r="8" spans="1:12">
      <c r="A8" s="777"/>
      <c r="B8" s="778" t="s">
        <v>860</v>
      </c>
      <c r="C8" s="33"/>
      <c r="D8" s="779" t="s">
        <v>1</v>
      </c>
      <c r="E8" s="2344" t="s">
        <v>393</v>
      </c>
      <c r="F8" s="2344"/>
      <c r="G8" s="2344"/>
      <c r="H8" s="788"/>
      <c r="I8" s="2344" t="s">
        <v>394</v>
      </c>
      <c r="J8" s="2344"/>
      <c r="K8" s="2344"/>
      <c r="L8" s="780"/>
    </row>
    <row r="9" spans="1:12" s="615" customFormat="1">
      <c r="A9" s="781"/>
      <c r="B9" s="782" t="s">
        <v>861</v>
      </c>
      <c r="C9" s="783"/>
      <c r="D9" s="784" t="s">
        <v>6</v>
      </c>
      <c r="E9" s="2345" t="s">
        <v>397</v>
      </c>
      <c r="F9" s="2345"/>
      <c r="G9" s="2345"/>
      <c r="H9" s="1783"/>
      <c r="I9" s="2345" t="s">
        <v>358</v>
      </c>
      <c r="J9" s="2345"/>
      <c r="K9" s="2345"/>
      <c r="L9" s="785"/>
    </row>
    <row r="10" spans="1:12">
      <c r="A10" s="40"/>
      <c r="B10" s="33"/>
      <c r="C10" s="33"/>
      <c r="D10" s="786"/>
      <c r="E10" s="787" t="s">
        <v>2</v>
      </c>
      <c r="F10" s="787" t="s">
        <v>33</v>
      </c>
      <c r="G10" s="787" t="s">
        <v>34</v>
      </c>
      <c r="H10" s="788"/>
      <c r="I10" s="787" t="s">
        <v>2</v>
      </c>
      <c r="J10" s="787" t="s">
        <v>33</v>
      </c>
      <c r="K10" s="787" t="s">
        <v>34</v>
      </c>
      <c r="L10" s="789"/>
    </row>
    <row r="11" spans="1:12">
      <c r="A11" s="40"/>
      <c r="B11" s="33"/>
      <c r="C11" s="33"/>
      <c r="D11" s="786"/>
      <c r="E11" s="790" t="s">
        <v>7</v>
      </c>
      <c r="F11" s="790" t="s">
        <v>35</v>
      </c>
      <c r="G11" s="790" t="s">
        <v>36</v>
      </c>
      <c r="H11" s="790"/>
      <c r="I11" s="790" t="s">
        <v>7</v>
      </c>
      <c r="J11" s="790" t="s">
        <v>35</v>
      </c>
      <c r="K11" s="790" t="s">
        <v>36</v>
      </c>
      <c r="L11" s="791"/>
    </row>
    <row r="12" spans="1:12" ht="8.1" customHeight="1">
      <c r="A12" s="792"/>
      <c r="B12" s="792"/>
      <c r="C12" s="792"/>
      <c r="D12" s="793"/>
      <c r="E12" s="794"/>
      <c r="F12" s="795"/>
      <c r="G12" s="795"/>
      <c r="H12" s="795"/>
      <c r="I12" s="794"/>
      <c r="J12" s="795"/>
      <c r="K12" s="795"/>
      <c r="L12" s="795"/>
    </row>
    <row r="13" spans="1:12" s="638" customFormat="1" ht="8.1" customHeight="1">
      <c r="A13" s="40"/>
      <c r="B13" s="40"/>
      <c r="C13" s="40"/>
      <c r="D13" s="796"/>
      <c r="E13" s="797"/>
      <c r="F13" s="791"/>
      <c r="G13" s="791"/>
      <c r="H13" s="791"/>
      <c r="I13" s="797"/>
      <c r="J13" s="791"/>
      <c r="K13" s="791"/>
      <c r="L13" s="791"/>
    </row>
    <row r="14" spans="1:12" s="32" customFormat="1" ht="8.1" customHeight="1">
      <c r="A14" s="40"/>
      <c r="B14" s="38"/>
      <c r="C14" s="33"/>
      <c r="D14" s="700"/>
      <c r="E14" s="36"/>
      <c r="F14" s="36"/>
      <c r="G14" s="36"/>
      <c r="H14" s="36"/>
      <c r="I14" s="36"/>
      <c r="J14" s="36"/>
      <c r="K14" s="36"/>
      <c r="L14" s="41"/>
    </row>
    <row r="15" spans="1:12" s="32" customFormat="1" ht="18" customHeight="1">
      <c r="A15" s="40"/>
      <c r="B15" s="42" t="s">
        <v>468</v>
      </c>
      <c r="C15" s="43"/>
      <c r="D15" s="700">
        <v>2022</v>
      </c>
      <c r="E15" s="36">
        <f t="shared" ref="E15:E17" si="0">SUM(F15:G15)</f>
        <v>8</v>
      </c>
      <c r="F15" s="1794">
        <v>8</v>
      </c>
      <c r="G15" s="1866" t="s">
        <v>29</v>
      </c>
      <c r="H15" s="36"/>
      <c r="I15" s="36">
        <f t="shared" ref="I15:I17" si="1">SUM(J15:K15)</f>
        <v>120</v>
      </c>
      <c r="J15" s="1794">
        <v>80</v>
      </c>
      <c r="K15" s="1795">
        <v>40</v>
      </c>
      <c r="L15" s="33"/>
    </row>
    <row r="16" spans="1:12" s="32" customFormat="1" ht="18" customHeight="1">
      <c r="A16" s="40"/>
      <c r="B16" s="44" t="s">
        <v>469</v>
      </c>
      <c r="C16" s="43"/>
      <c r="D16" s="700">
        <v>2023</v>
      </c>
      <c r="E16" s="36">
        <f t="shared" si="0"/>
        <v>9</v>
      </c>
      <c r="F16" s="1794">
        <v>9</v>
      </c>
      <c r="G16" s="1866" t="s">
        <v>29</v>
      </c>
      <c r="H16" s="36"/>
      <c r="I16" s="36">
        <f t="shared" si="1"/>
        <v>132</v>
      </c>
      <c r="J16" s="1794">
        <v>85</v>
      </c>
      <c r="K16" s="1795">
        <v>47</v>
      </c>
      <c r="L16" s="33"/>
    </row>
    <row r="17" spans="1:12" s="32" customFormat="1" ht="18" customHeight="1">
      <c r="A17" s="40"/>
      <c r="B17" s="38"/>
      <c r="C17" s="33"/>
      <c r="D17" s="700">
        <v>2024</v>
      </c>
      <c r="E17" s="36">
        <f t="shared" si="0"/>
        <v>9</v>
      </c>
      <c r="F17" s="1794">
        <v>9</v>
      </c>
      <c r="G17" s="1866" t="s">
        <v>29</v>
      </c>
      <c r="H17" s="1780"/>
      <c r="I17" s="36">
        <f t="shared" si="1"/>
        <v>146</v>
      </c>
      <c r="J17" s="1794">
        <v>94</v>
      </c>
      <c r="K17" s="1795">
        <v>52</v>
      </c>
      <c r="L17" s="41"/>
    </row>
    <row r="18" spans="1:12" s="32" customFormat="1" ht="8.1" customHeight="1">
      <c r="A18" s="40"/>
      <c r="B18" s="38"/>
      <c r="C18" s="33"/>
      <c r="E18" s="36"/>
      <c r="F18" s="36"/>
      <c r="G18" s="36"/>
      <c r="H18" s="36"/>
      <c r="I18" s="36"/>
      <c r="J18" s="36"/>
      <c r="K18" s="36"/>
      <c r="L18" s="41"/>
    </row>
    <row r="19" spans="1:12" s="32" customFormat="1" ht="18" customHeight="1">
      <c r="A19" s="40"/>
      <c r="B19" s="42" t="s">
        <v>482</v>
      </c>
      <c r="C19" s="43"/>
      <c r="D19" s="700">
        <v>2022</v>
      </c>
      <c r="E19" s="36">
        <f t="shared" ref="E19:E21" si="2">SUM(F19:G19)</f>
        <v>178</v>
      </c>
      <c r="F19" s="1794">
        <v>55</v>
      </c>
      <c r="G19" s="1794">
        <v>123</v>
      </c>
      <c r="H19" s="36"/>
      <c r="I19" s="36">
        <f t="shared" ref="I19:I21" si="3">SUM(J19:K19)</f>
        <v>663</v>
      </c>
      <c r="J19" s="1794">
        <v>202</v>
      </c>
      <c r="K19" s="1795">
        <v>461</v>
      </c>
      <c r="L19" s="33"/>
    </row>
    <row r="20" spans="1:12" s="32" customFormat="1" ht="18" customHeight="1">
      <c r="A20" s="40"/>
      <c r="B20" s="44" t="s">
        <v>483</v>
      </c>
      <c r="C20" s="43"/>
      <c r="D20" s="700">
        <v>2023</v>
      </c>
      <c r="E20" s="36">
        <f t="shared" si="2"/>
        <v>171</v>
      </c>
      <c r="F20" s="1794">
        <v>51</v>
      </c>
      <c r="G20" s="1794">
        <v>120</v>
      </c>
      <c r="H20" s="36"/>
      <c r="I20" s="36">
        <f t="shared" si="3"/>
        <v>248</v>
      </c>
      <c r="J20" s="1794">
        <v>62</v>
      </c>
      <c r="K20" s="1795">
        <v>186</v>
      </c>
      <c r="L20" s="33"/>
    </row>
    <row r="21" spans="1:12" s="32" customFormat="1" ht="18" customHeight="1">
      <c r="A21" s="40"/>
      <c r="B21" s="38"/>
      <c r="C21" s="33"/>
      <c r="D21" s="700">
        <v>2024</v>
      </c>
      <c r="E21" s="36">
        <f t="shared" si="2"/>
        <v>167</v>
      </c>
      <c r="F21" s="1794">
        <v>49</v>
      </c>
      <c r="G21" s="1794">
        <v>118</v>
      </c>
      <c r="H21" s="1780"/>
      <c r="I21" s="36">
        <f t="shared" si="3"/>
        <v>288</v>
      </c>
      <c r="J21" s="1794">
        <v>72</v>
      </c>
      <c r="K21" s="1795">
        <v>216</v>
      </c>
      <c r="L21" s="41"/>
    </row>
    <row r="22" spans="1:12" s="32" customFormat="1" ht="8.1" customHeight="1">
      <c r="A22" s="40"/>
      <c r="B22" s="38"/>
      <c r="C22" s="33"/>
      <c r="D22" s="700"/>
      <c r="E22" s="36"/>
      <c r="F22" s="36"/>
      <c r="G22" s="36"/>
      <c r="H22" s="36"/>
      <c r="I22" s="36"/>
      <c r="J22" s="36"/>
      <c r="K22" s="36"/>
      <c r="L22" s="41"/>
    </row>
    <row r="23" spans="1:12" s="32" customFormat="1" ht="18" customHeight="1">
      <c r="A23" s="40"/>
      <c r="B23" s="35" t="s">
        <v>971</v>
      </c>
      <c r="C23" s="33"/>
      <c r="D23" s="700">
        <v>2022</v>
      </c>
      <c r="E23" s="36">
        <f t="shared" ref="E23:E25" si="4">SUM(F23:G23)</f>
        <v>391</v>
      </c>
      <c r="F23" s="1794">
        <v>185</v>
      </c>
      <c r="G23" s="1794">
        <v>206</v>
      </c>
      <c r="H23" s="36"/>
      <c r="I23" s="36">
        <f t="shared" ref="I23:I25" si="5">SUM(J23:K23)</f>
        <v>4865</v>
      </c>
      <c r="J23" s="1784">
        <v>3261</v>
      </c>
      <c r="K23" s="1785">
        <v>1604</v>
      </c>
      <c r="L23" s="41"/>
    </row>
    <row r="24" spans="1:12" s="32" customFormat="1" ht="18" customHeight="1">
      <c r="A24" s="40"/>
      <c r="B24" s="44" t="s">
        <v>972</v>
      </c>
      <c r="C24" s="33"/>
      <c r="D24" s="700">
        <v>2023</v>
      </c>
      <c r="E24" s="36">
        <f t="shared" si="4"/>
        <v>392</v>
      </c>
      <c r="F24" s="1794">
        <v>183</v>
      </c>
      <c r="G24" s="1794">
        <v>209</v>
      </c>
      <c r="H24" s="36"/>
      <c r="I24" s="36">
        <f t="shared" si="5"/>
        <v>4319</v>
      </c>
      <c r="J24" s="1784">
        <v>2813</v>
      </c>
      <c r="K24" s="1785">
        <v>1506</v>
      </c>
      <c r="L24" s="41"/>
    </row>
    <row r="25" spans="1:12" s="32" customFormat="1" ht="18" customHeight="1">
      <c r="A25" s="40"/>
      <c r="B25" s="38"/>
      <c r="C25" s="33"/>
      <c r="D25" s="700">
        <v>2024</v>
      </c>
      <c r="E25" s="36">
        <f t="shared" si="4"/>
        <v>381</v>
      </c>
      <c r="F25" s="1794">
        <v>170</v>
      </c>
      <c r="G25" s="1794">
        <v>211</v>
      </c>
      <c r="H25" s="1780"/>
      <c r="I25" s="36">
        <f t="shared" si="5"/>
        <v>4330</v>
      </c>
      <c r="J25" s="1784">
        <v>2706</v>
      </c>
      <c r="K25" s="1785">
        <v>1624</v>
      </c>
      <c r="L25" s="41"/>
    </row>
    <row r="26" spans="1:12" s="32" customFormat="1" ht="8.1" customHeight="1">
      <c r="A26" s="40"/>
      <c r="B26" s="38"/>
      <c r="C26" s="33"/>
      <c r="D26" s="700"/>
      <c r="E26" s="36"/>
      <c r="F26" s="826"/>
      <c r="G26" s="826"/>
      <c r="H26" s="36"/>
      <c r="I26" s="36"/>
      <c r="J26" s="36"/>
      <c r="K26" s="36"/>
      <c r="L26" s="41"/>
    </row>
    <row r="27" spans="1:12" s="32" customFormat="1" ht="18" customHeight="1">
      <c r="A27" s="40"/>
      <c r="B27" s="10" t="s">
        <v>27</v>
      </c>
      <c r="C27" s="33"/>
      <c r="D27" s="700"/>
      <c r="E27" s="36"/>
      <c r="F27" s="36"/>
      <c r="G27" s="36"/>
      <c r="H27" s="36"/>
      <c r="I27" s="36"/>
      <c r="J27" s="36"/>
      <c r="K27" s="36"/>
      <c r="L27" s="33"/>
    </row>
    <row r="28" spans="1:12" s="32" customFormat="1" ht="18" customHeight="1">
      <c r="A28" s="40"/>
      <c r="B28" s="35" t="s">
        <v>472</v>
      </c>
      <c r="C28" s="33"/>
      <c r="D28" s="700">
        <v>2022</v>
      </c>
      <c r="E28" s="36">
        <f t="shared" ref="E28:E30" si="6">SUM(F28:G28)</f>
        <v>93</v>
      </c>
      <c r="F28" s="1794">
        <v>37</v>
      </c>
      <c r="G28" s="1794">
        <v>56</v>
      </c>
      <c r="H28" s="36"/>
      <c r="I28" s="36">
        <f t="shared" ref="I28:I30" si="7">SUM(J28:K28)</f>
        <v>1729</v>
      </c>
      <c r="J28" s="1794">
        <v>577</v>
      </c>
      <c r="K28" s="1785">
        <v>1152</v>
      </c>
      <c r="L28" s="41"/>
    </row>
    <row r="29" spans="1:12" s="32" customFormat="1" ht="18" customHeight="1">
      <c r="A29" s="40"/>
      <c r="B29" s="38" t="s">
        <v>473</v>
      </c>
      <c r="C29" s="33"/>
      <c r="D29" s="700">
        <v>2023</v>
      </c>
      <c r="E29" s="36">
        <f t="shared" si="6"/>
        <v>90</v>
      </c>
      <c r="F29" s="1794">
        <v>36</v>
      </c>
      <c r="G29" s="1794">
        <v>54</v>
      </c>
      <c r="H29" s="36"/>
      <c r="I29" s="36">
        <f t="shared" si="7"/>
        <v>1865</v>
      </c>
      <c r="J29" s="1794">
        <v>610</v>
      </c>
      <c r="K29" s="1785">
        <v>1255</v>
      </c>
      <c r="L29" s="41"/>
    </row>
    <row r="30" spans="1:12" s="32" customFormat="1" ht="18" customHeight="1">
      <c r="A30" s="40"/>
      <c r="B30" s="38"/>
      <c r="C30" s="33"/>
      <c r="D30" s="700">
        <v>2024</v>
      </c>
      <c r="E30" s="36">
        <f t="shared" si="6"/>
        <v>86</v>
      </c>
      <c r="F30" s="1794">
        <v>35</v>
      </c>
      <c r="G30" s="1794">
        <v>51</v>
      </c>
      <c r="H30" s="1780"/>
      <c r="I30" s="36">
        <f t="shared" si="7"/>
        <v>1980</v>
      </c>
      <c r="J30" s="1794">
        <v>656</v>
      </c>
      <c r="K30" s="1785">
        <v>1324</v>
      </c>
      <c r="L30" s="41"/>
    </row>
    <row r="31" spans="1:12" s="40" customFormat="1" ht="18" customHeight="1" thickBot="1">
      <c r="A31" s="798"/>
      <c r="B31" s="799"/>
      <c r="C31" s="799"/>
      <c r="D31" s="800"/>
      <c r="E31" s="1796"/>
      <c r="F31" s="1797"/>
      <c r="G31" s="1797"/>
      <c r="H31" s="1797"/>
      <c r="I31" s="1798"/>
      <c r="J31" s="1797"/>
      <c r="K31" s="1797"/>
      <c r="L31" s="800"/>
    </row>
    <row r="32" spans="1:12" s="803" customFormat="1" ht="16.5" customHeight="1">
      <c r="E32" s="374"/>
      <c r="F32" s="1799"/>
      <c r="G32" s="1799"/>
      <c r="H32" s="845"/>
      <c r="I32" s="845"/>
      <c r="J32" s="845"/>
      <c r="K32" s="1799"/>
      <c r="L32" s="374" t="s">
        <v>804</v>
      </c>
    </row>
    <row r="33" spans="2:12" s="803" customFormat="1" ht="15" customHeight="1">
      <c r="B33" s="806"/>
      <c r="C33" s="719"/>
      <c r="D33" s="719"/>
      <c r="E33" s="1800"/>
      <c r="F33" s="845"/>
      <c r="G33" s="1799"/>
      <c r="H33" s="845"/>
      <c r="I33" s="845"/>
      <c r="J33" s="845"/>
      <c r="K33" s="1799"/>
      <c r="L33" s="375" t="s">
        <v>786</v>
      </c>
    </row>
  </sheetData>
  <mergeCells count="4">
    <mergeCell ref="E8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9" tint="0.59999389629810485"/>
    <pageSetUpPr fitToPage="1"/>
  </sheetPr>
  <dimension ref="A1:O84"/>
  <sheetViews>
    <sheetView showGridLines="0"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5703125" style="577" customWidth="1"/>
    <col min="3" max="3" width="34.140625" style="577" customWidth="1"/>
    <col min="4" max="4" width="10.28515625" style="608" customWidth="1"/>
    <col min="5" max="6" width="10.28515625" style="1838" customWidth="1"/>
    <col min="7" max="7" width="13.7109375" style="1838" customWidth="1"/>
    <col min="8" max="8" width="1.140625" style="1793" customWidth="1"/>
    <col min="9" max="10" width="10.7109375" style="1838" customWidth="1"/>
    <col min="11" max="11" width="13.7109375" style="1838" customWidth="1"/>
    <col min="12" max="12" width="1.140625" style="577" customWidth="1"/>
    <col min="13" max="16384" width="12.5703125" style="577"/>
  </cols>
  <sheetData>
    <row r="1" spans="1:15">
      <c r="G1" s="1823"/>
      <c r="K1" s="2380" t="s">
        <v>110</v>
      </c>
    </row>
    <row r="2" spans="1:15">
      <c r="K2" s="2381" t="s">
        <v>111</v>
      </c>
    </row>
    <row r="3" spans="1:15">
      <c r="A3" s="32"/>
      <c r="B3" s="32"/>
      <c r="C3" s="32"/>
      <c r="D3" s="768"/>
      <c r="E3" s="1822"/>
      <c r="F3" s="1823"/>
      <c r="G3" s="577"/>
      <c r="H3" s="1780"/>
      <c r="I3" s="1822"/>
      <c r="J3" s="1839"/>
      <c r="K3" s="1839"/>
      <c r="L3" s="32"/>
    </row>
    <row r="4" spans="1:15" ht="16.5" customHeight="1">
      <c r="A4" s="770"/>
      <c r="B4" s="770" t="s">
        <v>1443</v>
      </c>
      <c r="C4" s="736" t="s">
        <v>1198</v>
      </c>
      <c r="D4" s="771"/>
      <c r="E4" s="1822"/>
      <c r="F4" s="1823"/>
      <c r="G4" s="1823"/>
      <c r="H4" s="1780"/>
      <c r="I4" s="1822"/>
      <c r="J4" s="1823"/>
      <c r="K4" s="1823"/>
      <c r="L4" s="32"/>
    </row>
    <row r="5" spans="1:15" ht="20.100000000000001" customHeight="1">
      <c r="A5" s="769"/>
      <c r="B5" s="769" t="s">
        <v>1444</v>
      </c>
      <c r="C5" s="743" t="s">
        <v>1154</v>
      </c>
      <c r="D5" s="772"/>
      <c r="E5" s="1822"/>
      <c r="F5" s="1823"/>
      <c r="G5" s="1823"/>
      <c r="H5" s="1780"/>
      <c r="I5" s="1822"/>
      <c r="J5" s="1823"/>
      <c r="K5" s="1823"/>
      <c r="L5" s="32"/>
    </row>
    <row r="6" spans="1:15" s="615" customFormat="1" ht="20.100000000000001" customHeight="1" thickBot="1">
      <c r="A6" s="1980"/>
      <c r="B6" s="1980"/>
      <c r="C6" s="1980"/>
      <c r="D6" s="1981"/>
      <c r="E6" s="1982"/>
      <c r="F6" s="1983"/>
      <c r="G6" s="1983"/>
      <c r="H6" s="1983"/>
      <c r="I6" s="1982"/>
      <c r="J6" s="1983"/>
      <c r="K6" s="1983"/>
      <c r="L6" s="1980"/>
    </row>
    <row r="7" spans="1:15" ht="11.25" customHeight="1" thickTop="1">
      <c r="A7" s="773"/>
      <c r="B7" s="773"/>
      <c r="C7" s="773"/>
      <c r="D7" s="774"/>
      <c r="E7" s="1824"/>
      <c r="F7" s="1825"/>
      <c r="G7" s="1825"/>
      <c r="H7" s="1782"/>
      <c r="I7" s="1824"/>
      <c r="J7" s="1825"/>
      <c r="K7" s="1825"/>
      <c r="L7" s="773"/>
    </row>
    <row r="8" spans="1:15">
      <c r="A8" s="777"/>
      <c r="B8" s="778" t="s">
        <v>494</v>
      </c>
      <c r="C8" s="33"/>
      <c r="D8" s="779" t="s">
        <v>1</v>
      </c>
      <c r="E8" s="2340" t="s">
        <v>393</v>
      </c>
      <c r="F8" s="2340"/>
      <c r="G8" s="2340"/>
      <c r="H8" s="788"/>
      <c r="I8" s="2340" t="s">
        <v>394</v>
      </c>
      <c r="J8" s="2340"/>
      <c r="K8" s="2340"/>
      <c r="L8" s="780"/>
    </row>
    <row r="9" spans="1:15" s="615" customFormat="1">
      <c r="A9" s="781"/>
      <c r="B9" s="782" t="s">
        <v>495</v>
      </c>
      <c r="C9" s="783"/>
      <c r="D9" s="784" t="s">
        <v>6</v>
      </c>
      <c r="E9" s="2343" t="s">
        <v>397</v>
      </c>
      <c r="F9" s="2343"/>
      <c r="G9" s="2343"/>
      <c r="H9" s="1783"/>
      <c r="I9" s="2343" t="s">
        <v>358</v>
      </c>
      <c r="J9" s="2343"/>
      <c r="K9" s="2343"/>
      <c r="L9" s="785"/>
    </row>
    <row r="10" spans="1:15">
      <c r="A10" s="40"/>
      <c r="B10" s="33"/>
      <c r="C10" s="33"/>
      <c r="D10" s="786"/>
      <c r="E10" s="787" t="s">
        <v>2</v>
      </c>
      <c r="F10" s="787" t="s">
        <v>33</v>
      </c>
      <c r="G10" s="787" t="s">
        <v>34</v>
      </c>
      <c r="H10" s="1934"/>
      <c r="I10" s="787" t="s">
        <v>2</v>
      </c>
      <c r="J10" s="787" t="s">
        <v>33</v>
      </c>
      <c r="K10" s="787" t="s">
        <v>34</v>
      </c>
      <c r="L10" s="789"/>
    </row>
    <row r="11" spans="1:15">
      <c r="A11" s="40"/>
      <c r="B11" s="33"/>
      <c r="C11" s="33"/>
      <c r="D11" s="786"/>
      <c r="E11" s="790" t="s">
        <v>7</v>
      </c>
      <c r="F11" s="790" t="s">
        <v>35</v>
      </c>
      <c r="G11" s="790" t="s">
        <v>36</v>
      </c>
      <c r="H11" s="790"/>
      <c r="I11" s="790" t="s">
        <v>7</v>
      </c>
      <c r="J11" s="790" t="s">
        <v>35</v>
      </c>
      <c r="K11" s="790" t="s">
        <v>36</v>
      </c>
      <c r="L11" s="791"/>
    </row>
    <row r="12" spans="1:15" ht="8.1" customHeight="1">
      <c r="A12" s="792"/>
      <c r="B12" s="792"/>
      <c r="C12" s="792"/>
      <c r="D12" s="793"/>
      <c r="E12" s="1826"/>
      <c r="F12" s="1827"/>
      <c r="G12" s="1827"/>
      <c r="H12" s="795"/>
      <c r="I12" s="1826"/>
      <c r="J12" s="1827"/>
      <c r="K12" s="1827"/>
      <c r="L12" s="795"/>
    </row>
    <row r="13" spans="1:15" s="638" customFormat="1" ht="8.1" customHeight="1">
      <c r="A13" s="40"/>
      <c r="B13" s="40"/>
      <c r="C13" s="40"/>
      <c r="D13" s="796"/>
      <c r="E13" s="1828"/>
      <c r="F13" s="1829"/>
      <c r="G13" s="1829"/>
      <c r="H13" s="791"/>
      <c r="I13" s="1828"/>
      <c r="J13" s="1829"/>
      <c r="K13" s="1829"/>
      <c r="L13" s="791"/>
    </row>
    <row r="14" spans="1:15" s="638" customFormat="1" ht="15" customHeight="1">
      <c r="A14" s="777"/>
      <c r="B14" s="778" t="s">
        <v>44</v>
      </c>
      <c r="C14" s="33"/>
      <c r="D14" s="763">
        <v>2022</v>
      </c>
      <c r="E14" s="2019">
        <f>SUM(E19,E23,E27,E31,E36,E40,E45,E49,E54,E58,E63,E67,E72,E76,'4.28 2 (samb)'!E14,'4.28 2 (samb)'!E19,'4.28 2 (samb)'!E23,'4.28 2 (samb)'!E27,'4.28 2 (samb)'!E32,'4.28 2 (samb)'!E37,'4.28 2 (samb)'!E41,'4.28 2 (samb)'!E45,'4.28 2 (samb)'!E50,'4.28 2 (samb)'!E54,'4.28 2 (samb)'!E58,'4.28 2 (samb)'!E63,'4.28 2 (samb)'!E67,'4.28 (samb)2 (3)'!E15,'4.28 (samb)2 (3)'!E19,'4.28 (samb)2 (3)'!E23,'4.28 (samb)2 (3)'!E27,'4.28 (samb)2 (3)'!E32,'4.28 (samb)2 (3)'!E36,'4.28 (samb)2 (3)'!E40,'4.28 (samb)2 (3)'!E44,'4.28 (samb)2 (3)'!E49)</f>
        <v>7302</v>
      </c>
      <c r="F14" s="2019">
        <f>SUM(F19,F23,F27,F31,F36,F40,F45,F49,F54,F58,F63,F67,F72,F76,'4.28 2 (samb)'!F14,'4.28 2 (samb)'!F19,'4.28 2 (samb)'!F23,'4.28 2 (samb)'!F27,'4.28 2 (samb)'!F32,'4.28 2 (samb)'!F37,'4.28 2 (samb)'!F41,'4.28 2 (samb)'!F45,'4.28 2 (samb)'!F50,'4.28 2 (samb)'!F54,'4.28 2 (samb)'!F58,'4.28 2 (samb)'!F63,'4.28 2 (samb)'!F67,'4.28 (samb)2 (3)'!F15,'4.28 (samb)2 (3)'!F19,'4.28 (samb)2 (3)'!F23,'4.28 (samb)2 (3)'!F27,'4.28 (samb)2 (3)'!F32,'4.28 (samb)2 (3)'!F36,'4.28 (samb)2 (3)'!F40,'4.28 (samb)2 (3)'!F44,'4.28 (samb)2 (3)'!F49)</f>
        <v>2888</v>
      </c>
      <c r="G14" s="2019">
        <f>SUM(G19,G23,G27,G31,G36,G40,G45,G49,G54,G58,G63,G67,G72,G76,'4.28 2 (samb)'!G14,'4.28 2 (samb)'!G19,'4.28 2 (samb)'!G23,'4.28 2 (samb)'!G27,'4.28 2 (samb)'!G32,'4.28 2 (samb)'!G37,'4.28 2 (samb)'!G41,'4.28 2 (samb)'!G45,'4.28 2 (samb)'!G50,'4.28 2 (samb)'!G54,'4.28 2 (samb)'!G58,'4.28 2 (samb)'!G63,'4.28 2 (samb)'!G67,'4.28 (samb)2 (3)'!G15,'4.28 (samb)2 (3)'!G19,'4.28 (samb)2 (3)'!G23,'4.28 (samb)2 (3)'!G27,'4.28 (samb)2 (3)'!G32,'4.28 (samb)2 (3)'!G36,'4.28 (samb)2 (3)'!G40,'4.28 (samb)2 (3)'!G44,'4.28 (samb)2 (3)'!G49)</f>
        <v>4414</v>
      </c>
      <c r="H14" s="2019"/>
      <c r="I14" s="2019">
        <f>SUM(I19,I23,I27,I31,I36,I40,I45,I49,I54,I58,I63,I67,I72,I76,'4.28 2 (samb)'!I14,'4.28 2 (samb)'!I19,'4.28 2 (samb)'!I23,'4.28 2 (samb)'!I27,'4.28 2 (samb)'!I32,'4.28 2 (samb)'!I37,'4.28 2 (samb)'!I41,'4.28 2 (samb)'!I45,'4.28 2 (samb)'!I50,'4.28 2 (samb)'!I54,'4.28 2 (samb)'!I58,'4.28 2 (samb)'!I63,'4.28 2 (samb)'!I67,'4.28 (samb)2 (3)'!I15,'4.28 (samb)2 (3)'!I19,'4.28 (samb)2 (3)'!I23,'4.28 (samb)2 (3)'!I27,'4.28 (samb)2 (3)'!I32,'4.28 (samb)2 (3)'!I36,'4.28 (samb)2 (3)'!I40,'4.28 (samb)2 (3)'!I44,'4.28 (samb)2 (3)'!I49)</f>
        <v>77816</v>
      </c>
      <c r="J14" s="2019">
        <f>SUM(J19,J23,J27,J31,J36,J40,J45,J49,J54,J58,J63,J67,J72,J76,'4.28 2 (samb)'!J14,'4.28 2 (samb)'!J19,'4.28 2 (samb)'!J23,'4.28 2 (samb)'!J27,'4.28 2 (samb)'!J32,'4.28 2 (samb)'!J37,'4.28 2 (samb)'!J41,'4.28 2 (samb)'!J45,'4.28 2 (samb)'!J50,'4.28 2 (samb)'!J54,'4.28 2 (samb)'!J58,'4.28 2 (samb)'!J63,'4.28 2 (samb)'!J67,'4.28 (samb)2 (3)'!J15,'4.28 (samb)2 (3)'!J19,'4.28 (samb)2 (3)'!J23,'4.28 (samb)2 (3)'!J27,'4.28 (samb)2 (3)'!J32,'4.28 (samb)2 (3)'!J36,'4.28 (samb)2 (3)'!J40,'4.28 (samb)2 (3)'!J44,'4.28 (samb)2 (3)'!J49)</f>
        <v>43769</v>
      </c>
      <c r="K14" s="2019">
        <f>SUM(K19,K23,K27,K31,K36,K40,K45,K49,K54,K58,K63,K67,K72,K76,'4.28 2 (samb)'!K14,'4.28 2 (samb)'!K19,'4.28 2 (samb)'!K23,'4.28 2 (samb)'!K27,'4.28 2 (samb)'!K32,'4.28 2 (samb)'!K37,'4.28 2 (samb)'!K41,'4.28 2 (samb)'!K45,'4.28 2 (samb)'!K50,'4.28 2 (samb)'!K54,'4.28 2 (samb)'!K58,'4.28 2 (samb)'!K63,'4.28 2 (samb)'!K67,'4.28 (samb)2 (3)'!K15,'4.28 (samb)2 (3)'!K19,'4.28 (samb)2 (3)'!K23,'4.28 (samb)2 (3)'!K27,'4.28 (samb)2 (3)'!K32,'4.28 (samb)2 (3)'!K36,'4.28 (samb)2 (3)'!K40,'4.28 (samb)2 (3)'!K44,'4.28 (samb)2 (3)'!K49)</f>
        <v>34047</v>
      </c>
      <c r="L14" s="816"/>
      <c r="N14" s="817"/>
    </row>
    <row r="15" spans="1:15" s="638" customFormat="1" ht="15" customHeight="1">
      <c r="A15" s="777"/>
      <c r="B15" s="778"/>
      <c r="C15" s="33"/>
      <c r="D15" s="763">
        <v>2023</v>
      </c>
      <c r="E15" s="2019">
        <f>SUM(E20,E24,E28,E32,E37,E41,E46,E50,E55,E59,E64,E68,E73,E77,'4.28 2 (samb)'!E15,'4.28 2 (samb)'!E20,'4.28 2 (samb)'!E24,'4.28 2 (samb)'!E28,'4.28 2 (samb)'!E33,'4.28 2 (samb)'!E38,'4.28 2 (samb)'!E42,'4.28 2 (samb)'!E46,'4.28 2 (samb)'!E51,'4.28 2 (samb)'!E55,'4.28 2 (samb)'!E59,'4.28 2 (samb)'!E64,'4.28 2 (samb)'!E68,'4.28 (samb)2 (3)'!E16,'4.28 (samb)2 (3)'!E20,'4.28 (samb)2 (3)'!E24,'4.28 (samb)2 (3)'!E28,'4.28 (samb)2 (3)'!E33,'4.28 (samb)2 (3)'!E37,'4.28 (samb)2 (3)'!E41,'4.28 (samb)2 (3)'!E45,'4.28 (samb)2 (3)'!E50)</f>
        <v>7223</v>
      </c>
      <c r="F15" s="2019">
        <f>SUM(F20,F24,F28,F32,F37,F41,F46,F50,F55,F59,F64,F68,F73,F77,'4.28 2 (samb)'!F15,'4.28 2 (samb)'!F20,'4.28 2 (samb)'!F24,'4.28 2 (samb)'!F28,'4.28 2 (samb)'!F33,'4.28 2 (samb)'!F38,'4.28 2 (samb)'!F42,'4.28 2 (samb)'!F46,'4.28 2 (samb)'!F51,'4.28 2 (samb)'!F55,'4.28 2 (samb)'!F59,'4.28 2 (samb)'!F64,'4.28 2 (samb)'!F68,'4.28 (samb)2 (3)'!F16,'4.28 (samb)2 (3)'!F20,'4.28 (samb)2 (3)'!F24,'4.28 (samb)2 (3)'!F28,'4.28 (samb)2 (3)'!F33,'4.28 (samb)2 (3)'!F37,'4.28 (samb)2 (3)'!F41,'4.28 (samb)2 (3)'!F45,'4.28 (samb)2 (3)'!F50)</f>
        <v>2837</v>
      </c>
      <c r="G15" s="2019">
        <f>SUM(G20,G24,G28,G32,G37,G41,G46,G50,G55,G59,G64,G68,G73,G77,'4.28 2 (samb)'!G15,'4.28 2 (samb)'!G20,'4.28 2 (samb)'!G24,'4.28 2 (samb)'!G28,'4.28 2 (samb)'!G33,'4.28 2 (samb)'!G38,'4.28 2 (samb)'!G42,'4.28 2 (samb)'!G46,'4.28 2 (samb)'!G51,'4.28 2 (samb)'!G55,'4.28 2 (samb)'!G59,'4.28 2 (samb)'!G64,'4.28 2 (samb)'!G68,'4.28 (samb)2 (3)'!G16,'4.28 (samb)2 (3)'!G20,'4.28 (samb)2 (3)'!G24,'4.28 (samb)2 (3)'!G28,'4.28 (samb)2 (3)'!G33,'4.28 (samb)2 (3)'!G37,'4.28 (samb)2 (3)'!G41,'4.28 (samb)2 (3)'!G45,'4.28 (samb)2 (3)'!G50)</f>
        <v>4386</v>
      </c>
      <c r="H15" s="2019"/>
      <c r="I15" s="2019">
        <f>SUM(I20,I24,I28,I32,I37,I41,I46,I50,I55,I59,I64,I68,I73,I77,'4.28 2 (samb)'!I15,'4.28 2 (samb)'!I20,'4.28 2 (samb)'!I24,'4.28 2 (samb)'!I28,'4.28 2 (samb)'!I33,'4.28 2 (samb)'!I38,'4.28 2 (samb)'!I42,'4.28 2 (samb)'!I46,'4.28 2 (samb)'!I51,'4.28 2 (samb)'!I55,'4.28 2 (samb)'!I59,'4.28 2 (samb)'!I64,'4.28 2 (samb)'!I68,'4.28 (samb)2 (3)'!I16,'4.28 (samb)2 (3)'!I20,'4.28 (samb)2 (3)'!I24,'4.28 (samb)2 (3)'!I28,'4.28 (samb)2 (3)'!I33,'4.28 (samb)2 (3)'!I37,'4.28 (samb)2 (3)'!I41,'4.28 (samb)2 (3)'!I45,'4.28 (samb)2 (3)'!I50)</f>
        <v>79501</v>
      </c>
      <c r="J15" s="2019">
        <f>SUM(J20,J24,J28,J32,J37,J41,J46,J50,J55,J59,J64,J68,J73,J77,'4.28 2 (samb)'!J15,'4.28 2 (samb)'!J20,'4.28 2 (samb)'!J24,'4.28 2 (samb)'!J28,'4.28 2 (samb)'!J33,'4.28 2 (samb)'!J38,'4.28 2 (samb)'!J42,'4.28 2 (samb)'!J46,'4.28 2 (samb)'!J51,'4.28 2 (samb)'!J55,'4.28 2 (samb)'!J59,'4.28 2 (samb)'!J64,'4.28 2 (samb)'!J68,'4.28 (samb)2 (3)'!J16,'4.28 (samb)2 (3)'!J20,'4.28 (samb)2 (3)'!J24,'4.28 (samb)2 (3)'!J28,'4.28 (samb)2 (3)'!J33,'4.28 (samb)2 (3)'!J37,'4.28 (samb)2 (3)'!J41,'4.28 (samb)2 (3)'!J45,'4.28 (samb)2 (3)'!J50)</f>
        <v>44374</v>
      </c>
      <c r="K15" s="2019">
        <f>SUM(K20,K24,K28,K32,K37,K41,K46,K50,K55,K59,K64,K68,K73,K77,'4.28 2 (samb)'!K15,'4.28 2 (samb)'!K20,'4.28 2 (samb)'!K24,'4.28 2 (samb)'!K28,'4.28 2 (samb)'!K33,'4.28 2 (samb)'!K38,'4.28 2 (samb)'!K42,'4.28 2 (samb)'!K46,'4.28 2 (samb)'!K51,'4.28 2 (samb)'!K55,'4.28 2 (samb)'!K59,'4.28 2 (samb)'!K64,'4.28 2 (samb)'!K68,'4.28 (samb)2 (3)'!K16,'4.28 (samb)2 (3)'!K20,'4.28 (samb)2 (3)'!K24,'4.28 (samb)2 (3)'!K28,'4.28 (samb)2 (3)'!K33,'4.28 (samb)2 (3)'!K37,'4.28 (samb)2 (3)'!K41,'4.28 (samb)2 (3)'!K45,'4.28 (samb)2 (3)'!K50)</f>
        <v>35127</v>
      </c>
      <c r="L15" s="816"/>
      <c r="N15" s="817"/>
      <c r="O15" s="817"/>
    </row>
    <row r="16" spans="1:15" s="638" customFormat="1" ht="15" customHeight="1">
      <c r="A16" s="777"/>
      <c r="B16" s="778"/>
      <c r="C16" s="33"/>
      <c r="D16" s="763">
        <v>2024</v>
      </c>
      <c r="E16" s="2019">
        <f>SUM(E21,E25,E29,E33,E38,E42,E47,E51,E56,E60,E65,E69,E74,E78,'4.28 2 (samb)'!E16,'4.28 2 (samb)'!E21,'4.28 2 (samb)'!E25,'4.28 2 (samb)'!E29,'4.28 2 (samb)'!E34,'4.28 2 (samb)'!E39,'4.28 2 (samb)'!E43,'4.28 2 (samb)'!E47,'4.28 2 (samb)'!E52,'4.28 2 (samb)'!E56,'4.28 2 (samb)'!E60,'4.28 2 (samb)'!E65,'4.28 2 (samb)'!E69,'4.28 (samb)2 (3)'!E17,'4.28 (samb)2 (3)'!E21,'4.28 (samb)2 (3)'!E25,'4.28 (samb)2 (3)'!E29,'4.28 (samb)2 (3)'!E34,'4.28 (samb)2 (3)'!E38,'4.28 (samb)2 (3)'!E42,'4.28 (samb)2 (3)'!E46,'4.28 (samb)2 (3)'!E51)</f>
        <v>7230</v>
      </c>
      <c r="F16" s="2019">
        <f>SUM(F21,F25,F29,F33,F38,F42,F47,F51,F56,F60,F65,F69,F74,F78,'4.28 2 (samb)'!F16,'4.28 2 (samb)'!F21,'4.28 2 (samb)'!F25,'4.28 2 (samb)'!F29,'4.28 2 (samb)'!F34,'4.28 2 (samb)'!F39,'4.28 2 (samb)'!F43,'4.28 2 (samb)'!F47,'4.28 2 (samb)'!F52,'4.28 2 (samb)'!F56,'4.28 2 (samb)'!F60,'4.28 2 (samb)'!F65,'4.28 2 (samb)'!F69,'4.28 (samb)2 (3)'!F17,'4.28 (samb)2 (3)'!F21,'4.28 (samb)2 (3)'!F25,'4.28 (samb)2 (3)'!F29,'4.28 (samb)2 (3)'!F34,'4.28 (samb)2 (3)'!F38,'4.28 (samb)2 (3)'!F42,'4.28 (samb)2 (3)'!F46,'4.28 (samb)2 (3)'!F51)</f>
        <v>2826</v>
      </c>
      <c r="G16" s="2019">
        <f>SUM(G21,G25,G29,G33,G38,G42,G47,G51,G56,G60,G65,G69,G74,G78,'4.28 2 (samb)'!G16,'4.28 2 (samb)'!G21,'4.28 2 (samb)'!G25,'4.28 2 (samb)'!G29,'4.28 2 (samb)'!G34,'4.28 2 (samb)'!G39,'4.28 2 (samb)'!G43,'4.28 2 (samb)'!G47,'4.28 2 (samb)'!G52,'4.28 2 (samb)'!G56,'4.28 2 (samb)'!G60,'4.28 2 (samb)'!G65,'4.28 2 (samb)'!G69,'4.28 (samb)2 (3)'!G17,'4.28 (samb)2 (3)'!G21,'4.28 (samb)2 (3)'!G25,'4.28 (samb)2 (3)'!G29,'4.28 (samb)2 (3)'!G34,'4.28 (samb)2 (3)'!G38,'4.28 (samb)2 (3)'!G42,'4.28 (samb)2 (3)'!G46,'4.28 (samb)2 (3)'!G51)</f>
        <v>4404</v>
      </c>
      <c r="H16" s="2019"/>
      <c r="I16" s="2019">
        <f>SUM(I21,I25,I29,I33,I38,I42,I47,I51,I56,I60,I65,I69,I74,I78,'4.28 2 (samb)'!I16,'4.28 2 (samb)'!I21,'4.28 2 (samb)'!I25,'4.28 2 (samb)'!I29,'4.28 2 (samb)'!I34,'4.28 2 (samb)'!I39,'4.28 2 (samb)'!I43,'4.28 2 (samb)'!I47,'4.28 2 (samb)'!I52,'4.28 2 (samb)'!I56,'4.28 2 (samb)'!I60,'4.28 2 (samb)'!I65,'4.28 2 (samb)'!I69,'4.28 (samb)2 (3)'!I17,'4.28 (samb)2 (3)'!I21,'4.28 (samb)2 (3)'!I25,'4.28 (samb)2 (3)'!I29,'4.28 (samb)2 (3)'!I34,'4.28 (samb)2 (3)'!I38,'4.28 (samb)2 (3)'!I42,'4.28 (samb)2 (3)'!I46,'4.28 (samb)2 (3)'!I51)</f>
        <v>79119</v>
      </c>
      <c r="J16" s="2019">
        <f>SUM(J21,J25,J29,J33,J38,J42,J47,J51,J56,J60,J65,J69,J74,J78,'4.28 2 (samb)'!J16,'4.28 2 (samb)'!J21,'4.28 2 (samb)'!J25,'4.28 2 (samb)'!J29,'4.28 2 (samb)'!J34,'4.28 2 (samb)'!J39,'4.28 2 (samb)'!J43,'4.28 2 (samb)'!J47,'4.28 2 (samb)'!J52,'4.28 2 (samb)'!J56,'4.28 2 (samb)'!J60,'4.28 2 (samb)'!J65,'4.28 2 (samb)'!J69,'4.28 (samb)2 (3)'!J17,'4.28 (samb)2 (3)'!J21,'4.28 (samb)2 (3)'!J25,'4.28 (samb)2 (3)'!J29,'4.28 (samb)2 (3)'!J34,'4.28 (samb)2 (3)'!J38,'4.28 (samb)2 (3)'!J42,'4.28 (samb)2 (3)'!J46,'4.28 (samb)2 (3)'!J51)</f>
        <v>43982</v>
      </c>
      <c r="K16" s="2019">
        <f>SUM(K21,K25,K29,K33,K38,K42,K47,K51,K56,K60,K65,K69,K74,K78,'4.28 2 (samb)'!K16,'4.28 2 (samb)'!K21,'4.28 2 (samb)'!K25,'4.28 2 (samb)'!K29,'4.28 2 (samb)'!K34,'4.28 2 (samb)'!K39,'4.28 2 (samb)'!K43,'4.28 2 (samb)'!K47,'4.28 2 (samb)'!K52,'4.28 2 (samb)'!K56,'4.28 2 (samb)'!K60,'4.28 2 (samb)'!K65,'4.28 2 (samb)'!K69,'4.28 (samb)2 (3)'!K17,'4.28 (samb)2 (3)'!K21,'4.28 (samb)2 (3)'!K25,'4.28 (samb)2 (3)'!K29,'4.28 (samb)2 (3)'!K34,'4.28 (samb)2 (3)'!K38,'4.28 (samb)2 (3)'!K42,'4.28 (samb)2 (3)'!K46,'4.28 (samb)2 (3)'!K51)</f>
        <v>35137</v>
      </c>
      <c r="L16" s="816"/>
      <c r="N16" s="817"/>
    </row>
    <row r="17" spans="1:12" s="638" customFormat="1" ht="8.1" customHeight="1">
      <c r="A17" s="777"/>
      <c r="B17" s="778"/>
      <c r="C17" s="33"/>
      <c r="D17" s="700"/>
      <c r="E17" s="2021"/>
      <c r="F17" s="2021"/>
      <c r="G17" s="2021"/>
      <c r="H17" s="2022"/>
      <c r="I17" s="2021"/>
      <c r="J17" s="2021"/>
      <c r="K17" s="2021"/>
      <c r="L17" s="816"/>
    </row>
    <row r="18" spans="1:12" s="638" customFormat="1" ht="16.5">
      <c r="A18" s="15"/>
      <c r="B18" s="10" t="s">
        <v>13</v>
      </c>
      <c r="C18" s="33"/>
      <c r="D18" s="700"/>
      <c r="E18" s="2021"/>
      <c r="F18" s="2021"/>
      <c r="G18" s="2021"/>
      <c r="H18" s="2021"/>
      <c r="I18" s="2021"/>
      <c r="J18" s="2021"/>
      <c r="K18" s="2021"/>
      <c r="L18" s="36"/>
    </row>
    <row r="19" spans="1:12" s="638" customFormat="1" ht="15" customHeight="1">
      <c r="A19" s="34"/>
      <c r="B19" s="35" t="s">
        <v>496</v>
      </c>
      <c r="C19" s="33"/>
      <c r="D19" s="672">
        <v>2022</v>
      </c>
      <c r="E19" s="2021">
        <f t="shared" ref="E19:E21" si="0">SUM(F19:G19)</f>
        <v>45</v>
      </c>
      <c r="F19" s="2017">
        <v>13</v>
      </c>
      <c r="G19" s="2017">
        <v>32</v>
      </c>
      <c r="H19" s="2021"/>
      <c r="I19" s="2021">
        <f t="shared" ref="I19:I21" si="1">SUM(J19:K19)</f>
        <v>451</v>
      </c>
      <c r="J19" s="2017">
        <v>212</v>
      </c>
      <c r="K19" s="2018">
        <v>239</v>
      </c>
      <c r="L19" s="49"/>
    </row>
    <row r="20" spans="1:12" s="638" customFormat="1" ht="15" customHeight="1">
      <c r="A20" s="37"/>
      <c r="B20" s="38" t="s">
        <v>497</v>
      </c>
      <c r="C20" s="33"/>
      <c r="D20" s="700">
        <v>2023</v>
      </c>
      <c r="E20" s="2021">
        <f t="shared" si="0"/>
        <v>48</v>
      </c>
      <c r="F20" s="2017">
        <v>13</v>
      </c>
      <c r="G20" s="2017">
        <v>35</v>
      </c>
      <c r="H20" s="2021"/>
      <c r="I20" s="2021">
        <f t="shared" si="1"/>
        <v>487</v>
      </c>
      <c r="J20" s="2017">
        <v>227</v>
      </c>
      <c r="K20" s="2018">
        <v>260</v>
      </c>
      <c r="L20" s="49"/>
    </row>
    <row r="21" spans="1:12" s="638" customFormat="1" ht="15" customHeight="1">
      <c r="A21" s="37"/>
      <c r="B21" s="38"/>
      <c r="C21" s="33"/>
      <c r="D21" s="672">
        <v>2024</v>
      </c>
      <c r="E21" s="2021">
        <f t="shared" si="0"/>
        <v>44</v>
      </c>
      <c r="F21" s="2017">
        <v>12</v>
      </c>
      <c r="G21" s="2017">
        <v>32</v>
      </c>
      <c r="H21" s="2020"/>
      <c r="I21" s="2021">
        <f t="shared" si="1"/>
        <v>485</v>
      </c>
      <c r="J21" s="2017">
        <v>241</v>
      </c>
      <c r="K21" s="2018">
        <v>244</v>
      </c>
      <c r="L21" s="646"/>
    </row>
    <row r="22" spans="1:12" s="638" customFormat="1" ht="8.1" customHeight="1">
      <c r="A22" s="37"/>
      <c r="B22" s="38"/>
      <c r="C22" s="33"/>
      <c r="D22" s="700"/>
      <c r="E22" s="2021"/>
      <c r="F22" s="2021"/>
      <c r="G22" s="2021"/>
      <c r="H22" s="2021"/>
      <c r="I22" s="2021"/>
      <c r="J22" s="2021"/>
      <c r="K22" s="2021"/>
      <c r="L22" s="646"/>
    </row>
    <row r="23" spans="1:12" s="638" customFormat="1" ht="15" customHeight="1">
      <c r="A23" s="34"/>
      <c r="B23" s="35" t="s">
        <v>498</v>
      </c>
      <c r="C23" s="33"/>
      <c r="D23" s="672">
        <v>2022</v>
      </c>
      <c r="E23" s="2021">
        <f t="shared" ref="E23:E25" si="2">SUM(F23:G23)</f>
        <v>308</v>
      </c>
      <c r="F23" s="2017">
        <v>106</v>
      </c>
      <c r="G23" s="2017">
        <v>202</v>
      </c>
      <c r="H23" s="2021"/>
      <c r="I23" s="2021">
        <f t="shared" ref="I23:I25" si="3">SUM(J23:K23)</f>
        <v>3267</v>
      </c>
      <c r="J23" s="2017">
        <v>2045</v>
      </c>
      <c r="K23" s="2018">
        <v>1222</v>
      </c>
      <c r="L23" s="48"/>
    </row>
    <row r="24" spans="1:12" s="638" customFormat="1" ht="15" customHeight="1">
      <c r="A24" s="37"/>
      <c r="B24" s="38" t="s">
        <v>499</v>
      </c>
      <c r="C24" s="33"/>
      <c r="D24" s="700">
        <v>2023</v>
      </c>
      <c r="E24" s="2021">
        <f t="shared" si="2"/>
        <v>303</v>
      </c>
      <c r="F24" s="2017">
        <v>103</v>
      </c>
      <c r="G24" s="2017">
        <v>200</v>
      </c>
      <c r="H24" s="2021"/>
      <c r="I24" s="2021">
        <f t="shared" si="3"/>
        <v>3218</v>
      </c>
      <c r="J24" s="2017">
        <v>1976</v>
      </c>
      <c r="K24" s="2018">
        <v>1242</v>
      </c>
      <c r="L24" s="48"/>
    </row>
    <row r="25" spans="1:12" s="638" customFormat="1" ht="15" customHeight="1">
      <c r="A25" s="37"/>
      <c r="B25" s="38"/>
      <c r="C25" s="33"/>
      <c r="D25" s="672">
        <v>2024</v>
      </c>
      <c r="E25" s="2021">
        <f t="shared" si="2"/>
        <v>305</v>
      </c>
      <c r="F25" s="2017">
        <v>105</v>
      </c>
      <c r="G25" s="2017">
        <v>200</v>
      </c>
      <c r="H25" s="2020"/>
      <c r="I25" s="2021">
        <f t="shared" si="3"/>
        <v>3086</v>
      </c>
      <c r="J25" s="2017">
        <v>1825</v>
      </c>
      <c r="K25" s="2018">
        <v>1261</v>
      </c>
      <c r="L25" s="646"/>
    </row>
    <row r="26" spans="1:12" s="638" customFormat="1" ht="8.1" customHeight="1">
      <c r="A26" s="37"/>
      <c r="B26" s="38"/>
      <c r="C26" s="33"/>
      <c r="D26" s="700"/>
      <c r="E26" s="2021"/>
      <c r="F26" s="2021"/>
      <c r="G26" s="2021"/>
      <c r="H26" s="2021"/>
      <c r="I26" s="2021"/>
      <c r="J26" s="2021"/>
      <c r="K26" s="2021"/>
      <c r="L26" s="646"/>
    </row>
    <row r="27" spans="1:12" s="638" customFormat="1" ht="15" customHeight="1">
      <c r="A27" s="34"/>
      <c r="B27" s="35" t="s">
        <v>500</v>
      </c>
      <c r="C27" s="33"/>
      <c r="D27" s="672">
        <v>2022</v>
      </c>
      <c r="E27" s="2021">
        <f t="shared" ref="E27:E29" si="4">SUM(F27:G27)</f>
        <v>162</v>
      </c>
      <c r="F27" s="2017">
        <v>60</v>
      </c>
      <c r="G27" s="2017">
        <v>102</v>
      </c>
      <c r="H27" s="2021"/>
      <c r="I27" s="2021">
        <f t="shared" ref="I27:I29" si="5">SUM(J27:K27)</f>
        <v>1753</v>
      </c>
      <c r="J27" s="2017">
        <v>998</v>
      </c>
      <c r="K27" s="2018">
        <v>755</v>
      </c>
      <c r="L27" s="818"/>
    </row>
    <row r="28" spans="1:12" s="638" customFormat="1" ht="15" customHeight="1">
      <c r="A28" s="37"/>
      <c r="B28" s="38" t="s">
        <v>501</v>
      </c>
      <c r="C28" s="33"/>
      <c r="D28" s="700">
        <v>2023</v>
      </c>
      <c r="E28" s="2021">
        <f t="shared" si="4"/>
        <v>155</v>
      </c>
      <c r="F28" s="2017">
        <v>61</v>
      </c>
      <c r="G28" s="2017">
        <v>94</v>
      </c>
      <c r="H28" s="2021"/>
      <c r="I28" s="2021">
        <f t="shared" si="5"/>
        <v>1797</v>
      </c>
      <c r="J28" s="2017">
        <v>1011</v>
      </c>
      <c r="K28" s="2018">
        <v>786</v>
      </c>
      <c r="L28" s="49"/>
    </row>
    <row r="29" spans="1:12" s="638" customFormat="1" ht="15" customHeight="1">
      <c r="A29" s="37"/>
      <c r="B29" s="38"/>
      <c r="C29" s="33"/>
      <c r="D29" s="672">
        <v>2024</v>
      </c>
      <c r="E29" s="2021">
        <f t="shared" si="4"/>
        <v>143</v>
      </c>
      <c r="F29" s="2017">
        <v>56</v>
      </c>
      <c r="G29" s="2017">
        <v>87</v>
      </c>
      <c r="H29" s="2020"/>
      <c r="I29" s="2021">
        <f t="shared" si="5"/>
        <v>1802</v>
      </c>
      <c r="J29" s="2017">
        <v>1004</v>
      </c>
      <c r="K29" s="2018">
        <v>798</v>
      </c>
      <c r="L29" s="49"/>
    </row>
    <row r="30" spans="1:12" s="638" customFormat="1" ht="8.1" customHeight="1">
      <c r="A30" s="37"/>
      <c r="B30" s="38"/>
      <c r="C30" s="33"/>
      <c r="D30" s="700"/>
      <c r="E30" s="2021"/>
      <c r="F30" s="2021"/>
      <c r="G30" s="2021"/>
      <c r="H30" s="2021"/>
      <c r="I30" s="2021"/>
      <c r="J30" s="2021"/>
      <c r="K30" s="2021"/>
      <c r="L30" s="646"/>
    </row>
    <row r="31" spans="1:12" s="638" customFormat="1" ht="15" customHeight="1">
      <c r="A31" s="34"/>
      <c r="B31" s="35" t="s">
        <v>502</v>
      </c>
      <c r="C31" s="33"/>
      <c r="D31" s="672">
        <v>2022</v>
      </c>
      <c r="E31" s="2021">
        <f t="shared" ref="E31:E33" si="6">SUM(F31:G31)</f>
        <v>161</v>
      </c>
      <c r="F31" s="2017">
        <v>60</v>
      </c>
      <c r="G31" s="2017">
        <v>101</v>
      </c>
      <c r="H31" s="2021"/>
      <c r="I31" s="2021">
        <f t="shared" ref="I31:I33" si="7">SUM(J31:K31)</f>
        <v>1668</v>
      </c>
      <c r="J31" s="2017">
        <v>873</v>
      </c>
      <c r="K31" s="2018">
        <v>795</v>
      </c>
      <c r="L31" s="819"/>
    </row>
    <row r="32" spans="1:12" s="638" customFormat="1" ht="15" customHeight="1">
      <c r="A32" s="37"/>
      <c r="B32" s="38" t="s">
        <v>503</v>
      </c>
      <c r="C32" s="33"/>
      <c r="D32" s="700">
        <v>2023</v>
      </c>
      <c r="E32" s="2021">
        <f t="shared" si="6"/>
        <v>156</v>
      </c>
      <c r="F32" s="2017">
        <v>63</v>
      </c>
      <c r="G32" s="2017">
        <v>93</v>
      </c>
      <c r="H32" s="2021"/>
      <c r="I32" s="2021">
        <f t="shared" si="7"/>
        <v>1987</v>
      </c>
      <c r="J32" s="2017">
        <v>1023</v>
      </c>
      <c r="K32" s="2018">
        <v>964</v>
      </c>
      <c r="L32" s="49"/>
    </row>
    <row r="33" spans="1:12" s="638" customFormat="1" ht="15" customHeight="1">
      <c r="A33" s="37"/>
      <c r="B33" s="38"/>
      <c r="C33" s="33"/>
      <c r="D33" s="672">
        <v>2024</v>
      </c>
      <c r="E33" s="2021">
        <f t="shared" si="6"/>
        <v>156</v>
      </c>
      <c r="F33" s="2017">
        <v>60</v>
      </c>
      <c r="G33" s="2017">
        <v>96</v>
      </c>
      <c r="H33" s="2020"/>
      <c r="I33" s="2021">
        <f t="shared" si="7"/>
        <v>2044</v>
      </c>
      <c r="J33" s="2017">
        <v>1040</v>
      </c>
      <c r="K33" s="2018">
        <v>1004</v>
      </c>
      <c r="L33" s="819"/>
    </row>
    <row r="34" spans="1:12" s="638" customFormat="1" ht="8.1" customHeight="1">
      <c r="A34" s="37"/>
      <c r="B34" s="38"/>
      <c r="C34" s="33"/>
      <c r="D34" s="700"/>
      <c r="E34" s="2021"/>
      <c r="F34" s="2021"/>
      <c r="G34" s="2021"/>
      <c r="H34" s="2021"/>
      <c r="I34" s="2021"/>
      <c r="J34" s="2021"/>
      <c r="K34" s="2021"/>
      <c r="L34" s="819"/>
    </row>
    <row r="35" spans="1:12" s="638" customFormat="1" ht="16.5">
      <c r="A35" s="15"/>
      <c r="B35" s="10" t="s">
        <v>14</v>
      </c>
      <c r="C35" s="33"/>
      <c r="D35" s="700"/>
      <c r="E35" s="2021"/>
      <c r="F35" s="2021"/>
      <c r="G35" s="2021"/>
      <c r="H35" s="2021"/>
      <c r="I35" s="2021"/>
      <c r="J35" s="2021"/>
      <c r="K35" s="2021"/>
      <c r="L35" s="646"/>
    </row>
    <row r="36" spans="1:12" s="638" customFormat="1" ht="15" customHeight="1">
      <c r="A36" s="34"/>
      <c r="B36" s="35" t="s">
        <v>504</v>
      </c>
      <c r="C36" s="33"/>
      <c r="D36" s="672">
        <v>2022</v>
      </c>
      <c r="E36" s="2021">
        <f t="shared" ref="E36:E38" si="8">SUM(F36:G36)</f>
        <v>390</v>
      </c>
      <c r="F36" s="2017">
        <v>163</v>
      </c>
      <c r="G36" s="2017">
        <v>227</v>
      </c>
      <c r="H36" s="2021"/>
      <c r="I36" s="2021">
        <f t="shared" ref="I36:I38" si="9">SUM(J36:K36)</f>
        <v>4181</v>
      </c>
      <c r="J36" s="2017">
        <v>2376</v>
      </c>
      <c r="K36" s="2018">
        <v>1805</v>
      </c>
      <c r="L36" s="48"/>
    </row>
    <row r="37" spans="1:12" s="638" customFormat="1" ht="15" customHeight="1">
      <c r="A37" s="37"/>
      <c r="B37" s="38" t="s">
        <v>505</v>
      </c>
      <c r="C37" s="33"/>
      <c r="D37" s="700">
        <v>2023</v>
      </c>
      <c r="E37" s="2021">
        <f t="shared" si="8"/>
        <v>387</v>
      </c>
      <c r="F37" s="2017">
        <v>162</v>
      </c>
      <c r="G37" s="2017">
        <v>225</v>
      </c>
      <c r="H37" s="2021"/>
      <c r="I37" s="2021">
        <f t="shared" si="9"/>
        <v>3899</v>
      </c>
      <c r="J37" s="2017">
        <v>2162</v>
      </c>
      <c r="K37" s="2018">
        <v>1737</v>
      </c>
      <c r="L37" s="48"/>
    </row>
    <row r="38" spans="1:12" s="638" customFormat="1" ht="15" customHeight="1">
      <c r="A38" s="37"/>
      <c r="B38" s="38"/>
      <c r="C38" s="33"/>
      <c r="D38" s="672">
        <v>2024</v>
      </c>
      <c r="E38" s="2021">
        <f t="shared" si="8"/>
        <v>389</v>
      </c>
      <c r="F38" s="2017">
        <v>160</v>
      </c>
      <c r="G38" s="2017">
        <v>229</v>
      </c>
      <c r="H38" s="2020"/>
      <c r="I38" s="2021">
        <f t="shared" si="9"/>
        <v>3607</v>
      </c>
      <c r="J38" s="2017">
        <v>1927</v>
      </c>
      <c r="K38" s="2018">
        <v>1680</v>
      </c>
      <c r="L38" s="646"/>
    </row>
    <row r="39" spans="1:12" s="638" customFormat="1" ht="8.1" customHeight="1">
      <c r="A39" s="37"/>
      <c r="B39" s="38"/>
      <c r="C39" s="33"/>
      <c r="D39" s="700"/>
      <c r="E39" s="2021"/>
      <c r="F39" s="2021"/>
      <c r="G39" s="2021"/>
      <c r="H39" s="2021"/>
      <c r="I39" s="2021"/>
      <c r="J39" s="2021"/>
      <c r="K39" s="2021"/>
      <c r="L39" s="646"/>
    </row>
    <row r="40" spans="1:12" s="638" customFormat="1" ht="15" customHeight="1">
      <c r="A40" s="34"/>
      <c r="B40" s="35" t="s">
        <v>506</v>
      </c>
      <c r="C40" s="33"/>
      <c r="D40" s="672">
        <v>2022</v>
      </c>
      <c r="E40" s="2021">
        <f t="shared" ref="E40:E42" si="10">SUM(F40:G40)</f>
        <v>308</v>
      </c>
      <c r="F40" s="2017">
        <v>106</v>
      </c>
      <c r="G40" s="2017">
        <v>202</v>
      </c>
      <c r="H40" s="2021"/>
      <c r="I40" s="2021">
        <f t="shared" ref="I40:I42" si="11">SUM(J40:K40)</f>
        <v>3235</v>
      </c>
      <c r="J40" s="2017">
        <v>1790</v>
      </c>
      <c r="K40" s="2018">
        <v>1445</v>
      </c>
      <c r="L40" s="48"/>
    </row>
    <row r="41" spans="1:12" s="638" customFormat="1" ht="15" customHeight="1">
      <c r="A41" s="37"/>
      <c r="B41" s="38" t="s">
        <v>507</v>
      </c>
      <c r="C41" s="33"/>
      <c r="D41" s="700">
        <v>2023</v>
      </c>
      <c r="E41" s="2021">
        <f t="shared" si="10"/>
        <v>301</v>
      </c>
      <c r="F41" s="2017">
        <v>103</v>
      </c>
      <c r="G41" s="2017">
        <v>198</v>
      </c>
      <c r="H41" s="2021"/>
      <c r="I41" s="2021">
        <f t="shared" si="11"/>
        <v>3276</v>
      </c>
      <c r="J41" s="2017">
        <v>1824</v>
      </c>
      <c r="K41" s="2018">
        <v>1452</v>
      </c>
      <c r="L41" s="48"/>
    </row>
    <row r="42" spans="1:12" s="638" customFormat="1" ht="15" customHeight="1">
      <c r="A42" s="37"/>
      <c r="B42" s="38"/>
      <c r="C42" s="33"/>
      <c r="D42" s="672">
        <v>2024</v>
      </c>
      <c r="E42" s="2021">
        <f t="shared" si="10"/>
        <v>303</v>
      </c>
      <c r="F42" s="2017">
        <v>104</v>
      </c>
      <c r="G42" s="2017">
        <v>199</v>
      </c>
      <c r="H42" s="2020"/>
      <c r="I42" s="2021">
        <f t="shared" si="11"/>
        <v>3219</v>
      </c>
      <c r="J42" s="2017">
        <v>1802</v>
      </c>
      <c r="K42" s="2018">
        <v>1417</v>
      </c>
      <c r="L42" s="48"/>
    </row>
    <row r="43" spans="1:12" s="638" customFormat="1" ht="8.1" customHeight="1">
      <c r="A43" s="37"/>
      <c r="B43" s="38"/>
      <c r="C43" s="33"/>
      <c r="D43" s="700"/>
      <c r="E43" s="2021"/>
      <c r="F43" s="2021"/>
      <c r="G43" s="2021"/>
      <c r="H43" s="2021"/>
      <c r="I43" s="2021"/>
      <c r="J43" s="2021"/>
      <c r="K43" s="2021"/>
      <c r="L43" s="48"/>
    </row>
    <row r="44" spans="1:12" s="638" customFormat="1" ht="16.5">
      <c r="A44" s="15"/>
      <c r="B44" s="10" t="s">
        <v>15</v>
      </c>
      <c r="C44" s="33"/>
      <c r="D44" s="700"/>
      <c r="E44" s="2021"/>
      <c r="F44" s="2021"/>
      <c r="G44" s="2021"/>
      <c r="H44" s="2021"/>
      <c r="I44" s="2021"/>
      <c r="J44" s="2021"/>
      <c r="K44" s="2021"/>
      <c r="L44" s="48"/>
    </row>
    <row r="45" spans="1:12" s="638" customFormat="1" ht="15" customHeight="1">
      <c r="A45" s="34"/>
      <c r="B45" s="35" t="s">
        <v>508</v>
      </c>
      <c r="C45" s="33"/>
      <c r="D45" s="672">
        <v>2022</v>
      </c>
      <c r="E45" s="2021">
        <f t="shared" ref="E45:E47" si="12">SUM(F45:G45)</f>
        <v>385</v>
      </c>
      <c r="F45" s="2017">
        <v>175</v>
      </c>
      <c r="G45" s="2017">
        <v>210</v>
      </c>
      <c r="H45" s="2021"/>
      <c r="I45" s="2021">
        <f t="shared" ref="I45:I47" si="13">SUM(J45:K45)</f>
        <v>3644</v>
      </c>
      <c r="J45" s="2017">
        <v>2140</v>
      </c>
      <c r="K45" s="2018">
        <v>1504</v>
      </c>
      <c r="L45" s="48"/>
    </row>
    <row r="46" spans="1:12" s="638" customFormat="1" ht="15" customHeight="1">
      <c r="A46" s="37"/>
      <c r="B46" s="38" t="s">
        <v>509</v>
      </c>
      <c r="C46" s="33"/>
      <c r="D46" s="700">
        <v>2023</v>
      </c>
      <c r="E46" s="2021">
        <f t="shared" si="12"/>
        <v>392</v>
      </c>
      <c r="F46" s="2017">
        <v>178</v>
      </c>
      <c r="G46" s="2017">
        <v>214</v>
      </c>
      <c r="H46" s="2021"/>
      <c r="I46" s="2021">
        <f t="shared" si="13"/>
        <v>3581</v>
      </c>
      <c r="J46" s="2017">
        <v>2074</v>
      </c>
      <c r="K46" s="2018">
        <v>1507</v>
      </c>
      <c r="L46" s="48"/>
    </row>
    <row r="47" spans="1:12" s="638" customFormat="1" ht="15" customHeight="1">
      <c r="A47" s="37"/>
      <c r="B47" s="38"/>
      <c r="C47" s="33"/>
      <c r="D47" s="672">
        <v>2024</v>
      </c>
      <c r="E47" s="2021">
        <f t="shared" si="12"/>
        <v>414</v>
      </c>
      <c r="F47" s="2017">
        <v>187</v>
      </c>
      <c r="G47" s="2017">
        <v>227</v>
      </c>
      <c r="H47" s="2020"/>
      <c r="I47" s="2021">
        <f t="shared" si="13"/>
        <v>3208</v>
      </c>
      <c r="J47" s="2017">
        <v>1912</v>
      </c>
      <c r="K47" s="2018">
        <v>1296</v>
      </c>
      <c r="L47" s="646"/>
    </row>
    <row r="48" spans="1:12" s="638" customFormat="1" ht="8.1" customHeight="1">
      <c r="A48" s="37"/>
      <c r="B48" s="38"/>
      <c r="C48" s="33"/>
      <c r="D48" s="700"/>
      <c r="E48" s="2021"/>
      <c r="F48" s="2021"/>
      <c r="G48" s="2021"/>
      <c r="H48" s="2021"/>
      <c r="I48" s="2021"/>
      <c r="J48" s="2021"/>
      <c r="K48" s="2021"/>
      <c r="L48" s="646"/>
    </row>
    <row r="49" spans="1:12" s="638" customFormat="1" ht="15" customHeight="1">
      <c r="A49" s="34"/>
      <c r="B49" s="35" t="s">
        <v>510</v>
      </c>
      <c r="C49" s="39"/>
      <c r="D49" s="672">
        <v>2022</v>
      </c>
      <c r="E49" s="2021">
        <f t="shared" ref="E49:E51" si="14">SUM(F49:G49)</f>
        <v>93</v>
      </c>
      <c r="F49" s="2017">
        <v>46</v>
      </c>
      <c r="G49" s="2017">
        <v>47</v>
      </c>
      <c r="H49" s="2021"/>
      <c r="I49" s="2021">
        <f t="shared" ref="I49:I51" si="15">SUM(J49:K49)</f>
        <v>1026</v>
      </c>
      <c r="J49" s="2017">
        <v>616</v>
      </c>
      <c r="K49" s="2018">
        <v>410</v>
      </c>
      <c r="L49" s="48"/>
    </row>
    <row r="50" spans="1:12" s="638" customFormat="1" ht="15" customHeight="1">
      <c r="A50" s="37"/>
      <c r="B50" s="38" t="s">
        <v>511</v>
      </c>
      <c r="C50" s="39"/>
      <c r="D50" s="700">
        <v>2023</v>
      </c>
      <c r="E50" s="2021">
        <f t="shared" si="14"/>
        <v>91</v>
      </c>
      <c r="F50" s="2017">
        <v>46</v>
      </c>
      <c r="G50" s="2017">
        <v>45</v>
      </c>
      <c r="H50" s="2021"/>
      <c r="I50" s="2021">
        <f t="shared" si="15"/>
        <v>1158</v>
      </c>
      <c r="J50" s="2017">
        <v>738</v>
      </c>
      <c r="K50" s="2018">
        <v>420</v>
      </c>
      <c r="L50" s="646"/>
    </row>
    <row r="51" spans="1:12" s="638" customFormat="1" ht="15" customHeight="1">
      <c r="A51" s="46"/>
      <c r="B51" s="47"/>
      <c r="C51" s="33"/>
      <c r="D51" s="672">
        <v>2024</v>
      </c>
      <c r="E51" s="2021">
        <f t="shared" si="14"/>
        <v>86</v>
      </c>
      <c r="F51" s="2017">
        <v>44</v>
      </c>
      <c r="G51" s="2017">
        <v>42</v>
      </c>
      <c r="H51" s="2020"/>
      <c r="I51" s="2021">
        <f t="shared" si="15"/>
        <v>1121</v>
      </c>
      <c r="J51" s="2017">
        <v>747</v>
      </c>
      <c r="K51" s="2018">
        <v>374</v>
      </c>
      <c r="L51" s="48"/>
    </row>
    <row r="52" spans="1:12" s="638" customFormat="1" ht="8.1" customHeight="1">
      <c r="A52" s="46"/>
      <c r="B52" s="47"/>
      <c r="C52" s="33"/>
      <c r="D52" s="700"/>
      <c r="E52" s="2021"/>
      <c r="F52" s="2021"/>
      <c r="G52" s="2021"/>
      <c r="H52" s="2021"/>
      <c r="I52" s="2021"/>
      <c r="J52" s="2021"/>
      <c r="K52" s="2021"/>
      <c r="L52" s="48"/>
    </row>
    <row r="53" spans="1:12" s="638" customFormat="1" ht="16.5">
      <c r="A53" s="15"/>
      <c r="B53" s="10" t="s">
        <v>16</v>
      </c>
      <c r="C53" s="33"/>
      <c r="D53" s="700"/>
      <c r="E53" s="2021"/>
      <c r="F53" s="2021"/>
      <c r="G53" s="2021"/>
      <c r="H53" s="2021"/>
      <c r="I53" s="2021"/>
      <c r="J53" s="2021"/>
      <c r="K53" s="2021"/>
      <c r="L53" s="646"/>
    </row>
    <row r="54" spans="1:12" s="638" customFormat="1" ht="15" customHeight="1">
      <c r="A54" s="34"/>
      <c r="B54" s="35" t="s">
        <v>512</v>
      </c>
      <c r="C54" s="33"/>
      <c r="D54" s="672">
        <v>2022</v>
      </c>
      <c r="E54" s="2021">
        <f t="shared" ref="E54:E56" si="16">SUM(F54:G54)</f>
        <v>130</v>
      </c>
      <c r="F54" s="2017">
        <v>51</v>
      </c>
      <c r="G54" s="2017">
        <v>79</v>
      </c>
      <c r="H54" s="2021"/>
      <c r="I54" s="2021">
        <f t="shared" ref="I54:I56" si="17">SUM(J54:K54)</f>
        <v>1118</v>
      </c>
      <c r="J54" s="2017">
        <v>615</v>
      </c>
      <c r="K54" s="2018">
        <v>503</v>
      </c>
      <c r="L54" s="48"/>
    </row>
    <row r="55" spans="1:12" s="638" customFormat="1" ht="15" customHeight="1">
      <c r="A55" s="37"/>
      <c r="B55" s="38" t="s">
        <v>513</v>
      </c>
      <c r="C55" s="33"/>
      <c r="D55" s="700">
        <v>2023</v>
      </c>
      <c r="E55" s="2021">
        <f t="shared" si="16"/>
        <v>135</v>
      </c>
      <c r="F55" s="2017">
        <v>56</v>
      </c>
      <c r="G55" s="2017">
        <v>79</v>
      </c>
      <c r="H55" s="2021"/>
      <c r="I55" s="2021">
        <f t="shared" si="17"/>
        <v>1004</v>
      </c>
      <c r="J55" s="2017">
        <v>516</v>
      </c>
      <c r="K55" s="2018">
        <v>488</v>
      </c>
      <c r="L55" s="48"/>
    </row>
    <row r="56" spans="1:12" s="638" customFormat="1" ht="15" customHeight="1">
      <c r="A56" s="37"/>
      <c r="B56" s="38"/>
      <c r="C56" s="33"/>
      <c r="D56" s="672">
        <v>2024</v>
      </c>
      <c r="E56" s="2021">
        <f t="shared" si="16"/>
        <v>130</v>
      </c>
      <c r="F56" s="2017">
        <v>53</v>
      </c>
      <c r="G56" s="2017">
        <v>77</v>
      </c>
      <c r="H56" s="2020"/>
      <c r="I56" s="2021">
        <f t="shared" si="17"/>
        <v>972</v>
      </c>
      <c r="J56" s="2017">
        <v>491</v>
      </c>
      <c r="K56" s="2018">
        <v>481</v>
      </c>
      <c r="L56" s="646"/>
    </row>
    <row r="57" spans="1:12" s="638" customFormat="1" ht="8.1" customHeight="1">
      <c r="A57" s="37"/>
      <c r="B57" s="38"/>
      <c r="C57" s="33"/>
      <c r="D57" s="700"/>
      <c r="E57" s="2021"/>
      <c r="F57" s="2021"/>
      <c r="G57" s="2021"/>
      <c r="H57" s="2021"/>
      <c r="I57" s="2021"/>
      <c r="J57" s="2021"/>
      <c r="K57" s="2021"/>
      <c r="L57" s="646"/>
    </row>
    <row r="58" spans="1:12" s="638" customFormat="1" ht="15" customHeight="1">
      <c r="A58" s="34"/>
      <c r="B58" s="35" t="s">
        <v>514</v>
      </c>
      <c r="C58" s="33"/>
      <c r="D58" s="672">
        <v>2022</v>
      </c>
      <c r="E58" s="2021">
        <f t="shared" ref="E58:E60" si="18">SUM(F58:G58)</f>
        <v>316</v>
      </c>
      <c r="F58" s="2017">
        <v>99</v>
      </c>
      <c r="G58" s="2017">
        <v>217</v>
      </c>
      <c r="H58" s="2021"/>
      <c r="I58" s="2021">
        <f t="shared" ref="I58:I60" si="19">SUM(J58:K58)</f>
        <v>4470</v>
      </c>
      <c r="J58" s="2017">
        <v>2287</v>
      </c>
      <c r="K58" s="2018">
        <v>2183</v>
      </c>
      <c r="L58" s="48"/>
    </row>
    <row r="59" spans="1:12" s="638" customFormat="1" ht="15" customHeight="1">
      <c r="A59" s="37"/>
      <c r="B59" s="38" t="s">
        <v>515</v>
      </c>
      <c r="C59" s="33"/>
      <c r="D59" s="700">
        <v>2023</v>
      </c>
      <c r="E59" s="2021">
        <f t="shared" si="18"/>
        <v>311</v>
      </c>
      <c r="F59" s="2017">
        <v>95</v>
      </c>
      <c r="G59" s="2017">
        <v>216</v>
      </c>
      <c r="H59" s="2021"/>
      <c r="I59" s="2021">
        <f t="shared" si="19"/>
        <v>4644</v>
      </c>
      <c r="J59" s="2017">
        <v>2394</v>
      </c>
      <c r="K59" s="2018">
        <v>2250</v>
      </c>
      <c r="L59" s="48"/>
    </row>
    <row r="60" spans="1:12" s="638" customFormat="1" ht="15" customHeight="1">
      <c r="A60" s="46"/>
      <c r="B60" s="47"/>
      <c r="C60" s="33"/>
      <c r="D60" s="672">
        <v>2024</v>
      </c>
      <c r="E60" s="2021">
        <f t="shared" si="18"/>
        <v>319</v>
      </c>
      <c r="F60" s="2017">
        <v>94</v>
      </c>
      <c r="G60" s="2017">
        <v>225</v>
      </c>
      <c r="H60" s="2020"/>
      <c r="I60" s="2021">
        <f t="shared" si="19"/>
        <v>4666</v>
      </c>
      <c r="J60" s="2017">
        <v>2479</v>
      </c>
      <c r="K60" s="2018">
        <v>2187</v>
      </c>
      <c r="L60" s="48"/>
    </row>
    <row r="61" spans="1:12" s="638" customFormat="1" ht="8.1" customHeight="1">
      <c r="A61" s="46"/>
      <c r="B61" s="47"/>
      <c r="C61" s="33"/>
      <c r="D61" s="700"/>
      <c r="E61" s="2021"/>
      <c r="F61" s="2021"/>
      <c r="G61" s="2021"/>
      <c r="H61" s="2021"/>
      <c r="I61" s="2021"/>
      <c r="J61" s="2021"/>
      <c r="K61" s="2021"/>
      <c r="L61" s="48"/>
    </row>
    <row r="62" spans="1:12" s="638" customFormat="1" ht="16.5">
      <c r="A62" s="15"/>
      <c r="B62" s="10" t="s">
        <v>17</v>
      </c>
      <c r="C62" s="33"/>
      <c r="D62" s="700"/>
      <c r="E62" s="2021"/>
      <c r="F62" s="2021"/>
      <c r="G62" s="2021"/>
      <c r="H62" s="2021"/>
      <c r="I62" s="2021"/>
      <c r="J62" s="2021"/>
      <c r="K62" s="2021"/>
      <c r="L62" s="646"/>
    </row>
    <row r="63" spans="1:12" s="638" customFormat="1" ht="15" customHeight="1">
      <c r="A63" s="34"/>
      <c r="B63" s="35" t="s">
        <v>516</v>
      </c>
      <c r="C63" s="33"/>
      <c r="D63" s="672">
        <v>2022</v>
      </c>
      <c r="E63" s="2021">
        <f t="shared" ref="E63:E65" si="20">SUM(F63:G63)</f>
        <v>395</v>
      </c>
      <c r="F63" s="2017">
        <v>147</v>
      </c>
      <c r="G63" s="2017">
        <v>248</v>
      </c>
      <c r="H63" s="2021"/>
      <c r="I63" s="2021">
        <f t="shared" ref="I63:I65" si="21">SUM(J63:K63)</f>
        <v>4632</v>
      </c>
      <c r="J63" s="2017">
        <v>2873</v>
      </c>
      <c r="K63" s="2018">
        <v>1759</v>
      </c>
      <c r="L63" s="48"/>
    </row>
    <row r="64" spans="1:12" s="638" customFormat="1" ht="15" customHeight="1">
      <c r="A64" s="37"/>
      <c r="B64" s="38" t="s">
        <v>517</v>
      </c>
      <c r="C64" s="33"/>
      <c r="D64" s="700">
        <v>2023</v>
      </c>
      <c r="E64" s="2021">
        <f t="shared" si="20"/>
        <v>391</v>
      </c>
      <c r="F64" s="2017">
        <v>146</v>
      </c>
      <c r="G64" s="2017">
        <v>245</v>
      </c>
      <c r="H64" s="2021"/>
      <c r="I64" s="2021">
        <f t="shared" si="21"/>
        <v>4747</v>
      </c>
      <c r="J64" s="2017">
        <v>2885</v>
      </c>
      <c r="K64" s="2018">
        <v>1862</v>
      </c>
      <c r="L64" s="48"/>
    </row>
    <row r="65" spans="1:12" s="638" customFormat="1" ht="15" customHeight="1">
      <c r="A65" s="37"/>
      <c r="B65" s="38"/>
      <c r="C65" s="33"/>
      <c r="D65" s="672">
        <v>2024</v>
      </c>
      <c r="E65" s="2021">
        <f t="shared" si="20"/>
        <v>391</v>
      </c>
      <c r="F65" s="2017">
        <v>150</v>
      </c>
      <c r="G65" s="2017">
        <v>241</v>
      </c>
      <c r="H65" s="2020"/>
      <c r="I65" s="2021">
        <f t="shared" si="21"/>
        <v>4683</v>
      </c>
      <c r="J65" s="2017">
        <v>2881</v>
      </c>
      <c r="K65" s="2018">
        <v>1802</v>
      </c>
      <c r="L65" s="48"/>
    </row>
    <row r="66" spans="1:12" s="638" customFormat="1" ht="8.1" customHeight="1">
      <c r="A66" s="37"/>
      <c r="B66" s="38"/>
      <c r="C66" s="33"/>
      <c r="D66" s="700"/>
      <c r="E66" s="2021"/>
      <c r="F66" s="2021"/>
      <c r="G66" s="2021"/>
      <c r="H66" s="2021"/>
      <c r="I66" s="2021"/>
      <c r="J66" s="2021"/>
      <c r="K66" s="2021"/>
      <c r="L66" s="646"/>
    </row>
    <row r="67" spans="1:12" s="638" customFormat="1" ht="15" customHeight="1">
      <c r="A67" s="34"/>
      <c r="B67" s="35" t="s">
        <v>518</v>
      </c>
      <c r="C67" s="33"/>
      <c r="D67" s="672">
        <v>2022</v>
      </c>
      <c r="E67" s="2021">
        <f t="shared" ref="E67:E69" si="22">SUM(F67:G67)</f>
        <v>164</v>
      </c>
      <c r="F67" s="2017">
        <v>52</v>
      </c>
      <c r="G67" s="2017">
        <v>112</v>
      </c>
      <c r="H67" s="2021"/>
      <c r="I67" s="2021">
        <f t="shared" ref="I67:I69" si="23">SUM(J67:K67)</f>
        <v>2264</v>
      </c>
      <c r="J67" s="2017">
        <v>1152</v>
      </c>
      <c r="K67" s="2018">
        <v>1112</v>
      </c>
      <c r="L67" s="48"/>
    </row>
    <row r="68" spans="1:12" s="638" customFormat="1" ht="15" customHeight="1">
      <c r="A68" s="37"/>
      <c r="B68" s="38" t="s">
        <v>519</v>
      </c>
      <c r="C68" s="33"/>
      <c r="D68" s="700">
        <v>2023</v>
      </c>
      <c r="E68" s="2021">
        <f t="shared" si="22"/>
        <v>166</v>
      </c>
      <c r="F68" s="2017">
        <v>51</v>
      </c>
      <c r="G68" s="2017">
        <v>115</v>
      </c>
      <c r="H68" s="2021"/>
      <c r="I68" s="2021">
        <f t="shared" si="23"/>
        <v>2298</v>
      </c>
      <c r="J68" s="2017">
        <v>1192</v>
      </c>
      <c r="K68" s="2018">
        <v>1106</v>
      </c>
      <c r="L68" s="48"/>
    </row>
    <row r="69" spans="1:12" s="638" customFormat="1" ht="15" customHeight="1">
      <c r="A69" s="46"/>
      <c r="B69" s="47"/>
      <c r="C69" s="33"/>
      <c r="D69" s="672">
        <v>2024</v>
      </c>
      <c r="E69" s="2021">
        <f t="shared" si="22"/>
        <v>182</v>
      </c>
      <c r="F69" s="2017">
        <v>55</v>
      </c>
      <c r="G69" s="2017">
        <v>127</v>
      </c>
      <c r="H69" s="2020"/>
      <c r="I69" s="2021">
        <f t="shared" si="23"/>
        <v>2279</v>
      </c>
      <c r="J69" s="2017">
        <v>1184</v>
      </c>
      <c r="K69" s="2018">
        <v>1095</v>
      </c>
      <c r="L69" s="48"/>
    </row>
    <row r="70" spans="1:12" s="638" customFormat="1" ht="8.1" customHeight="1">
      <c r="A70" s="46"/>
      <c r="B70" s="47"/>
      <c r="C70" s="33"/>
      <c r="D70" s="700"/>
      <c r="E70" s="2021"/>
      <c r="F70" s="2021"/>
      <c r="G70" s="2021"/>
      <c r="H70" s="2021"/>
      <c r="I70" s="2021"/>
      <c r="J70" s="2021"/>
      <c r="K70" s="2021"/>
      <c r="L70" s="48"/>
    </row>
    <row r="71" spans="1:12" s="638" customFormat="1" ht="16.5">
      <c r="A71" s="15"/>
      <c r="B71" s="10" t="s">
        <v>18</v>
      </c>
      <c r="C71" s="33"/>
      <c r="D71" s="700"/>
      <c r="E71" s="2021"/>
      <c r="F71" s="2021"/>
      <c r="G71" s="2021"/>
      <c r="H71" s="2021"/>
      <c r="I71" s="2021"/>
      <c r="J71" s="2021"/>
      <c r="K71" s="2021"/>
      <c r="L71" s="646"/>
    </row>
    <row r="72" spans="1:12" s="638" customFormat="1" ht="15" customHeight="1">
      <c r="A72" s="34"/>
      <c r="B72" s="35" t="s">
        <v>520</v>
      </c>
      <c r="C72" s="33"/>
      <c r="D72" s="672">
        <v>2022</v>
      </c>
      <c r="E72" s="2021">
        <f t="shared" ref="E72:E74" si="24">SUM(F72:G72)</f>
        <v>393</v>
      </c>
      <c r="F72" s="2017">
        <v>148</v>
      </c>
      <c r="G72" s="2017">
        <v>245</v>
      </c>
      <c r="H72" s="2021"/>
      <c r="I72" s="2021">
        <f t="shared" ref="I72:I74" si="25">SUM(J72:K72)</f>
        <v>4634</v>
      </c>
      <c r="J72" s="2017">
        <v>2470</v>
      </c>
      <c r="K72" s="2018">
        <v>2164</v>
      </c>
      <c r="L72" s="48"/>
    </row>
    <row r="73" spans="1:12" s="638" customFormat="1" ht="15" customHeight="1">
      <c r="A73" s="37"/>
      <c r="B73" s="38" t="s">
        <v>521</v>
      </c>
      <c r="C73" s="33"/>
      <c r="D73" s="700">
        <v>2023</v>
      </c>
      <c r="E73" s="2021">
        <f t="shared" si="24"/>
        <v>389</v>
      </c>
      <c r="F73" s="2017">
        <v>142</v>
      </c>
      <c r="G73" s="2017">
        <v>247</v>
      </c>
      <c r="H73" s="2021"/>
      <c r="I73" s="2021">
        <f t="shared" si="25"/>
        <v>4666</v>
      </c>
      <c r="J73" s="2017">
        <v>2484</v>
      </c>
      <c r="K73" s="2018">
        <v>2182</v>
      </c>
      <c r="L73" s="48"/>
    </row>
    <row r="74" spans="1:12" s="638" customFormat="1" ht="15" customHeight="1">
      <c r="A74" s="37"/>
      <c r="B74" s="38"/>
      <c r="C74" s="33"/>
      <c r="D74" s="672">
        <v>2024</v>
      </c>
      <c r="E74" s="2021">
        <f t="shared" si="24"/>
        <v>387</v>
      </c>
      <c r="F74" s="2017">
        <v>141</v>
      </c>
      <c r="G74" s="2017">
        <v>246</v>
      </c>
      <c r="H74" s="2020"/>
      <c r="I74" s="2021">
        <f t="shared" si="25"/>
        <v>4331</v>
      </c>
      <c r="J74" s="2017">
        <v>2338</v>
      </c>
      <c r="K74" s="2018">
        <v>1993</v>
      </c>
      <c r="L74" s="646"/>
    </row>
    <row r="75" spans="1:12" s="638" customFormat="1" ht="8.1" customHeight="1">
      <c r="A75" s="37"/>
      <c r="B75" s="38"/>
      <c r="C75" s="33"/>
      <c r="D75" s="700"/>
      <c r="E75" s="2021"/>
      <c r="F75" s="2021"/>
      <c r="G75" s="2021"/>
      <c r="H75" s="2021"/>
      <c r="I75" s="2021"/>
      <c r="J75" s="2021"/>
      <c r="K75" s="2021"/>
      <c r="L75" s="646"/>
    </row>
    <row r="76" spans="1:12" s="638" customFormat="1" ht="15" customHeight="1">
      <c r="A76" s="34"/>
      <c r="B76" s="35" t="s">
        <v>522</v>
      </c>
      <c r="C76" s="33"/>
      <c r="D76" s="672">
        <v>2022</v>
      </c>
      <c r="E76" s="2021">
        <f t="shared" ref="E76:E78" si="26">SUM(F76:G76)</f>
        <v>242</v>
      </c>
      <c r="F76" s="2017">
        <v>107</v>
      </c>
      <c r="G76" s="2017">
        <v>135</v>
      </c>
      <c r="H76" s="2021"/>
      <c r="I76" s="2021">
        <f t="shared" ref="I76:I78" si="27">SUM(J76:K76)</f>
        <v>2129</v>
      </c>
      <c r="J76" s="2017">
        <v>957</v>
      </c>
      <c r="K76" s="2018">
        <v>1172</v>
      </c>
      <c r="L76" s="48"/>
    </row>
    <row r="77" spans="1:12" s="638" customFormat="1" ht="15" customHeight="1">
      <c r="A77" s="37"/>
      <c r="B77" s="38" t="s">
        <v>523</v>
      </c>
      <c r="C77" s="33"/>
      <c r="D77" s="700">
        <v>2023</v>
      </c>
      <c r="E77" s="2021">
        <f t="shared" si="26"/>
        <v>230</v>
      </c>
      <c r="F77" s="2017">
        <v>102</v>
      </c>
      <c r="G77" s="2017">
        <v>128</v>
      </c>
      <c r="H77" s="2021"/>
      <c r="I77" s="2021">
        <f t="shared" si="27"/>
        <v>2455</v>
      </c>
      <c r="J77" s="2017">
        <v>1204</v>
      </c>
      <c r="K77" s="2018">
        <v>1251</v>
      </c>
      <c r="L77" s="48"/>
    </row>
    <row r="78" spans="1:12" s="638" customFormat="1" ht="15" customHeight="1">
      <c r="A78" s="37"/>
      <c r="B78" s="38"/>
      <c r="C78" s="33"/>
      <c r="D78" s="672">
        <v>2024</v>
      </c>
      <c r="E78" s="2021">
        <f t="shared" si="26"/>
        <v>213</v>
      </c>
      <c r="F78" s="2017">
        <v>96</v>
      </c>
      <c r="G78" s="2017">
        <v>117</v>
      </c>
      <c r="H78" s="2020"/>
      <c r="I78" s="2021">
        <f t="shared" si="27"/>
        <v>2457</v>
      </c>
      <c r="J78" s="2017">
        <v>1173</v>
      </c>
      <c r="K78" s="2018">
        <v>1284</v>
      </c>
      <c r="L78" s="646"/>
    </row>
    <row r="79" spans="1:12" s="638" customFormat="1" ht="8.1" customHeight="1" thickBot="1">
      <c r="A79" s="809"/>
      <c r="B79" s="810"/>
      <c r="C79" s="799"/>
      <c r="D79" s="820"/>
      <c r="E79" s="1830"/>
      <c r="F79" s="1830"/>
      <c r="G79" s="1830"/>
      <c r="H79" s="822"/>
      <c r="I79" s="1830"/>
      <c r="J79" s="1830"/>
      <c r="K79" s="1830"/>
      <c r="L79" s="822"/>
    </row>
    <row r="80" spans="1:12" s="594" customFormat="1" ht="16.149999999999999" customHeight="1">
      <c r="A80" s="803">
        <v>5</v>
      </c>
      <c r="B80" s="803"/>
      <c r="C80" s="803"/>
      <c r="D80" s="823"/>
      <c r="E80" s="1831"/>
      <c r="F80" s="1832"/>
      <c r="G80" s="1832"/>
      <c r="H80" s="845"/>
      <c r="I80" s="1834"/>
      <c r="J80" s="1834"/>
      <c r="K80" s="1832"/>
      <c r="L80" s="374" t="s">
        <v>804</v>
      </c>
    </row>
    <row r="81" spans="1:12" s="594" customFormat="1" ht="15" customHeight="1">
      <c r="A81" s="806"/>
      <c r="B81" s="806"/>
      <c r="C81" s="719"/>
      <c r="D81" s="824"/>
      <c r="E81" s="1833"/>
      <c r="F81" s="1834"/>
      <c r="G81" s="1832"/>
      <c r="H81" s="845"/>
      <c r="I81" s="1834"/>
      <c r="J81" s="1834"/>
      <c r="K81" s="1832"/>
      <c r="L81" s="375" t="s">
        <v>786</v>
      </c>
    </row>
    <row r="82" spans="1:12">
      <c r="A82" s="46"/>
      <c r="B82" s="46"/>
      <c r="C82" s="40"/>
      <c r="D82" s="796"/>
      <c r="E82" s="1835"/>
      <c r="F82" s="1835"/>
      <c r="G82" s="1835"/>
      <c r="H82" s="52"/>
      <c r="I82" s="1835"/>
      <c r="J82" s="1835"/>
      <c r="K82" s="1835"/>
      <c r="L82" s="825"/>
    </row>
    <row r="83" spans="1:12">
      <c r="A83" s="40"/>
      <c r="B83" s="40"/>
      <c r="C83" s="40"/>
      <c r="D83" s="796"/>
      <c r="E83" s="1836"/>
      <c r="F83" s="1837"/>
      <c r="G83" s="1837"/>
      <c r="H83" s="849"/>
      <c r="I83" s="1836"/>
      <c r="J83" s="1829"/>
      <c r="K83" s="1837"/>
      <c r="L83" s="40"/>
    </row>
    <row r="84" spans="1:12">
      <c r="A84" s="40"/>
      <c r="B84" s="40"/>
      <c r="C84" s="40"/>
      <c r="D84" s="796"/>
      <c r="E84" s="1836"/>
      <c r="F84" s="1837"/>
      <c r="G84" s="1837"/>
      <c r="H84" s="849"/>
      <c r="I84" s="1836"/>
      <c r="J84" s="1829"/>
      <c r="K84" s="1829"/>
      <c r="L84" s="40"/>
    </row>
  </sheetData>
  <mergeCells count="4">
    <mergeCell ref="E8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  <rowBreaks count="1" manualBreakCount="1">
    <brk id="81" max="11" man="1"/>
  </rowBreaks>
  <colBreaks count="1" manualBreakCount="1">
    <brk id="12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9" tint="0.59999389629810485"/>
    <pageSetUpPr fitToPage="1"/>
  </sheetPr>
  <dimension ref="A1:L73"/>
  <sheetViews>
    <sheetView showGridLines="0"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L1" sqref="L1:L2"/>
    </sheetView>
  </sheetViews>
  <sheetFormatPr defaultColWidth="12.5703125" defaultRowHeight="17.25"/>
  <cols>
    <col min="1" max="1" width="1.28515625" style="577" customWidth="1"/>
    <col min="2" max="2" width="12.42578125" style="577" customWidth="1"/>
    <col min="3" max="3" width="26.28515625" style="577" customWidth="1"/>
    <col min="4" max="4" width="10.28515625" style="578" customWidth="1"/>
    <col min="5" max="6" width="10.28515625" style="1685" customWidth="1"/>
    <col min="7" max="7" width="13.7109375" style="1685" customWidth="1"/>
    <col min="8" max="8" width="1.140625" style="1793" customWidth="1"/>
    <col min="9" max="10" width="10.28515625" style="1685" customWidth="1"/>
    <col min="11" max="11" width="13.7109375" style="1685" customWidth="1"/>
    <col min="12" max="12" width="1.7109375" style="577" customWidth="1"/>
    <col min="13" max="16384" width="12.5703125" style="577"/>
  </cols>
  <sheetData>
    <row r="1" spans="1:12">
      <c r="G1" s="1803"/>
      <c r="L1" s="2380" t="s">
        <v>110</v>
      </c>
    </row>
    <row r="2" spans="1:12">
      <c r="L2" s="2381" t="s">
        <v>111</v>
      </c>
    </row>
    <row r="3" spans="1:12">
      <c r="A3" s="32"/>
      <c r="B3" s="32"/>
      <c r="C3" s="32"/>
      <c r="D3" s="768"/>
      <c r="E3" s="1802"/>
      <c r="F3" s="1803"/>
      <c r="G3" s="577"/>
      <c r="H3" s="1780"/>
      <c r="I3" s="1802"/>
      <c r="J3" s="1817"/>
      <c r="K3" s="1817"/>
      <c r="L3" s="32"/>
    </row>
    <row r="4" spans="1:12">
      <c r="A4" s="770"/>
      <c r="B4" s="770" t="s">
        <v>1443</v>
      </c>
      <c r="C4" s="736" t="s">
        <v>1199</v>
      </c>
      <c r="D4" s="771"/>
      <c r="E4" s="1802"/>
      <c r="F4" s="1803"/>
      <c r="G4" s="1803"/>
      <c r="H4" s="1780"/>
      <c r="I4" s="1802"/>
      <c r="J4" s="1803"/>
      <c r="K4" s="1803"/>
      <c r="L4" s="32"/>
    </row>
    <row r="5" spans="1:12" ht="20.100000000000001" customHeight="1">
      <c r="A5" s="769"/>
      <c r="B5" s="769" t="s">
        <v>1444</v>
      </c>
      <c r="C5" s="743" t="s">
        <v>1153</v>
      </c>
      <c r="D5" s="772"/>
      <c r="E5" s="1802"/>
      <c r="F5" s="1803"/>
      <c r="G5" s="1803"/>
      <c r="H5" s="1780"/>
      <c r="I5" s="1802"/>
      <c r="J5" s="1803"/>
      <c r="K5" s="1803"/>
      <c r="L5" s="32"/>
    </row>
    <row r="6" spans="1:12" s="615" customFormat="1" ht="20.100000000000001" customHeight="1" thickBot="1">
      <c r="A6" s="1980"/>
      <c r="B6" s="1980"/>
      <c r="C6" s="1980"/>
      <c r="D6" s="1981"/>
      <c r="E6" s="1982"/>
      <c r="F6" s="1983"/>
      <c r="G6" s="1983"/>
      <c r="H6" s="1983"/>
      <c r="I6" s="1982"/>
      <c r="J6" s="1983"/>
      <c r="K6" s="1983"/>
      <c r="L6" s="1980"/>
    </row>
    <row r="7" spans="1:12" ht="8.1" customHeight="1" thickTop="1">
      <c r="A7" s="773"/>
      <c r="B7" s="773"/>
      <c r="C7" s="773"/>
      <c r="D7" s="774"/>
      <c r="E7" s="1804"/>
      <c r="F7" s="1805"/>
      <c r="G7" s="1805"/>
      <c r="H7" s="1782"/>
      <c r="I7" s="1804"/>
      <c r="J7" s="1805"/>
      <c r="K7" s="1805"/>
      <c r="L7" s="773"/>
    </row>
    <row r="8" spans="1:12">
      <c r="A8" s="777"/>
      <c r="B8" s="778" t="s">
        <v>494</v>
      </c>
      <c r="C8" s="33"/>
      <c r="D8" s="779" t="s">
        <v>1</v>
      </c>
      <c r="E8" s="2340" t="s">
        <v>393</v>
      </c>
      <c r="F8" s="2340"/>
      <c r="G8" s="2340"/>
      <c r="H8" s="1932"/>
      <c r="I8" s="2340" t="s">
        <v>394</v>
      </c>
      <c r="J8" s="2340"/>
      <c r="K8" s="2340"/>
      <c r="L8" s="780"/>
    </row>
    <row r="9" spans="1:12" s="615" customFormat="1">
      <c r="A9" s="781"/>
      <c r="B9" s="782" t="s">
        <v>495</v>
      </c>
      <c r="C9" s="783"/>
      <c r="D9" s="784" t="s">
        <v>6</v>
      </c>
      <c r="E9" s="2343" t="s">
        <v>397</v>
      </c>
      <c r="F9" s="2343"/>
      <c r="G9" s="2343"/>
      <c r="H9" s="1933"/>
      <c r="I9" s="2343" t="s">
        <v>358</v>
      </c>
      <c r="J9" s="2343"/>
      <c r="K9" s="2343"/>
      <c r="L9" s="785"/>
    </row>
    <row r="10" spans="1:12">
      <c r="A10" s="40"/>
      <c r="B10" s="33"/>
      <c r="C10" s="33"/>
      <c r="D10" s="786"/>
      <c r="E10" s="1806" t="s">
        <v>2</v>
      </c>
      <c r="F10" s="1806" t="s">
        <v>33</v>
      </c>
      <c r="G10" s="1806" t="s">
        <v>34</v>
      </c>
      <c r="H10" s="788"/>
      <c r="I10" s="1806" t="s">
        <v>2</v>
      </c>
      <c r="J10" s="1806" t="s">
        <v>33</v>
      </c>
      <c r="K10" s="1806" t="s">
        <v>34</v>
      </c>
      <c r="L10" s="789"/>
    </row>
    <row r="11" spans="1:12">
      <c r="A11" s="40"/>
      <c r="B11" s="33"/>
      <c r="C11" s="33"/>
      <c r="D11" s="786"/>
      <c r="E11" s="1807" t="s">
        <v>7</v>
      </c>
      <c r="F11" s="1807" t="s">
        <v>35</v>
      </c>
      <c r="G11" s="1807" t="s">
        <v>36</v>
      </c>
      <c r="H11" s="790"/>
      <c r="I11" s="1807" t="s">
        <v>7</v>
      </c>
      <c r="J11" s="1807" t="s">
        <v>35</v>
      </c>
      <c r="K11" s="1807" t="s">
        <v>36</v>
      </c>
      <c r="L11" s="791"/>
    </row>
    <row r="12" spans="1:12" ht="8.1" customHeight="1">
      <c r="A12" s="792"/>
      <c r="B12" s="792"/>
      <c r="C12" s="792"/>
      <c r="D12" s="793"/>
      <c r="E12" s="1808"/>
      <c r="F12" s="1809"/>
      <c r="G12" s="1809"/>
      <c r="H12" s="795"/>
      <c r="I12" s="1808"/>
      <c r="J12" s="1809"/>
      <c r="K12" s="1809"/>
      <c r="L12" s="795"/>
    </row>
    <row r="13" spans="1:12" s="638" customFormat="1" ht="8.1" customHeight="1">
      <c r="A13" s="40"/>
      <c r="B13" s="40"/>
      <c r="C13" s="40"/>
      <c r="D13" s="796"/>
      <c r="E13" s="1810"/>
      <c r="F13" s="1811"/>
      <c r="G13" s="1811"/>
      <c r="H13" s="791"/>
      <c r="I13" s="1810"/>
      <c r="J13" s="1811"/>
      <c r="K13" s="1811"/>
      <c r="L13" s="791"/>
    </row>
    <row r="14" spans="1:12" s="638" customFormat="1" ht="15" customHeight="1">
      <c r="A14" s="34"/>
      <c r="B14" s="35" t="s">
        <v>524</v>
      </c>
      <c r="C14" s="33"/>
      <c r="D14" s="672">
        <v>2022</v>
      </c>
      <c r="E14" s="1812">
        <f t="shared" ref="E14:E16" si="0">SUM(F14:G14)</f>
        <v>39</v>
      </c>
      <c r="F14" s="1794">
        <v>11</v>
      </c>
      <c r="G14" s="1794">
        <v>28</v>
      </c>
      <c r="H14" s="36"/>
      <c r="I14" s="1812">
        <f t="shared" ref="I14:I16" si="1">SUM(J14:K14)</f>
        <v>386</v>
      </c>
      <c r="J14" s="1818">
        <v>118</v>
      </c>
      <c r="K14" s="1819">
        <v>268</v>
      </c>
      <c r="L14" s="49"/>
    </row>
    <row r="15" spans="1:12" s="638" customFormat="1" ht="15" customHeight="1">
      <c r="A15" s="37"/>
      <c r="B15" s="38" t="s">
        <v>525</v>
      </c>
      <c r="C15" s="33"/>
      <c r="D15" s="700">
        <v>2023</v>
      </c>
      <c r="E15" s="1812">
        <f t="shared" si="0"/>
        <v>40</v>
      </c>
      <c r="F15" s="1794">
        <v>14</v>
      </c>
      <c r="G15" s="1794">
        <v>26</v>
      </c>
      <c r="H15" s="36"/>
      <c r="I15" s="1812">
        <f t="shared" si="1"/>
        <v>414</v>
      </c>
      <c r="J15" s="1818">
        <v>137</v>
      </c>
      <c r="K15" s="1819">
        <v>277</v>
      </c>
      <c r="L15" s="48"/>
    </row>
    <row r="16" spans="1:12" s="638" customFormat="1" ht="15" customHeight="1">
      <c r="A16" s="37"/>
      <c r="B16" s="38"/>
      <c r="C16" s="33"/>
      <c r="D16" s="672">
        <v>2024</v>
      </c>
      <c r="E16" s="1812">
        <f t="shared" si="0"/>
        <v>41</v>
      </c>
      <c r="F16" s="1794">
        <v>17</v>
      </c>
      <c r="G16" s="1794">
        <v>24</v>
      </c>
      <c r="H16" s="1801"/>
      <c r="I16" s="1812">
        <f t="shared" si="1"/>
        <v>443</v>
      </c>
      <c r="J16" s="1818">
        <v>140</v>
      </c>
      <c r="K16" s="1819">
        <v>303</v>
      </c>
      <c r="L16" s="48"/>
    </row>
    <row r="17" spans="1:12" s="638" customFormat="1" ht="8.1" customHeight="1">
      <c r="A17" s="37"/>
      <c r="B17" s="38"/>
      <c r="C17" s="33"/>
      <c r="D17" s="700"/>
      <c r="E17" s="1812"/>
      <c r="F17" s="1812"/>
      <c r="G17" s="1812"/>
      <c r="H17" s="36"/>
      <c r="I17" s="1812"/>
      <c r="J17" s="1812"/>
      <c r="K17" s="1812"/>
      <c r="L17" s="48"/>
    </row>
    <row r="18" spans="1:12" s="638" customFormat="1" ht="18" customHeight="1">
      <c r="A18" s="15"/>
      <c r="B18" s="10" t="s">
        <v>20</v>
      </c>
      <c r="C18" s="33"/>
      <c r="D18" s="700"/>
      <c r="E18" s="1812"/>
      <c r="F18" s="1812"/>
      <c r="G18" s="1812"/>
      <c r="H18" s="36"/>
      <c r="I18" s="1812"/>
      <c r="J18" s="1812"/>
      <c r="K18" s="1812"/>
      <c r="L18" s="49"/>
    </row>
    <row r="19" spans="1:12" s="638" customFormat="1" ht="15" customHeight="1">
      <c r="A19" s="34"/>
      <c r="B19" s="35" t="s">
        <v>526</v>
      </c>
      <c r="C19" s="45"/>
      <c r="D19" s="672">
        <v>2022</v>
      </c>
      <c r="E19" s="1812">
        <f t="shared" ref="E19:E21" si="2">SUM(F19:G19)</f>
        <v>460</v>
      </c>
      <c r="F19" s="1794">
        <v>181</v>
      </c>
      <c r="G19" s="1794">
        <v>279</v>
      </c>
      <c r="H19" s="36"/>
      <c r="I19" s="1812">
        <f t="shared" ref="I19:I21" si="3">SUM(J19:K19)</f>
        <v>5786</v>
      </c>
      <c r="J19" s="1820">
        <v>3756</v>
      </c>
      <c r="K19" s="1821">
        <v>2030</v>
      </c>
      <c r="L19" s="808"/>
    </row>
    <row r="20" spans="1:12" s="638" customFormat="1" ht="15" customHeight="1">
      <c r="A20" s="37"/>
      <c r="B20" s="38" t="s">
        <v>527</v>
      </c>
      <c r="C20" s="33"/>
      <c r="D20" s="700">
        <v>2023</v>
      </c>
      <c r="E20" s="1812">
        <f t="shared" si="2"/>
        <v>471</v>
      </c>
      <c r="F20" s="1794">
        <v>184</v>
      </c>
      <c r="G20" s="1794">
        <v>287</v>
      </c>
      <c r="H20" s="36"/>
      <c r="I20" s="1812">
        <f t="shared" si="3"/>
        <v>6154</v>
      </c>
      <c r="J20" s="1820">
        <v>3988</v>
      </c>
      <c r="K20" s="1821">
        <v>2166</v>
      </c>
      <c r="L20" s="48"/>
    </row>
    <row r="21" spans="1:12" s="638" customFormat="1" ht="15" customHeight="1">
      <c r="A21" s="37"/>
      <c r="B21" s="38"/>
      <c r="C21" s="33"/>
      <c r="D21" s="672">
        <v>2024</v>
      </c>
      <c r="E21" s="1812">
        <f t="shared" si="2"/>
        <v>486</v>
      </c>
      <c r="F21" s="1794">
        <v>193</v>
      </c>
      <c r="G21" s="1794">
        <v>293</v>
      </c>
      <c r="H21" s="1801"/>
      <c r="I21" s="1812">
        <f t="shared" si="3"/>
        <v>6300</v>
      </c>
      <c r="J21" s="1820">
        <v>4098</v>
      </c>
      <c r="K21" s="1821">
        <v>2202</v>
      </c>
      <c r="L21" s="48"/>
    </row>
    <row r="22" spans="1:12" s="638" customFormat="1" ht="8.1" customHeight="1">
      <c r="A22" s="37"/>
      <c r="B22" s="38"/>
      <c r="C22" s="33"/>
      <c r="D22" s="700"/>
      <c r="E22" s="1812"/>
      <c r="F22" s="1843"/>
      <c r="G22" s="1843"/>
      <c r="H22" s="646"/>
      <c r="I22" s="1812"/>
      <c r="J22" s="1843"/>
      <c r="K22" s="1843"/>
      <c r="L22" s="48"/>
    </row>
    <row r="23" spans="1:12" ht="15" customHeight="1">
      <c r="A23" s="34"/>
      <c r="B23" s="35" t="s">
        <v>528</v>
      </c>
      <c r="C23" s="33"/>
      <c r="D23" s="672">
        <v>2022</v>
      </c>
      <c r="E23" s="1812">
        <f t="shared" ref="E23:E25" si="4">SUM(F23:G23)</f>
        <v>307</v>
      </c>
      <c r="F23" s="1794">
        <v>112</v>
      </c>
      <c r="G23" s="1794">
        <v>195</v>
      </c>
      <c r="H23" s="36"/>
      <c r="I23" s="1812">
        <f t="shared" ref="I23:I25" si="5">SUM(J23:K23)</f>
        <v>2955</v>
      </c>
      <c r="J23" s="1820">
        <v>1804</v>
      </c>
      <c r="K23" s="1821">
        <v>1151</v>
      </c>
      <c r="L23" s="582"/>
    </row>
    <row r="24" spans="1:12" ht="15" customHeight="1">
      <c r="A24" s="37"/>
      <c r="B24" s="38" t="s">
        <v>529</v>
      </c>
      <c r="C24" s="33"/>
      <c r="D24" s="700">
        <v>2023</v>
      </c>
      <c r="E24" s="1812">
        <f t="shared" si="4"/>
        <v>308</v>
      </c>
      <c r="F24" s="1794">
        <v>109</v>
      </c>
      <c r="G24" s="1794">
        <v>199</v>
      </c>
      <c r="H24" s="36"/>
      <c r="I24" s="1812">
        <f t="shared" si="5"/>
        <v>2886</v>
      </c>
      <c r="J24" s="1820">
        <v>1777</v>
      </c>
      <c r="K24" s="1821">
        <v>1109</v>
      </c>
      <c r="L24" s="582"/>
    </row>
    <row r="25" spans="1:12" ht="15" customHeight="1">
      <c r="A25" s="37"/>
      <c r="B25" s="38"/>
      <c r="C25" s="33"/>
      <c r="D25" s="672">
        <v>2024</v>
      </c>
      <c r="E25" s="1812">
        <f t="shared" si="4"/>
        <v>304</v>
      </c>
      <c r="F25" s="1794">
        <v>104</v>
      </c>
      <c r="G25" s="1794">
        <v>200</v>
      </c>
      <c r="H25" s="1801"/>
      <c r="I25" s="1812">
        <f t="shared" si="5"/>
        <v>2858</v>
      </c>
      <c r="J25" s="1820">
        <v>1760</v>
      </c>
      <c r="K25" s="1821">
        <v>1098</v>
      </c>
      <c r="L25" s="582"/>
    </row>
    <row r="26" spans="1:12" ht="8.1" customHeight="1">
      <c r="A26" s="37"/>
      <c r="B26" s="38"/>
      <c r="C26" s="33"/>
      <c r="D26" s="700"/>
      <c r="E26" s="1812"/>
      <c r="F26" s="1843"/>
      <c r="G26" s="1843"/>
      <c r="H26" s="646"/>
      <c r="I26" s="1812"/>
      <c r="J26" s="1843"/>
      <c r="K26" s="1843"/>
      <c r="L26" s="582"/>
    </row>
    <row r="27" spans="1:12" ht="15" customHeight="1">
      <c r="A27" s="34"/>
      <c r="B27" s="35" t="s">
        <v>530</v>
      </c>
      <c r="C27" s="33"/>
      <c r="D27" s="672">
        <v>2022</v>
      </c>
      <c r="E27" s="1812">
        <f t="shared" ref="E27:E29" si="6">SUM(F27:G27)</f>
        <v>31</v>
      </c>
      <c r="F27" s="1794">
        <v>25</v>
      </c>
      <c r="G27" s="1794">
        <v>6</v>
      </c>
      <c r="H27" s="36"/>
      <c r="I27" s="1812">
        <f t="shared" ref="I27:I29" si="7">SUM(J27:K27)</f>
        <v>85</v>
      </c>
      <c r="J27" s="1818">
        <v>62</v>
      </c>
      <c r="K27" s="1819">
        <v>23</v>
      </c>
      <c r="L27" s="582"/>
    </row>
    <row r="28" spans="1:12" ht="15" customHeight="1">
      <c r="A28" s="37"/>
      <c r="B28" s="38" t="s">
        <v>531</v>
      </c>
      <c r="C28" s="33"/>
      <c r="D28" s="700">
        <v>2023</v>
      </c>
      <c r="E28" s="1812">
        <f t="shared" si="6"/>
        <v>31</v>
      </c>
      <c r="F28" s="1794">
        <v>25</v>
      </c>
      <c r="G28" s="1794">
        <v>6</v>
      </c>
      <c r="H28" s="36"/>
      <c r="I28" s="1812">
        <f t="shared" si="7"/>
        <v>73</v>
      </c>
      <c r="J28" s="1818">
        <v>57</v>
      </c>
      <c r="K28" s="1819">
        <v>16</v>
      </c>
      <c r="L28" s="582"/>
    </row>
    <row r="29" spans="1:12" ht="15" customHeight="1">
      <c r="A29" s="37"/>
      <c r="B29" s="38"/>
      <c r="C29" s="33"/>
      <c r="D29" s="672">
        <v>2024</v>
      </c>
      <c r="E29" s="1812">
        <f t="shared" si="6"/>
        <v>32</v>
      </c>
      <c r="F29" s="1794">
        <v>24</v>
      </c>
      <c r="G29" s="1794">
        <v>8</v>
      </c>
      <c r="H29" s="1801"/>
      <c r="I29" s="1812">
        <f t="shared" si="7"/>
        <v>299</v>
      </c>
      <c r="J29" s="1818">
        <v>225</v>
      </c>
      <c r="K29" s="1819">
        <v>74</v>
      </c>
      <c r="L29" s="582"/>
    </row>
    <row r="30" spans="1:12" ht="8.1" customHeight="1">
      <c r="A30" s="46"/>
      <c r="B30" s="47"/>
      <c r="C30" s="33"/>
      <c r="D30" s="700"/>
      <c r="E30" s="1812"/>
      <c r="F30" s="1812"/>
      <c r="G30" s="1812"/>
      <c r="H30" s="36"/>
      <c r="I30" s="1812"/>
      <c r="J30" s="1812"/>
      <c r="K30" s="1812"/>
      <c r="L30" s="582"/>
    </row>
    <row r="31" spans="1:12" ht="18" customHeight="1">
      <c r="A31" s="15"/>
      <c r="B31" s="10" t="s">
        <v>21</v>
      </c>
      <c r="C31" s="33"/>
      <c r="D31" s="700"/>
      <c r="E31" s="1812"/>
      <c r="F31" s="1843"/>
      <c r="G31" s="1843"/>
      <c r="H31" s="646"/>
      <c r="I31" s="1812"/>
      <c r="J31" s="1843"/>
      <c r="K31" s="1843"/>
      <c r="L31" s="582"/>
    </row>
    <row r="32" spans="1:12" ht="15" customHeight="1">
      <c r="A32" s="34"/>
      <c r="B32" s="35" t="s">
        <v>532</v>
      </c>
      <c r="C32" s="33"/>
      <c r="D32" s="672">
        <v>2022</v>
      </c>
      <c r="E32" s="1812">
        <f t="shared" ref="E32:E34" si="8">SUM(F32:G32)</f>
        <v>300</v>
      </c>
      <c r="F32" s="1794">
        <v>126</v>
      </c>
      <c r="G32" s="1794">
        <v>174</v>
      </c>
      <c r="H32" s="36"/>
      <c r="I32" s="1812">
        <f t="shared" ref="I32:I34" si="9">SUM(J32:K32)</f>
        <v>3265</v>
      </c>
      <c r="J32" s="1820">
        <v>1501</v>
      </c>
      <c r="K32" s="1821">
        <v>1764</v>
      </c>
      <c r="L32" s="582"/>
    </row>
    <row r="33" spans="1:12" ht="15" customHeight="1">
      <c r="A33" s="37"/>
      <c r="B33" s="38" t="s">
        <v>533</v>
      </c>
      <c r="C33" s="33"/>
      <c r="D33" s="700">
        <v>2023</v>
      </c>
      <c r="E33" s="1812">
        <f t="shared" si="8"/>
        <v>301</v>
      </c>
      <c r="F33" s="1794">
        <v>127</v>
      </c>
      <c r="G33" s="1794">
        <v>174</v>
      </c>
      <c r="H33" s="36"/>
      <c r="I33" s="1812">
        <f t="shared" si="9"/>
        <v>3313</v>
      </c>
      <c r="J33" s="1820">
        <v>1490</v>
      </c>
      <c r="K33" s="1821">
        <v>1823</v>
      </c>
      <c r="L33" s="582"/>
    </row>
    <row r="34" spans="1:12" ht="15" customHeight="1">
      <c r="A34" s="46"/>
      <c r="B34" s="47"/>
      <c r="C34" s="33"/>
      <c r="D34" s="672">
        <v>2024</v>
      </c>
      <c r="E34" s="1812">
        <f t="shared" si="8"/>
        <v>287</v>
      </c>
      <c r="F34" s="1794">
        <v>122</v>
      </c>
      <c r="G34" s="1794">
        <v>165</v>
      </c>
      <c r="H34" s="1801"/>
      <c r="I34" s="1812">
        <f t="shared" si="9"/>
        <v>3477</v>
      </c>
      <c r="J34" s="1820">
        <v>1484</v>
      </c>
      <c r="K34" s="1821">
        <v>1993</v>
      </c>
      <c r="L34" s="582"/>
    </row>
    <row r="35" spans="1:12" ht="8.1" customHeight="1">
      <c r="A35" s="46"/>
      <c r="B35" s="47"/>
      <c r="C35" s="33"/>
      <c r="D35" s="700"/>
      <c r="E35" s="1812"/>
      <c r="F35" s="1812"/>
      <c r="G35" s="1812"/>
      <c r="H35" s="36"/>
      <c r="I35" s="1812"/>
      <c r="J35" s="1812"/>
      <c r="K35" s="1812"/>
      <c r="L35" s="582"/>
    </row>
    <row r="36" spans="1:12" ht="18" customHeight="1">
      <c r="A36" s="15"/>
      <c r="B36" s="10" t="s">
        <v>19</v>
      </c>
      <c r="C36" s="33"/>
      <c r="D36" s="700"/>
      <c r="E36" s="1812"/>
      <c r="F36" s="1843"/>
      <c r="G36" s="1843"/>
      <c r="H36" s="646"/>
      <c r="I36" s="1812"/>
      <c r="J36" s="1843"/>
      <c r="K36" s="1843"/>
      <c r="L36" s="582"/>
    </row>
    <row r="37" spans="1:12" ht="15" customHeight="1">
      <c r="A37" s="34"/>
      <c r="B37" s="35" t="s">
        <v>534</v>
      </c>
      <c r="C37" s="33"/>
      <c r="D37" s="672">
        <v>2022</v>
      </c>
      <c r="E37" s="1812">
        <f t="shared" ref="E37:E39" si="10">SUM(F37:G37)</f>
        <v>290</v>
      </c>
      <c r="F37" s="1794">
        <v>106</v>
      </c>
      <c r="G37" s="1794">
        <v>184</v>
      </c>
      <c r="H37" s="36"/>
      <c r="I37" s="1812">
        <f t="shared" ref="I37:I39" si="11">SUM(J37:K37)</f>
        <v>3498</v>
      </c>
      <c r="J37" s="1820">
        <v>1920</v>
      </c>
      <c r="K37" s="1821">
        <v>1578</v>
      </c>
      <c r="L37" s="582"/>
    </row>
    <row r="38" spans="1:12" ht="15" customHeight="1">
      <c r="A38" s="37"/>
      <c r="B38" s="38" t="s">
        <v>535</v>
      </c>
      <c r="C38" s="33"/>
      <c r="D38" s="700">
        <v>2023</v>
      </c>
      <c r="E38" s="1812">
        <f t="shared" si="10"/>
        <v>292</v>
      </c>
      <c r="F38" s="1794">
        <v>107</v>
      </c>
      <c r="G38" s="1794">
        <v>185</v>
      </c>
      <c r="H38" s="36"/>
      <c r="I38" s="1812">
        <f t="shared" si="11"/>
        <v>3386</v>
      </c>
      <c r="J38" s="1820">
        <v>1824</v>
      </c>
      <c r="K38" s="1821">
        <v>1562</v>
      </c>
      <c r="L38" s="582"/>
    </row>
    <row r="39" spans="1:12" ht="15" customHeight="1">
      <c r="A39" s="37"/>
      <c r="B39" s="38"/>
      <c r="C39" s="33"/>
      <c r="D39" s="672">
        <v>2024</v>
      </c>
      <c r="E39" s="1812">
        <f t="shared" si="10"/>
        <v>293</v>
      </c>
      <c r="F39" s="1794">
        <v>103</v>
      </c>
      <c r="G39" s="1794">
        <v>190</v>
      </c>
      <c r="H39" s="1801"/>
      <c r="I39" s="1812">
        <f t="shared" si="11"/>
        <v>3358</v>
      </c>
      <c r="J39" s="1820">
        <v>1786</v>
      </c>
      <c r="K39" s="1821">
        <v>1572</v>
      </c>
      <c r="L39" s="582"/>
    </row>
    <row r="40" spans="1:12" ht="8.1" customHeight="1">
      <c r="A40" s="37"/>
      <c r="B40" s="38"/>
      <c r="C40" s="33"/>
      <c r="D40" s="700"/>
      <c r="E40" s="1812"/>
      <c r="F40" s="1843"/>
      <c r="G40" s="1843"/>
      <c r="H40" s="646"/>
      <c r="I40" s="1812"/>
      <c r="J40" s="1843"/>
      <c r="K40" s="1843"/>
      <c r="L40" s="582"/>
    </row>
    <row r="41" spans="1:12" ht="15" customHeight="1">
      <c r="A41" s="34"/>
      <c r="B41" s="35" t="s">
        <v>536</v>
      </c>
      <c r="C41" s="33"/>
      <c r="D41" s="672">
        <v>2022</v>
      </c>
      <c r="E41" s="1812">
        <f t="shared" ref="E41:E43" si="12">SUM(F41:G41)</f>
        <v>106</v>
      </c>
      <c r="F41" s="1794">
        <v>35</v>
      </c>
      <c r="G41" s="1794">
        <v>71</v>
      </c>
      <c r="H41" s="36"/>
      <c r="I41" s="1812">
        <f t="shared" ref="I41:I43" si="13">SUM(J41:K41)</f>
        <v>786</v>
      </c>
      <c r="J41" s="1818">
        <v>459</v>
      </c>
      <c r="K41" s="1819">
        <v>327</v>
      </c>
      <c r="L41" s="582"/>
    </row>
    <row r="42" spans="1:12" ht="15" customHeight="1">
      <c r="A42" s="37"/>
      <c r="B42" s="38" t="s">
        <v>537</v>
      </c>
      <c r="C42" s="33"/>
      <c r="D42" s="700">
        <v>2023</v>
      </c>
      <c r="E42" s="1812">
        <f t="shared" si="12"/>
        <v>91</v>
      </c>
      <c r="F42" s="1794">
        <v>30</v>
      </c>
      <c r="G42" s="1794">
        <v>61</v>
      </c>
      <c r="H42" s="36"/>
      <c r="I42" s="1812">
        <f t="shared" si="13"/>
        <v>937</v>
      </c>
      <c r="J42" s="1818">
        <v>548</v>
      </c>
      <c r="K42" s="1819">
        <v>389</v>
      </c>
      <c r="L42" s="582"/>
    </row>
    <row r="43" spans="1:12" ht="15" customHeight="1">
      <c r="A43" s="37"/>
      <c r="B43" s="38"/>
      <c r="C43" s="33"/>
      <c r="D43" s="672">
        <v>2024</v>
      </c>
      <c r="E43" s="1812">
        <f t="shared" si="12"/>
        <v>98</v>
      </c>
      <c r="F43" s="1794">
        <v>36</v>
      </c>
      <c r="G43" s="1794">
        <v>62</v>
      </c>
      <c r="H43" s="1801"/>
      <c r="I43" s="1812">
        <f t="shared" si="13"/>
        <v>1121</v>
      </c>
      <c r="J43" s="1818">
        <v>633</v>
      </c>
      <c r="K43" s="1819">
        <v>488</v>
      </c>
      <c r="L43" s="582"/>
    </row>
    <row r="44" spans="1:12" ht="8.1" customHeight="1">
      <c r="A44" s="37"/>
      <c r="B44" s="38"/>
      <c r="C44" s="33"/>
      <c r="D44" s="700"/>
      <c r="E44" s="1812"/>
      <c r="F44" s="1843"/>
      <c r="G44" s="1843"/>
      <c r="H44" s="646"/>
      <c r="I44" s="1812"/>
      <c r="J44" s="1843"/>
      <c r="K44" s="1843"/>
      <c r="L44" s="582"/>
    </row>
    <row r="45" spans="1:12" ht="15" customHeight="1">
      <c r="A45" s="34"/>
      <c r="B45" s="35" t="s">
        <v>538</v>
      </c>
      <c r="C45" s="33"/>
      <c r="D45" s="672">
        <v>2022</v>
      </c>
      <c r="E45" s="1812">
        <f t="shared" ref="E45:E47" si="14">SUM(F45:G45)</f>
        <v>43</v>
      </c>
      <c r="F45" s="1794">
        <v>12</v>
      </c>
      <c r="G45" s="1794">
        <v>31</v>
      </c>
      <c r="H45" s="36"/>
      <c r="I45" s="1812">
        <f t="shared" ref="I45:I47" si="15">SUM(J45:K45)</f>
        <v>323</v>
      </c>
      <c r="J45" s="1818">
        <v>215</v>
      </c>
      <c r="K45" s="1819">
        <v>108</v>
      </c>
      <c r="L45" s="582"/>
    </row>
    <row r="46" spans="1:12" ht="15" customHeight="1">
      <c r="A46" s="37"/>
      <c r="B46" s="38" t="s">
        <v>539</v>
      </c>
      <c r="C46" s="33"/>
      <c r="D46" s="700">
        <v>2023</v>
      </c>
      <c r="E46" s="1812">
        <f t="shared" si="14"/>
        <v>43</v>
      </c>
      <c r="F46" s="1794">
        <v>13</v>
      </c>
      <c r="G46" s="1794">
        <v>30</v>
      </c>
      <c r="H46" s="36"/>
      <c r="I46" s="1812">
        <f t="shared" si="15"/>
        <v>339</v>
      </c>
      <c r="J46" s="1818">
        <v>210</v>
      </c>
      <c r="K46" s="1819">
        <v>129</v>
      </c>
      <c r="L46" s="582"/>
    </row>
    <row r="47" spans="1:12" ht="15" customHeight="1">
      <c r="A47" s="37"/>
      <c r="B47" s="38"/>
      <c r="C47" s="33"/>
      <c r="D47" s="672">
        <v>2024</v>
      </c>
      <c r="E47" s="1812">
        <f t="shared" si="14"/>
        <v>44</v>
      </c>
      <c r="F47" s="1794">
        <v>15</v>
      </c>
      <c r="G47" s="1794">
        <v>29</v>
      </c>
      <c r="H47" s="1801"/>
      <c r="I47" s="1812">
        <f t="shared" si="15"/>
        <v>339</v>
      </c>
      <c r="J47" s="1818">
        <v>201</v>
      </c>
      <c r="K47" s="1819">
        <v>138</v>
      </c>
      <c r="L47" s="582"/>
    </row>
    <row r="48" spans="1:12" ht="8.1" customHeight="1">
      <c r="A48" s="37"/>
      <c r="B48" s="38"/>
      <c r="C48" s="33"/>
      <c r="D48" s="700"/>
      <c r="E48" s="1812"/>
      <c r="F48" s="1812"/>
      <c r="G48" s="1812"/>
      <c r="H48" s="36"/>
      <c r="I48" s="1812"/>
      <c r="J48" s="1812"/>
      <c r="K48" s="1812"/>
      <c r="L48" s="582"/>
    </row>
    <row r="49" spans="1:12" ht="18" customHeight="1">
      <c r="A49" s="15"/>
      <c r="B49" s="10" t="s">
        <v>45</v>
      </c>
      <c r="C49" s="33"/>
      <c r="D49" s="700"/>
      <c r="E49" s="1812"/>
      <c r="F49" s="1843"/>
      <c r="G49" s="1843"/>
      <c r="H49" s="646"/>
      <c r="I49" s="1812"/>
      <c r="J49" s="1843"/>
      <c r="K49" s="1843"/>
      <c r="L49" s="582"/>
    </row>
    <row r="50" spans="1:12" ht="15" customHeight="1">
      <c r="A50" s="34"/>
      <c r="B50" s="35" t="s">
        <v>540</v>
      </c>
      <c r="C50" s="33"/>
      <c r="D50" s="672">
        <v>2022</v>
      </c>
      <c r="E50" s="1812">
        <f t="shared" ref="E50:E52" si="16">SUM(F50:G50)</f>
        <v>307</v>
      </c>
      <c r="F50" s="1794">
        <v>146</v>
      </c>
      <c r="G50" s="1794">
        <v>161</v>
      </c>
      <c r="H50" s="36"/>
      <c r="I50" s="1812">
        <f t="shared" ref="I50:I52" si="17">SUM(J50:K50)</f>
        <v>3492</v>
      </c>
      <c r="J50" s="1820">
        <v>1983</v>
      </c>
      <c r="K50" s="1821">
        <v>1509</v>
      </c>
      <c r="L50" s="582"/>
    </row>
    <row r="51" spans="1:12" ht="15" customHeight="1">
      <c r="A51" s="37"/>
      <c r="B51" s="38" t="s">
        <v>541</v>
      </c>
      <c r="C51" s="33"/>
      <c r="D51" s="700">
        <v>2023</v>
      </c>
      <c r="E51" s="1812">
        <f t="shared" si="16"/>
        <v>296</v>
      </c>
      <c r="F51" s="1794">
        <v>137</v>
      </c>
      <c r="G51" s="1794">
        <v>159</v>
      </c>
      <c r="H51" s="36"/>
      <c r="I51" s="1812">
        <f t="shared" si="17"/>
        <v>3672</v>
      </c>
      <c r="J51" s="1820">
        <v>2098</v>
      </c>
      <c r="K51" s="1821">
        <v>1574</v>
      </c>
      <c r="L51" s="582"/>
    </row>
    <row r="52" spans="1:12" ht="15" customHeight="1">
      <c r="A52" s="37"/>
      <c r="B52" s="38"/>
      <c r="C52" s="33"/>
      <c r="D52" s="672">
        <v>2024</v>
      </c>
      <c r="E52" s="1812">
        <f t="shared" si="16"/>
        <v>305</v>
      </c>
      <c r="F52" s="1794">
        <v>139</v>
      </c>
      <c r="G52" s="1794">
        <v>166</v>
      </c>
      <c r="H52" s="1801"/>
      <c r="I52" s="1812">
        <f t="shared" si="17"/>
        <v>3776</v>
      </c>
      <c r="J52" s="1820">
        <v>2199</v>
      </c>
      <c r="K52" s="1821">
        <v>1577</v>
      </c>
      <c r="L52" s="582"/>
    </row>
    <row r="53" spans="1:12" ht="8.1" customHeight="1">
      <c r="A53" s="37"/>
      <c r="B53" s="38"/>
      <c r="C53" s="33"/>
      <c r="D53" s="700"/>
      <c r="E53" s="1812"/>
      <c r="F53" s="1843"/>
      <c r="G53" s="1843"/>
      <c r="H53" s="646"/>
      <c r="I53" s="1812"/>
      <c r="J53" s="1843"/>
      <c r="K53" s="1843"/>
      <c r="L53" s="582"/>
    </row>
    <row r="54" spans="1:12" ht="15" customHeight="1">
      <c r="A54" s="37"/>
      <c r="B54" s="35" t="s">
        <v>542</v>
      </c>
      <c r="C54" s="47"/>
      <c r="D54" s="672">
        <v>2022</v>
      </c>
      <c r="E54" s="1812">
        <f t="shared" ref="E54:E56" si="18">SUM(F54:G54)</f>
        <v>63</v>
      </c>
      <c r="F54" s="1794">
        <v>32</v>
      </c>
      <c r="G54" s="1794">
        <v>31</v>
      </c>
      <c r="H54" s="1801"/>
      <c r="I54" s="1812">
        <f t="shared" ref="I54:I56" si="19">SUM(J54:K54)</f>
        <v>912</v>
      </c>
      <c r="J54" s="1818">
        <v>509</v>
      </c>
      <c r="K54" s="1819">
        <v>403</v>
      </c>
      <c r="L54" s="582"/>
    </row>
    <row r="55" spans="1:12" ht="15" customHeight="1">
      <c r="A55" s="37"/>
      <c r="B55" s="38" t="s">
        <v>543</v>
      </c>
      <c r="C55" s="47"/>
      <c r="D55" s="672">
        <v>2023</v>
      </c>
      <c r="E55" s="1812">
        <f t="shared" si="18"/>
        <v>70</v>
      </c>
      <c r="F55" s="1794">
        <v>33</v>
      </c>
      <c r="G55" s="1794">
        <v>37</v>
      </c>
      <c r="H55" s="1801"/>
      <c r="I55" s="1812">
        <f t="shared" si="19"/>
        <v>922</v>
      </c>
      <c r="J55" s="1818">
        <v>557</v>
      </c>
      <c r="K55" s="1819">
        <v>365</v>
      </c>
      <c r="L55" s="582"/>
    </row>
    <row r="56" spans="1:12" ht="15" customHeight="1">
      <c r="A56" s="37"/>
      <c r="B56" s="38"/>
      <c r="C56" s="47"/>
      <c r="D56" s="672">
        <v>2024</v>
      </c>
      <c r="E56" s="1812">
        <f t="shared" si="18"/>
        <v>62</v>
      </c>
      <c r="F56" s="1794">
        <v>29</v>
      </c>
      <c r="G56" s="1794">
        <v>33</v>
      </c>
      <c r="H56" s="1801"/>
      <c r="I56" s="1812">
        <f t="shared" si="19"/>
        <v>831</v>
      </c>
      <c r="J56" s="1818">
        <v>508</v>
      </c>
      <c r="K56" s="1819">
        <v>323</v>
      </c>
      <c r="L56" s="582"/>
    </row>
    <row r="57" spans="1:12" ht="8.1" customHeight="1">
      <c r="A57" s="37"/>
      <c r="B57" s="38"/>
      <c r="C57" s="47"/>
      <c r="D57" s="700"/>
      <c r="E57" s="1812"/>
      <c r="F57" s="1843"/>
      <c r="G57" s="1843"/>
      <c r="H57" s="646"/>
      <c r="I57" s="1843"/>
      <c r="J57" s="1843"/>
      <c r="K57" s="1843"/>
      <c r="L57" s="582"/>
    </row>
    <row r="58" spans="1:12" ht="15" customHeight="1">
      <c r="A58" s="34"/>
      <c r="B58" s="35" t="s">
        <v>544</v>
      </c>
      <c r="C58" s="33"/>
      <c r="D58" s="672">
        <v>2022</v>
      </c>
      <c r="E58" s="1812">
        <f t="shared" ref="E58:E60" si="20">SUM(F58:G58)</f>
        <v>21</v>
      </c>
      <c r="F58" s="1794">
        <v>9</v>
      </c>
      <c r="G58" s="1794">
        <v>12</v>
      </c>
      <c r="H58" s="36"/>
      <c r="I58" s="1812">
        <f t="shared" ref="I58:I60" si="21">SUM(J58:K58)</f>
        <v>228</v>
      </c>
      <c r="J58" s="1818">
        <v>75</v>
      </c>
      <c r="K58" s="1819">
        <v>153</v>
      </c>
      <c r="L58" s="582"/>
    </row>
    <row r="59" spans="1:12" ht="15" customHeight="1">
      <c r="A59" s="37"/>
      <c r="B59" s="38" t="s">
        <v>545</v>
      </c>
      <c r="C59" s="47"/>
      <c r="D59" s="700">
        <v>2023</v>
      </c>
      <c r="E59" s="1812">
        <f t="shared" si="20"/>
        <v>21</v>
      </c>
      <c r="F59" s="1794">
        <v>11</v>
      </c>
      <c r="G59" s="1794">
        <v>10</v>
      </c>
      <c r="H59" s="36"/>
      <c r="I59" s="1812">
        <f t="shared" si="21"/>
        <v>262</v>
      </c>
      <c r="J59" s="1818">
        <v>92</v>
      </c>
      <c r="K59" s="1819">
        <v>170</v>
      </c>
      <c r="L59" s="582"/>
    </row>
    <row r="60" spans="1:12" ht="15" customHeight="1">
      <c r="A60" s="37"/>
      <c r="B60" s="38"/>
      <c r="C60" s="33"/>
      <c r="D60" s="672">
        <v>2024</v>
      </c>
      <c r="E60" s="1812">
        <f t="shared" si="20"/>
        <v>22</v>
      </c>
      <c r="F60" s="1794">
        <v>12</v>
      </c>
      <c r="G60" s="1794">
        <v>10</v>
      </c>
      <c r="H60" s="1801"/>
      <c r="I60" s="1812">
        <f t="shared" si="21"/>
        <v>369</v>
      </c>
      <c r="J60" s="1818">
        <v>147</v>
      </c>
      <c r="K60" s="1819">
        <v>222</v>
      </c>
      <c r="L60" s="582"/>
    </row>
    <row r="61" spans="1:12" ht="8.1" customHeight="1">
      <c r="A61" s="37"/>
      <c r="B61" s="38"/>
      <c r="C61" s="33"/>
      <c r="D61" s="700"/>
      <c r="E61" s="1812"/>
      <c r="F61" s="1812"/>
      <c r="G61" s="1812"/>
      <c r="H61" s="36"/>
      <c r="I61" s="1812"/>
      <c r="J61" s="1812"/>
      <c r="K61" s="1812"/>
      <c r="L61" s="582"/>
    </row>
    <row r="62" spans="1:12" ht="18" customHeight="1">
      <c r="A62" s="15"/>
      <c r="B62" s="10" t="s">
        <v>25</v>
      </c>
      <c r="C62" s="47"/>
      <c r="D62" s="700"/>
      <c r="E62" s="1812"/>
      <c r="F62" s="1843"/>
      <c r="G62" s="1843"/>
      <c r="H62" s="646"/>
      <c r="I62" s="1812"/>
      <c r="J62" s="1843"/>
      <c r="K62" s="1843"/>
      <c r="L62" s="582"/>
    </row>
    <row r="63" spans="1:12" ht="15" customHeight="1">
      <c r="A63" s="34"/>
      <c r="B63" s="35" t="s">
        <v>546</v>
      </c>
      <c r="C63" s="33"/>
      <c r="D63" s="672">
        <v>2022</v>
      </c>
      <c r="E63" s="1812">
        <f t="shared" ref="E63:E65" si="22">SUM(F63:G63)</f>
        <v>381</v>
      </c>
      <c r="F63" s="1794">
        <v>206</v>
      </c>
      <c r="G63" s="1794">
        <v>175</v>
      </c>
      <c r="H63" s="36"/>
      <c r="I63" s="1812">
        <f t="shared" ref="I63:I65" si="23">SUM(J63:K63)</f>
        <v>4273</v>
      </c>
      <c r="J63" s="1820">
        <v>2409</v>
      </c>
      <c r="K63" s="1821">
        <v>1864</v>
      </c>
      <c r="L63" s="582"/>
    </row>
    <row r="64" spans="1:12" ht="15" customHeight="1">
      <c r="A64" s="37"/>
      <c r="B64" s="38" t="s">
        <v>547</v>
      </c>
      <c r="C64" s="33"/>
      <c r="D64" s="700">
        <v>2023</v>
      </c>
      <c r="E64" s="1812">
        <f t="shared" si="22"/>
        <v>366</v>
      </c>
      <c r="F64" s="1794">
        <v>188</v>
      </c>
      <c r="G64" s="1794">
        <v>178</v>
      </c>
      <c r="H64" s="36"/>
      <c r="I64" s="1812">
        <f t="shared" si="23"/>
        <v>4238</v>
      </c>
      <c r="J64" s="1820">
        <v>2401</v>
      </c>
      <c r="K64" s="1821">
        <v>1837</v>
      </c>
      <c r="L64" s="582"/>
    </row>
    <row r="65" spans="1:12" ht="15" customHeight="1">
      <c r="A65" s="37"/>
      <c r="B65" s="38"/>
      <c r="C65" s="33"/>
      <c r="D65" s="672">
        <v>2024</v>
      </c>
      <c r="E65" s="1812">
        <f t="shared" si="22"/>
        <v>360</v>
      </c>
      <c r="F65" s="1794">
        <v>181</v>
      </c>
      <c r="G65" s="1794">
        <v>179</v>
      </c>
      <c r="H65" s="1801"/>
      <c r="I65" s="1812">
        <f t="shared" si="23"/>
        <v>3989</v>
      </c>
      <c r="J65" s="1820">
        <v>2281</v>
      </c>
      <c r="K65" s="1821">
        <v>1708</v>
      </c>
      <c r="L65" s="582"/>
    </row>
    <row r="66" spans="1:12" ht="8.1" customHeight="1">
      <c r="A66" s="37"/>
      <c r="B66" s="38"/>
      <c r="C66" s="33"/>
      <c r="D66" s="700"/>
      <c r="E66" s="1812"/>
      <c r="F66" s="1812"/>
      <c r="G66" s="1812"/>
      <c r="H66" s="36"/>
      <c r="I66" s="1812"/>
      <c r="J66" s="1812"/>
      <c r="K66" s="1812"/>
      <c r="L66" s="582"/>
    </row>
    <row r="67" spans="1:12" ht="15" customHeight="1">
      <c r="A67" s="34"/>
      <c r="B67" s="35" t="s">
        <v>548</v>
      </c>
      <c r="C67" s="33"/>
      <c r="D67" s="672">
        <v>2022</v>
      </c>
      <c r="E67" s="1812">
        <f t="shared" ref="E67:E69" si="24">SUM(F67:G67)</f>
        <v>227</v>
      </c>
      <c r="F67" s="1794">
        <v>107</v>
      </c>
      <c r="G67" s="1794">
        <v>120</v>
      </c>
      <c r="H67" s="36"/>
      <c r="I67" s="1812">
        <f t="shared" ref="I67:I69" si="25">SUM(J67:K67)</f>
        <v>2040</v>
      </c>
      <c r="J67" s="1818">
        <v>989</v>
      </c>
      <c r="K67" s="1821">
        <v>1051</v>
      </c>
      <c r="L67" s="582"/>
    </row>
    <row r="68" spans="1:12" ht="15" customHeight="1">
      <c r="A68" s="37"/>
      <c r="B68" s="38" t="s">
        <v>549</v>
      </c>
      <c r="C68" s="33"/>
      <c r="D68" s="700">
        <v>2023</v>
      </c>
      <c r="E68" s="1812">
        <f t="shared" si="24"/>
        <v>206</v>
      </c>
      <c r="F68" s="1794">
        <v>96</v>
      </c>
      <c r="G68" s="1794">
        <v>110</v>
      </c>
      <c r="H68" s="36"/>
      <c r="I68" s="1812">
        <f t="shared" si="25"/>
        <v>2270</v>
      </c>
      <c r="J68" s="1820">
        <v>1075</v>
      </c>
      <c r="K68" s="1821">
        <v>1195</v>
      </c>
      <c r="L68" s="582"/>
    </row>
    <row r="69" spans="1:12" ht="15" customHeight="1">
      <c r="A69" s="37"/>
      <c r="B69" s="38"/>
      <c r="C69" s="33"/>
      <c r="D69" s="672">
        <v>2024</v>
      </c>
      <c r="E69" s="1812">
        <f t="shared" si="24"/>
        <v>204</v>
      </c>
      <c r="F69" s="1794">
        <v>95</v>
      </c>
      <c r="G69" s="1794">
        <v>109</v>
      </c>
      <c r="H69" s="1801"/>
      <c r="I69" s="1812">
        <f t="shared" si="25"/>
        <v>2407</v>
      </c>
      <c r="J69" s="1820">
        <v>1134</v>
      </c>
      <c r="K69" s="1821">
        <v>1273</v>
      </c>
      <c r="L69" s="582"/>
    </row>
    <row r="71" spans="1:12" ht="5.25" customHeight="1" thickBot="1">
      <c r="A71" s="809"/>
      <c r="B71" s="810"/>
      <c r="C71" s="810"/>
      <c r="D71" s="747"/>
      <c r="E71" s="1844"/>
      <c r="F71" s="1844"/>
      <c r="G71" s="1844"/>
      <c r="H71" s="1786"/>
      <c r="I71" s="1844"/>
      <c r="J71" s="1844"/>
      <c r="K71" s="1844"/>
      <c r="L71" s="748"/>
    </row>
    <row r="72" spans="1:12" ht="16.5" customHeight="1">
      <c r="A72" s="811"/>
      <c r="B72" s="33"/>
      <c r="C72" s="33"/>
      <c r="D72" s="41"/>
      <c r="E72" s="1845"/>
      <c r="F72" s="1846"/>
      <c r="G72" s="1846"/>
      <c r="H72" s="1788"/>
      <c r="I72" s="1848"/>
      <c r="J72" s="1848"/>
      <c r="K72" s="1846"/>
      <c r="L72" s="374" t="s">
        <v>804</v>
      </c>
    </row>
    <row r="73" spans="1:12" ht="15" customHeight="1">
      <c r="A73" s="812"/>
      <c r="B73" s="691"/>
      <c r="C73" s="710"/>
      <c r="D73" s="813"/>
      <c r="E73" s="1847"/>
      <c r="F73" s="1848"/>
      <c r="G73" s="1846"/>
      <c r="H73" s="1788"/>
      <c r="I73" s="1848"/>
      <c r="J73" s="1848"/>
      <c r="K73" s="1846"/>
      <c r="L73" s="375" t="s">
        <v>786</v>
      </c>
    </row>
  </sheetData>
  <mergeCells count="4">
    <mergeCell ref="E8:G8"/>
    <mergeCell ref="I8:K8"/>
    <mergeCell ref="E9:G9"/>
    <mergeCell ref="I9:K9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5" orientation="portrait"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9" tint="0.59999389629810485"/>
    <pageSetUpPr fitToPage="1"/>
  </sheetPr>
  <dimension ref="A1:L54"/>
  <sheetViews>
    <sheetView showGridLines="0"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L1" sqref="L1:L2"/>
    </sheetView>
  </sheetViews>
  <sheetFormatPr defaultColWidth="12.5703125" defaultRowHeight="17.25"/>
  <cols>
    <col min="1" max="1" width="1.28515625" style="577" customWidth="1"/>
    <col min="2" max="2" width="12.28515625" style="577" customWidth="1"/>
    <col min="3" max="3" width="34.7109375" style="577" customWidth="1"/>
    <col min="4" max="4" width="10.28515625" style="577" customWidth="1"/>
    <col min="5" max="6" width="10.28515625" style="1685" customWidth="1"/>
    <col min="7" max="7" width="13.7109375" style="1685" customWidth="1"/>
    <col min="8" max="8" width="1.140625" style="1793" customWidth="1"/>
    <col min="9" max="10" width="10.28515625" style="1685" customWidth="1"/>
    <col min="11" max="11" width="13.7109375" style="1685" customWidth="1"/>
    <col min="12" max="12" width="1.140625" style="577" customWidth="1"/>
    <col min="13" max="16384" width="12.5703125" style="577"/>
  </cols>
  <sheetData>
    <row r="1" spans="1:12">
      <c r="G1" s="1803"/>
      <c r="L1" s="2380" t="s">
        <v>110</v>
      </c>
    </row>
    <row r="2" spans="1:12">
      <c r="L2" s="2381" t="s">
        <v>111</v>
      </c>
    </row>
    <row r="3" spans="1:12">
      <c r="A3" s="32"/>
      <c r="B3" s="32"/>
      <c r="C3" s="32"/>
      <c r="D3" s="768"/>
      <c r="E3" s="1802"/>
      <c r="F3" s="1803"/>
      <c r="G3" s="577"/>
      <c r="H3" s="1780"/>
      <c r="I3" s="1802"/>
      <c r="J3" s="1817"/>
      <c r="K3" s="1817"/>
      <c r="L3" s="32"/>
    </row>
    <row r="4" spans="1:12" ht="16.5" customHeight="1">
      <c r="A4" s="770"/>
      <c r="B4" s="770" t="s">
        <v>1443</v>
      </c>
      <c r="C4" s="736" t="s">
        <v>1199</v>
      </c>
      <c r="D4" s="771"/>
      <c r="E4" s="1802"/>
      <c r="F4" s="1803"/>
      <c r="G4" s="1803"/>
      <c r="H4" s="1780"/>
      <c r="I4" s="1802"/>
      <c r="J4" s="1803"/>
      <c r="K4" s="1803"/>
      <c r="L4" s="32"/>
    </row>
    <row r="5" spans="1:12" ht="20.100000000000001" customHeight="1">
      <c r="A5" s="769"/>
      <c r="B5" s="769" t="s">
        <v>1444</v>
      </c>
      <c r="C5" s="743" t="s">
        <v>1153</v>
      </c>
      <c r="D5" s="772"/>
      <c r="E5" s="1802"/>
      <c r="F5" s="1803"/>
      <c r="G5" s="1803"/>
      <c r="H5" s="1780"/>
      <c r="I5" s="1802"/>
      <c r="J5" s="1803"/>
      <c r="K5" s="1803"/>
      <c r="L5" s="32"/>
    </row>
    <row r="6" spans="1:12" s="615" customFormat="1" ht="20.100000000000001" customHeight="1" thickBot="1">
      <c r="A6" s="1980"/>
      <c r="B6" s="1980"/>
      <c r="C6" s="1980"/>
      <c r="D6" s="1981"/>
      <c r="E6" s="1982"/>
      <c r="F6" s="1983"/>
      <c r="G6" s="1983"/>
      <c r="H6" s="1983"/>
      <c r="I6" s="1982"/>
      <c r="J6" s="1983"/>
      <c r="K6" s="1983"/>
      <c r="L6" s="1980"/>
    </row>
    <row r="7" spans="1:12" ht="8.1" customHeight="1" thickTop="1">
      <c r="A7" s="773"/>
      <c r="B7" s="773"/>
      <c r="C7" s="773"/>
      <c r="D7" s="774"/>
      <c r="E7" s="1804"/>
      <c r="F7" s="1805"/>
      <c r="G7" s="1805"/>
      <c r="H7" s="1782"/>
      <c r="I7" s="1804"/>
      <c r="J7" s="1805"/>
      <c r="K7" s="1805"/>
      <c r="L7" s="773"/>
    </row>
    <row r="8" spans="1:12">
      <c r="A8" s="777"/>
      <c r="B8" s="778" t="s">
        <v>494</v>
      </c>
      <c r="C8" s="33"/>
      <c r="D8" s="779" t="s">
        <v>1</v>
      </c>
      <c r="E8" s="2340" t="s">
        <v>393</v>
      </c>
      <c r="F8" s="2340"/>
      <c r="G8" s="2340"/>
      <c r="H8" s="1932"/>
      <c r="I8" s="2340" t="s">
        <v>394</v>
      </c>
      <c r="J8" s="2340"/>
      <c r="K8" s="2340"/>
      <c r="L8" s="780"/>
    </row>
    <row r="9" spans="1:12" s="615" customFormat="1">
      <c r="A9" s="781"/>
      <c r="B9" s="782" t="s">
        <v>495</v>
      </c>
      <c r="C9" s="783"/>
      <c r="D9" s="784" t="s">
        <v>6</v>
      </c>
      <c r="E9" s="2343" t="s">
        <v>397</v>
      </c>
      <c r="F9" s="2343"/>
      <c r="G9" s="2343"/>
      <c r="H9" s="1933"/>
      <c r="I9" s="2343" t="s">
        <v>358</v>
      </c>
      <c r="J9" s="2343"/>
      <c r="K9" s="2343"/>
      <c r="L9" s="785"/>
    </row>
    <row r="10" spans="1:12">
      <c r="A10" s="40"/>
      <c r="B10" s="33"/>
      <c r="C10" s="33"/>
      <c r="D10" s="786"/>
      <c r="E10" s="1806" t="s">
        <v>2</v>
      </c>
      <c r="F10" s="1806" t="s">
        <v>33</v>
      </c>
      <c r="G10" s="1806" t="s">
        <v>34</v>
      </c>
      <c r="H10" s="788"/>
      <c r="I10" s="1806" t="s">
        <v>2</v>
      </c>
      <c r="J10" s="1806" t="s">
        <v>33</v>
      </c>
      <c r="K10" s="1806" t="s">
        <v>34</v>
      </c>
      <c r="L10" s="789"/>
    </row>
    <row r="11" spans="1:12">
      <c r="A11" s="40"/>
      <c r="B11" s="33"/>
      <c r="C11" s="33"/>
      <c r="D11" s="786"/>
      <c r="E11" s="1807" t="s">
        <v>7</v>
      </c>
      <c r="F11" s="1807" t="s">
        <v>35</v>
      </c>
      <c r="G11" s="1807" t="s">
        <v>36</v>
      </c>
      <c r="H11" s="790"/>
      <c r="I11" s="1807" t="s">
        <v>7</v>
      </c>
      <c r="J11" s="1807" t="s">
        <v>35</v>
      </c>
      <c r="K11" s="1807" t="s">
        <v>36</v>
      </c>
      <c r="L11" s="791"/>
    </row>
    <row r="12" spans="1:12" ht="8.1" customHeight="1">
      <c r="A12" s="792"/>
      <c r="B12" s="792"/>
      <c r="C12" s="792"/>
      <c r="D12" s="793"/>
      <c r="E12" s="1808"/>
      <c r="F12" s="1809"/>
      <c r="G12" s="1809"/>
      <c r="H12" s="795"/>
      <c r="I12" s="1808"/>
      <c r="J12" s="1809"/>
      <c r="K12" s="1809"/>
      <c r="L12" s="795"/>
    </row>
    <row r="13" spans="1:12" s="638" customFormat="1" ht="8.1" customHeight="1">
      <c r="A13" s="40"/>
      <c r="B13" s="40"/>
      <c r="C13" s="40"/>
      <c r="D13" s="796"/>
      <c r="E13" s="1810"/>
      <c r="F13" s="1811"/>
      <c r="G13" s="1811"/>
      <c r="H13" s="791"/>
      <c r="I13" s="1810"/>
      <c r="J13" s="1811"/>
      <c r="K13" s="1811"/>
      <c r="L13" s="791"/>
    </row>
    <row r="14" spans="1:12" ht="8.1" customHeight="1">
      <c r="A14" s="37"/>
      <c r="B14" s="38"/>
      <c r="C14" s="33"/>
      <c r="D14" s="672"/>
      <c r="E14" s="1812"/>
      <c r="F14" s="1812"/>
      <c r="G14" s="1812"/>
      <c r="H14" s="36"/>
      <c r="I14" s="1812"/>
      <c r="J14" s="1812"/>
      <c r="K14" s="1812"/>
      <c r="L14" s="582"/>
    </row>
    <row r="15" spans="1:12" ht="15" customHeight="1">
      <c r="A15" s="34"/>
      <c r="B15" s="35" t="s">
        <v>550</v>
      </c>
      <c r="C15" s="33"/>
      <c r="D15" s="672">
        <v>2022</v>
      </c>
      <c r="E15" s="1812">
        <f t="shared" ref="E15:E17" si="0">SUM(F15:G15)</f>
        <v>43</v>
      </c>
      <c r="F15" s="1794">
        <v>18</v>
      </c>
      <c r="G15" s="1794">
        <v>25</v>
      </c>
      <c r="H15" s="36"/>
      <c r="I15" s="1812">
        <f t="shared" ref="I15:I17" si="1">SUM(J15:K15)</f>
        <v>205</v>
      </c>
      <c r="J15" s="1818">
        <v>63</v>
      </c>
      <c r="K15" s="1819">
        <v>142</v>
      </c>
      <c r="L15" s="582"/>
    </row>
    <row r="16" spans="1:12" ht="15" customHeight="1">
      <c r="A16" s="37"/>
      <c r="B16" s="38" t="s">
        <v>551</v>
      </c>
      <c r="C16" s="33"/>
      <c r="D16" s="672">
        <v>2023</v>
      </c>
      <c r="E16" s="1812">
        <f t="shared" si="0"/>
        <v>39</v>
      </c>
      <c r="F16" s="1794">
        <v>17</v>
      </c>
      <c r="G16" s="1794">
        <v>22</v>
      </c>
      <c r="H16" s="36"/>
      <c r="I16" s="1812">
        <f t="shared" si="1"/>
        <v>257</v>
      </c>
      <c r="J16" s="1818">
        <v>71</v>
      </c>
      <c r="K16" s="1819">
        <v>186</v>
      </c>
      <c r="L16" s="582"/>
    </row>
    <row r="17" spans="1:12" ht="15" customHeight="1">
      <c r="A17" s="37"/>
      <c r="B17" s="38"/>
      <c r="C17" s="33"/>
      <c r="D17" s="672">
        <v>2024</v>
      </c>
      <c r="E17" s="1812">
        <f t="shared" si="0"/>
        <v>29</v>
      </c>
      <c r="F17" s="1794">
        <v>12</v>
      </c>
      <c r="G17" s="1794">
        <v>17</v>
      </c>
      <c r="H17" s="1801"/>
      <c r="I17" s="1812">
        <f t="shared" si="1"/>
        <v>260</v>
      </c>
      <c r="J17" s="1818">
        <v>73</v>
      </c>
      <c r="K17" s="1819">
        <v>187</v>
      </c>
      <c r="L17" s="582"/>
    </row>
    <row r="18" spans="1:12" ht="18" customHeight="1">
      <c r="A18" s="15"/>
      <c r="B18" s="10" t="s">
        <v>46</v>
      </c>
      <c r="C18" s="33"/>
      <c r="D18" s="672"/>
      <c r="E18" s="1812"/>
      <c r="F18" s="1812"/>
      <c r="G18" s="1812"/>
      <c r="H18" s="36"/>
      <c r="I18" s="1812"/>
      <c r="J18" s="1812"/>
      <c r="K18" s="1812"/>
      <c r="L18" s="582"/>
    </row>
    <row r="19" spans="1:12" ht="15" customHeight="1">
      <c r="A19" s="34"/>
      <c r="B19" s="35" t="s">
        <v>552</v>
      </c>
      <c r="C19" s="33"/>
      <c r="D19" s="672">
        <v>2022</v>
      </c>
      <c r="E19" s="1812">
        <f t="shared" ref="E19:E21" si="2">SUM(F19:G19)</f>
        <v>293</v>
      </c>
      <c r="F19" s="1794">
        <v>70</v>
      </c>
      <c r="G19" s="1794">
        <v>223</v>
      </c>
      <c r="H19" s="36"/>
      <c r="I19" s="1812">
        <f t="shared" ref="I19:I21" si="3">SUM(J19:K19)</f>
        <v>3013</v>
      </c>
      <c r="J19" s="1820">
        <v>1695</v>
      </c>
      <c r="K19" s="1821">
        <v>1318</v>
      </c>
      <c r="L19" s="582"/>
    </row>
    <row r="20" spans="1:12" ht="15" customHeight="1">
      <c r="A20" s="37"/>
      <c r="B20" s="38" t="s">
        <v>553</v>
      </c>
      <c r="C20" s="33"/>
      <c r="D20" s="672">
        <v>2023</v>
      </c>
      <c r="E20" s="1812">
        <f t="shared" si="2"/>
        <v>307</v>
      </c>
      <c r="F20" s="1794">
        <v>80</v>
      </c>
      <c r="G20" s="1794">
        <v>227</v>
      </c>
      <c r="H20" s="36"/>
      <c r="I20" s="1812">
        <f t="shared" si="3"/>
        <v>3270</v>
      </c>
      <c r="J20" s="1820">
        <v>1856</v>
      </c>
      <c r="K20" s="1821">
        <v>1414</v>
      </c>
      <c r="L20" s="582"/>
    </row>
    <row r="21" spans="1:12" ht="15" customHeight="1">
      <c r="A21" s="37"/>
      <c r="B21" s="38"/>
      <c r="C21" s="33"/>
      <c r="D21" s="672">
        <v>2024</v>
      </c>
      <c r="E21" s="1812">
        <f t="shared" si="2"/>
        <v>316</v>
      </c>
      <c r="F21" s="1794">
        <v>82</v>
      </c>
      <c r="G21" s="1794">
        <v>234</v>
      </c>
      <c r="H21" s="1801"/>
      <c r="I21" s="1812">
        <f t="shared" si="3"/>
        <v>3534</v>
      </c>
      <c r="J21" s="1820">
        <v>2040</v>
      </c>
      <c r="K21" s="1821">
        <v>1494</v>
      </c>
      <c r="L21" s="582"/>
    </row>
    <row r="22" spans="1:12" ht="8.1" customHeight="1">
      <c r="A22" s="37"/>
      <c r="B22" s="38"/>
      <c r="C22" s="33"/>
      <c r="D22" s="672"/>
      <c r="E22" s="1812"/>
      <c r="F22" s="1812"/>
      <c r="G22" s="1812"/>
      <c r="H22" s="36"/>
      <c r="I22" s="1812"/>
      <c r="J22" s="1812"/>
      <c r="K22" s="1812"/>
      <c r="L22" s="582"/>
    </row>
    <row r="23" spans="1:12" ht="15" customHeight="1">
      <c r="A23" s="34"/>
      <c r="B23" s="35" t="s">
        <v>554</v>
      </c>
      <c r="C23" s="33"/>
      <c r="D23" s="672">
        <v>2022</v>
      </c>
      <c r="E23" s="1812">
        <f t="shared" ref="E23:E25" si="4">SUM(F23:G23)</f>
        <v>286</v>
      </c>
      <c r="F23" s="1794">
        <v>99</v>
      </c>
      <c r="G23" s="1794">
        <v>187</v>
      </c>
      <c r="H23" s="36"/>
      <c r="I23" s="1812">
        <f t="shared" ref="I23:I25" si="5">SUM(J23:K23)</f>
        <v>2818</v>
      </c>
      <c r="J23" s="1820">
        <v>1163</v>
      </c>
      <c r="K23" s="1821">
        <v>1655</v>
      </c>
      <c r="L23" s="582"/>
    </row>
    <row r="24" spans="1:12" ht="15" customHeight="1">
      <c r="A24" s="37"/>
      <c r="B24" s="38" t="s">
        <v>555</v>
      </c>
      <c r="C24" s="33"/>
      <c r="D24" s="672">
        <v>2023</v>
      </c>
      <c r="E24" s="1812">
        <f t="shared" si="4"/>
        <v>280</v>
      </c>
      <c r="F24" s="1794">
        <v>94</v>
      </c>
      <c r="G24" s="1794">
        <v>186</v>
      </c>
      <c r="H24" s="36"/>
      <c r="I24" s="1812">
        <f t="shared" si="5"/>
        <v>2909</v>
      </c>
      <c r="J24" s="1820">
        <v>1212</v>
      </c>
      <c r="K24" s="1821">
        <v>1697</v>
      </c>
      <c r="L24" s="582"/>
    </row>
    <row r="25" spans="1:12" ht="15" customHeight="1">
      <c r="A25" s="37"/>
      <c r="B25" s="38"/>
      <c r="C25" s="33"/>
      <c r="D25" s="672">
        <v>2024</v>
      </c>
      <c r="E25" s="1812">
        <f t="shared" si="4"/>
        <v>271</v>
      </c>
      <c r="F25" s="1794">
        <v>89</v>
      </c>
      <c r="G25" s="1794">
        <v>182</v>
      </c>
      <c r="H25" s="1801"/>
      <c r="I25" s="1812">
        <f t="shared" si="5"/>
        <v>2944</v>
      </c>
      <c r="J25" s="1820">
        <v>1212</v>
      </c>
      <c r="K25" s="1821">
        <v>1732</v>
      </c>
      <c r="L25" s="582"/>
    </row>
    <row r="26" spans="1:12" ht="8.1" customHeight="1">
      <c r="A26" s="37"/>
      <c r="B26" s="38"/>
      <c r="C26" s="33"/>
      <c r="D26" s="672"/>
      <c r="E26" s="1812"/>
      <c r="F26" s="1812"/>
      <c r="G26" s="1812"/>
      <c r="H26" s="36"/>
      <c r="I26" s="1812"/>
      <c r="J26" s="1812"/>
      <c r="K26" s="1812"/>
      <c r="L26" s="582"/>
    </row>
    <row r="27" spans="1:12" ht="15" customHeight="1">
      <c r="A27" s="34"/>
      <c r="B27" s="35" t="s">
        <v>556</v>
      </c>
      <c r="C27" s="33"/>
      <c r="D27" s="672">
        <v>2022</v>
      </c>
      <c r="E27" s="1812">
        <f t="shared" ref="E27:E29" si="6">SUM(F27:G27)</f>
        <v>98</v>
      </c>
      <c r="F27" s="1794">
        <v>45</v>
      </c>
      <c r="G27" s="1794">
        <v>53</v>
      </c>
      <c r="H27" s="36"/>
      <c r="I27" s="1812">
        <f t="shared" ref="I27:I29" si="7">SUM(J27:K27)</f>
        <v>920</v>
      </c>
      <c r="J27" s="1818">
        <v>765</v>
      </c>
      <c r="K27" s="1819">
        <v>155</v>
      </c>
      <c r="L27" s="582"/>
    </row>
    <row r="28" spans="1:12" ht="15" customHeight="1">
      <c r="A28" s="37"/>
      <c r="B28" s="38" t="s">
        <v>557</v>
      </c>
      <c r="C28" s="33"/>
      <c r="D28" s="672">
        <v>2023</v>
      </c>
      <c r="E28" s="1812">
        <f t="shared" si="6"/>
        <v>92</v>
      </c>
      <c r="F28" s="1794">
        <v>45</v>
      </c>
      <c r="G28" s="1794">
        <v>47</v>
      </c>
      <c r="H28" s="36"/>
      <c r="I28" s="1812">
        <f t="shared" si="7"/>
        <v>785</v>
      </c>
      <c r="J28" s="1818">
        <v>641</v>
      </c>
      <c r="K28" s="1819">
        <v>144</v>
      </c>
      <c r="L28" s="582"/>
    </row>
    <row r="29" spans="1:12" ht="15" customHeight="1">
      <c r="A29" s="37"/>
      <c r="B29" s="38"/>
      <c r="C29" s="33"/>
      <c r="D29" s="672">
        <v>2024</v>
      </c>
      <c r="E29" s="1812">
        <f t="shared" si="6"/>
        <v>97</v>
      </c>
      <c r="F29" s="1794">
        <v>50</v>
      </c>
      <c r="G29" s="1794">
        <v>47</v>
      </c>
      <c r="H29" s="1801"/>
      <c r="I29" s="1812">
        <f t="shared" si="7"/>
        <v>643</v>
      </c>
      <c r="J29" s="1818">
        <v>497</v>
      </c>
      <c r="K29" s="1819">
        <v>146</v>
      </c>
      <c r="L29" s="582"/>
    </row>
    <row r="30" spans="1:12" ht="8.1" customHeight="1">
      <c r="A30" s="37"/>
      <c r="B30" s="38"/>
      <c r="C30" s="33"/>
      <c r="D30" s="672"/>
      <c r="E30" s="1812"/>
      <c r="F30" s="1812"/>
      <c r="G30" s="1812"/>
      <c r="H30" s="36"/>
      <c r="I30" s="1812"/>
      <c r="J30" s="1812"/>
      <c r="K30" s="1812"/>
      <c r="L30" s="582"/>
    </row>
    <row r="31" spans="1:12" ht="18" customHeight="1">
      <c r="A31" s="15"/>
      <c r="B31" s="10" t="s">
        <v>23</v>
      </c>
      <c r="C31" s="33"/>
      <c r="D31" s="672"/>
      <c r="E31" s="1812"/>
      <c r="F31" s="1812"/>
      <c r="G31" s="1812"/>
      <c r="H31" s="36"/>
      <c r="I31" s="1812"/>
      <c r="J31" s="1812"/>
      <c r="K31" s="1812"/>
      <c r="L31" s="582"/>
    </row>
    <row r="32" spans="1:12" ht="15" customHeight="1">
      <c r="A32" s="34"/>
      <c r="B32" s="35" t="s">
        <v>558</v>
      </c>
      <c r="C32" s="33"/>
      <c r="D32" s="672">
        <v>2022</v>
      </c>
      <c r="E32" s="1812">
        <f t="shared" ref="E32:E34" si="8">SUM(F32:G32)</f>
        <v>71</v>
      </c>
      <c r="F32" s="1794">
        <v>29</v>
      </c>
      <c r="G32" s="1794">
        <v>42</v>
      </c>
      <c r="H32" s="36"/>
      <c r="I32" s="1812">
        <f t="shared" ref="I32:I34" si="9">SUM(J32:K32)</f>
        <v>425</v>
      </c>
      <c r="J32" s="1818">
        <v>301</v>
      </c>
      <c r="K32" s="1819">
        <v>124</v>
      </c>
      <c r="L32" s="582"/>
    </row>
    <row r="33" spans="1:12" ht="15" customHeight="1">
      <c r="A33" s="37"/>
      <c r="B33" s="38" t="s">
        <v>559</v>
      </c>
      <c r="C33" s="33"/>
      <c r="D33" s="672">
        <v>2023</v>
      </c>
      <c r="E33" s="1812">
        <f t="shared" si="8"/>
        <v>67</v>
      </c>
      <c r="F33" s="1794">
        <v>26</v>
      </c>
      <c r="G33" s="1794">
        <v>41</v>
      </c>
      <c r="H33" s="36"/>
      <c r="I33" s="1812">
        <f t="shared" si="9"/>
        <v>399</v>
      </c>
      <c r="J33" s="1818">
        <v>281</v>
      </c>
      <c r="K33" s="1819">
        <v>118</v>
      </c>
      <c r="L33" s="582"/>
    </row>
    <row r="34" spans="1:12" ht="15" customHeight="1">
      <c r="A34" s="37"/>
      <c r="B34" s="38"/>
      <c r="C34" s="33"/>
      <c r="D34" s="672">
        <v>2024</v>
      </c>
      <c r="E34" s="1812">
        <f t="shared" si="8"/>
        <v>70</v>
      </c>
      <c r="F34" s="1794">
        <v>25</v>
      </c>
      <c r="G34" s="1794">
        <v>45</v>
      </c>
      <c r="H34" s="1801"/>
      <c r="I34" s="1812">
        <f t="shared" si="9"/>
        <v>420</v>
      </c>
      <c r="J34" s="1818">
        <v>280</v>
      </c>
      <c r="K34" s="1819">
        <v>140</v>
      </c>
      <c r="L34" s="582"/>
    </row>
    <row r="35" spans="1:12" ht="8.1" customHeight="1">
      <c r="A35" s="37"/>
      <c r="B35" s="38"/>
      <c r="C35" s="33"/>
      <c r="D35" s="672"/>
      <c r="E35" s="1812"/>
      <c r="F35" s="1812"/>
      <c r="G35" s="1812"/>
      <c r="H35" s="36"/>
      <c r="I35" s="1812"/>
      <c r="J35" s="1812"/>
      <c r="K35" s="1812"/>
      <c r="L35" s="582"/>
    </row>
    <row r="36" spans="1:12" ht="15" customHeight="1">
      <c r="A36" s="34"/>
      <c r="B36" s="35" t="s">
        <v>560</v>
      </c>
      <c r="C36" s="33"/>
      <c r="D36" s="672">
        <v>2022</v>
      </c>
      <c r="E36" s="1812">
        <f t="shared" ref="E36:E38" si="10">SUM(F36:G36)</f>
        <v>305</v>
      </c>
      <c r="F36" s="1794">
        <v>141</v>
      </c>
      <c r="G36" s="1794">
        <v>164</v>
      </c>
      <c r="H36" s="36"/>
      <c r="I36" s="1812">
        <f t="shared" ref="I36:I38" si="11">SUM(J36:K36)</f>
        <v>2809</v>
      </c>
      <c r="J36" s="1820">
        <v>2096</v>
      </c>
      <c r="K36" s="1819">
        <v>713</v>
      </c>
      <c r="L36" s="582"/>
    </row>
    <row r="37" spans="1:12" ht="15" customHeight="1">
      <c r="A37" s="37"/>
      <c r="B37" s="38" t="s">
        <v>561</v>
      </c>
      <c r="C37" s="33"/>
      <c r="D37" s="672">
        <v>2023</v>
      </c>
      <c r="E37" s="1812">
        <f t="shared" si="10"/>
        <v>301</v>
      </c>
      <c r="F37" s="1794">
        <v>133</v>
      </c>
      <c r="G37" s="1794">
        <v>168</v>
      </c>
      <c r="H37" s="36"/>
      <c r="I37" s="1812">
        <f t="shared" si="11"/>
        <v>2286</v>
      </c>
      <c r="J37" s="1820">
        <v>1695</v>
      </c>
      <c r="K37" s="1819">
        <v>591</v>
      </c>
      <c r="L37" s="582"/>
    </row>
    <row r="38" spans="1:12" ht="15" customHeight="1">
      <c r="A38" s="37"/>
      <c r="B38" s="38"/>
      <c r="C38" s="33"/>
      <c r="D38" s="672">
        <v>2024</v>
      </c>
      <c r="E38" s="1812">
        <f t="shared" si="10"/>
        <v>298</v>
      </c>
      <c r="F38" s="1794">
        <v>132</v>
      </c>
      <c r="G38" s="1794">
        <v>166</v>
      </c>
      <c r="H38" s="1801"/>
      <c r="I38" s="1812">
        <f t="shared" si="11"/>
        <v>2046</v>
      </c>
      <c r="J38" s="1820">
        <v>1522</v>
      </c>
      <c r="K38" s="1819">
        <v>524</v>
      </c>
      <c r="L38" s="582"/>
    </row>
    <row r="39" spans="1:12" ht="8.1" customHeight="1">
      <c r="A39" s="37"/>
      <c r="B39" s="38"/>
      <c r="C39" s="33"/>
      <c r="D39" s="672"/>
      <c r="E39" s="1812"/>
      <c r="F39" s="1812"/>
      <c r="G39" s="1812"/>
      <c r="H39" s="36"/>
      <c r="I39" s="1812"/>
      <c r="J39" s="1812"/>
      <c r="K39" s="1812"/>
      <c r="L39" s="582"/>
    </row>
    <row r="40" spans="1:12" s="32" customFormat="1" ht="15" customHeight="1">
      <c r="A40" s="40"/>
      <c r="B40" s="35" t="s">
        <v>562</v>
      </c>
      <c r="C40" s="33"/>
      <c r="D40" s="672">
        <v>2022</v>
      </c>
      <c r="E40" s="1812">
        <f t="shared" ref="E40:E42" si="12">SUM(F40:G40)</f>
        <v>62</v>
      </c>
      <c r="F40" s="1794">
        <v>21</v>
      </c>
      <c r="G40" s="1794">
        <v>41</v>
      </c>
      <c r="H40" s="36"/>
      <c r="I40" s="1812">
        <f t="shared" ref="I40:I42" si="13">SUM(J40:K40)</f>
        <v>529</v>
      </c>
      <c r="J40" s="1818">
        <v>157</v>
      </c>
      <c r="K40" s="1819">
        <v>372</v>
      </c>
      <c r="L40" s="41"/>
    </row>
    <row r="41" spans="1:12" s="32" customFormat="1" ht="15" customHeight="1">
      <c r="A41" s="40"/>
      <c r="B41" s="38" t="s">
        <v>563</v>
      </c>
      <c r="C41" s="33"/>
      <c r="D41" s="672">
        <v>2023</v>
      </c>
      <c r="E41" s="1812">
        <f t="shared" si="12"/>
        <v>65</v>
      </c>
      <c r="F41" s="1794">
        <v>20</v>
      </c>
      <c r="G41" s="1794">
        <v>45</v>
      </c>
      <c r="H41" s="36"/>
      <c r="I41" s="1812">
        <f t="shared" si="13"/>
        <v>698</v>
      </c>
      <c r="J41" s="1818">
        <v>226</v>
      </c>
      <c r="K41" s="1819">
        <v>472</v>
      </c>
      <c r="L41" s="41"/>
    </row>
    <row r="42" spans="1:12" s="32" customFormat="1" ht="15" customHeight="1">
      <c r="A42" s="40"/>
      <c r="B42" s="38"/>
      <c r="C42" s="33"/>
      <c r="D42" s="672">
        <v>2024</v>
      </c>
      <c r="E42" s="1812">
        <f t="shared" si="12"/>
        <v>66</v>
      </c>
      <c r="F42" s="1794">
        <v>20</v>
      </c>
      <c r="G42" s="1794">
        <v>46</v>
      </c>
      <c r="H42" s="1801"/>
      <c r="I42" s="1812">
        <f t="shared" si="13"/>
        <v>847</v>
      </c>
      <c r="J42" s="1818">
        <v>269</v>
      </c>
      <c r="K42" s="1819">
        <v>578</v>
      </c>
      <c r="L42" s="41"/>
    </row>
    <row r="43" spans="1:12" s="32" customFormat="1" ht="8.1" customHeight="1">
      <c r="A43" s="40"/>
      <c r="B43" s="38"/>
      <c r="C43" s="33"/>
      <c r="D43" s="672"/>
      <c r="E43" s="1812"/>
      <c r="F43" s="1812"/>
      <c r="G43" s="1812"/>
      <c r="H43" s="36"/>
      <c r="I43" s="1812"/>
      <c r="J43" s="1812"/>
      <c r="K43" s="1812"/>
      <c r="L43" s="41"/>
    </row>
    <row r="44" spans="1:12" s="32" customFormat="1" ht="15" customHeight="1">
      <c r="A44" s="40"/>
      <c r="B44" s="42" t="s">
        <v>564</v>
      </c>
      <c r="C44" s="43"/>
      <c r="D44" s="672">
        <v>2022</v>
      </c>
      <c r="E44" s="1812">
        <f t="shared" ref="E44:E46" si="14">SUM(F44:G44)</f>
        <v>29</v>
      </c>
      <c r="F44" s="1794">
        <v>13</v>
      </c>
      <c r="G44" s="1794">
        <v>16</v>
      </c>
      <c r="H44" s="36"/>
      <c r="I44" s="1812">
        <f t="shared" ref="I44:I46" si="15">SUM(J44:K44)</f>
        <v>145</v>
      </c>
      <c r="J44" s="1818">
        <v>101</v>
      </c>
      <c r="K44" s="1819">
        <v>44</v>
      </c>
      <c r="L44" s="33"/>
    </row>
    <row r="45" spans="1:12" s="32" customFormat="1" ht="15" customHeight="1">
      <c r="A45" s="40"/>
      <c r="B45" s="44" t="s">
        <v>565</v>
      </c>
      <c r="C45" s="43"/>
      <c r="D45" s="672">
        <v>2023</v>
      </c>
      <c r="E45" s="1812">
        <f t="shared" si="14"/>
        <v>30</v>
      </c>
      <c r="F45" s="1794">
        <v>14</v>
      </c>
      <c r="G45" s="1794">
        <v>16</v>
      </c>
      <c r="H45" s="36"/>
      <c r="I45" s="1812">
        <f t="shared" si="15"/>
        <v>328</v>
      </c>
      <c r="J45" s="1818">
        <v>175</v>
      </c>
      <c r="K45" s="1819">
        <v>153</v>
      </c>
      <c r="L45" s="33"/>
    </row>
    <row r="46" spans="1:12" s="32" customFormat="1" ht="15" customHeight="1">
      <c r="A46" s="40"/>
      <c r="B46" s="38"/>
      <c r="C46" s="33"/>
      <c r="D46" s="672">
        <v>2024</v>
      </c>
      <c r="E46" s="1812">
        <f t="shared" si="14"/>
        <v>30</v>
      </c>
      <c r="F46" s="1794">
        <v>15</v>
      </c>
      <c r="G46" s="1794">
        <v>15</v>
      </c>
      <c r="H46" s="1801"/>
      <c r="I46" s="1812">
        <f t="shared" si="15"/>
        <v>397</v>
      </c>
      <c r="J46" s="1818">
        <v>180</v>
      </c>
      <c r="K46" s="1819">
        <v>217</v>
      </c>
      <c r="L46" s="41"/>
    </row>
    <row r="47" spans="1:12" s="32" customFormat="1" ht="8.1" customHeight="1">
      <c r="A47" s="40"/>
      <c r="B47" s="38"/>
      <c r="C47" s="33"/>
      <c r="D47" s="672"/>
      <c r="E47" s="1812"/>
      <c r="F47" s="1812"/>
      <c r="G47" s="1812"/>
      <c r="H47" s="36"/>
      <c r="I47" s="1812"/>
      <c r="J47" s="1812"/>
      <c r="K47" s="1812"/>
      <c r="L47" s="41"/>
    </row>
    <row r="48" spans="1:12" s="32" customFormat="1" ht="18" customHeight="1">
      <c r="A48" s="40"/>
      <c r="B48" s="10" t="s">
        <v>26</v>
      </c>
      <c r="C48" s="33"/>
      <c r="D48" s="672"/>
      <c r="E48" s="1812"/>
      <c r="F48" s="1812"/>
      <c r="G48" s="1812"/>
      <c r="H48" s="36"/>
      <c r="I48" s="1812"/>
      <c r="J48" s="1812"/>
      <c r="K48" s="1812"/>
      <c r="L48" s="33"/>
    </row>
    <row r="49" spans="1:12" s="32" customFormat="1" ht="15" customHeight="1">
      <c r="A49" s="40"/>
      <c r="B49" s="35" t="s">
        <v>566</v>
      </c>
      <c r="C49" s="33"/>
      <c r="D49" s="672">
        <v>2022</v>
      </c>
      <c r="E49" s="1812">
        <f t="shared" ref="E49:E51" si="16">SUM(F49:G49)</f>
        <v>48</v>
      </c>
      <c r="F49" s="1794">
        <v>11</v>
      </c>
      <c r="G49" s="1794">
        <v>37</v>
      </c>
      <c r="H49" s="36"/>
      <c r="I49" s="1812">
        <f t="shared" ref="I49:I51" si="17">SUM(J49:K49)</f>
        <v>451</v>
      </c>
      <c r="J49" s="1818">
        <v>224</v>
      </c>
      <c r="K49" s="1819">
        <v>227</v>
      </c>
      <c r="L49" s="41"/>
    </row>
    <row r="50" spans="1:12" s="32" customFormat="1" ht="15" customHeight="1">
      <c r="A50" s="40"/>
      <c r="B50" s="38" t="s">
        <v>567</v>
      </c>
      <c r="C50" s="33"/>
      <c r="D50" s="672">
        <v>2023</v>
      </c>
      <c r="E50" s="1812">
        <f t="shared" si="16"/>
        <v>51</v>
      </c>
      <c r="F50" s="1794">
        <v>13</v>
      </c>
      <c r="G50" s="1794">
        <v>38</v>
      </c>
      <c r="H50" s="36"/>
      <c r="I50" s="1812">
        <f t="shared" si="17"/>
        <v>486</v>
      </c>
      <c r="J50" s="1818">
        <v>253</v>
      </c>
      <c r="K50" s="1819">
        <v>233</v>
      </c>
      <c r="L50" s="41"/>
    </row>
    <row r="51" spans="1:12" s="32" customFormat="1" ht="15" customHeight="1">
      <c r="A51" s="40"/>
      <c r="B51" s="38"/>
      <c r="C51" s="33"/>
      <c r="D51" s="672">
        <v>2024</v>
      </c>
      <c r="E51" s="1812">
        <f t="shared" si="16"/>
        <v>53</v>
      </c>
      <c r="F51" s="1794">
        <v>14</v>
      </c>
      <c r="G51" s="1794">
        <v>39</v>
      </c>
      <c r="H51" s="1801"/>
      <c r="I51" s="1812">
        <f t="shared" si="17"/>
        <v>501</v>
      </c>
      <c r="J51" s="1818">
        <v>269</v>
      </c>
      <c r="K51" s="1819">
        <v>232</v>
      </c>
      <c r="L51" s="41"/>
    </row>
    <row r="52" spans="1:12" s="40" customFormat="1" ht="18" customHeight="1" thickBot="1">
      <c r="A52" s="798"/>
      <c r="B52" s="799"/>
      <c r="C52" s="799"/>
      <c r="D52" s="800"/>
      <c r="E52" s="1840"/>
      <c r="F52" s="1841"/>
      <c r="G52" s="1841"/>
      <c r="H52" s="1797"/>
      <c r="I52" s="1842"/>
      <c r="J52" s="1841"/>
      <c r="K52" s="1841"/>
      <c r="L52" s="800"/>
    </row>
    <row r="53" spans="1:12" s="803" customFormat="1" ht="16.5" customHeight="1">
      <c r="E53" s="1813"/>
      <c r="F53" s="1814"/>
      <c r="G53" s="1814"/>
      <c r="H53" s="845"/>
      <c r="I53" s="1816"/>
      <c r="J53" s="1816"/>
      <c r="K53" s="1814"/>
      <c r="L53" s="374" t="s">
        <v>804</v>
      </c>
    </row>
    <row r="54" spans="1:12" s="803" customFormat="1" ht="15" customHeight="1">
      <c r="B54" s="806"/>
      <c r="C54" s="719"/>
      <c r="D54" s="719"/>
      <c r="E54" s="1815"/>
      <c r="F54" s="1816"/>
      <c r="G54" s="1814"/>
      <c r="H54" s="845"/>
      <c r="I54" s="1816"/>
      <c r="J54" s="1816"/>
      <c r="K54" s="1814"/>
      <c r="L54" s="375" t="s">
        <v>786</v>
      </c>
    </row>
  </sheetData>
  <mergeCells count="4">
    <mergeCell ref="E8:G8"/>
    <mergeCell ref="I8:K8"/>
    <mergeCell ref="E9:G9"/>
    <mergeCell ref="I9:K9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9" tint="0.39997558519241921"/>
    <pageSetUpPr fitToPage="1"/>
  </sheetPr>
  <dimension ref="A1:O82"/>
  <sheetViews>
    <sheetView view="pageBreakPreview" topLeftCell="B1" zoomScale="80" zoomScaleNormal="100" zoomScaleSheetLayoutView="80" workbookViewId="0">
      <pane xSplit="3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6.5"/>
  <cols>
    <col min="1" max="1" width="2.140625" style="638" customWidth="1"/>
    <col min="2" max="2" width="12.140625" style="638" customWidth="1"/>
    <col min="3" max="3" width="37.28515625" style="638" customWidth="1"/>
    <col min="4" max="4" width="10.28515625" style="659" customWidth="1"/>
    <col min="5" max="5" width="7.7109375" style="638" customWidth="1"/>
    <col min="6" max="6" width="10.140625" style="638" customWidth="1"/>
    <col min="7" max="7" width="12.28515625" style="638" customWidth="1"/>
    <col min="8" max="8" width="1.140625" style="638" customWidth="1"/>
    <col min="9" max="9" width="7.7109375" style="638" customWidth="1"/>
    <col min="10" max="10" width="10.140625" style="638" customWidth="1"/>
    <col min="11" max="11" width="12.28515625" style="638" customWidth="1"/>
    <col min="12" max="12" width="1.140625" style="638" customWidth="1"/>
    <col min="13" max="16384" width="12.5703125" style="638"/>
  </cols>
  <sheetData>
    <row r="1" spans="1:12">
      <c r="K1" s="2380" t="s">
        <v>110</v>
      </c>
    </row>
    <row r="2" spans="1:12">
      <c r="K2" s="2381" t="s">
        <v>111</v>
      </c>
    </row>
    <row r="3" spans="1:12" ht="10.15" customHeight="1"/>
    <row r="4" spans="1:12" s="1" customFormat="1" ht="16.5" customHeight="1">
      <c r="B4" s="676" t="s">
        <v>1445</v>
      </c>
      <c r="C4" s="677" t="s">
        <v>1200</v>
      </c>
      <c r="D4" s="678"/>
      <c r="F4" s="679"/>
      <c r="G4" s="679"/>
      <c r="I4" s="680"/>
    </row>
    <row r="5" spans="1:12" s="1" customFormat="1" ht="20.100000000000001" customHeight="1">
      <c r="B5" s="681" t="s">
        <v>1446</v>
      </c>
      <c r="C5" s="682" t="s">
        <v>1152</v>
      </c>
      <c r="D5" s="683"/>
      <c r="F5" s="679"/>
      <c r="G5" s="679"/>
      <c r="I5" s="680"/>
    </row>
    <row r="6" spans="1:12" s="1969" customFormat="1" ht="20.100000000000001" customHeight="1" thickBot="1">
      <c r="D6" s="1970"/>
      <c r="F6" s="1971"/>
      <c r="G6" s="1971"/>
      <c r="I6" s="1972"/>
    </row>
    <row r="7" spans="1:12" s="1" customFormat="1" ht="2.25" customHeight="1" thickTop="1">
      <c r="A7" s="685"/>
      <c r="B7" s="686"/>
      <c r="C7" s="686"/>
      <c r="D7" s="687"/>
      <c r="E7" s="2346" t="s">
        <v>393</v>
      </c>
      <c r="F7" s="2346"/>
      <c r="G7" s="2346"/>
      <c r="H7" s="686"/>
      <c r="I7" s="688"/>
      <c r="J7" s="689"/>
      <c r="K7" s="686"/>
      <c r="L7" s="685"/>
    </row>
    <row r="8" spans="1:12" s="1" customFormat="1" ht="15" customHeight="1">
      <c r="A8" s="2"/>
      <c r="B8" s="10" t="s">
        <v>568</v>
      </c>
      <c r="C8" s="7"/>
      <c r="D8" s="690" t="s">
        <v>1</v>
      </c>
      <c r="E8" s="2340"/>
      <c r="F8" s="2340"/>
      <c r="G8" s="2340"/>
      <c r="H8" s="691"/>
      <c r="I8" s="2347" t="s">
        <v>394</v>
      </c>
      <c r="J8" s="2347"/>
      <c r="K8" s="2347"/>
      <c r="L8" s="2"/>
    </row>
    <row r="9" spans="1:12" s="1" customFormat="1" ht="15" customHeight="1">
      <c r="A9" s="2"/>
      <c r="B9" s="692" t="s">
        <v>569</v>
      </c>
      <c r="C9" s="7"/>
      <c r="D9" s="715" t="s">
        <v>6</v>
      </c>
      <c r="E9" s="2341" t="s">
        <v>397</v>
      </c>
      <c r="F9" s="2341"/>
      <c r="G9" s="2341"/>
      <c r="H9" s="716"/>
      <c r="I9" s="2348" t="s">
        <v>358</v>
      </c>
      <c r="J9" s="2348"/>
      <c r="K9" s="2348"/>
      <c r="L9" s="2"/>
    </row>
    <row r="10" spans="1:12" s="1" customFormat="1" ht="19.5" customHeight="1">
      <c r="A10" s="2"/>
      <c r="B10" s="7"/>
      <c r="C10" s="27"/>
      <c r="D10" s="690"/>
      <c r="E10" s="477" t="s">
        <v>2</v>
      </c>
      <c r="F10" s="477" t="s">
        <v>570</v>
      </c>
      <c r="G10" s="477" t="s">
        <v>34</v>
      </c>
      <c r="H10" s="477"/>
      <c r="I10" s="477" t="s">
        <v>2</v>
      </c>
      <c r="J10" s="477" t="s">
        <v>570</v>
      </c>
      <c r="K10" s="477" t="s">
        <v>34</v>
      </c>
      <c r="L10" s="2"/>
    </row>
    <row r="11" spans="1:12" s="1" customFormat="1" ht="14.25" customHeight="1">
      <c r="A11" s="2"/>
      <c r="B11" s="7"/>
      <c r="C11" s="27"/>
      <c r="D11" s="690"/>
      <c r="E11" s="478" t="s">
        <v>7</v>
      </c>
      <c r="F11" s="478" t="s">
        <v>571</v>
      </c>
      <c r="G11" s="478" t="s">
        <v>36</v>
      </c>
      <c r="H11" s="478"/>
      <c r="I11" s="478" t="s">
        <v>7</v>
      </c>
      <c r="J11" s="478" t="s">
        <v>571</v>
      </c>
      <c r="K11" s="478" t="s">
        <v>36</v>
      </c>
      <c r="L11" s="2"/>
    </row>
    <row r="12" spans="1:12" s="1" customFormat="1" ht="3" customHeight="1">
      <c r="A12" s="695"/>
      <c r="B12" s="695"/>
      <c r="C12" s="695"/>
      <c r="D12" s="696"/>
      <c r="E12" s="695"/>
      <c r="F12" s="697"/>
      <c r="G12" s="697"/>
      <c r="H12" s="695"/>
      <c r="I12" s="698"/>
      <c r="J12" s="697"/>
      <c r="K12" s="695"/>
      <c r="L12" s="695"/>
    </row>
    <row r="13" spans="1:12" s="1" customFormat="1" ht="8.1" customHeight="1">
      <c r="A13" s="2"/>
      <c r="B13" s="2"/>
      <c r="C13" s="2"/>
      <c r="D13" s="760"/>
      <c r="E13" s="2"/>
      <c r="F13" s="761"/>
      <c r="G13" s="761"/>
      <c r="H13" s="2"/>
      <c r="I13" s="762"/>
      <c r="J13" s="761"/>
      <c r="K13" s="2"/>
      <c r="L13" s="2"/>
    </row>
    <row r="14" spans="1:12" s="1" customFormat="1" ht="15" customHeight="1">
      <c r="A14" s="2"/>
      <c r="B14" s="10" t="s">
        <v>44</v>
      </c>
      <c r="C14" s="10"/>
      <c r="D14" s="763">
        <v>2022</v>
      </c>
      <c r="E14" s="764">
        <f>SUM(E19,E23,E27,E31,E35,E39,E43,E47,E51,E55,E59,E63,E67,E72,E76,'4.29 (samb) '!E14,'4.29 (samb) '!E18,'4.29 (samb) '!E22,'4.29 (samb) '!E26,'4.29 (samb) '!E30,'4.29 (samb) '!E34,'4.29 (samb) '!E38,'4.29 (samb) '!E42,'4.29 (samb) '!E46,'4.29 (samb) '!E51,'4.29 (samb) '!E55,'4.29 (samb) '!E59,'4.29 (samb) '!E63,'4.29 (samb) '!E68,'4.29 (samb) '!E72,'4.29 (samb) '!E76,'4.29 (samb) 2'!E14,'4.29 (samb) 2'!E18,'4.29 (samb) 2'!E22,'4.29 (samb) 2'!E27,'4.29 (samb) 2'!E31,'4.29 (samb) 2'!E35,'4.29 (samb) 2'!E39,,'4.29 (samb) 2'!E43,'4.29 (samb) 2'!E48,'4.29 (samb) 2'!E52,'4.29 (samb) 2'!E56,'4.29 (samb) 2'!E60,'4.29 (samb) 2'!E64,'4.29 (samb) 2'!E68,'4.29 (samb) 2'!E72,'4.29 (samb) 2'!E76,'4.29 (samb) 3'!E14,'4.29 (samb) 3'!E18,'4.29 (samb) 3'!E22,'4.29 (samb) 3'!E27,'4.29 (samb) 3'!E31,'4.29 (samb) 3'!E35,'4.29 (samb) 3'!E39,'4.29 (samb) 3'!E43,'4.29 (samb) 3'!E47,'4.29 (samb) 3'!E51,'4.29 (samb) 3'!E55,'4.29 (samb) 3'!E59,'4.29 (samb) 3'!E63,'4.29 (samb) 3'!E67,'4.29 (samb) 3'!E71,'4.29 (samb) 3'!E75,'4.29 (samb) 4'!E14,'4.29 (samb) 4'!E19,'4.29 (samb) 4'!E23,'4.29 (samb) 4'!E28,'4.29 (samb) 4'!E32,'4.29 (samb) 4'!E36,'4.29 (samb) 4'!E40,'4.29 (samb) 4'!E44,'4.29 (samb) 4'!E48,'4.29 (samb) 4'!E53,'4.29 (samb) 4'!E57,'4.29 (samb) 4'!E61,'4.29 (samb) 4'!E65,'4.29 (samb) 4'!E69,'4.29 (samb) 4'!E73,'4.29 (samb) 4'!E77,'4.29 (samb) 5'!E14,'4.29 (samb) 5'!E19,'4.29 (samb) 5'!E23,'4.29 (samb) 5'!E27,'4.29 (samb) 5'!E31,'4.29 (samb) 5'!E35,'4.29 (samb) 5'!E39,'4.29 (samb) 5'!E43,'4.29 (samb) 5'!E48,'4.29 (samb) 5'!E52,'4.29 (samb) 5'!E56,'4.29 (samb) 5'!E60,'4.29 (samb) 5'!E64,'4.29 (samb) 5'!E68,'4.29 (samb) 5'!E72,'4.29 (samb) 6'!E14,'4.29 (samb) 6'!E18,'4.29 (samb) 6'!E22,'4.29 (samb) 6'!E26,'4.29 (samb) 6'!E31,'4.29 (samb) 6'!E35,'4.29 (samb) 6'!E39,'4.29 (samb) 6'!E43,'4.29 (samb) 6'!E48)</f>
        <v>2771</v>
      </c>
      <c r="F14" s="764">
        <f>SUM(F19,F23,F27,F31,F35,F39,F43,F47,F51,F55,F59,F63,F67,F72,F76,'4.29 (samb) '!F14,'4.29 (samb) '!F18,'4.29 (samb) '!F22,'4.29 (samb) '!F26,'4.29 (samb) '!F30,'4.29 (samb) '!F34,'4.29 (samb) '!F38,'4.29 (samb) '!F42,'4.29 (samb) '!F46,'4.29 (samb) '!F51,'4.29 (samb) '!F55,'4.29 (samb) '!F59,'4.29 (samb) '!F63,'4.29 (samb) '!F68,'4.29 (samb) '!F72,'4.29 (samb) '!F76,'4.29 (samb) 2'!F14,'4.29 (samb) 2'!F18,'4.29 (samb) 2'!F22,'4.29 (samb) 2'!F27,'4.29 (samb) 2'!F31,'4.29 (samb) 2'!F35,'4.29 (samb) 2'!F39,'4.29 (samb) 2'!F43,'4.29 (samb) 2'!F48,'4.29 (samb) 2'!F52,'4.29 (samb) 2'!F56,'4.29 (samb) 2'!F60,'4.29 (samb) 2'!F64,'4.29 (samb) 2'!F68,'4.29 (samb) 2'!F72,'4.29 (samb) 2'!F76,'4.29 (samb) 3'!F14,'4.29 (samb) 3'!F18,'4.29 (samb) 3'!F22,'4.29 (samb) 3'!F27,'4.29 (samb) 3'!F31,'4.29 (samb) 3'!F35,'4.29 (samb) 3'!F39,'4.29 (samb) 3'!F43,'4.29 (samb) 3'!F47,'4.29 (samb) 3'!F51,'4.29 (samb) 3'!F55,'4.29 (samb) 3'!F59,'4.29 (samb) 3'!F63,'4.29 (samb) 3'!F67,'4.29 (samb) 3'!F71,'4.29 (samb) 3'!F75,'4.29 (samb) 4'!F14,'4.29 (samb) 4'!F19,'4.29 (samb) 4'!F23,'4.29 (samb) 4'!F28,'4.29 (samb) 4'!F32,'4.29 (samb) 4'!F36,'4.29 (samb) 4'!F40,'4.29 (samb) 4'!F44,'4.29 (samb) 4'!F48,'4.29 (samb) 4'!F53,'4.29 (samb) 4'!F57,'4.29 (samb) 4'!F61,'4.29 (samb) 4'!F65,'4.29 (samb) 4'!F69,'4.29 (samb) 4'!F73,'4.29 (samb) 4'!F77,'4.29 (samb) 5'!F14,'4.29 (samb) 5'!F19,'4.29 (samb) 5'!F23,'4.29 (samb) 5'!F27,'4.29 (samb) 5'!F31,'4.29 (samb) 5'!F35,'4.29 (samb) 5'!F39,'4.29 (samb) 5'!F43,'4.29 (samb) 5'!F48,'4.29 (samb) 5'!F52,'4.29 (samb) 5'!F56,'4.29 (samb) 5'!F60,'4.29 (samb) 5'!F64,'4.29 (samb) 5'!F68,'4.29 (samb) 5'!F72,'4.29 (samb) 6'!F14,'4.29 (samb) 6'!F18,'4.29 (samb) 6'!F22,'4.29 (samb) 6'!F26,'4.29 (samb) 6'!F31,'4.29 (samb) 6'!F35,'4.29 (samb) 6'!F39,'4.29 (samb) 6'!F43,'4.29 (samb) 6'!F48)</f>
        <v>1091</v>
      </c>
      <c r="G14" s="764">
        <f>SUM(G19,G23,G27,G31,G35,G39,G43,G47,G51,G55,G59,G63,G67,G72,G76,'4.29 (samb) '!G14,'4.29 (samb) '!G18,'4.29 (samb) '!G22,'4.29 (samb) '!G26,'4.29 (samb) '!G30,'4.29 (samb) '!G34,'4.29 (samb) '!G38,'4.29 (samb) '!G42,'4.29 (samb) '!G46,'4.29 (samb) '!G51,'4.29 (samb) '!G55,'4.29 (samb) '!G59,'4.29 (samb) '!G63,'4.29 (samb) '!G68,'4.29 (samb) '!G72,'4.29 (samb) '!G76,'4.29 (samb) 2'!G14,'4.29 (samb) 2'!G18,'4.29 (samb) 2'!G22,'4.29 (samb) 2'!G27,'4.29 (samb) 2'!G31,'4.29 (samb) 2'!G35,'4.29 (samb) 2'!G39,'4.29 (samb) 2'!G43,'4.29 (samb) 2'!G48,'4.29 (samb) 2'!G52,'4.29 (samb) 2'!G56,'4.29 (samb) 2'!G60,'4.29 (samb) 2'!G64,'4.29 (samb) 2'!G68,'4.29 (samb) 2'!G72,'4.29 (samb) 2'!G76,'4.29 (samb) 3'!G14,'4.29 (samb) 3'!G18,'4.29 (samb) 3'!G22,'4.29 (samb) 3'!G27,'4.29 (samb) 3'!G31,'4.29 (samb) 3'!G35,'4.29 (samb) 3'!G39,'4.29 (samb) 3'!G43,'4.29 (samb) 3'!G47,'4.29 (samb) 3'!G51,'4.29 (samb) 3'!G55,'4.29 (samb) 3'!G59,'4.29 (samb) 3'!G63,'4.29 (samb) 3'!G67,'4.29 (samb) 3'!G71,'4.29 (samb) 3'!G75,'4.29 (samb) 4'!G14,'4.29 (samb) 4'!G19,'4.29 (samb) 4'!G23,'4.29 (samb) 4'!G28,'4.29 (samb) 4'!G32,'4.29 (samb) 4'!G36,'4.29 (samb) 4'!G40,'4.29 (samb) 4'!G44,'4.29 (samb) 4'!G48,'4.29 (samb) 4'!G53,'4.29 (samb) 4'!G57,'4.29 (samb) 4'!G61,'4.29 (samb) 4'!G65,'4.29 (samb) 4'!G69,'4.29 (samb) 4'!G73,'4.29 (samb) 4'!G77,'4.29 (samb) 5'!G14,'4.29 (samb) 5'!G19,'4.29 (samb) 5'!G23,'4.29 (samb) 5'!G27,'4.29 (samb) 5'!G31,'4.29 (samb) 5'!G35,'4.29 (samb) 5'!G39,'4.29 (samb) 5'!G43,'4.29 (samb) 5'!G48,'4.29 (samb) 5'!G52,'4.29 (samb) 5'!G56,'4.29 (samb) 5'!G60,'4.29 (samb) 5'!G64,'4.29 (samb) 5'!G68,'4.29 (samb) 5'!G72,'4.29 (samb) 6'!G14,'4.29 (samb) 6'!G18,'4.29 (samb) 6'!G22,'4.29 (samb) 6'!G26,'4.29 (samb) 6'!G31,'4.29 (samb) 6'!G35,'4.29 (samb) 6'!G39,'4.29 (samb) 6'!G43,'4.29 (samb) 6'!G48)</f>
        <v>1680</v>
      </c>
      <c r="H14" s="764"/>
      <c r="I14" s="764">
        <f>SUM(I19,I23,I27,I31,I35,I39,I43,I47,I51,I55,I59,I63,I67,I72,I76,'4.29 (samb) '!I14,'4.29 (samb) '!I18,'4.29 (samb) '!I22,'4.29 (samb) '!I26,'4.29 (samb) '!I30,'4.29 (samb) '!I34,'4.29 (samb) '!I38,'4.29 (samb) '!I42,'4.29 (samb) '!I46,'4.29 (samb) '!I51,'4.29 (samb) '!I55,'4.29 (samb) '!I59,'4.29 (samb) '!I63,'4.29 (samb) '!I68,'4.29 (samb) '!I72,'4.29 (samb) '!I76,'4.29 (samb) 2'!I14,'4.29 (samb) 2'!I18,'4.29 (samb) 2'!I22,'4.29 (samb) 2'!I27,'4.29 (samb) 2'!I31,'4.29 (samb) 2'!I35,'4.29 (samb) 2'!I39,,'4.29 (samb) 2'!I43,'4.29 (samb) 2'!I48,'4.29 (samb) 2'!I52,'4.29 (samb) 2'!I56,'4.29 (samb) 2'!I60,'4.29 (samb) 2'!I64,'4.29 (samb) 2'!I68,'4.29 (samb) 2'!I72,'4.29 (samb) 2'!I76,'4.29 (samb) 3'!I14,'4.29 (samb) 3'!I18,'4.29 (samb) 3'!I22,'4.29 (samb) 3'!I27,'4.29 (samb) 3'!I31,'4.29 (samb) 3'!I35,'4.29 (samb) 3'!I39,'4.29 (samb) 3'!I43,'4.29 (samb) 3'!I47,'4.29 (samb) 3'!I51,'4.29 (samb) 3'!I55,'4.29 (samb) 3'!I59,'4.29 (samb) 3'!I63,'4.29 (samb) 3'!I67,'4.29 (samb) 3'!I71,'4.29 (samb) 3'!I75,'4.29 (samb) 4'!I14,'4.29 (samb) 4'!I19,'4.29 (samb) 4'!I23,'4.29 (samb) 4'!I28,'4.29 (samb) 4'!I32,'4.29 (samb) 4'!I36,'4.29 (samb) 4'!I40,'4.29 (samb) 4'!I44,'4.29 (samb) 4'!I48,'4.29 (samb) 4'!I53,'4.29 (samb) 4'!I57,'4.29 (samb) 4'!I61,'4.29 (samb) 4'!I65,'4.29 (samb) 4'!I69,'4.29 (samb) 4'!I73,'4.29 (samb) 4'!I77,'4.29 (samb) 5'!I14,'4.29 (samb) 5'!I19,'4.29 (samb) 5'!I23,'4.29 (samb) 5'!I27,'4.29 (samb) 5'!I31,'4.29 (samb) 5'!I35,'4.29 (samb) 5'!I39,'4.29 (samb) 5'!I43,'4.29 (samb) 5'!I48,'4.29 (samb) 5'!I52,'4.29 (samb) 5'!I56,'4.29 (samb) 5'!I60,'4.29 (samb) 5'!I64,'4.29 (samb) 5'!I68,'4.29 (samb) 5'!I72,'4.29 (samb) 6'!I14,'4.29 (samb) 6'!I18,'4.29 (samb) 6'!I22,'4.29 (samb) 6'!I26,'4.29 (samb) 6'!I31,'4.29 (samb) 6'!I35,'4.29 (samb) 6'!I39,'4.29 (samb) 6'!I43,'4.29 (samb) 6'!I48)</f>
        <v>15267</v>
      </c>
      <c r="J14" s="764">
        <f>SUM(J19,J23,J27,J31,J35,J39,J43,J47,J51,J55,J59,J63,J67,J72,J76,'4.29 (samb) '!J14,'4.29 (samb) '!J18,'4.29 (samb) '!J22,'4.29 (samb) '!J26,'4.29 (samb) '!J30,'4.29 (samb) '!J34,'4.29 (samb) '!J38,'4.29 (samb) '!J42,'4.29 (samb) '!J46,'4.29 (samb) '!J51,'4.29 (samb) '!J55,'4.29 (samb) '!J59,'4.29 (samb) '!J63,'4.29 (samb) '!J68,'4.29 (samb) '!J72,'4.29 (samb) '!J76,'4.29 (samb) 2'!J14,'4.29 (samb) 2'!J18,'4.29 (samb) 2'!J22,'4.29 (samb) 2'!J27,'4.29 (samb) 2'!J31,'4.29 (samb) 2'!J35,'4.29 (samb) 2'!J39,'4.29 (samb) 2'!J43,'4.29 (samb) 2'!J48,'4.29 (samb) 2'!J52,'4.29 (samb) 2'!J56,'4.29 (samb) 2'!J60,'4.29 (samb) 2'!J64,'4.29 (samb) 2'!J68,'4.29 (samb) 2'!J72,'4.29 (samb) 2'!J76,'4.29 (samb) 3'!J14,'4.29 (samb) 3'!J18,'4.29 (samb) 3'!J22,'4.29 (samb) 3'!J27,'4.29 (samb) 3'!J31,'4.29 (samb) 3'!J35,'4.29 (samb) 3'!J39,'4.29 (samb) 3'!J43,'4.29 (samb) 3'!J47,'4.29 (samb) 3'!J51,'4.29 (samb) 3'!J55,'4.29 (samb) 3'!J59,'4.29 (samb) 3'!J63,'4.29 (samb) 3'!J67,'4.29 (samb) 3'!J71,'4.29 (samb) 3'!J75,'4.29 (samb) 4'!J14,'4.29 (samb) 4'!J19,'4.29 (samb) 4'!J23,'4.29 (samb) 4'!J28,'4.29 (samb) 4'!J32,'4.29 (samb) 4'!J36,'4.29 (samb) 4'!J40,'4.29 (samb) 4'!J44,'4.29 (samb) 4'!J48,'4.29 (samb) 4'!J53,'4.29 (samb) 4'!J57,'4.29 (samb) 4'!J61,'4.29 (samb) 4'!J65,'4.29 (samb) 4'!J69,'4.29 (samb) 4'!J73,'4.29 (samb) 4'!J77,'4.29 (samb) 5'!J14,'4.29 (samb) 5'!J19,'4.29 (samb) 5'!J23,'4.29 (samb) 5'!J27,'4.29 (samb) 5'!J31,'4.29 (samb) 5'!J35,'4.29 (samb) 5'!J39,'4.29 (samb) 5'!J43,'4.29 (samb) 5'!J48,'4.29 (samb) 5'!J52,'4.29 (samb) 5'!J56,'4.29 (samb) 5'!J60,'4.29 (samb) 5'!J64,'4.29 (samb) 5'!J68,'4.29 (samb) 5'!J72,'4.29 (samb) 6'!J14,'4.29 (samb) 6'!J18,'4.29 (samb) 6'!J22,'4.29 (samb) 6'!J26,'4.29 (samb) 6'!J31,'4.29 (samb) 6'!J35,'4.29 (samb) 6'!J39,'4.29 (samb) 6'!J43,'4.29 (samb) 6'!J48)</f>
        <v>9034</v>
      </c>
      <c r="K14" s="764">
        <f>SUM(K19,K23,K27,K31,K35,K39,K43,K47,K51,K55,K59,K63,K67,K72,K76,'4.29 (samb) '!K14,'4.29 (samb) '!K18,'4.29 (samb) '!K22,'4.29 (samb) '!K26,'4.29 (samb) '!K30,'4.29 (samb) '!K34,'4.29 (samb) '!K38,'4.29 (samb) '!K42,'4.29 (samb) '!K46,'4.29 (samb) '!K51,'4.29 (samb) '!K55,'4.29 (samb) '!K59,'4.29 (samb) '!K63,'4.29 (samb) '!K68,'4.29 (samb) '!K72,'4.29 (samb) '!K76,'4.29 (samb) 2'!K14,'4.29 (samb) 2'!K18,'4.29 (samb) 2'!K22,'4.29 (samb) 2'!K27,'4.29 (samb) 2'!K31,'4.29 (samb) 2'!K35,'4.29 (samb) 2'!K39,'4.29 (samb) 2'!K43,'4.29 (samb) 2'!K48,'4.29 (samb) 2'!K52,'4.29 (samb) 2'!K56,'4.29 (samb) 2'!K60,'4.29 (samb) 2'!K64,'4.29 (samb) 2'!K68,'4.29 (samb) 2'!K72,'4.29 (samb) 2'!K76,'4.29 (samb) 3'!K14,'4.29 (samb) 3'!K18,'4.29 (samb) 3'!K22,'4.29 (samb) 3'!K27,'4.29 (samb) 3'!K31,'4.29 (samb) 3'!K35,'4.29 (samb) 3'!K39,'4.29 (samb) 3'!K43,'4.29 (samb) 3'!K47,'4.29 (samb) 3'!K51,'4.29 (samb) 3'!K55,'4.29 (samb) 3'!K59,'4.29 (samb) 3'!K63,'4.29 (samb) 3'!K67,'4.29 (samb) 3'!K71,'4.29 (samb) 3'!K75,'4.29 (samb) 4'!K14,'4.29 (samb) 4'!K19,'4.29 (samb) 4'!K23,'4.29 (samb) 4'!K28,'4.29 (samb) 4'!K32,'4.29 (samb) 4'!K36,'4.29 (samb) 4'!K40,'4.29 (samb) 4'!K44,'4.29 (samb) 4'!K48,'4.29 (samb) 4'!K53,'4.29 (samb) 4'!K57,'4.29 (samb) 4'!K61,'4.29 (samb) 4'!K65,'4.29 (samb) 4'!K69,'4.29 (samb) 4'!K73,'4.29 (samb) 4'!K77,'4.29 (samb) 5'!K14,'4.29 (samb) 5'!K19,'4.29 (samb) 5'!K23,'4.29 (samb) 5'!K27,'4.29 (samb) 5'!K31,'4.29 (samb) 5'!K35,'4.29 (samb) 5'!K39,'4.29 (samb) 5'!K43,'4.29 (samb) 5'!K48,'4.29 (samb) 5'!K52,'4.29 (samb) 5'!K56,'4.29 (samb) 5'!K60,'4.29 (samb) 5'!K64,'4.29 (samb) 5'!K68,'4.29 (samb) 5'!K72,'4.29 (samb) 6'!K14,'4.29 (samb) 6'!K18,'4.29 (samb) 6'!K22,'4.29 (samb) 6'!K26,'4.29 (samb) 6'!K31,'4.29 (samb) 6'!K35,'4.29 (samb) 6'!K39,'4.29 (samb) 6'!K43,'4.29 (samb) 6'!K48)</f>
        <v>6233</v>
      </c>
      <c r="L14" s="13"/>
    </row>
    <row r="15" spans="1:12" s="1" customFormat="1" ht="15" customHeight="1">
      <c r="A15" s="2"/>
      <c r="B15" s="10"/>
      <c r="C15" s="10"/>
      <c r="D15" s="763">
        <v>2023</v>
      </c>
      <c r="E15" s="764">
        <f>SUM(E20,E24,E28,E32,E36,E40,E44,E48,E52,E56,E60,E64,E68,E73,E77,'4.29 (samb) '!E15,'4.29 (samb) '!E19,'4.29 (samb) '!E23,'4.29 (samb) '!E27,'4.29 (samb) '!E31,'4.29 (samb) '!E35,'4.29 (samb) '!E39,'4.29 (samb) '!E43,'4.29 (samb) '!E47,'4.29 (samb) '!E52,'4.29 (samb) '!E56,'4.29 (samb) '!E60,'4.29 (samb) '!E64,'4.29 (samb) '!E69,'4.29 (samb) '!E73,'4.29 (samb) '!E77,'4.29 (samb) 2'!E15,'4.29 (samb) 2'!E19,'4.29 (samb) 2'!E23,'4.29 (samb) 2'!E28,'4.29 (samb) 2'!E32,'4.29 (samb) 2'!E36,'4.29 (samb) 2'!E40,,'4.29 (samb) 2'!E44,'4.29 (samb) 2'!E49,'4.29 (samb) 2'!E53,'4.29 (samb) 2'!E57,'4.29 (samb) 2'!E61,'4.29 (samb) 2'!E65,'4.29 (samb) 2'!E69,'4.29 (samb) 2'!E73,'4.29 (samb) 2'!E77,'4.29 (samb) 3'!E15,'4.29 (samb) 3'!E19,'4.29 (samb) 3'!E23,'4.29 (samb) 3'!E28,'4.29 (samb) 3'!E32,'4.29 (samb) 3'!E36,'4.29 (samb) 3'!E40,'4.29 (samb) 3'!E44,'4.29 (samb) 3'!E48,'4.29 (samb) 3'!E52,'4.29 (samb) 3'!E56,'4.29 (samb) 3'!E60,'4.29 (samb) 3'!E64,'4.29 (samb) 3'!E68,'4.29 (samb) 3'!E72,'4.29 (samb) 3'!E76,'4.29 (samb) 4'!E15,'4.29 (samb) 4'!E20,'4.29 (samb) 4'!E24,'4.29 (samb) 4'!E29,'4.29 (samb) 4'!E33,'4.29 (samb) 4'!E37,'4.29 (samb) 4'!E41,'4.29 (samb) 4'!E45,'4.29 (samb) 4'!E49,'4.29 (samb) 4'!E54,'4.29 (samb) 4'!E58,'4.29 (samb) 4'!E62,'4.29 (samb) 4'!E66,'4.29 (samb) 4'!E70,'4.29 (samb) 4'!E74,'4.29 (samb) 4'!E78,'4.29 (samb) 5'!E15,'4.29 (samb) 5'!E20,'4.29 (samb) 5'!E24,'4.29 (samb) 5'!E28,'4.29 (samb) 5'!E32,'4.29 (samb) 5'!E36,'4.29 (samb) 5'!E40,'4.29 (samb) 5'!E44,'4.29 (samb) 5'!E49,'4.29 (samb) 5'!E53,'4.29 (samb) 5'!E57,'4.29 (samb) 5'!E61,'4.29 (samb) 5'!E65,'4.29 (samb) 5'!E69,'4.29 (samb) 5'!E73,'4.29 (samb) 6'!E15,'4.29 (samb) 6'!E19,'4.29 (samb) 6'!E23,'4.29 (samb) 6'!E27,'4.29 (samb) 6'!E32,'4.29 (samb) 6'!E36,'4.29 (samb) 6'!E40,'4.29 (samb) 6'!E44,'4.29 (samb) 6'!E53)</f>
        <v>2772</v>
      </c>
      <c r="F15" s="764">
        <f>SUM(F20,F24,F28,F32,F36,F40,F44,F48,F52,F56,F60,F64,F68,F73,F77,'4.29 (samb) '!F15,'4.29 (samb) '!F19,'4.29 (samb) '!F23,'4.29 (samb) '!F27,'4.29 (samb) '!F31,'4.29 (samb) '!F35,'4.29 (samb) '!F39,'4.29 (samb) '!F43,'4.29 (samb) '!F47,'4.29 (samb) '!F52,'4.29 (samb) '!F56,'4.29 (samb) '!F60,'4.29 (samb) '!F64,'4.29 (samb) '!F69,'4.29 (samb) '!F73,'4.29 (samb) '!F77,'4.29 (samb) 2'!F15,'4.29 (samb) 2'!F19,'4.29 (samb) 2'!F23,'4.29 (samb) 2'!F28,'4.29 (samb) 2'!F32,'4.29 (samb) 2'!F36,'4.29 (samb) 2'!F40,'4.29 (samb) 2'!F44,'4.29 (samb) 2'!F49,'4.29 (samb) 2'!F53,'4.29 (samb) 2'!F57,'4.29 (samb) 2'!F61,'4.29 (samb) 2'!F65,'4.29 (samb) 2'!F69,'4.29 (samb) 2'!F73,'4.29 (samb) 2'!F77,'4.29 (samb) 3'!F15,'4.29 (samb) 3'!F19,'4.29 (samb) 3'!F23,'4.29 (samb) 3'!F28,'4.29 (samb) 3'!F32,'4.29 (samb) 3'!F36,'4.29 (samb) 3'!F40,'4.29 (samb) 3'!F44,'4.29 (samb) 3'!F48,'4.29 (samb) 3'!F52,'4.29 (samb) 3'!F56,'4.29 (samb) 3'!F60,'4.29 (samb) 3'!F64,'4.29 (samb) 3'!F68,'4.29 (samb) 3'!F72,'4.29 (samb) 3'!F76,'4.29 (samb) 4'!F15,'4.29 (samb) 4'!F20,'4.29 (samb) 4'!F24,'4.29 (samb) 4'!F29,'4.29 (samb) 4'!F33,'4.29 (samb) 4'!F37,'4.29 (samb) 4'!F41,'4.29 (samb) 4'!F45,'4.29 (samb) 4'!F49,'4.29 (samb) 4'!F54,'4.29 (samb) 4'!F58,'4.29 (samb) 4'!F62,'4.29 (samb) 4'!F66,'4.29 (samb) 4'!F70,'4.29 (samb) 4'!F74,'4.29 (samb) 4'!F78,'4.29 (samb) 5'!F15,'4.29 (samb) 5'!F20,'4.29 (samb) 5'!F24,'4.29 (samb) 5'!F28,'4.29 (samb) 5'!F32,'4.29 (samb) 5'!F36,'4.29 (samb) 5'!F40,'4.29 (samb) 5'!F44,'4.29 (samb) 5'!F49,'4.29 (samb) 5'!F53,'4.29 (samb) 5'!F57,'4.29 (samb) 5'!F61,'4.29 (samb) 5'!F65,'4.29 (samb) 5'!F69,'4.29 (samb) 5'!F73,'4.29 (samb) 6'!F15,'4.29 (samb) 6'!F19,'4.29 (samb) 6'!F23,'4.29 (samb) 6'!F27,'4.29 (samb) 6'!F32,'4.29 (samb) 6'!F36,'4.29 (samb) 6'!F40,'4.29 (samb) 6'!F44,'4.29 (samb) 6'!F53)</f>
        <v>1077</v>
      </c>
      <c r="G15" s="764">
        <f>SUM(G20,G24,G28,G32,G36,G40,G44,G48,G52,G56,G60,G64,G68,G73,G77,'4.29 (samb) '!G15,'4.29 (samb) '!G19,'4.29 (samb) '!G23,'4.29 (samb) '!G27,'4.29 (samb) '!G31,'4.29 (samb) '!G35,'4.29 (samb) '!G39,'4.29 (samb) '!G43,'4.29 (samb) '!G47,'4.29 (samb) '!G52,'4.29 (samb) '!G56,'4.29 (samb) '!G60,'4.29 (samb) '!G64,'4.29 (samb) '!G69,'4.29 (samb) '!G73,'4.29 (samb) '!G77,'4.29 (samb) 2'!G15,'4.29 (samb) 2'!G19,'4.29 (samb) 2'!G23,'4.29 (samb) 2'!G28,'4.29 (samb) 2'!G32,'4.29 (samb) 2'!G36,'4.29 (samb) 2'!G40,'4.29 (samb) 2'!G44,'4.29 (samb) 2'!G49,'4.29 (samb) 2'!G53,'4.29 (samb) 2'!G57,'4.29 (samb) 2'!G61,'4.29 (samb) 2'!G65,'4.29 (samb) 2'!G69,'4.29 (samb) 2'!G73,'4.29 (samb) 2'!G77,'4.29 (samb) 3'!G15,'4.29 (samb) 3'!G19,'4.29 (samb) 3'!G23,'4.29 (samb) 3'!G28,'4.29 (samb) 3'!G32,'4.29 (samb) 3'!G36,'4.29 (samb) 3'!G40,'4.29 (samb) 3'!G44,'4.29 (samb) 3'!G48,'4.29 (samb) 3'!G52,'4.29 (samb) 3'!G56,'4.29 (samb) 3'!G60,'4.29 (samb) 3'!G64,'4.29 (samb) 3'!G68,'4.29 (samb) 3'!G72,'4.29 (samb) 3'!G76,'4.29 (samb) 4'!G15,'4.29 (samb) 4'!G20,'4.29 (samb) 4'!G24,'4.29 (samb) 4'!G29,'4.29 (samb) 4'!G33,'4.29 (samb) 4'!G37,'4.29 (samb) 4'!G41,'4.29 (samb) 4'!G45,'4.29 (samb) 4'!G49,'4.29 (samb) 4'!G54,'4.29 (samb) 4'!G58,'4.29 (samb) 4'!G62,'4.29 (samb) 4'!G66,'4.29 (samb) 4'!G70,'4.29 (samb) 4'!G74,'4.29 (samb) 4'!G78,'4.29 (samb) 5'!G15,'4.29 (samb) 5'!G20,'4.29 (samb) 5'!G24,'4.29 (samb) 5'!G28,'4.29 (samb) 5'!G32,'4.29 (samb) 5'!G36,'4.29 (samb) 5'!G40,'4.29 (samb) 5'!G44,'4.29 (samb) 5'!G49,'4.29 (samb) 5'!G53,'4.29 (samb) 5'!G57,'4.29 (samb) 5'!G61,'4.29 (samb) 5'!G65,'4.29 (samb) 5'!G69,'4.29 (samb) 5'!G73,'4.29 (samb) 6'!G15,'4.29 (samb) 6'!G19,'4.29 (samb) 6'!G23,'4.29 (samb) 6'!G27,'4.29 (samb) 6'!G32,'4.29 (samb) 6'!G36,'4.29 (samb) 6'!G40,'4.29 (samb) 6'!G44,'4.29 (samb) 6'!G53)</f>
        <v>1695</v>
      </c>
      <c r="H15" s="764"/>
      <c r="I15" s="764">
        <f>SUM(I20,I24,I28,I32,I36,I40,I44,I48,I52,I56,I60,I64,I68,I73,I77,'4.29 (samb) '!I15,'4.29 (samb) '!I19,'4.29 (samb) '!I23,'4.29 (samb) '!I27,'4.29 (samb) '!I31,'4.29 (samb) '!I35,'4.29 (samb) '!I39,'4.29 (samb) '!I43,'4.29 (samb) '!I47,'4.29 (samb) '!I52,'4.29 (samb) '!I56,'4.29 (samb) '!I60,'4.29 (samb) '!I64,'4.29 (samb) '!I69,'4.29 (samb) '!I73,'4.29 (samb) '!I77,'4.29 (samb) 2'!I15,'4.29 (samb) 2'!I19,'4.29 (samb) 2'!I23,'4.29 (samb) 2'!I28,'4.29 (samb) 2'!I32,'4.29 (samb) 2'!I36,'4.29 (samb) 2'!I40,,'4.29 (samb) 2'!I44,'4.29 (samb) 2'!I49,'4.29 (samb) 2'!I53,'4.29 (samb) 2'!I57,'4.29 (samb) 2'!I61,'4.29 (samb) 2'!I65,'4.29 (samb) 2'!I69,'4.29 (samb) 2'!I73,'4.29 (samb) 2'!I77,'4.29 (samb) 3'!I15,'4.29 (samb) 3'!I19,'4.29 (samb) 3'!I23,'4.29 (samb) 3'!I28,'4.29 (samb) 3'!I32,'4.29 (samb) 3'!I36,'4.29 (samb) 3'!I40,'4.29 (samb) 3'!I44,'4.29 (samb) 3'!I48,'4.29 (samb) 3'!I52,'4.29 (samb) 3'!I56,'4.29 (samb) 3'!I60,'4.29 (samb) 3'!I64,'4.29 (samb) 3'!I68,'4.29 (samb) 3'!I72,'4.29 (samb) 3'!I76,'4.29 (samb) 4'!I15,'4.29 (samb) 4'!I20,'4.29 (samb) 4'!I24,'4.29 (samb) 4'!I29,'4.29 (samb) 4'!I33,'4.29 (samb) 4'!I37,'4.29 (samb) 4'!I41,'4.29 (samb) 4'!I45,'4.29 (samb) 4'!I49,'4.29 (samb) 4'!I54,'4.29 (samb) 4'!I58,'4.29 (samb) 4'!I62,'4.29 (samb) 4'!I66,'4.29 (samb) 4'!I70,'4.29 (samb) 4'!I74,'4.29 (samb) 4'!I78,'4.29 (samb) 5'!I15,'4.29 (samb) 5'!I20,'4.29 (samb) 5'!I24,'4.29 (samb) 5'!I28,'4.29 (samb) 5'!I32,'4.29 (samb) 5'!I36,'4.29 (samb) 5'!I40,'4.29 (samb) 5'!I44,'4.29 (samb) 5'!I49,'4.29 (samb) 5'!I53,'4.29 (samb) 5'!I57,'4.29 (samb) 5'!I61,'4.29 (samb) 5'!I65,'4.29 (samb) 5'!I69,'4.29 (samb) 5'!I73,'4.29 (samb) 6'!I15,'4.29 (samb) 6'!I19,'4.29 (samb) 6'!I23,'4.29 (samb) 6'!I27,'4.29 (samb) 6'!I32,'4.29 (samb) 6'!I36,'4.29 (samb) 6'!I40,'4.29 (samb) 6'!I44,'4.29 (samb) 6'!I47)</f>
        <v>16547</v>
      </c>
      <c r="J15" s="764">
        <f>SUM(J20,J24,J28,J32,J36,J40,J44,J48,J52,J56,J60,J64,J68,J73,J77,'4.29 (samb) '!J15,'4.29 (samb) '!J19,'4.29 (samb) '!J23,'4.29 (samb) '!J27,'4.29 (samb) '!J31,'4.29 (samb) '!J35,'4.29 (samb) '!J39,'4.29 (samb) '!J43,'4.29 (samb) '!J47,'4.29 (samb) '!J52,'4.29 (samb) '!J56,'4.29 (samb) '!J60,'4.29 (samb) '!J64,'4.29 (samb) '!J69,'4.29 (samb) '!J73,'4.29 (samb) '!J77,'4.29 (samb) 2'!J15,'4.29 (samb) 2'!J19,'4.29 (samb) 2'!J23,'4.29 (samb) 2'!J28,'4.29 (samb) 2'!J32,'4.29 (samb) 2'!J36,'4.29 (samb) 2'!J40,'4.29 (samb) 2'!J44,'4.29 (samb) 2'!J49,'4.29 (samb) 2'!J53,'4.29 (samb) 2'!J57,'4.29 (samb) 2'!J61,'4.29 (samb) 2'!J65,'4.29 (samb) 2'!J69,'4.29 (samb) 2'!J73,'4.29 (samb) 2'!J77,'4.29 (samb) 3'!J15,'4.29 (samb) 3'!J19,'4.29 (samb) 3'!J23,'4.29 (samb) 3'!J28,'4.29 (samb) 3'!J32,'4.29 (samb) 3'!J36,'4.29 (samb) 3'!J40,'4.29 (samb) 3'!J44,'4.29 (samb) 3'!J48,'4.29 (samb) 3'!J52,'4.29 (samb) 3'!J56,'4.29 (samb) 3'!J60,'4.29 (samb) 3'!J64,'4.29 (samb) 3'!J68,'4.29 (samb) 3'!J72,'4.29 (samb) 3'!J76,'4.29 (samb) 4'!J15,'4.29 (samb) 4'!J20,'4.29 (samb) 4'!J24,'4.29 (samb) 4'!J29,'4.29 (samb) 4'!J33,'4.29 (samb) 4'!J37,'4.29 (samb) 4'!J41,'4.29 (samb) 4'!J45,'4.29 (samb) 4'!J49,'4.29 (samb) 4'!J54,'4.29 (samb) 4'!J58,'4.29 (samb) 4'!J62,'4.29 (samb) 4'!J66,'4.29 (samb) 4'!J70,'4.29 (samb) 4'!J74,'4.29 (samb) 4'!J78,'4.29 (samb) 5'!J15,'4.29 (samb) 5'!J20,'4.29 (samb) 5'!J24,'4.29 (samb) 5'!J28,'4.29 (samb) 5'!J32,'4.29 (samb) 5'!J36,'4.29 (samb) 5'!J40,'4.29 (samb) 5'!J44,'4.29 (samb) 5'!J49,'4.29 (samb) 5'!J53,'4.29 (samb) 5'!J57,'4.29 (samb) 5'!J61,'4.29 (samb) 5'!J65,'4.29 (samb) 5'!J69,'4.29 (samb) 5'!J73,'4.29 (samb) 6'!J15,'4.29 (samb) 6'!J19,'4.29 (samb) 6'!J23,'4.29 (samb) 6'!J27,'4.29 (samb) 6'!J32,'4.29 (samb) 6'!J36,'4.29 (samb) 6'!J40,'4.29 (samb) 6'!J44,'4.29 (samb) 6'!J47,'4.29 (samb) 6'!J48,'4.29 (samb) 6'!J51)</f>
        <v>10093</v>
      </c>
      <c r="K15" s="764">
        <f>SUM(K20,K24,K28,K32,K36,K40,K44,K48,K52,K56,K60,K64,K68,K73,K77,'4.29 (samb) '!K15,'4.29 (samb) '!K19,'4.29 (samb) '!K23,'4.29 (samb) '!K27,'4.29 (samb) '!K31,'4.29 (samb) '!K35,'4.29 (samb) '!K39,'4.29 (samb) '!K43,'4.29 (samb) '!K47,'4.29 (samb) '!K52,'4.29 (samb) '!K56,'4.29 (samb) '!K60,'4.29 (samb) '!K64,'4.29 (samb) '!K69,'4.29 (samb) '!K73,'4.29 (samb) '!K77,'4.29 (samb) 2'!K15,'4.29 (samb) 2'!K19,'4.29 (samb) 2'!K23,'4.29 (samb) 2'!K28,'4.29 (samb) 2'!K32,'4.29 (samb) 2'!K36,'4.29 (samb) 2'!K40,'4.29 (samb) 2'!K44,'4.29 (samb) 2'!K49,'4.29 (samb) 2'!K53,'4.29 (samb) 2'!K57,'4.29 (samb) 2'!K61,'4.29 (samb) 2'!K65,'4.29 (samb) 2'!K69,'4.29 (samb) 2'!K73,'4.29 (samb) 2'!K77,'4.29 (samb) 3'!K15,'4.29 (samb) 3'!K19,'4.29 (samb) 3'!K23,'4.29 (samb) 3'!K28,'4.29 (samb) 3'!K32,'4.29 (samb) 3'!K36,'4.29 (samb) 3'!K40,'4.29 (samb) 3'!K44,'4.29 (samb) 3'!K48,'4.29 (samb) 3'!K52,'4.29 (samb) 3'!K56,'4.29 (samb) 3'!K60,'4.29 (samb) 3'!K64,'4.29 (samb) 3'!K68,'4.29 (samb) 3'!K72,'4.29 (samb) 3'!K76,'4.29 (samb) 4'!K15,'4.29 (samb) 4'!K20,'4.29 (samb) 4'!K24,'4.29 (samb) 4'!K29,'4.29 (samb) 4'!K33,'4.29 (samb) 4'!K37,'4.29 (samb) 4'!K41,'4.29 (samb) 4'!K45,'4.29 (samb) 4'!K49,'4.29 (samb) 4'!K54,'4.29 (samb) 4'!K58,'4.29 (samb) 4'!K62,'4.29 (samb) 4'!K66,'4.29 (samb) 4'!K70,'4.29 (samb) 4'!K74,'4.29 (samb) 4'!K78,'4.29 (samb) 5'!K15,'4.29 (samb) 5'!K20,'4.29 (samb) 5'!K24,'4.29 (samb) 5'!K28,'4.29 (samb) 5'!K32,'4.29 (samb) 5'!K36,'4.29 (samb) 5'!K40,'4.29 (samb) 5'!K44,'4.29 (samb) 5'!K49,'4.29 (samb) 5'!K53,'4.29 (samb) 5'!K57,'4.29 (samb) 5'!K61,'4.29 (samb) 5'!K65,'4.29 (samb) 5'!K69,'4.29 (samb) 5'!K73,'4.29 (samb) 6'!K15,'4.29 (samb) 6'!K19,'4.29 (samb) 6'!K23,'4.29 (samb) 6'!K27,'4.29 (samb) 6'!K32,'4.29 (samb) 6'!K36,'4.29 (samb) 6'!K40,'4.29 (samb) 6'!K44,'4.29 (samb) 6'!K47,'4.29 (samb) 6'!K48,'4.29 (samb) 6'!K51)</f>
        <v>6535</v>
      </c>
      <c r="L15" s="764"/>
    </row>
    <row r="16" spans="1:12" s="1" customFormat="1" ht="15" customHeight="1">
      <c r="A16" s="2"/>
      <c r="B16" s="10"/>
      <c r="C16" s="10"/>
      <c r="D16" s="763">
        <v>2024</v>
      </c>
      <c r="E16" s="764">
        <f>SUM(E21,E25,E29,E33,E37,E41,E45,E49,E53,E57,E61,E65,E69,E74,E78,'4.29 (samb) '!E16,'4.29 (samb) '!E20,'4.29 (samb) '!E24,'4.29 (samb) '!E28,'4.29 (samb) '!E32,'4.29 (samb) '!E36,'4.29 (samb) '!E40,'4.29 (samb) '!E44,'4.29 (samb) '!E48,'4.29 (samb) '!E53,'4.29 (samb) '!E57,'4.29 (samb) '!E61,'4.29 (samb) '!E65,'4.29 (samb) '!E70,'4.29 (samb) '!E74,'4.29 (samb) '!E78,'4.29 (samb) 2'!E16,'4.29 (samb) 2'!E20,'4.29 (samb) 2'!E24,'4.29 (samb) 2'!E29,'4.29 (samb) 2'!E33,'4.29 (samb) 2'!E37,'4.29 (samb) 2'!E41,,'4.29 (samb) 2'!E45,'4.29 (samb) 2'!E50,'4.29 (samb) 2'!E54,'4.29 (samb) 2'!E58,'4.29 (samb) 2'!E62,'4.29 (samb) 2'!E66,'4.29 (samb) 2'!E70,'4.29 (samb) 2'!E74,'4.29 (samb) 2'!E78,'4.29 (samb) 3'!E16,'4.29 (samb) 3'!E20,'4.29 (samb) 3'!E24,'4.29 (samb) 3'!E29,'4.29 (samb) 3'!E33,'4.29 (samb) 3'!E37,'4.29 (samb) 3'!E41,'4.29 (samb) 3'!E45,'4.29 (samb) 3'!E49,'4.29 (samb) 3'!E53,'4.29 (samb) 3'!E57,'4.29 (samb) 3'!E61,'4.29 (samb) 3'!E65,'4.29 (samb) 3'!E69,'4.29 (samb) 3'!E73,'4.29 (samb) 3'!E77,'4.29 (samb) 4'!E16,'4.29 (samb) 4'!E21,'4.29 (samb) 4'!E25,'4.29 (samb) 4'!E30,'4.29 (samb) 4'!E34,'4.29 (samb) 4'!E38,'4.29 (samb) 4'!E42,'4.29 (samb) 4'!E46,'4.29 (samb) 4'!E50,'4.29 (samb) 4'!E55,'4.29 (samb) 4'!E59,'4.29 (samb) 4'!E63,'4.29 (samb) 4'!E67,'4.29 (samb) 4'!E71,'4.29 (samb) 4'!E75,'4.29 (samb) 4'!E79,'4.29 (samb) 5'!E16,'4.29 (samb) 5'!E21,'4.29 (samb) 5'!E25,'4.29 (samb) 5'!E29,'4.29 (samb) 5'!E33,'4.29 (samb) 5'!E37,'4.29 (samb) 5'!E41,'4.29 (samb) 5'!E45,'4.29 (samb) 5'!E50,'4.29 (samb) 5'!E54,'4.29 (samb) 5'!E58,'4.29 (samb) 5'!E62,'4.29 (samb) 5'!E66,'4.29 (samb) 5'!E70,'4.29 (samb) 5'!E74,'4.29 (samb) 6'!E16,'4.29 (samb) 6'!E20,'4.29 (samb) 6'!E24,'4.29 (samb) 6'!E28,'4.29 (samb) 6'!E33,'4.29 (samb) 6'!E37,'4.29 (samb) 6'!E41,'4.29 (samb) 6'!E45,'4.29 (samb) 6'!E54)</f>
        <v>2765</v>
      </c>
      <c r="F16" s="764">
        <f>SUM(F21,F25,F29,F33,F37,F41,F45,F49,F53,F57,F61,F65,F69,F74,F78,'4.29 (samb) '!F16,'4.29 (samb) '!F20,'4.29 (samb) '!F24,'4.29 (samb) '!F28,'4.29 (samb) '!F32,'4.29 (samb) '!F36,'4.29 (samb) '!F40,'4.29 (samb) '!F44,'4.29 (samb) '!F48,'4.29 (samb) '!F53,'4.29 (samb) '!F57,'4.29 (samb) '!F61,'4.29 (samb) '!F65,'4.29 (samb) '!F70,'4.29 (samb) '!F74,'4.29 (samb) '!F78,'4.29 (samb) 2'!F16,'4.29 (samb) 2'!F20,'4.29 (samb) 2'!F24,'4.29 (samb) 2'!F29,'4.29 (samb) 2'!F33,'4.29 (samb) 2'!F37,'4.29 (samb) 2'!F41,'4.29 (samb) 2'!F45,'4.29 (samb) 2'!F50,'4.29 (samb) 2'!F54,'4.29 (samb) 2'!F58,'4.29 (samb) 2'!F62,'4.29 (samb) 2'!F66,'4.29 (samb) 2'!F70,'4.29 (samb) 2'!F74,'4.29 (samb) 2'!F78,'4.29 (samb) 3'!F16,'4.29 (samb) 3'!F20,'4.29 (samb) 3'!F24,'4.29 (samb) 3'!F29,'4.29 (samb) 3'!F33,'4.29 (samb) 3'!F37,'4.29 (samb) 3'!F41,'4.29 (samb) 3'!F45,'4.29 (samb) 3'!F49,'4.29 (samb) 3'!F53,'4.29 (samb) 3'!F57,'4.29 (samb) 3'!F61,'4.29 (samb) 3'!F65,'4.29 (samb) 3'!F69,'4.29 (samb) 3'!F73,'4.29 (samb) 3'!F77,'4.29 (samb) 4'!F16,'4.29 (samb) 4'!F21,'4.29 (samb) 4'!F25,'4.29 (samb) 4'!F30,'4.29 (samb) 4'!F34,'4.29 (samb) 4'!F38,'4.29 (samb) 4'!F42,'4.29 (samb) 4'!F46,'4.29 (samb) 4'!F50,'4.29 (samb) 4'!F55,'4.29 (samb) 4'!F59,'4.29 (samb) 4'!F63,'4.29 (samb) 4'!F67,'4.29 (samb) 4'!F71,'4.29 (samb) 4'!F75,'4.29 (samb) 4'!F79,'4.29 (samb) 5'!F16,'4.29 (samb) 5'!F21,'4.29 (samb) 5'!F25,'4.29 (samb) 5'!F29,'4.29 (samb) 5'!F33,'4.29 (samb) 5'!F37,'4.29 (samb) 5'!F41,'4.29 (samb) 5'!F45,'4.29 (samb) 5'!F50,'4.29 (samb) 5'!F54,'4.29 (samb) 5'!F58,'4.29 (samb) 5'!F62,'4.29 (samb) 5'!F66,'4.29 (samb) 5'!F70,'4.29 (samb) 5'!F74,'4.29 (samb) 6'!F16,'4.29 (samb) 6'!F20,'4.29 (samb) 6'!F24,'4.29 (samb) 6'!F28,'4.29 (samb) 6'!F33,'4.29 (samb) 6'!F37,'4.29 (samb) 6'!F41,'4.29 (samb) 6'!F45,'4.29 (samb) 6'!F54)</f>
        <v>1067</v>
      </c>
      <c r="G16" s="764">
        <f>SUM(G21,G25,G29,G33,G37,G41,G45,G49,G53,G57,G61,G65,G69,G74,G78,'4.29 (samb) '!G16,'4.29 (samb) '!G20,'4.29 (samb) '!G24,'4.29 (samb) '!G28,'4.29 (samb) '!G32,'4.29 (samb) '!G36,'4.29 (samb) '!G40,'4.29 (samb) '!G44,'4.29 (samb) '!G48,'4.29 (samb) '!G53,'4.29 (samb) '!G57,'4.29 (samb) '!G61,'4.29 (samb) '!G65,'4.29 (samb) '!G70,'4.29 (samb) '!G74,'4.29 (samb) '!G78,'4.29 (samb) 2'!G16,'4.29 (samb) 2'!G20,'4.29 (samb) 2'!G24,'4.29 (samb) 2'!G29,'4.29 (samb) 2'!G33,'4.29 (samb) 2'!G37,'4.29 (samb) 2'!G41,'4.29 (samb) 2'!G45,'4.29 (samb) 2'!G50,'4.29 (samb) 2'!G54,'4.29 (samb) 2'!G58,'4.29 (samb) 2'!G62,'4.29 (samb) 2'!G66,'4.29 (samb) 2'!G70,'4.29 (samb) 2'!G74,'4.29 (samb) 2'!G78,'4.29 (samb) 3'!G16,'4.29 (samb) 3'!G20,'4.29 (samb) 3'!G24,'4.29 (samb) 3'!G29,'4.29 (samb) 3'!G33,'4.29 (samb) 3'!G37,'4.29 (samb) 3'!G41,'4.29 (samb) 3'!G45,'4.29 (samb) 3'!G49,'4.29 (samb) 3'!G53,'4.29 (samb) 3'!G57,'4.29 (samb) 3'!G61,'4.29 (samb) 3'!G65,'4.29 (samb) 3'!G69,'4.29 (samb) 3'!G73,'4.29 (samb) 3'!G77,'4.29 (samb) 4'!G16,'4.29 (samb) 4'!G21,'4.29 (samb) 4'!G25,'4.29 (samb) 4'!G30,'4.29 (samb) 4'!G34,'4.29 (samb) 4'!G38,'4.29 (samb) 4'!G42,'4.29 (samb) 4'!G46,'4.29 (samb) 4'!G50,'4.29 (samb) 4'!G55,'4.29 (samb) 4'!G59,'4.29 (samb) 4'!G63,'4.29 (samb) 4'!G67,'4.29 (samb) 4'!G71,'4.29 (samb) 4'!G75,'4.29 (samb) 4'!G79,'4.29 (samb) 5'!G16,'4.29 (samb) 5'!G21,'4.29 (samb) 5'!G25,'4.29 (samb) 5'!G29,'4.29 (samb) 5'!G33,'4.29 (samb) 5'!G37,'4.29 (samb) 5'!G41,'4.29 (samb) 5'!G45,'4.29 (samb) 5'!G50,'4.29 (samb) 5'!G54,'4.29 (samb) 5'!G58,'4.29 (samb) 5'!G62,'4.29 (samb) 5'!G66,'4.29 (samb) 5'!G70,'4.29 (samb) 5'!G74,'4.29 (samb) 6'!G16,'4.29 (samb) 6'!G20,'4.29 (samb) 6'!G24,'4.29 (samb) 6'!G28,'4.29 (samb) 6'!G33,'4.29 (samb) 6'!G37,'4.29 (samb) 6'!G41,'4.29 (samb) 6'!G45,'4.29 (samb) 6'!G54)</f>
        <v>1698</v>
      </c>
      <c r="H16" s="764"/>
      <c r="I16" s="764">
        <f>SUM(I21,I25,I29,I33,I37,I41,I45,I49,I53,I57,I61,I65,I69,I74,I78,'4.29 (samb) '!I16,'4.29 (samb) '!I20,'4.29 (samb) '!I24,'4.29 (samb) '!I28,'4.29 (samb) '!I32,'4.29 (samb) '!I36,'4.29 (samb) '!I40,'4.29 (samb) '!I44,'4.29 (samb) '!I48,'4.29 (samb) '!I53,'4.29 (samb) '!I57,'4.29 (samb) '!I61,'4.29 (samb) '!I65,'4.29 (samb) '!I70,'4.29 (samb) '!I74,'4.29 (samb) '!I78,'4.29 (samb) 2'!I16,'4.29 (samb) 2'!I20,'4.29 (samb) 2'!I24,'4.29 (samb) 2'!I29,'4.29 (samb) 2'!I33,'4.29 (samb) 2'!I37,'4.29 (samb) 2'!I41,,'4.29 (samb) 2'!I45,'4.29 (samb) 2'!I50,'4.29 (samb) 2'!I54,'4.29 (samb) 2'!I58,'4.29 (samb) 2'!I62,'4.29 (samb) 2'!I66,'4.29 (samb) 2'!I70,'4.29 (samb) 2'!I74,'4.29 (samb) 2'!I78,'4.29 (samb) 3'!I16,'4.29 (samb) 3'!I20,'4.29 (samb) 3'!I24,'4.29 (samb) 3'!I29,'4.29 (samb) 3'!I33,'4.29 (samb) 3'!I37,'4.29 (samb) 3'!I41,'4.29 (samb) 3'!I45,'4.29 (samb) 3'!I49,'4.29 (samb) 3'!I53,'4.29 (samb) 3'!I57,'4.29 (samb) 3'!I61,'4.29 (samb) 3'!I65,'4.29 (samb) 3'!I69,'4.29 (samb) 3'!I73,'4.29 (samb) 3'!I77,'4.29 (samb) 4'!I16,'4.29 (samb) 4'!I21,'4.29 (samb) 4'!I25,'4.29 (samb) 4'!I30,'4.29 (samb) 4'!I34,'4.29 (samb) 4'!I38,'4.29 (samb) 4'!I42,'4.29 (samb) 4'!I46,'4.29 (samb) 4'!I50,'4.29 (samb) 4'!I55,'4.29 (samb) 4'!I59,'4.29 (samb) 4'!I63,'4.29 (samb) 4'!I67,'4.29 (samb) 4'!I71,'4.29 (samb) 4'!I75,'4.29 (samb) 4'!I79,'4.29 (samb) 5'!I16,'4.29 (samb) 5'!I21,'4.29 (samb) 5'!I25,'4.29 (samb) 5'!I29,'4.29 (samb) 5'!I33,'4.29 (samb) 5'!I37,'4.29 (samb) 5'!I41,'4.29 (samb) 5'!I45,'4.29 (samb) 5'!I50,'4.29 (samb) 5'!I54,'4.29 (samb) 5'!I58,'4.29 (samb) 5'!I62,'4.29 (samb) 5'!I66,'4.29 (samb) 5'!I70,'4.29 (samb) 5'!I74,'4.29 (samb) 6'!I16,'4.29 (samb) 6'!I20,'4.29 (samb) 6'!I24,'4.29 (samb) 6'!I28,'4.29 (samb) 6'!I33,'4.29 (samb) 6'!I37,'4.29 (samb) 6'!I41,'4.29 (samb) 6'!I45,'4.29 (samb) 6'!I48)</f>
        <v>18516</v>
      </c>
      <c r="J16" s="764">
        <f>SUM(J21,J25,J29,J33,J37,J41,J45,J49,J53,J57,J61,J65,J69,J74,J78,'4.29 (samb) '!J16,'4.29 (samb) '!J20,'4.29 (samb) '!J24,'4.29 (samb) '!J28,'4.29 (samb) '!J32,'4.29 (samb) '!J36,'4.29 (samb) '!J40,'4.29 (samb) '!J44,'4.29 (samb) '!J48,'4.29 (samb) '!J53,'4.29 (samb) '!J57,'4.29 (samb) '!J61,'4.29 (samb) '!J65,'4.29 (samb) '!J70,'4.29 (samb) '!J74,'4.29 (samb) '!J78,'4.29 (samb) 2'!J16,'4.29 (samb) 2'!J20,'4.29 (samb) 2'!J24,'4.29 (samb) 2'!J29,'4.29 (samb) 2'!J33,'4.29 (samb) 2'!J37,'4.29 (samb) 2'!J41,'4.29 (samb) 2'!J45,'4.29 (samb) 2'!J50,'4.29 (samb) 2'!J54,'4.29 (samb) 2'!J58,'4.29 (samb) 2'!J62,'4.29 (samb) 2'!J66,'4.29 (samb) 2'!J70,'4.29 (samb) 2'!J74,'4.29 (samb) 2'!J78,'4.29 (samb) 3'!J16,'4.29 (samb) 3'!J20,'4.29 (samb) 3'!J24,'4.29 (samb) 3'!J29,'4.29 (samb) 3'!J33,'4.29 (samb) 3'!J37,'4.29 (samb) 3'!J41,'4.29 (samb) 3'!J45,'4.29 (samb) 3'!J49,'4.29 (samb) 3'!J53,'4.29 (samb) 3'!J57,'4.29 (samb) 3'!J61,'4.29 (samb) 3'!J65,'4.29 (samb) 3'!J69,'4.29 (samb) 3'!J73,'4.29 (samb) 3'!J77,'4.29 (samb) 4'!J16,'4.29 (samb) 4'!J21,'4.29 (samb) 4'!J25,'4.29 (samb) 4'!J30,'4.29 (samb) 4'!J34,'4.29 (samb) 4'!J38,'4.29 (samb) 4'!J42,'4.29 (samb) 4'!J46,'4.29 (samb) 4'!J50,'4.29 (samb) 4'!J55,'4.29 (samb) 4'!J59,'4.29 (samb) 4'!J63,'4.29 (samb) 4'!J67,'4.29 (samb) 4'!J71,'4.29 (samb) 4'!J75,'4.29 (samb) 4'!J79,'4.29 (samb) 5'!J16,'4.29 (samb) 5'!J21,'4.29 (samb) 5'!J25,'4.29 (samb) 5'!J29,'4.29 (samb) 5'!J33,'4.29 (samb) 5'!J37,'4.29 (samb) 5'!J41,'4.29 (samb) 5'!J45,'4.29 (samb) 5'!J50,'4.29 (samb) 5'!J54,'4.29 (samb) 5'!J58,'4.29 (samb) 5'!J62,'4.29 (samb) 5'!J66,'4.29 (samb) 5'!J70,'4.29 (samb) 5'!J74,'4.29 (samb) 6'!J16,'4.29 (samb) 6'!J20,'4.29 (samb) 6'!J24,'4.29 (samb) 6'!J28,'4.29 (samb) 6'!J33,'4.29 (samb) 6'!J37,'4.29 (samb) 6'!J41,'4.29 (samb) 6'!J45,'4.29 (samb) 6'!J48,'4.29 (samb) 6'!J49,'4.29 (samb) 6'!J52)</f>
        <v>11705</v>
      </c>
      <c r="K16" s="764">
        <f>SUM(K21,K25,K29,K33,K37,K41,K45,K49,K53,K57,K61,K65,K69,K74,K78,'4.29 (samb) '!K16,'4.29 (samb) '!K20,'4.29 (samb) '!K24,'4.29 (samb) '!K28,'4.29 (samb) '!K32,'4.29 (samb) '!K36,'4.29 (samb) '!K40,'4.29 (samb) '!K44,'4.29 (samb) '!K48,'4.29 (samb) '!K53,'4.29 (samb) '!K57,'4.29 (samb) '!K61,'4.29 (samb) '!K65,'4.29 (samb) '!K70,'4.29 (samb) '!K74,'4.29 (samb) '!K78,'4.29 (samb) 2'!K16,'4.29 (samb) 2'!K20,'4.29 (samb) 2'!K24,'4.29 (samb) 2'!K29,'4.29 (samb) 2'!K33,'4.29 (samb) 2'!K37,'4.29 (samb) 2'!K41,'4.29 (samb) 2'!K45,'4.29 (samb) 2'!K50,'4.29 (samb) 2'!K54,'4.29 (samb) 2'!K58,'4.29 (samb) 2'!K62,'4.29 (samb) 2'!K66,'4.29 (samb) 2'!K70,'4.29 (samb) 2'!K74,'4.29 (samb) 2'!K78,'4.29 (samb) 3'!K16,'4.29 (samb) 3'!K20,'4.29 (samb) 3'!K24,'4.29 (samb) 3'!K29,'4.29 (samb) 3'!K33,'4.29 (samb) 3'!K37,'4.29 (samb) 3'!K41,'4.29 (samb) 3'!K45,'4.29 (samb) 3'!K49,'4.29 (samb) 3'!K53,'4.29 (samb) 3'!K57,'4.29 (samb) 3'!K61,'4.29 (samb) 3'!K65,'4.29 (samb) 3'!K69,'4.29 (samb) 3'!K73,'4.29 (samb) 3'!K77,'4.29 (samb) 4'!K16,'4.29 (samb) 4'!K21,'4.29 (samb) 4'!K25,'4.29 (samb) 4'!K30,'4.29 (samb) 4'!K34,'4.29 (samb) 4'!K38,'4.29 (samb) 4'!K42,'4.29 (samb) 4'!K46,'4.29 (samb) 4'!K50,'4.29 (samb) 4'!K55,'4.29 (samb) 4'!K59,'4.29 (samb) 4'!K63,'4.29 (samb) 4'!K67,'4.29 (samb) 4'!K71,'4.29 (samb) 4'!K75,'4.29 (samb) 4'!K79,'4.29 (samb) 5'!K16,'4.29 (samb) 5'!K21,'4.29 (samb) 5'!K25,'4.29 (samb) 5'!K29,'4.29 (samb) 5'!K33,'4.29 (samb) 5'!K37,'4.29 (samb) 5'!K41,'4.29 (samb) 5'!K45,'4.29 (samb) 5'!K50,'4.29 (samb) 5'!K54,'4.29 (samb) 5'!K58,'4.29 (samb) 5'!K62,'4.29 (samb) 5'!K66,'4.29 (samb) 5'!K70,'4.29 (samb) 5'!K74,'4.29 (samb) 6'!K16,'4.29 (samb) 6'!K20,'4.29 (samb) 6'!K24,'4.29 (samb) 6'!K28,'4.29 (samb) 6'!K33,'4.29 (samb) 6'!K37,'4.29 (samb) 6'!K41,'4.29 (samb) 6'!K45,'4.29 (samb) 6'!K48,'4.29 (samb) 6'!K49,'4.29 (samb) 6'!K52)</f>
        <v>6948</v>
      </c>
      <c r="L16" s="764"/>
    </row>
    <row r="17" spans="1:12" s="1" customFormat="1" ht="8.1" customHeight="1">
      <c r="A17" s="2"/>
      <c r="B17" s="10"/>
      <c r="C17" s="10"/>
      <c r="D17" s="700"/>
      <c r="E17" s="283"/>
      <c r="F17" s="283"/>
      <c r="G17" s="283"/>
      <c r="H17" s="28"/>
      <c r="I17" s="765"/>
      <c r="J17" s="766"/>
      <c r="K17" s="766"/>
      <c r="L17" s="764"/>
    </row>
    <row r="18" spans="1:12" s="1" customFormat="1" ht="15" customHeight="1">
      <c r="A18" s="2"/>
      <c r="B18" s="10" t="s">
        <v>13</v>
      </c>
      <c r="C18" s="10"/>
      <c r="D18" s="700"/>
      <c r="E18" s="8"/>
      <c r="F18" s="8"/>
      <c r="G18" s="8"/>
      <c r="H18" s="8"/>
      <c r="I18" s="8"/>
      <c r="J18" s="8"/>
      <c r="K18" s="8"/>
      <c r="L18" s="13"/>
    </row>
    <row r="19" spans="1:12" s="1" customFormat="1" ht="15" customHeight="1">
      <c r="A19" s="2"/>
      <c r="B19" s="6" t="s">
        <v>572</v>
      </c>
      <c r="C19" s="10"/>
      <c r="D19" s="672">
        <v>2022</v>
      </c>
      <c r="E19" s="8">
        <f>SUM(F19:G19)</f>
        <v>52</v>
      </c>
      <c r="F19" s="8">
        <v>30</v>
      </c>
      <c r="G19" s="8">
        <v>22</v>
      </c>
      <c r="H19" s="8"/>
      <c r="I19" s="8">
        <f>SUM(J19:K19)</f>
        <v>221</v>
      </c>
      <c r="J19" s="8">
        <v>183</v>
      </c>
      <c r="K19" s="8">
        <v>38</v>
      </c>
      <c r="L19" s="13"/>
    </row>
    <row r="20" spans="1:12" s="1" customFormat="1" ht="15" customHeight="1">
      <c r="A20" s="2"/>
      <c r="B20" s="9" t="s">
        <v>573</v>
      </c>
      <c r="C20" s="27"/>
      <c r="D20" s="700">
        <v>2023</v>
      </c>
      <c r="E20" s="8">
        <f>SUM(F20:G20)</f>
        <v>49</v>
      </c>
      <c r="F20" s="8">
        <v>27</v>
      </c>
      <c r="G20" s="8">
        <v>22</v>
      </c>
      <c r="H20" s="8"/>
      <c r="I20" s="8">
        <f>SUM(J20:K20)</f>
        <v>281</v>
      </c>
      <c r="J20" s="8">
        <v>226</v>
      </c>
      <c r="K20" s="8">
        <v>55</v>
      </c>
      <c r="L20" s="13"/>
    </row>
    <row r="21" spans="1:12" s="1" customFormat="1" ht="15" customHeight="1">
      <c r="A21" s="2"/>
      <c r="B21" s="9"/>
      <c r="C21" s="27"/>
      <c r="D21" s="672">
        <v>2024</v>
      </c>
      <c r="E21" s="8">
        <f>SUM(F21:G21)</f>
        <v>51</v>
      </c>
      <c r="F21" s="1794">
        <v>26</v>
      </c>
      <c r="G21" s="1794">
        <v>25</v>
      </c>
      <c r="H21" s="8"/>
      <c r="I21" s="8">
        <f>SUM(J21:K21)</f>
        <v>341</v>
      </c>
      <c r="J21" s="1794">
        <v>270</v>
      </c>
      <c r="K21" s="1795">
        <v>71</v>
      </c>
      <c r="L21" s="13"/>
    </row>
    <row r="22" spans="1:12" s="1" customFormat="1" ht="8.1" customHeight="1">
      <c r="A22" s="2"/>
      <c r="B22" s="9"/>
      <c r="C22" s="27"/>
      <c r="D22" s="700"/>
      <c r="E22" s="8"/>
      <c r="F22" s="8"/>
      <c r="G22" s="8"/>
      <c r="H22" s="8"/>
      <c r="I22" s="8"/>
      <c r="J22" s="8"/>
      <c r="K22" s="8"/>
      <c r="L22" s="13"/>
    </row>
    <row r="23" spans="1:12" s="1" customFormat="1" ht="15" customHeight="1">
      <c r="A23" s="2"/>
      <c r="B23" s="6" t="s">
        <v>574</v>
      </c>
      <c r="C23" s="10"/>
      <c r="D23" s="672">
        <v>2022</v>
      </c>
      <c r="E23" s="8">
        <f>SUM(F23:G23)</f>
        <v>44</v>
      </c>
      <c r="F23" s="8">
        <v>14</v>
      </c>
      <c r="G23" s="8">
        <v>30</v>
      </c>
      <c r="H23" s="8"/>
      <c r="I23" s="8">
        <f>SUM(J23:K23)</f>
        <v>151</v>
      </c>
      <c r="J23" s="8">
        <v>112</v>
      </c>
      <c r="K23" s="8">
        <v>39</v>
      </c>
      <c r="L23" s="13"/>
    </row>
    <row r="24" spans="1:12" s="1" customFormat="1" ht="15" customHeight="1">
      <c r="A24" s="2"/>
      <c r="B24" s="9" t="s">
        <v>575</v>
      </c>
      <c r="C24" s="27"/>
      <c r="D24" s="700">
        <v>2023</v>
      </c>
      <c r="E24" s="8">
        <f>SUM(F24:G24)</f>
        <v>48</v>
      </c>
      <c r="F24" s="8">
        <v>14</v>
      </c>
      <c r="G24" s="8">
        <v>34</v>
      </c>
      <c r="H24" s="8"/>
      <c r="I24" s="8">
        <f>SUM(J24:K24)</f>
        <v>145</v>
      </c>
      <c r="J24" s="8">
        <v>105</v>
      </c>
      <c r="K24" s="8">
        <v>40</v>
      </c>
      <c r="L24" s="13"/>
    </row>
    <row r="25" spans="1:12" s="1" customFormat="1" ht="15" customHeight="1">
      <c r="A25" s="2"/>
      <c r="B25" s="9"/>
      <c r="C25" s="27"/>
      <c r="D25" s="672">
        <v>2024</v>
      </c>
      <c r="E25" s="8">
        <f>SUM(F25:G25)</f>
        <v>51</v>
      </c>
      <c r="F25" s="1794">
        <v>29</v>
      </c>
      <c r="G25" s="1794">
        <v>22</v>
      </c>
      <c r="H25" s="8"/>
      <c r="I25" s="8">
        <f>SUM(J25:K25)</f>
        <v>275</v>
      </c>
      <c r="J25" s="1794">
        <v>161</v>
      </c>
      <c r="K25" s="1795">
        <v>114</v>
      </c>
      <c r="L25" s="13"/>
    </row>
    <row r="26" spans="1:12" s="1" customFormat="1" ht="8.1" customHeight="1">
      <c r="A26" s="2"/>
      <c r="B26" s="9"/>
      <c r="C26" s="27"/>
      <c r="D26" s="700"/>
      <c r="E26" s="8"/>
      <c r="F26" s="8"/>
      <c r="G26" s="8"/>
      <c r="H26" s="8"/>
      <c r="I26" s="8"/>
      <c r="J26" s="8"/>
      <c r="K26" s="8"/>
      <c r="L26" s="13"/>
    </row>
    <row r="27" spans="1:12" s="1" customFormat="1" ht="15" customHeight="1">
      <c r="A27" s="2"/>
      <c r="B27" s="6" t="s">
        <v>576</v>
      </c>
      <c r="C27" s="10"/>
      <c r="D27" s="672">
        <v>2022</v>
      </c>
      <c r="E27" s="8">
        <f>SUM(F27:G27)</f>
        <v>51</v>
      </c>
      <c r="F27" s="8">
        <v>28</v>
      </c>
      <c r="G27" s="8">
        <v>23</v>
      </c>
      <c r="H27" s="8"/>
      <c r="I27" s="8">
        <f>SUM(J27:K27)</f>
        <v>254</v>
      </c>
      <c r="J27" s="8">
        <v>154</v>
      </c>
      <c r="K27" s="8">
        <v>100</v>
      </c>
      <c r="L27" s="13"/>
    </row>
    <row r="28" spans="1:12" s="1" customFormat="1" ht="15" customHeight="1">
      <c r="A28" s="2"/>
      <c r="B28" s="9" t="s">
        <v>577</v>
      </c>
      <c r="C28" s="27"/>
      <c r="D28" s="700">
        <v>2023</v>
      </c>
      <c r="E28" s="8">
        <f>SUM(F28:G28)</f>
        <v>50</v>
      </c>
      <c r="F28" s="8">
        <v>29</v>
      </c>
      <c r="G28" s="8">
        <v>21</v>
      </c>
      <c r="H28" s="8"/>
      <c r="I28" s="8">
        <f>SUM(J28:K28)</f>
        <v>253</v>
      </c>
      <c r="J28" s="8">
        <v>164</v>
      </c>
      <c r="K28" s="8">
        <v>89</v>
      </c>
      <c r="L28" s="13"/>
    </row>
    <row r="29" spans="1:12" s="1" customFormat="1" ht="15" customHeight="1">
      <c r="A29" s="2"/>
      <c r="B29" s="9"/>
      <c r="C29" s="27"/>
      <c r="D29" s="672">
        <v>2024</v>
      </c>
      <c r="E29" s="8">
        <f>SUM(F29:G29)</f>
        <v>45</v>
      </c>
      <c r="F29" s="1794">
        <v>13</v>
      </c>
      <c r="G29" s="1794">
        <v>32</v>
      </c>
      <c r="H29" s="8"/>
      <c r="I29" s="8">
        <f>SUM(J29:K29)</f>
        <v>221</v>
      </c>
      <c r="J29" s="8">
        <v>151</v>
      </c>
      <c r="K29" s="8">
        <v>70</v>
      </c>
      <c r="L29" s="13"/>
    </row>
    <row r="30" spans="1:12" s="1" customFormat="1" ht="8.1" customHeight="1">
      <c r="A30" s="2"/>
      <c r="B30" s="9"/>
      <c r="C30" s="27"/>
      <c r="D30" s="700"/>
      <c r="E30" s="8"/>
      <c r="F30" s="8"/>
      <c r="G30" s="8"/>
      <c r="H30" s="8"/>
      <c r="I30" s="8"/>
      <c r="J30" s="8"/>
      <c r="K30" s="8"/>
      <c r="L30" s="13"/>
    </row>
    <row r="31" spans="1:12" s="1" customFormat="1" ht="15" customHeight="1">
      <c r="A31" s="2"/>
      <c r="B31" s="6" t="s">
        <v>578</v>
      </c>
      <c r="C31" s="7"/>
      <c r="D31" s="672">
        <v>2022</v>
      </c>
      <c r="E31" s="8">
        <f>SUM(F31:G31)</f>
        <v>37</v>
      </c>
      <c r="F31" s="8">
        <v>16</v>
      </c>
      <c r="G31" s="8">
        <v>21</v>
      </c>
      <c r="H31" s="8"/>
      <c r="I31" s="8">
        <f>SUM(J31:K31)</f>
        <v>259</v>
      </c>
      <c r="J31" s="8">
        <v>173</v>
      </c>
      <c r="K31" s="8">
        <v>86</v>
      </c>
      <c r="L31" s="13"/>
    </row>
    <row r="32" spans="1:12" s="1" customFormat="1" ht="15" customHeight="1">
      <c r="A32" s="2"/>
      <c r="B32" s="9" t="s">
        <v>579</v>
      </c>
      <c r="C32" s="7"/>
      <c r="D32" s="700">
        <v>2023</v>
      </c>
      <c r="E32" s="8">
        <f>SUM(F32:G32)</f>
        <v>37</v>
      </c>
      <c r="F32" s="8">
        <v>15</v>
      </c>
      <c r="G32" s="8">
        <v>22</v>
      </c>
      <c r="H32" s="8"/>
      <c r="I32" s="8">
        <f>SUM(J32:K32)</f>
        <v>289</v>
      </c>
      <c r="J32" s="8">
        <v>198</v>
      </c>
      <c r="K32" s="8">
        <v>91</v>
      </c>
      <c r="L32" s="13"/>
    </row>
    <row r="33" spans="1:15" s="1" customFormat="1" ht="15" customHeight="1">
      <c r="A33" s="2"/>
      <c r="B33" s="9"/>
      <c r="C33" s="7"/>
      <c r="D33" s="672">
        <v>2024</v>
      </c>
      <c r="E33" s="8">
        <f>SUM(F33:G33)</f>
        <v>40</v>
      </c>
      <c r="F33" s="1794">
        <v>15</v>
      </c>
      <c r="G33" s="1794">
        <v>25</v>
      </c>
      <c r="H33" s="8"/>
      <c r="I33" s="8">
        <f>SUM(J33:K33)</f>
        <v>359</v>
      </c>
      <c r="J33" s="1794">
        <v>256</v>
      </c>
      <c r="K33" s="1795">
        <v>103</v>
      </c>
      <c r="L33" s="13"/>
    </row>
    <row r="34" spans="1:15" s="1" customFormat="1" ht="8.1" customHeight="1">
      <c r="A34" s="2"/>
      <c r="B34" s="9"/>
      <c r="C34" s="7"/>
      <c r="D34" s="700"/>
      <c r="E34" s="8"/>
      <c r="F34" s="8"/>
      <c r="G34" s="8"/>
      <c r="H34" s="8"/>
      <c r="I34" s="8"/>
      <c r="J34" s="8"/>
      <c r="K34" s="8"/>
      <c r="L34" s="13"/>
    </row>
    <row r="35" spans="1:15" s="1" customFormat="1" ht="15" customHeight="1">
      <c r="A35" s="2"/>
      <c r="B35" s="6" t="s">
        <v>580</v>
      </c>
      <c r="C35" s="10"/>
      <c r="D35" s="672">
        <v>2022</v>
      </c>
      <c r="E35" s="8">
        <f>SUM(F35:G35)</f>
        <v>40</v>
      </c>
      <c r="F35" s="8">
        <v>6</v>
      </c>
      <c r="G35" s="8">
        <v>34</v>
      </c>
      <c r="H35" s="8"/>
      <c r="I35" s="8">
        <f>SUM(J35:K35)</f>
        <v>226</v>
      </c>
      <c r="J35" s="8">
        <v>66</v>
      </c>
      <c r="K35" s="8">
        <v>160</v>
      </c>
      <c r="L35" s="13"/>
    </row>
    <row r="36" spans="1:15" s="1" customFormat="1" ht="15" customHeight="1">
      <c r="A36" s="2"/>
      <c r="B36" s="9" t="s">
        <v>581</v>
      </c>
      <c r="C36" s="27"/>
      <c r="D36" s="700">
        <v>2023</v>
      </c>
      <c r="E36" s="8">
        <f>SUM(F36:G36)</f>
        <v>46</v>
      </c>
      <c r="F36" s="8">
        <v>5</v>
      </c>
      <c r="G36" s="8">
        <v>41</v>
      </c>
      <c r="H36" s="8"/>
      <c r="I36" s="8">
        <f>SUM(J36:K36)</f>
        <v>248</v>
      </c>
      <c r="J36" s="8">
        <v>65</v>
      </c>
      <c r="K36" s="8">
        <v>183</v>
      </c>
      <c r="L36" s="13"/>
    </row>
    <row r="37" spans="1:15" s="1" customFormat="1" ht="15" customHeight="1">
      <c r="A37" s="2"/>
      <c r="B37" s="9"/>
      <c r="C37" s="27"/>
      <c r="D37" s="672">
        <v>2024</v>
      </c>
      <c r="E37" s="8">
        <f>SUM(F37:G37)</f>
        <v>47</v>
      </c>
      <c r="F37" s="1794">
        <v>4</v>
      </c>
      <c r="G37" s="1794">
        <v>43</v>
      </c>
      <c r="H37" s="8"/>
      <c r="I37" s="8">
        <f>SUM(J37:K37)</f>
        <v>257</v>
      </c>
      <c r="J37" s="1794">
        <v>76</v>
      </c>
      <c r="K37" s="1795">
        <v>181</v>
      </c>
      <c r="L37" s="13"/>
    </row>
    <row r="38" spans="1:15" s="1" customFormat="1" ht="8.1" customHeight="1">
      <c r="A38" s="2"/>
      <c r="B38" s="9"/>
      <c r="C38" s="7"/>
      <c r="D38" s="700"/>
      <c r="E38" s="8"/>
      <c r="F38" s="8"/>
      <c r="G38" s="8"/>
      <c r="H38" s="8"/>
      <c r="I38" s="8"/>
      <c r="J38" s="8"/>
      <c r="K38" s="8"/>
      <c r="L38" s="13"/>
      <c r="M38" s="31"/>
      <c r="O38" s="2"/>
    </row>
    <row r="39" spans="1:15" s="1" customFormat="1" ht="15" customHeight="1">
      <c r="A39" s="2"/>
      <c r="B39" s="6" t="s">
        <v>582</v>
      </c>
      <c r="C39" s="10"/>
      <c r="D39" s="672">
        <v>2022</v>
      </c>
      <c r="E39" s="8">
        <f>SUM(F39:G39)</f>
        <v>16</v>
      </c>
      <c r="F39" s="8">
        <v>7</v>
      </c>
      <c r="G39" s="8">
        <v>9</v>
      </c>
      <c r="H39" s="8"/>
      <c r="I39" s="8">
        <f>SUM(J39:K39)</f>
        <v>113</v>
      </c>
      <c r="J39" s="8">
        <v>111</v>
      </c>
      <c r="K39" s="8">
        <v>2</v>
      </c>
      <c r="L39" s="13"/>
      <c r="O39" s="2"/>
    </row>
    <row r="40" spans="1:15" s="1" customFormat="1" ht="15" customHeight="1">
      <c r="A40" s="2"/>
      <c r="B40" s="9" t="s">
        <v>583</v>
      </c>
      <c r="C40" s="27"/>
      <c r="D40" s="700">
        <v>2023</v>
      </c>
      <c r="E40" s="8">
        <f>SUM(F40:G40)</f>
        <v>17</v>
      </c>
      <c r="F40" s="8">
        <v>7</v>
      </c>
      <c r="G40" s="8">
        <v>10</v>
      </c>
      <c r="H40" s="8"/>
      <c r="I40" s="8">
        <f>SUM(J40:K40)</f>
        <v>126</v>
      </c>
      <c r="J40" s="8">
        <v>124</v>
      </c>
      <c r="K40" s="8">
        <v>2</v>
      </c>
      <c r="L40" s="13"/>
      <c r="O40" s="2"/>
    </row>
    <row r="41" spans="1:15" s="1" customFormat="1" ht="15" customHeight="1">
      <c r="A41" s="2"/>
      <c r="B41" s="9"/>
      <c r="C41" s="27"/>
      <c r="D41" s="672">
        <v>2024</v>
      </c>
      <c r="E41" s="8">
        <f>SUM(F41:G41)</f>
        <v>18</v>
      </c>
      <c r="F41" s="1794">
        <v>8</v>
      </c>
      <c r="G41" s="1794">
        <v>10</v>
      </c>
      <c r="H41" s="8"/>
      <c r="I41" s="8">
        <f>SUM(J41:K41)</f>
        <v>162</v>
      </c>
      <c r="J41" s="1794">
        <v>156</v>
      </c>
      <c r="K41" s="1795">
        <v>6</v>
      </c>
      <c r="L41" s="13"/>
      <c r="O41" s="2"/>
    </row>
    <row r="42" spans="1:15" s="1" customFormat="1" ht="8.1" customHeight="1">
      <c r="A42" s="2"/>
      <c r="B42" s="9"/>
      <c r="C42" s="27"/>
      <c r="D42" s="700"/>
      <c r="E42" s="8"/>
      <c r="F42" s="8"/>
      <c r="G42" s="8"/>
      <c r="H42" s="8"/>
      <c r="I42" s="8"/>
      <c r="J42" s="8"/>
      <c r="K42" s="8"/>
      <c r="L42" s="13"/>
    </row>
    <row r="43" spans="1:15" s="1" customFormat="1" ht="15" customHeight="1">
      <c r="A43" s="2"/>
      <c r="B43" s="6" t="s">
        <v>982</v>
      </c>
      <c r="C43" s="10"/>
      <c r="D43" s="672">
        <v>2022</v>
      </c>
      <c r="E43" s="8">
        <f>SUM(F43:G43)</f>
        <v>16</v>
      </c>
      <c r="F43" s="8">
        <v>6</v>
      </c>
      <c r="G43" s="8">
        <v>10</v>
      </c>
      <c r="H43" s="8"/>
      <c r="I43" s="8">
        <f>SUM(J43:K43)</f>
        <v>35</v>
      </c>
      <c r="J43" s="8">
        <v>18</v>
      </c>
      <c r="K43" s="8">
        <v>17</v>
      </c>
      <c r="L43" s="13"/>
    </row>
    <row r="44" spans="1:15" s="1" customFormat="1" ht="15" customHeight="1">
      <c r="A44" s="2"/>
      <c r="B44" s="9" t="s">
        <v>981</v>
      </c>
      <c r="C44" s="27"/>
      <c r="D44" s="700">
        <v>2023</v>
      </c>
      <c r="E44" s="8">
        <f>SUM(F44:G44)</f>
        <v>16</v>
      </c>
      <c r="F44" s="8">
        <v>6</v>
      </c>
      <c r="G44" s="8">
        <v>10</v>
      </c>
      <c r="H44" s="8"/>
      <c r="I44" s="8">
        <f>SUM(J44:K44)</f>
        <v>48</v>
      </c>
      <c r="J44" s="8">
        <v>27</v>
      </c>
      <c r="K44" s="8">
        <v>21</v>
      </c>
      <c r="L44" s="13"/>
      <c r="O44" s="2"/>
    </row>
    <row r="45" spans="1:15" s="1" customFormat="1" ht="15" customHeight="1">
      <c r="A45" s="2"/>
      <c r="B45" s="9"/>
      <c r="C45" s="27"/>
      <c r="D45" s="672">
        <v>2024</v>
      </c>
      <c r="E45" s="8">
        <f>SUM(F45:G45)</f>
        <v>15</v>
      </c>
      <c r="F45" s="1794">
        <v>6</v>
      </c>
      <c r="G45" s="1794">
        <v>9</v>
      </c>
      <c r="H45" s="8"/>
      <c r="I45" s="8">
        <f>SUM(J45:K45)</f>
        <v>51</v>
      </c>
      <c r="J45" s="1794">
        <v>28</v>
      </c>
      <c r="K45" s="1795">
        <v>23</v>
      </c>
      <c r="L45" s="13"/>
      <c r="O45" s="2"/>
    </row>
    <row r="46" spans="1:15" s="1" customFormat="1" ht="8.1" customHeight="1">
      <c r="A46" s="2"/>
      <c r="B46" s="9"/>
      <c r="C46" s="27"/>
      <c r="D46" s="700"/>
      <c r="E46" s="8"/>
      <c r="F46" s="8"/>
      <c r="G46" s="8"/>
      <c r="H46" s="8"/>
      <c r="I46" s="8"/>
      <c r="J46" s="8"/>
      <c r="K46" s="8"/>
      <c r="L46" s="13"/>
    </row>
    <row r="47" spans="1:15" s="1" customFormat="1" ht="15" customHeight="1">
      <c r="A47" s="2"/>
      <c r="B47" s="6" t="s">
        <v>985</v>
      </c>
      <c r="C47" s="10"/>
      <c r="D47" s="672">
        <v>2022</v>
      </c>
      <c r="E47" s="8">
        <f>SUM(F47:G47)</f>
        <v>18</v>
      </c>
      <c r="F47" s="8">
        <v>3</v>
      </c>
      <c r="G47" s="8">
        <v>15</v>
      </c>
      <c r="H47" s="8"/>
      <c r="I47" s="8">
        <f>SUM(J47:K47)</f>
        <v>53</v>
      </c>
      <c r="J47" s="8">
        <v>22</v>
      </c>
      <c r="K47" s="8">
        <v>31</v>
      </c>
      <c r="L47" s="13"/>
    </row>
    <row r="48" spans="1:15" s="1" customFormat="1" ht="15" customHeight="1">
      <c r="A48" s="2"/>
      <c r="B48" s="9" t="s">
        <v>986</v>
      </c>
      <c r="C48" s="27"/>
      <c r="D48" s="700">
        <v>2023</v>
      </c>
      <c r="E48" s="8">
        <f>SUM(F48:G48)</f>
        <v>19</v>
      </c>
      <c r="F48" s="8">
        <v>2</v>
      </c>
      <c r="G48" s="8">
        <v>17</v>
      </c>
      <c r="H48" s="8"/>
      <c r="I48" s="8">
        <f>SUM(J48:K48)</f>
        <v>67</v>
      </c>
      <c r="J48" s="8">
        <v>27</v>
      </c>
      <c r="K48" s="8">
        <v>40</v>
      </c>
      <c r="L48" s="13"/>
    </row>
    <row r="49" spans="1:15" s="1" customFormat="1" ht="15" customHeight="1">
      <c r="A49" s="2"/>
      <c r="B49" s="9"/>
      <c r="C49" s="27"/>
      <c r="D49" s="672">
        <v>2024</v>
      </c>
      <c r="E49" s="8">
        <f>SUM(F49:G49)</f>
        <v>21</v>
      </c>
      <c r="F49" s="1794">
        <v>2</v>
      </c>
      <c r="G49" s="1794">
        <v>19</v>
      </c>
      <c r="H49" s="8"/>
      <c r="I49" s="8">
        <f>SUM(J49:K49)</f>
        <v>65</v>
      </c>
      <c r="J49" s="1794">
        <v>25</v>
      </c>
      <c r="K49" s="1795">
        <v>40</v>
      </c>
      <c r="L49" s="13"/>
    </row>
    <row r="50" spans="1:15" s="1" customFormat="1" ht="8.1" customHeight="1">
      <c r="A50" s="2"/>
      <c r="B50" s="9"/>
      <c r="C50" s="27"/>
      <c r="D50" s="700"/>
      <c r="E50" s="8"/>
      <c r="F50" s="8"/>
      <c r="G50" s="8"/>
      <c r="H50" s="8"/>
      <c r="I50" s="8"/>
      <c r="J50" s="8"/>
      <c r="K50" s="8"/>
      <c r="L50" s="13"/>
    </row>
    <row r="51" spans="1:15" s="1" customFormat="1" ht="15" customHeight="1">
      <c r="A51" s="2"/>
      <c r="B51" s="6" t="s">
        <v>983</v>
      </c>
      <c r="C51" s="10"/>
      <c r="D51" s="672">
        <v>2022</v>
      </c>
      <c r="E51" s="8">
        <f>SUM(F51:G51)</f>
        <v>15</v>
      </c>
      <c r="F51" s="8">
        <v>5</v>
      </c>
      <c r="G51" s="8">
        <v>10</v>
      </c>
      <c r="H51" s="8"/>
      <c r="I51" s="8">
        <f>SUM(J51:K51)</f>
        <v>38</v>
      </c>
      <c r="J51" s="8">
        <v>4</v>
      </c>
      <c r="K51" s="8">
        <v>34</v>
      </c>
      <c r="L51" s="13"/>
    </row>
    <row r="52" spans="1:15" s="1" customFormat="1" ht="15" customHeight="1">
      <c r="A52" s="2"/>
      <c r="B52" s="9" t="s">
        <v>984</v>
      </c>
      <c r="C52" s="27"/>
      <c r="D52" s="700">
        <v>2023</v>
      </c>
      <c r="E52" s="8">
        <f>SUM(F52:G52)</f>
        <v>16</v>
      </c>
      <c r="F52" s="8">
        <v>5</v>
      </c>
      <c r="G52" s="8">
        <v>11</v>
      </c>
      <c r="H52" s="8"/>
      <c r="I52" s="8">
        <f>SUM(J52:K52)</f>
        <v>23</v>
      </c>
      <c r="J52" s="8">
        <v>3</v>
      </c>
      <c r="K52" s="8">
        <v>20</v>
      </c>
      <c r="L52" s="13"/>
    </row>
    <row r="53" spans="1:15" s="1" customFormat="1" ht="15" customHeight="1">
      <c r="A53" s="2"/>
      <c r="B53" s="9"/>
      <c r="C53" s="27"/>
      <c r="D53" s="672">
        <v>2024</v>
      </c>
      <c r="E53" s="8">
        <f>SUM(F53:G53)</f>
        <v>16</v>
      </c>
      <c r="F53" s="1794">
        <v>5</v>
      </c>
      <c r="G53" s="1794">
        <v>11</v>
      </c>
      <c r="H53" s="8"/>
      <c r="I53" s="8">
        <f>SUM(J53:K53)</f>
        <v>26</v>
      </c>
      <c r="J53" s="1794">
        <v>2</v>
      </c>
      <c r="K53" s="1795">
        <v>24</v>
      </c>
      <c r="L53" s="13"/>
    </row>
    <row r="54" spans="1:15" s="1" customFormat="1" ht="8.1" customHeight="1">
      <c r="A54" s="2"/>
      <c r="B54" s="9"/>
      <c r="C54" s="27"/>
      <c r="D54" s="700"/>
      <c r="E54" s="8"/>
      <c r="F54" s="8"/>
      <c r="G54" s="8"/>
      <c r="H54" s="8"/>
      <c r="I54" s="8"/>
      <c r="J54" s="8"/>
      <c r="K54" s="8"/>
      <c r="L54" s="13"/>
      <c r="O54" s="2"/>
    </row>
    <row r="55" spans="1:15" s="1" customFormat="1" ht="15" customHeight="1">
      <c r="A55" s="2"/>
      <c r="B55" s="6" t="s">
        <v>987</v>
      </c>
      <c r="C55" s="10"/>
      <c r="D55" s="672">
        <v>2022</v>
      </c>
      <c r="E55" s="8">
        <f>SUM(F55:G55)</f>
        <v>12</v>
      </c>
      <c r="F55" s="8">
        <v>4</v>
      </c>
      <c r="G55" s="8">
        <v>8</v>
      </c>
      <c r="H55" s="8"/>
      <c r="I55" s="8">
        <f>SUM(J55:K55)</f>
        <v>33</v>
      </c>
      <c r="J55" s="8">
        <v>14</v>
      </c>
      <c r="K55" s="8">
        <v>19</v>
      </c>
      <c r="L55" s="13"/>
      <c r="M55" s="15"/>
      <c r="O55" s="2"/>
    </row>
    <row r="56" spans="1:15" s="1" customFormat="1" ht="15" customHeight="1">
      <c r="A56" s="2"/>
      <c r="B56" s="9" t="s">
        <v>980</v>
      </c>
      <c r="C56" s="27"/>
      <c r="D56" s="700">
        <v>2023</v>
      </c>
      <c r="E56" s="8">
        <f>SUM(F56:G56)</f>
        <v>12</v>
      </c>
      <c r="F56" s="8">
        <v>4</v>
      </c>
      <c r="G56" s="8">
        <v>8</v>
      </c>
      <c r="H56" s="8"/>
      <c r="I56" s="8">
        <f>SUM(J56:K56)</f>
        <v>42</v>
      </c>
      <c r="J56" s="8">
        <v>21</v>
      </c>
      <c r="K56" s="8">
        <v>21</v>
      </c>
      <c r="L56" s="13"/>
      <c r="M56" s="31"/>
      <c r="O56" s="2"/>
    </row>
    <row r="57" spans="1:15" s="1" customFormat="1" ht="15" customHeight="1">
      <c r="A57" s="2"/>
      <c r="B57" s="9"/>
      <c r="C57" s="27"/>
      <c r="D57" s="672">
        <v>2024</v>
      </c>
      <c r="E57" s="8">
        <f>SUM(F57:G57)</f>
        <v>13</v>
      </c>
      <c r="F57" s="1794">
        <v>4</v>
      </c>
      <c r="G57" s="1794">
        <v>9</v>
      </c>
      <c r="H57" s="8"/>
      <c r="I57" s="8">
        <f>SUM(J57:K57)</f>
        <v>42</v>
      </c>
      <c r="J57" s="1794">
        <v>23</v>
      </c>
      <c r="K57" s="1795">
        <v>19</v>
      </c>
      <c r="L57" s="13"/>
      <c r="M57" s="31"/>
      <c r="O57" s="2"/>
    </row>
    <row r="58" spans="1:15" s="1" customFormat="1" ht="8.1" customHeight="1">
      <c r="A58" s="2"/>
      <c r="B58" s="9"/>
      <c r="C58" s="27"/>
      <c r="D58" s="700"/>
      <c r="E58" s="8"/>
      <c r="F58" s="8"/>
      <c r="G58" s="8"/>
      <c r="H58" s="8"/>
      <c r="I58" s="8"/>
      <c r="J58" s="8"/>
      <c r="K58" s="8"/>
      <c r="L58" s="13"/>
      <c r="O58" s="2"/>
    </row>
    <row r="59" spans="1:15" s="1" customFormat="1" ht="15" customHeight="1">
      <c r="A59" s="2"/>
      <c r="B59" s="6" t="s">
        <v>584</v>
      </c>
      <c r="C59" s="7"/>
      <c r="D59" s="672">
        <v>2022</v>
      </c>
      <c r="E59" s="8">
        <f>SUM(F59:G59)</f>
        <v>23</v>
      </c>
      <c r="F59" s="8">
        <v>10</v>
      </c>
      <c r="G59" s="8">
        <v>13</v>
      </c>
      <c r="H59" s="8"/>
      <c r="I59" s="8">
        <f>SUM(J59:K59)</f>
        <v>118</v>
      </c>
      <c r="J59" s="8">
        <v>83</v>
      </c>
      <c r="K59" s="8">
        <v>35</v>
      </c>
      <c r="L59" s="13"/>
      <c r="O59" s="2"/>
    </row>
    <row r="60" spans="1:15" s="1" customFormat="1" ht="15" customHeight="1">
      <c r="A60" s="2"/>
      <c r="B60" s="9" t="s">
        <v>585</v>
      </c>
      <c r="C60" s="7"/>
      <c r="D60" s="700">
        <v>2023</v>
      </c>
      <c r="E60" s="8">
        <f>SUM(F60:G60)</f>
        <v>21</v>
      </c>
      <c r="F60" s="8">
        <v>10</v>
      </c>
      <c r="G60" s="8">
        <v>11</v>
      </c>
      <c r="H60" s="8"/>
      <c r="I60" s="8">
        <f>SUM(J60:K60)</f>
        <v>102</v>
      </c>
      <c r="J60" s="8">
        <v>76</v>
      </c>
      <c r="K60" s="8">
        <v>26</v>
      </c>
      <c r="L60" s="13"/>
      <c r="M60" s="15"/>
      <c r="O60" s="2"/>
    </row>
    <row r="61" spans="1:15" s="1" customFormat="1" ht="15" customHeight="1">
      <c r="A61" s="2"/>
      <c r="B61" s="9"/>
      <c r="C61" s="7"/>
      <c r="D61" s="672">
        <v>2024</v>
      </c>
      <c r="E61" s="8">
        <f>SUM(F61:G61)</f>
        <v>22</v>
      </c>
      <c r="F61" s="1794">
        <v>11</v>
      </c>
      <c r="G61" s="1794">
        <v>11</v>
      </c>
      <c r="H61" s="8"/>
      <c r="I61" s="8">
        <f>SUM(J61:K61)</f>
        <v>100</v>
      </c>
      <c r="J61" s="1794">
        <v>75</v>
      </c>
      <c r="K61" s="1795">
        <v>25</v>
      </c>
      <c r="L61" s="13"/>
      <c r="M61" s="15"/>
      <c r="O61" s="2"/>
    </row>
    <row r="62" spans="1:15" s="1" customFormat="1" ht="8.1" customHeight="1">
      <c r="A62" s="2"/>
      <c r="B62" s="9"/>
      <c r="C62" s="27"/>
      <c r="D62" s="700"/>
      <c r="E62" s="8"/>
      <c r="F62" s="8"/>
      <c r="G62" s="8"/>
      <c r="H62" s="8"/>
      <c r="I62" s="8"/>
      <c r="J62" s="8"/>
      <c r="K62" s="8"/>
      <c r="L62" s="13"/>
      <c r="M62" s="31"/>
      <c r="O62" s="2"/>
    </row>
    <row r="63" spans="1:15" s="1" customFormat="1" ht="15" customHeight="1">
      <c r="A63" s="2"/>
      <c r="B63" s="6" t="s">
        <v>978</v>
      </c>
      <c r="C63" s="7"/>
      <c r="D63" s="672">
        <v>2022</v>
      </c>
      <c r="E63" s="8">
        <f>SUM(F63:G63)</f>
        <v>14</v>
      </c>
      <c r="F63" s="8">
        <v>5</v>
      </c>
      <c r="G63" s="8">
        <v>9</v>
      </c>
      <c r="H63" s="8"/>
      <c r="I63" s="8">
        <f>SUM(J63:K63)</f>
        <v>23</v>
      </c>
      <c r="J63" s="8">
        <v>9</v>
      </c>
      <c r="K63" s="8">
        <v>14</v>
      </c>
      <c r="L63" s="13"/>
      <c r="M63" s="15"/>
      <c r="O63" s="2"/>
    </row>
    <row r="64" spans="1:15" s="1" customFormat="1" ht="15" customHeight="1">
      <c r="A64" s="2"/>
      <c r="B64" s="9" t="s">
        <v>979</v>
      </c>
      <c r="C64" s="7"/>
      <c r="D64" s="700">
        <v>2023</v>
      </c>
      <c r="E64" s="8">
        <f>SUM(F64:G64)</f>
        <v>16</v>
      </c>
      <c r="F64" s="8">
        <v>6</v>
      </c>
      <c r="G64" s="8">
        <v>10</v>
      </c>
      <c r="H64" s="8"/>
      <c r="I64" s="8">
        <f>SUM(J64:K64)</f>
        <v>29</v>
      </c>
      <c r="J64" s="8">
        <v>7</v>
      </c>
      <c r="K64" s="8">
        <v>22</v>
      </c>
      <c r="L64" s="13"/>
      <c r="M64" s="31"/>
      <c r="O64" s="2"/>
    </row>
    <row r="65" spans="1:15" s="1" customFormat="1" ht="15" customHeight="1">
      <c r="A65" s="2"/>
      <c r="B65" s="9"/>
      <c r="C65" s="7"/>
      <c r="D65" s="672">
        <v>2024</v>
      </c>
      <c r="E65" s="8">
        <f>SUM(F65:G65)</f>
        <v>14</v>
      </c>
      <c r="F65" s="1794">
        <v>4</v>
      </c>
      <c r="G65" s="1794">
        <v>10</v>
      </c>
      <c r="H65" s="8"/>
      <c r="I65" s="8">
        <f>SUM(J65:K65)</f>
        <v>26</v>
      </c>
      <c r="J65" s="1794">
        <v>12</v>
      </c>
      <c r="K65" s="1795">
        <v>14</v>
      </c>
      <c r="L65" s="13"/>
      <c r="M65" s="31"/>
      <c r="O65" s="2"/>
    </row>
    <row r="66" spans="1:15" s="1" customFormat="1" ht="8.1" customHeight="1">
      <c r="A66" s="2"/>
      <c r="B66" s="9"/>
      <c r="C66" s="7"/>
      <c r="D66" s="700"/>
      <c r="E66" s="8"/>
      <c r="F66" s="8"/>
      <c r="G66" s="8"/>
      <c r="H66" s="8"/>
      <c r="I66" s="8"/>
      <c r="J66" s="8"/>
      <c r="K66" s="8"/>
      <c r="L66" s="13"/>
      <c r="M66" s="15"/>
      <c r="O66" s="2"/>
    </row>
    <row r="67" spans="1:15" s="1" customFormat="1" ht="15" customHeight="1">
      <c r="A67" s="2"/>
      <c r="B67" s="6" t="s">
        <v>586</v>
      </c>
      <c r="C67" s="30"/>
      <c r="D67" s="672">
        <v>2022</v>
      </c>
      <c r="E67" s="8" t="s">
        <v>29</v>
      </c>
      <c r="F67" s="8" t="s">
        <v>29</v>
      </c>
      <c r="G67" s="8" t="s">
        <v>29</v>
      </c>
      <c r="H67" s="8"/>
      <c r="I67" s="8">
        <f>SUM(J67:K67)</f>
        <v>41</v>
      </c>
      <c r="J67" s="8">
        <v>27</v>
      </c>
      <c r="K67" s="8">
        <v>14</v>
      </c>
      <c r="L67" s="13"/>
      <c r="M67" s="15"/>
      <c r="O67" s="2"/>
    </row>
    <row r="68" spans="1:15" s="1" customFormat="1" ht="15" customHeight="1">
      <c r="A68" s="2"/>
      <c r="B68" s="9" t="s">
        <v>587</v>
      </c>
      <c r="C68" s="7"/>
      <c r="D68" s="700">
        <v>2023</v>
      </c>
      <c r="E68" s="8" t="s">
        <v>29</v>
      </c>
      <c r="F68" s="8" t="s">
        <v>29</v>
      </c>
      <c r="G68" s="8" t="s">
        <v>29</v>
      </c>
      <c r="H68" s="8"/>
      <c r="I68" s="8">
        <f>SUM(J68:K68)</f>
        <v>59</v>
      </c>
      <c r="J68" s="8">
        <v>43</v>
      </c>
      <c r="K68" s="8">
        <v>16</v>
      </c>
      <c r="L68" s="13"/>
      <c r="M68" s="15"/>
      <c r="O68" s="2"/>
    </row>
    <row r="69" spans="1:15" s="1" customFormat="1" ht="15" customHeight="1">
      <c r="A69" s="2"/>
      <c r="B69" s="9"/>
      <c r="C69" s="7"/>
      <c r="D69" s="672">
        <v>2024</v>
      </c>
      <c r="E69" s="8" t="s">
        <v>29</v>
      </c>
      <c r="F69" s="8" t="s">
        <v>29</v>
      </c>
      <c r="G69" s="8" t="s">
        <v>29</v>
      </c>
      <c r="H69" s="8"/>
      <c r="I69" s="8">
        <f>SUM(J69:K69)</f>
        <v>60</v>
      </c>
      <c r="J69" s="1794">
        <v>44</v>
      </c>
      <c r="K69" s="1795">
        <v>16</v>
      </c>
      <c r="L69" s="13"/>
      <c r="M69" s="15"/>
      <c r="O69" s="2"/>
    </row>
    <row r="70" spans="1:15" s="1" customFormat="1" ht="8.1" customHeight="1">
      <c r="A70" s="2"/>
      <c r="B70" s="9"/>
      <c r="C70" s="7"/>
      <c r="D70" s="700"/>
      <c r="E70" s="8"/>
      <c r="F70" s="8"/>
      <c r="G70" s="8"/>
      <c r="H70" s="8"/>
      <c r="I70" s="8"/>
      <c r="J70" s="8"/>
      <c r="K70" s="8"/>
      <c r="L70" s="13"/>
      <c r="M70" s="15"/>
      <c r="O70" s="2"/>
    </row>
    <row r="71" spans="1:15" s="1" customFormat="1" ht="15" customHeight="1">
      <c r="A71" s="2"/>
      <c r="B71" s="10" t="s">
        <v>14</v>
      </c>
      <c r="C71" s="27"/>
      <c r="D71" s="700"/>
      <c r="E71" s="8"/>
      <c r="F71" s="8"/>
      <c r="G71" s="8"/>
      <c r="H71" s="8"/>
      <c r="I71" s="8"/>
      <c r="J71" s="8"/>
      <c r="K71" s="8"/>
      <c r="L71" s="13"/>
      <c r="O71" s="2"/>
    </row>
    <row r="72" spans="1:15" s="1" customFormat="1" ht="15" customHeight="1">
      <c r="A72" s="2"/>
      <c r="B72" s="6" t="s">
        <v>588</v>
      </c>
      <c r="C72" s="10"/>
      <c r="D72" s="672">
        <v>2022</v>
      </c>
      <c r="E72" s="8">
        <f>SUM(F72:G72)</f>
        <v>67</v>
      </c>
      <c r="F72" s="8">
        <v>38</v>
      </c>
      <c r="G72" s="8">
        <v>29</v>
      </c>
      <c r="H72" s="8"/>
      <c r="I72" s="8">
        <f>SUM(J72:K72)</f>
        <v>397</v>
      </c>
      <c r="J72" s="8">
        <v>341</v>
      </c>
      <c r="K72" s="8">
        <v>56</v>
      </c>
      <c r="L72" s="13"/>
      <c r="O72" s="2"/>
    </row>
    <row r="73" spans="1:15" s="1" customFormat="1" ht="15" customHeight="1">
      <c r="A73" s="2"/>
      <c r="B73" s="9" t="s">
        <v>589</v>
      </c>
      <c r="C73" s="27"/>
      <c r="D73" s="700">
        <v>2023</v>
      </c>
      <c r="E73" s="8">
        <f>SUM(F73:G73)</f>
        <v>63</v>
      </c>
      <c r="F73" s="8">
        <v>33</v>
      </c>
      <c r="G73" s="8">
        <v>30</v>
      </c>
      <c r="H73" s="8"/>
      <c r="I73" s="8">
        <f>SUM(J73:K73)</f>
        <v>458</v>
      </c>
      <c r="J73" s="8">
        <v>382</v>
      </c>
      <c r="K73" s="8">
        <v>76</v>
      </c>
      <c r="L73" s="13"/>
      <c r="O73" s="2"/>
    </row>
    <row r="74" spans="1:15" s="1" customFormat="1" ht="15" customHeight="1">
      <c r="A74" s="2"/>
      <c r="B74" s="9"/>
      <c r="C74" s="27"/>
      <c r="D74" s="672">
        <v>2024</v>
      </c>
      <c r="E74" s="8">
        <f>SUM(F74:G74)</f>
        <v>68</v>
      </c>
      <c r="F74" s="1794">
        <v>35</v>
      </c>
      <c r="G74" s="1794">
        <v>33</v>
      </c>
      <c r="H74" s="8"/>
      <c r="I74" s="8">
        <f>SUM(J74:K74)</f>
        <v>531</v>
      </c>
      <c r="J74" s="8">
        <v>436</v>
      </c>
      <c r="K74" s="8">
        <v>95</v>
      </c>
      <c r="L74" s="13"/>
      <c r="O74" s="2"/>
    </row>
    <row r="75" spans="1:15" s="1" customFormat="1" ht="8.1" customHeight="1">
      <c r="A75" s="2"/>
      <c r="B75" s="9"/>
      <c r="C75" s="27"/>
      <c r="D75" s="700"/>
      <c r="E75" s="8"/>
      <c r="F75" s="8"/>
      <c r="G75" s="8"/>
      <c r="H75" s="8"/>
      <c r="I75" s="8"/>
      <c r="J75" s="8"/>
      <c r="K75" s="8"/>
      <c r="L75" s="13"/>
      <c r="O75" s="2"/>
    </row>
    <row r="76" spans="1:15" s="1" customFormat="1" ht="15" customHeight="1">
      <c r="A76" s="2"/>
      <c r="B76" s="6" t="s">
        <v>590</v>
      </c>
      <c r="C76" s="7"/>
      <c r="D76" s="672">
        <v>2022</v>
      </c>
      <c r="E76" s="8">
        <f>SUM(F76:G76)</f>
        <v>58</v>
      </c>
      <c r="F76" s="8">
        <v>19</v>
      </c>
      <c r="G76" s="8">
        <v>39</v>
      </c>
      <c r="H76" s="8"/>
      <c r="I76" s="8">
        <f>SUM(J76:K76)</f>
        <v>453</v>
      </c>
      <c r="J76" s="8">
        <v>192</v>
      </c>
      <c r="K76" s="8">
        <v>261</v>
      </c>
      <c r="L76" s="13"/>
      <c r="O76" s="2"/>
    </row>
    <row r="77" spans="1:15" s="1" customFormat="1" ht="15" customHeight="1">
      <c r="A77" s="2"/>
      <c r="B77" s="9" t="s">
        <v>591</v>
      </c>
      <c r="C77" s="7"/>
      <c r="D77" s="700">
        <v>2023</v>
      </c>
      <c r="E77" s="8">
        <f>SUM(F77:G77)</f>
        <v>64</v>
      </c>
      <c r="F77" s="8">
        <v>20</v>
      </c>
      <c r="G77" s="8">
        <v>44</v>
      </c>
      <c r="H77" s="8"/>
      <c r="I77" s="8">
        <f>SUM(J77:K77)</f>
        <v>481</v>
      </c>
      <c r="J77" s="8">
        <v>198</v>
      </c>
      <c r="K77" s="8">
        <v>283</v>
      </c>
      <c r="L77" s="13"/>
      <c r="O77" s="2"/>
    </row>
    <row r="78" spans="1:15" s="1" customFormat="1" ht="15" customHeight="1">
      <c r="A78" s="2"/>
      <c r="B78" s="9"/>
      <c r="C78" s="7"/>
      <c r="D78" s="672">
        <v>2024</v>
      </c>
      <c r="E78" s="8">
        <f>SUM(F78:G78)</f>
        <v>66</v>
      </c>
      <c r="F78" s="1794">
        <v>19</v>
      </c>
      <c r="G78" s="1794">
        <v>47</v>
      </c>
      <c r="H78" s="8"/>
      <c r="I78" s="8">
        <f>SUM(J78:K78)</f>
        <v>541</v>
      </c>
      <c r="J78" s="1794">
        <v>236</v>
      </c>
      <c r="K78" s="1795">
        <v>305</v>
      </c>
      <c r="L78" s="13"/>
      <c r="O78" s="2"/>
    </row>
    <row r="79" spans="1:15" s="1" customFormat="1" ht="13.15" customHeight="1" thickBot="1">
      <c r="A79" s="735"/>
      <c r="B79" s="704"/>
      <c r="C79" s="704"/>
      <c r="D79" s="705"/>
      <c r="E79" s="704"/>
      <c r="F79" s="767"/>
      <c r="G79" s="767"/>
      <c r="H79" s="767"/>
      <c r="I79" s="767"/>
      <c r="J79" s="767"/>
      <c r="K79" s="767"/>
      <c r="L79" s="708"/>
      <c r="O79" s="2"/>
    </row>
    <row r="80" spans="1:15" s="1" customFormat="1" ht="16.5" customHeight="1">
      <c r="A80" s="2"/>
      <c r="B80" s="710"/>
      <c r="C80" s="27"/>
      <c r="D80" s="12"/>
      <c r="E80" s="27"/>
      <c r="F80" s="702"/>
      <c r="G80" s="702"/>
      <c r="H80" s="27"/>
      <c r="I80" s="710"/>
      <c r="J80" s="7"/>
      <c r="K80" s="711"/>
      <c r="L80" s="374" t="s">
        <v>804</v>
      </c>
    </row>
    <row r="81" spans="1:12" s="1" customFormat="1" ht="16.5" customHeight="1">
      <c r="A81" s="2"/>
      <c r="B81" s="713"/>
      <c r="C81" s="27"/>
      <c r="D81" s="12"/>
      <c r="E81" s="27"/>
      <c r="F81" s="702"/>
      <c r="G81" s="702"/>
      <c r="H81" s="27"/>
      <c r="I81" s="714"/>
      <c r="J81" s="7"/>
      <c r="K81" s="711"/>
      <c r="L81" s="375" t="s">
        <v>786</v>
      </c>
    </row>
    <row r="82" spans="1:12">
      <c r="B82" s="582"/>
      <c r="C82" s="582"/>
      <c r="D82" s="672"/>
      <c r="E82" s="582"/>
      <c r="F82" s="582"/>
      <c r="G82" s="582"/>
      <c r="H82" s="582"/>
      <c r="I82" s="582"/>
      <c r="J82" s="582"/>
      <c r="K82" s="582"/>
      <c r="L82" s="582"/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9" tint="0.39997558519241921"/>
    <pageSetUpPr fitToPage="1"/>
  </sheetPr>
  <dimension ref="A1:O85"/>
  <sheetViews>
    <sheetView view="pageBreakPreview" zoomScale="80" zoomScaleNormal="100" zoomScaleSheetLayoutView="80" workbookViewId="0">
      <selection activeCell="K1" sqref="K1:K2"/>
    </sheetView>
  </sheetViews>
  <sheetFormatPr defaultColWidth="12.5703125" defaultRowHeight="16.5"/>
  <cols>
    <col min="1" max="1" width="1.28515625" style="638" customWidth="1"/>
    <col min="2" max="2" width="14.28515625" style="638" customWidth="1"/>
    <col min="3" max="3" width="38.28515625" style="638" customWidth="1"/>
    <col min="4" max="4" width="10.28515625" style="659" customWidth="1"/>
    <col min="5" max="5" width="7.7109375" style="638" customWidth="1"/>
    <col min="6" max="6" width="8.7109375" style="638" customWidth="1"/>
    <col min="7" max="7" width="12.5703125" style="638" customWidth="1"/>
    <col min="8" max="8" width="1.140625" style="638" customWidth="1"/>
    <col min="9" max="9" width="7.7109375" style="638" customWidth="1"/>
    <col min="10" max="10" width="8.7109375" style="638" customWidth="1"/>
    <col min="11" max="11" width="12.5703125" style="638" customWidth="1"/>
    <col min="12" max="12" width="1.140625" style="638" customWidth="1"/>
    <col min="13" max="16384" width="12.5703125" style="638"/>
  </cols>
  <sheetData>
    <row r="1" spans="1:15">
      <c r="K1" s="2380" t="s">
        <v>110</v>
      </c>
    </row>
    <row r="2" spans="1:15">
      <c r="K2" s="2381" t="s">
        <v>111</v>
      </c>
    </row>
    <row r="3" spans="1:15" ht="10.15" customHeight="1"/>
    <row r="4" spans="1:15" s="1" customFormat="1" ht="16.5" customHeight="1">
      <c r="B4" s="676" t="s">
        <v>1445</v>
      </c>
      <c r="C4" s="677" t="s">
        <v>1201</v>
      </c>
      <c r="D4" s="678"/>
      <c r="F4" s="679"/>
      <c r="G4" s="679"/>
      <c r="I4" s="680"/>
    </row>
    <row r="5" spans="1:15" s="1" customFormat="1" ht="20.100000000000001" customHeight="1">
      <c r="B5" s="681" t="s">
        <v>1446</v>
      </c>
      <c r="C5" s="682" t="s">
        <v>1151</v>
      </c>
      <c r="D5" s="683"/>
      <c r="F5" s="679"/>
      <c r="G5" s="679"/>
      <c r="I5" s="680"/>
    </row>
    <row r="6" spans="1:15" s="1969" customFormat="1" ht="20.100000000000001" customHeight="1" thickBot="1">
      <c r="D6" s="1970"/>
      <c r="F6" s="1971"/>
      <c r="G6" s="1971"/>
      <c r="I6" s="1972"/>
    </row>
    <row r="7" spans="1:15" s="1" customFormat="1" ht="2.25" customHeight="1" thickTop="1">
      <c r="A7" s="685"/>
      <c r="B7" s="686"/>
      <c r="C7" s="686"/>
      <c r="D7" s="687"/>
      <c r="E7" s="2346" t="s">
        <v>393</v>
      </c>
      <c r="F7" s="2346"/>
      <c r="G7" s="2346"/>
      <c r="H7" s="686"/>
      <c r="I7" s="688"/>
      <c r="J7" s="689"/>
      <c r="K7" s="686"/>
      <c r="L7" s="685"/>
    </row>
    <row r="8" spans="1:15" s="1" customFormat="1" ht="15" customHeight="1">
      <c r="A8" s="2"/>
      <c r="B8" s="10" t="s">
        <v>568</v>
      </c>
      <c r="C8" s="7"/>
      <c r="D8" s="690" t="s">
        <v>1</v>
      </c>
      <c r="E8" s="2340"/>
      <c r="F8" s="2340"/>
      <c r="G8" s="2340"/>
      <c r="H8" s="691"/>
      <c r="I8" s="2347" t="s">
        <v>394</v>
      </c>
      <c r="J8" s="2347"/>
      <c r="K8" s="2347"/>
      <c r="L8" s="2"/>
    </row>
    <row r="9" spans="1:15" s="1" customFormat="1" ht="15" customHeight="1">
      <c r="A9" s="2"/>
      <c r="B9" s="692" t="s">
        <v>569</v>
      </c>
      <c r="C9" s="7"/>
      <c r="D9" s="715" t="s">
        <v>6</v>
      </c>
      <c r="E9" s="2341" t="s">
        <v>397</v>
      </c>
      <c r="F9" s="2341"/>
      <c r="G9" s="2341"/>
      <c r="H9" s="716"/>
      <c r="I9" s="2348" t="s">
        <v>358</v>
      </c>
      <c r="J9" s="2348"/>
      <c r="K9" s="2348"/>
      <c r="L9" s="2"/>
    </row>
    <row r="10" spans="1:15" s="1" customFormat="1" ht="19.5" customHeight="1">
      <c r="A10" s="2"/>
      <c r="B10" s="7"/>
      <c r="C10" s="27"/>
      <c r="D10" s="690"/>
      <c r="E10" s="477" t="s">
        <v>2</v>
      </c>
      <c r="F10" s="477" t="s">
        <v>570</v>
      </c>
      <c r="G10" s="477" t="s">
        <v>34</v>
      </c>
      <c r="H10" s="477"/>
      <c r="I10" s="477" t="s">
        <v>2</v>
      </c>
      <c r="J10" s="477" t="s">
        <v>570</v>
      </c>
      <c r="K10" s="477" t="s">
        <v>34</v>
      </c>
      <c r="L10" s="2"/>
    </row>
    <row r="11" spans="1:15" s="1" customFormat="1" ht="14.25" customHeight="1">
      <c r="A11" s="2"/>
      <c r="B11" s="7"/>
      <c r="C11" s="27"/>
      <c r="D11" s="690"/>
      <c r="E11" s="478" t="s">
        <v>7</v>
      </c>
      <c r="F11" s="478" t="s">
        <v>571</v>
      </c>
      <c r="G11" s="478" t="s">
        <v>36</v>
      </c>
      <c r="H11" s="478"/>
      <c r="I11" s="478" t="s">
        <v>7</v>
      </c>
      <c r="J11" s="478" t="s">
        <v>571</v>
      </c>
      <c r="K11" s="478" t="s">
        <v>36</v>
      </c>
      <c r="L11" s="2"/>
    </row>
    <row r="12" spans="1:15" s="1" customFormat="1" ht="3" customHeight="1">
      <c r="A12" s="695"/>
      <c r="B12" s="695"/>
      <c r="C12" s="695"/>
      <c r="D12" s="696"/>
      <c r="E12" s="695"/>
      <c r="F12" s="697"/>
      <c r="G12" s="697"/>
      <c r="H12" s="695"/>
      <c r="I12" s="698"/>
      <c r="J12" s="697"/>
      <c r="K12" s="695"/>
      <c r="L12" s="695"/>
    </row>
    <row r="13" spans="1:15" s="1" customFormat="1" ht="8.1" customHeight="1">
      <c r="A13" s="2"/>
      <c r="B13" s="3"/>
      <c r="C13" s="2"/>
      <c r="D13" s="684"/>
      <c r="E13" s="699"/>
      <c r="F13" s="4"/>
      <c r="G13" s="4"/>
      <c r="H13" s="4"/>
      <c r="I13" s="4"/>
      <c r="J13" s="4"/>
      <c r="K13" s="4"/>
      <c r="M13" s="15"/>
      <c r="O13" s="2"/>
    </row>
    <row r="14" spans="1:15" s="1" customFormat="1" ht="15.6" customHeight="1">
      <c r="A14" s="2"/>
      <c r="B14" s="6" t="s">
        <v>592</v>
      </c>
      <c r="C14" s="10"/>
      <c r="D14" s="672">
        <v>2022</v>
      </c>
      <c r="E14" s="8">
        <f t="shared" ref="E14:E40" si="0">SUM(F14:G14)</f>
        <v>46</v>
      </c>
      <c r="F14" s="8">
        <v>21</v>
      </c>
      <c r="G14" s="8">
        <v>25</v>
      </c>
      <c r="H14" s="8"/>
      <c r="I14" s="8">
        <f t="shared" ref="I14:I48" si="1">SUM(J14:K14)</f>
        <v>187</v>
      </c>
      <c r="J14" s="8">
        <v>92</v>
      </c>
      <c r="K14" s="8">
        <v>95</v>
      </c>
      <c r="L14" s="13"/>
      <c r="O14" s="2"/>
    </row>
    <row r="15" spans="1:15" s="1" customFormat="1" ht="15.6" customHeight="1">
      <c r="A15" s="2"/>
      <c r="B15" s="9" t="s">
        <v>593</v>
      </c>
      <c r="C15" s="27"/>
      <c r="D15" s="672">
        <v>2023</v>
      </c>
      <c r="E15" s="8">
        <f t="shared" si="0"/>
        <v>40</v>
      </c>
      <c r="F15" s="8">
        <v>20</v>
      </c>
      <c r="G15" s="8">
        <v>20</v>
      </c>
      <c r="H15" s="8"/>
      <c r="I15" s="8">
        <f t="shared" si="1"/>
        <v>239</v>
      </c>
      <c r="J15" s="8">
        <v>108</v>
      </c>
      <c r="K15" s="8">
        <v>131</v>
      </c>
      <c r="L15" s="13"/>
      <c r="M15" s="15"/>
      <c r="O15" s="2"/>
    </row>
    <row r="16" spans="1:15" s="1" customFormat="1" ht="15.6" customHeight="1">
      <c r="A16" s="2"/>
      <c r="B16" s="9"/>
      <c r="C16" s="27"/>
      <c r="D16" s="672">
        <v>2024</v>
      </c>
      <c r="E16" s="8">
        <f t="shared" si="0"/>
        <v>45</v>
      </c>
      <c r="F16" s="1794">
        <v>23</v>
      </c>
      <c r="G16" s="1794">
        <v>22</v>
      </c>
      <c r="H16" s="8"/>
      <c r="I16" s="8">
        <f t="shared" si="1"/>
        <v>277</v>
      </c>
      <c r="J16" s="1794">
        <v>129</v>
      </c>
      <c r="K16" s="1795">
        <v>148</v>
      </c>
      <c r="L16" s="13"/>
      <c r="M16" s="15"/>
      <c r="O16" s="2"/>
    </row>
    <row r="17" spans="1:15" s="1" customFormat="1" ht="8.1" customHeight="1">
      <c r="A17" s="2"/>
      <c r="B17" s="9"/>
      <c r="C17" s="27"/>
      <c r="D17" s="672"/>
      <c r="E17" s="8"/>
      <c r="F17" s="8"/>
      <c r="G17" s="8"/>
      <c r="H17" s="8"/>
      <c r="I17" s="8"/>
      <c r="J17" s="8"/>
      <c r="K17" s="8"/>
      <c r="L17" s="13"/>
      <c r="M17" s="15"/>
      <c r="O17" s="2"/>
    </row>
    <row r="18" spans="1:15" s="1" customFormat="1" ht="15.6" customHeight="1">
      <c r="A18" s="2"/>
      <c r="B18" s="6" t="s">
        <v>594</v>
      </c>
      <c r="C18" s="10"/>
      <c r="D18" s="672">
        <v>2022</v>
      </c>
      <c r="E18" s="8">
        <f t="shared" si="0"/>
        <v>21</v>
      </c>
      <c r="F18" s="8">
        <v>6</v>
      </c>
      <c r="G18" s="8">
        <v>15</v>
      </c>
      <c r="H18" s="8"/>
      <c r="I18" s="8">
        <f t="shared" si="1"/>
        <v>146</v>
      </c>
      <c r="J18" s="8">
        <v>38</v>
      </c>
      <c r="K18" s="8">
        <v>108</v>
      </c>
      <c r="L18" s="13"/>
      <c r="M18" s="31"/>
      <c r="O18" s="2"/>
    </row>
    <row r="19" spans="1:15" s="1" customFormat="1" ht="15.6" customHeight="1">
      <c r="A19" s="2"/>
      <c r="B19" s="9" t="s">
        <v>595</v>
      </c>
      <c r="C19" s="27"/>
      <c r="D19" s="672">
        <v>2023</v>
      </c>
      <c r="E19" s="8">
        <f t="shared" si="0"/>
        <v>22</v>
      </c>
      <c r="F19" s="8">
        <v>6</v>
      </c>
      <c r="G19" s="8">
        <v>16</v>
      </c>
      <c r="H19" s="8"/>
      <c r="I19" s="8">
        <f t="shared" si="1"/>
        <v>178</v>
      </c>
      <c r="J19" s="8">
        <v>58</v>
      </c>
      <c r="K19" s="8">
        <v>120</v>
      </c>
      <c r="L19" s="13"/>
      <c r="O19" s="2"/>
    </row>
    <row r="20" spans="1:15" s="1" customFormat="1" ht="15.6" customHeight="1">
      <c r="A20" s="2"/>
      <c r="B20" s="9"/>
      <c r="C20" s="27"/>
      <c r="D20" s="672">
        <v>2024</v>
      </c>
      <c r="E20" s="8">
        <f t="shared" si="0"/>
        <v>19</v>
      </c>
      <c r="F20" s="1794">
        <v>5</v>
      </c>
      <c r="G20" s="1794">
        <v>14</v>
      </c>
      <c r="H20" s="8"/>
      <c r="I20" s="8">
        <f t="shared" si="1"/>
        <v>208</v>
      </c>
      <c r="J20" s="1794">
        <v>82</v>
      </c>
      <c r="K20" s="1795">
        <v>126</v>
      </c>
      <c r="L20" s="13"/>
      <c r="O20" s="2"/>
    </row>
    <row r="21" spans="1:15" s="1" customFormat="1" ht="8.1" customHeight="1">
      <c r="A21" s="2"/>
      <c r="B21" s="9"/>
      <c r="C21" s="27"/>
      <c r="D21" s="672"/>
      <c r="E21" s="8"/>
      <c r="F21" s="8"/>
      <c r="G21" s="8"/>
      <c r="H21" s="8"/>
      <c r="I21" s="8"/>
      <c r="J21" s="8"/>
      <c r="K21" s="8"/>
      <c r="L21" s="13"/>
      <c r="O21" s="2"/>
    </row>
    <row r="22" spans="1:15" s="1" customFormat="1" ht="15.6" customHeight="1">
      <c r="A22" s="2"/>
      <c r="B22" s="6" t="s">
        <v>596</v>
      </c>
      <c r="C22" s="10"/>
      <c r="D22" s="672">
        <v>2022</v>
      </c>
      <c r="E22" s="8">
        <f t="shared" si="0"/>
        <v>21</v>
      </c>
      <c r="F22" s="8">
        <v>5</v>
      </c>
      <c r="G22" s="8">
        <v>16</v>
      </c>
      <c r="H22" s="8"/>
      <c r="I22" s="8">
        <f t="shared" si="1"/>
        <v>143</v>
      </c>
      <c r="J22" s="8">
        <v>20</v>
      </c>
      <c r="K22" s="8">
        <v>123</v>
      </c>
      <c r="L22" s="13"/>
      <c r="O22" s="2"/>
    </row>
    <row r="23" spans="1:15" s="1" customFormat="1" ht="15.6" customHeight="1">
      <c r="A23" s="2"/>
      <c r="B23" s="9" t="s">
        <v>597</v>
      </c>
      <c r="C23" s="27"/>
      <c r="D23" s="672">
        <v>2023</v>
      </c>
      <c r="E23" s="8">
        <f t="shared" si="0"/>
        <v>23</v>
      </c>
      <c r="F23" s="8">
        <v>5</v>
      </c>
      <c r="G23" s="8">
        <v>18</v>
      </c>
      <c r="H23" s="8"/>
      <c r="I23" s="8">
        <f t="shared" si="1"/>
        <v>141</v>
      </c>
      <c r="J23" s="8">
        <v>23</v>
      </c>
      <c r="K23" s="8">
        <v>118</v>
      </c>
      <c r="L23" s="13"/>
      <c r="O23" s="2"/>
    </row>
    <row r="24" spans="1:15" s="1" customFormat="1" ht="15.6" customHeight="1">
      <c r="A24" s="2"/>
      <c r="B24" s="9"/>
      <c r="C24" s="27"/>
      <c r="D24" s="672">
        <v>2024</v>
      </c>
      <c r="E24" s="8">
        <f t="shared" si="0"/>
        <v>24</v>
      </c>
      <c r="F24" s="1794">
        <v>5</v>
      </c>
      <c r="G24" s="1794">
        <v>19</v>
      </c>
      <c r="H24" s="8"/>
      <c r="I24" s="8">
        <f t="shared" si="1"/>
        <v>159</v>
      </c>
      <c r="J24" s="1794">
        <v>17</v>
      </c>
      <c r="K24" s="1795">
        <v>142</v>
      </c>
      <c r="L24" s="13"/>
      <c r="O24" s="2"/>
    </row>
    <row r="25" spans="1:15" s="1" customFormat="1" ht="8.1" customHeight="1">
      <c r="A25" s="2"/>
      <c r="B25" s="9"/>
      <c r="C25" s="27"/>
      <c r="D25" s="672"/>
      <c r="E25" s="8"/>
      <c r="F25" s="8"/>
      <c r="G25" s="8"/>
      <c r="H25" s="8"/>
      <c r="I25" s="8"/>
      <c r="J25" s="8"/>
      <c r="K25" s="8"/>
      <c r="L25" s="13"/>
      <c r="O25" s="2"/>
    </row>
    <row r="26" spans="1:15" s="1" customFormat="1" ht="15.6" customHeight="1">
      <c r="A26" s="2"/>
      <c r="B26" s="6" t="s">
        <v>990</v>
      </c>
      <c r="C26" s="10"/>
      <c r="D26" s="672">
        <v>2022</v>
      </c>
      <c r="E26" s="8">
        <f t="shared" si="0"/>
        <v>17</v>
      </c>
      <c r="F26" s="8">
        <v>15</v>
      </c>
      <c r="G26" s="8">
        <v>2</v>
      </c>
      <c r="H26" s="8"/>
      <c r="I26" s="8">
        <f t="shared" si="1"/>
        <v>77</v>
      </c>
      <c r="J26" s="8">
        <v>76</v>
      </c>
      <c r="K26" s="8">
        <v>1</v>
      </c>
      <c r="L26" s="13"/>
      <c r="O26" s="2"/>
    </row>
    <row r="27" spans="1:15" s="1" customFormat="1" ht="15.6" customHeight="1">
      <c r="A27" s="2"/>
      <c r="B27" s="9" t="s">
        <v>991</v>
      </c>
      <c r="C27" s="27"/>
      <c r="D27" s="672">
        <v>2023</v>
      </c>
      <c r="E27" s="8">
        <f t="shared" si="0"/>
        <v>16</v>
      </c>
      <c r="F27" s="8">
        <v>14</v>
      </c>
      <c r="G27" s="8">
        <v>2</v>
      </c>
      <c r="H27" s="8"/>
      <c r="I27" s="8">
        <f t="shared" si="1"/>
        <v>121</v>
      </c>
      <c r="J27" s="8">
        <v>120</v>
      </c>
      <c r="K27" s="8">
        <v>1</v>
      </c>
      <c r="L27" s="13"/>
      <c r="O27" s="2"/>
    </row>
    <row r="28" spans="1:15" s="1" customFormat="1" ht="15.6" customHeight="1">
      <c r="A28" s="2"/>
      <c r="B28" s="9"/>
      <c r="C28" s="27"/>
      <c r="D28" s="672">
        <v>2024</v>
      </c>
      <c r="E28" s="8">
        <f t="shared" si="0"/>
        <v>16</v>
      </c>
      <c r="F28" s="1794">
        <v>12</v>
      </c>
      <c r="G28" s="1794">
        <v>4</v>
      </c>
      <c r="H28" s="8"/>
      <c r="I28" s="8">
        <f t="shared" si="1"/>
        <v>123</v>
      </c>
      <c r="J28" s="1794">
        <v>122</v>
      </c>
      <c r="K28" s="1795">
        <v>1</v>
      </c>
      <c r="L28" s="13"/>
      <c r="O28" s="2"/>
    </row>
    <row r="29" spans="1:15" s="1" customFormat="1" ht="8.1" customHeight="1">
      <c r="A29" s="2"/>
      <c r="B29" s="9"/>
      <c r="C29" s="27"/>
      <c r="D29" s="672"/>
      <c r="E29" s="8"/>
      <c r="F29" s="8"/>
      <c r="G29" s="8"/>
      <c r="H29" s="8"/>
      <c r="I29" s="8"/>
      <c r="J29" s="8"/>
      <c r="K29" s="8"/>
      <c r="L29" s="13"/>
      <c r="O29" s="2"/>
    </row>
    <row r="30" spans="1:15" s="1" customFormat="1" ht="15.6" customHeight="1">
      <c r="A30" s="2"/>
      <c r="B30" s="6" t="s">
        <v>988</v>
      </c>
      <c r="C30" s="10"/>
      <c r="D30" s="672">
        <v>2022</v>
      </c>
      <c r="E30" s="8">
        <f t="shared" si="0"/>
        <v>15</v>
      </c>
      <c r="F30" s="8">
        <v>6</v>
      </c>
      <c r="G30" s="8">
        <v>9</v>
      </c>
      <c r="H30" s="8"/>
      <c r="I30" s="8">
        <f t="shared" si="1"/>
        <v>34</v>
      </c>
      <c r="J30" s="8">
        <v>10</v>
      </c>
      <c r="K30" s="8">
        <v>24</v>
      </c>
      <c r="L30" s="13"/>
      <c r="O30" s="2"/>
    </row>
    <row r="31" spans="1:15" s="1" customFormat="1" ht="15.6" customHeight="1">
      <c r="A31" s="2"/>
      <c r="B31" s="9" t="s">
        <v>989</v>
      </c>
      <c r="C31" s="27"/>
      <c r="D31" s="672">
        <v>2023</v>
      </c>
      <c r="E31" s="8">
        <f t="shared" si="0"/>
        <v>15</v>
      </c>
      <c r="F31" s="8">
        <v>6</v>
      </c>
      <c r="G31" s="8">
        <v>9</v>
      </c>
      <c r="H31" s="8"/>
      <c r="I31" s="8">
        <f t="shared" si="1"/>
        <v>44</v>
      </c>
      <c r="J31" s="8">
        <v>15</v>
      </c>
      <c r="K31" s="8">
        <v>29</v>
      </c>
      <c r="L31" s="13"/>
      <c r="O31" s="2"/>
    </row>
    <row r="32" spans="1:15" s="1" customFormat="1" ht="15.6" customHeight="1">
      <c r="A32" s="2"/>
      <c r="B32" s="9"/>
      <c r="C32" s="27"/>
      <c r="D32" s="672">
        <v>2024</v>
      </c>
      <c r="E32" s="8">
        <f t="shared" si="0"/>
        <v>16</v>
      </c>
      <c r="F32" s="1794">
        <v>8</v>
      </c>
      <c r="G32" s="1794">
        <v>8</v>
      </c>
      <c r="H32" s="8"/>
      <c r="I32" s="8">
        <f t="shared" si="1"/>
        <v>54</v>
      </c>
      <c r="J32" s="1794">
        <v>13</v>
      </c>
      <c r="K32" s="1795">
        <v>41</v>
      </c>
      <c r="L32" s="13"/>
      <c r="O32" s="2"/>
    </row>
    <row r="33" spans="1:15" s="1" customFormat="1" ht="8.1" customHeight="1">
      <c r="A33" s="2"/>
      <c r="B33" s="9"/>
      <c r="C33" s="27"/>
      <c r="D33" s="672"/>
      <c r="E33" s="8"/>
      <c r="F33" s="8"/>
      <c r="G33" s="8"/>
      <c r="H33" s="8"/>
      <c r="I33" s="8"/>
      <c r="J33" s="8"/>
      <c r="K33" s="8"/>
      <c r="L33" s="13"/>
      <c r="O33" s="2"/>
    </row>
    <row r="34" spans="1:15" ht="15.6" customHeight="1">
      <c r="A34" s="5"/>
      <c r="B34" s="6" t="s">
        <v>598</v>
      </c>
      <c r="C34" s="10"/>
      <c r="D34" s="672">
        <v>2022</v>
      </c>
      <c r="E34" s="8">
        <f t="shared" si="0"/>
        <v>22</v>
      </c>
      <c r="F34" s="8">
        <v>9</v>
      </c>
      <c r="G34" s="8">
        <v>13</v>
      </c>
      <c r="H34" s="8"/>
      <c r="I34" s="8">
        <f t="shared" si="1"/>
        <v>149</v>
      </c>
      <c r="J34" s="8">
        <v>93</v>
      </c>
      <c r="K34" s="8">
        <v>56</v>
      </c>
      <c r="L34" s="746"/>
    </row>
    <row r="35" spans="1:15" ht="15.6" customHeight="1">
      <c r="A35" s="3"/>
      <c r="B35" s="9" t="s">
        <v>599</v>
      </c>
      <c r="C35" s="27"/>
      <c r="D35" s="672">
        <v>2023</v>
      </c>
      <c r="E35" s="8">
        <f t="shared" si="0"/>
        <v>22</v>
      </c>
      <c r="F35" s="8">
        <v>11</v>
      </c>
      <c r="G35" s="8">
        <v>11</v>
      </c>
      <c r="H35" s="8"/>
      <c r="I35" s="8">
        <f t="shared" si="1"/>
        <v>156</v>
      </c>
      <c r="J35" s="8">
        <v>105</v>
      </c>
      <c r="K35" s="8">
        <v>51</v>
      </c>
      <c r="L35" s="746"/>
    </row>
    <row r="36" spans="1:15" ht="15.6" customHeight="1">
      <c r="A36" s="3"/>
      <c r="B36" s="9"/>
      <c r="C36" s="27"/>
      <c r="D36" s="672">
        <v>2024</v>
      </c>
      <c r="E36" s="8">
        <f t="shared" si="0"/>
        <v>21</v>
      </c>
      <c r="F36" s="1794">
        <v>11</v>
      </c>
      <c r="G36" s="1794">
        <v>10</v>
      </c>
      <c r="H36" s="8"/>
      <c r="I36" s="8">
        <f t="shared" si="1"/>
        <v>164</v>
      </c>
      <c r="J36" s="1794">
        <v>117</v>
      </c>
      <c r="K36" s="1795">
        <v>47</v>
      </c>
      <c r="L36" s="29"/>
    </row>
    <row r="37" spans="1:15" ht="8.1" customHeight="1">
      <c r="A37" s="3"/>
      <c r="B37" s="9"/>
      <c r="C37" s="27"/>
      <c r="D37" s="672"/>
      <c r="E37" s="8"/>
      <c r="F37" s="8"/>
      <c r="G37" s="8"/>
      <c r="H37" s="8"/>
      <c r="I37" s="8"/>
      <c r="J37" s="8"/>
      <c r="K37" s="8"/>
      <c r="L37" s="29"/>
    </row>
    <row r="38" spans="1:15" ht="15.6" customHeight="1">
      <c r="A38" s="5"/>
      <c r="B38" s="6" t="s">
        <v>600</v>
      </c>
      <c r="C38" s="27"/>
      <c r="D38" s="672">
        <v>2022</v>
      </c>
      <c r="E38" s="8">
        <f t="shared" si="0"/>
        <v>17</v>
      </c>
      <c r="F38" s="8">
        <v>8</v>
      </c>
      <c r="G38" s="8">
        <v>9</v>
      </c>
      <c r="H38" s="8"/>
      <c r="I38" s="8">
        <f t="shared" si="1"/>
        <v>78</v>
      </c>
      <c r="J38" s="8">
        <v>11</v>
      </c>
      <c r="K38" s="8">
        <v>67</v>
      </c>
      <c r="L38" s="29"/>
    </row>
    <row r="39" spans="1:15" ht="15.6" customHeight="1">
      <c r="A39" s="3"/>
      <c r="B39" s="9" t="s">
        <v>601</v>
      </c>
      <c r="C39" s="27"/>
      <c r="D39" s="672">
        <v>2023</v>
      </c>
      <c r="E39" s="8">
        <f t="shared" si="0"/>
        <v>17</v>
      </c>
      <c r="F39" s="8">
        <v>8</v>
      </c>
      <c r="G39" s="8">
        <v>9</v>
      </c>
      <c r="H39" s="8"/>
      <c r="I39" s="8">
        <f t="shared" si="1"/>
        <v>71</v>
      </c>
      <c r="J39" s="8">
        <v>14</v>
      </c>
      <c r="K39" s="8">
        <v>57</v>
      </c>
      <c r="L39" s="29"/>
    </row>
    <row r="40" spans="1:15" ht="15.6" customHeight="1">
      <c r="A40" s="2"/>
      <c r="B40" s="7"/>
      <c r="C40" s="7"/>
      <c r="D40" s="672">
        <v>2024</v>
      </c>
      <c r="E40" s="8">
        <f t="shared" si="0"/>
        <v>14</v>
      </c>
      <c r="F40" s="1794">
        <v>7</v>
      </c>
      <c r="G40" s="1794">
        <v>7</v>
      </c>
      <c r="H40" s="8"/>
      <c r="I40" s="8">
        <f t="shared" si="1"/>
        <v>65</v>
      </c>
      <c r="J40" s="1794">
        <v>18</v>
      </c>
      <c r="K40" s="1795">
        <v>47</v>
      </c>
      <c r="L40" s="727"/>
    </row>
    <row r="41" spans="1:15" ht="8.1" customHeight="1">
      <c r="A41" s="2"/>
      <c r="B41" s="7"/>
      <c r="C41" s="7"/>
      <c r="D41" s="672"/>
      <c r="E41" s="8"/>
      <c r="F41" s="8"/>
      <c r="G41" s="8"/>
      <c r="H41" s="8"/>
      <c r="I41" s="8"/>
      <c r="J41" s="8"/>
      <c r="K41" s="8"/>
      <c r="L41" s="727"/>
    </row>
    <row r="42" spans="1:15" ht="15.6" customHeight="1">
      <c r="A42" s="5"/>
      <c r="B42" s="6" t="s">
        <v>602</v>
      </c>
      <c r="C42" s="30"/>
      <c r="D42" s="672">
        <v>2022</v>
      </c>
      <c r="E42" s="8" t="s">
        <v>29</v>
      </c>
      <c r="F42" s="8" t="s">
        <v>29</v>
      </c>
      <c r="G42" s="8" t="s">
        <v>29</v>
      </c>
      <c r="H42" s="8"/>
      <c r="I42" s="8">
        <f t="shared" si="1"/>
        <v>51</v>
      </c>
      <c r="J42" s="8">
        <v>28</v>
      </c>
      <c r="K42" s="8">
        <v>23</v>
      </c>
      <c r="L42" s="582"/>
    </row>
    <row r="43" spans="1:15" ht="15.6" customHeight="1">
      <c r="A43" s="3"/>
      <c r="B43" s="9" t="s">
        <v>603</v>
      </c>
      <c r="C43" s="7"/>
      <c r="D43" s="672">
        <v>2023</v>
      </c>
      <c r="E43" s="8" t="s">
        <v>29</v>
      </c>
      <c r="F43" s="8" t="s">
        <v>29</v>
      </c>
      <c r="G43" s="8" t="s">
        <v>29</v>
      </c>
      <c r="H43" s="8"/>
      <c r="I43" s="8">
        <f t="shared" si="1"/>
        <v>37</v>
      </c>
      <c r="J43" s="8">
        <v>20</v>
      </c>
      <c r="K43" s="8">
        <v>17</v>
      </c>
      <c r="L43" s="727"/>
    </row>
    <row r="44" spans="1:15" ht="15.6" customHeight="1">
      <c r="A44" s="2"/>
      <c r="B44" s="7"/>
      <c r="C44" s="7"/>
      <c r="D44" s="672">
        <v>2024</v>
      </c>
      <c r="E44" s="8" t="s">
        <v>29</v>
      </c>
      <c r="F44" s="8" t="s">
        <v>29</v>
      </c>
      <c r="G44" s="8" t="s">
        <v>29</v>
      </c>
      <c r="H44" s="8"/>
      <c r="I44" s="8">
        <f t="shared" si="1"/>
        <v>32</v>
      </c>
      <c r="J44" s="1794">
        <v>14</v>
      </c>
      <c r="K44" s="1795">
        <v>18</v>
      </c>
      <c r="L44" s="727"/>
    </row>
    <row r="45" spans="1:15" ht="8.1" customHeight="1">
      <c r="A45" s="2"/>
      <c r="B45" s="7"/>
      <c r="C45" s="7"/>
      <c r="D45" s="672"/>
      <c r="E45" s="8"/>
      <c r="F45" s="8"/>
      <c r="G45" s="8"/>
      <c r="H45" s="8"/>
      <c r="I45" s="8"/>
      <c r="J45" s="8"/>
      <c r="K45" s="8"/>
      <c r="L45" s="727"/>
    </row>
    <row r="46" spans="1:15">
      <c r="A46" s="15"/>
      <c r="B46" s="10" t="s">
        <v>15</v>
      </c>
      <c r="C46" s="27"/>
      <c r="D46" s="672">
        <v>2022</v>
      </c>
      <c r="E46" s="8">
        <f t="shared" ref="E46:E48" si="2">SUM(F46:G46)</f>
        <v>23</v>
      </c>
      <c r="F46" s="8">
        <v>6</v>
      </c>
      <c r="G46" s="8">
        <v>17</v>
      </c>
      <c r="H46" s="8"/>
      <c r="I46" s="8">
        <f t="shared" si="1"/>
        <v>240</v>
      </c>
      <c r="J46" s="8">
        <v>101</v>
      </c>
      <c r="K46" s="8">
        <v>139</v>
      </c>
      <c r="L46" s="727"/>
    </row>
    <row r="47" spans="1:15" ht="15.6" customHeight="1">
      <c r="A47" s="5"/>
      <c r="B47" s="6" t="s">
        <v>604</v>
      </c>
      <c r="C47" s="7"/>
      <c r="D47" s="672">
        <v>2023</v>
      </c>
      <c r="E47" s="8">
        <f t="shared" si="2"/>
        <v>22</v>
      </c>
      <c r="F47" s="8">
        <v>7</v>
      </c>
      <c r="G47" s="8">
        <v>15</v>
      </c>
      <c r="H47" s="8"/>
      <c r="I47" s="8">
        <f t="shared" si="1"/>
        <v>216</v>
      </c>
      <c r="J47" s="8">
        <v>85</v>
      </c>
      <c r="K47" s="8">
        <v>131</v>
      </c>
      <c r="L47" s="28"/>
    </row>
    <row r="48" spans="1:15" ht="15.6" customHeight="1">
      <c r="A48" s="3"/>
      <c r="B48" s="9" t="s">
        <v>605</v>
      </c>
      <c r="C48" s="7"/>
      <c r="D48" s="672">
        <v>2024</v>
      </c>
      <c r="E48" s="8">
        <f t="shared" si="2"/>
        <v>21</v>
      </c>
      <c r="F48" s="1794">
        <v>7</v>
      </c>
      <c r="G48" s="1794">
        <v>14</v>
      </c>
      <c r="H48" s="8"/>
      <c r="I48" s="8">
        <f t="shared" si="1"/>
        <v>237</v>
      </c>
      <c r="J48" s="1794">
        <v>88</v>
      </c>
      <c r="K48" s="1795">
        <v>149</v>
      </c>
      <c r="L48" s="28"/>
    </row>
    <row r="49" spans="1:12" ht="15.6" customHeight="1">
      <c r="A49" s="3"/>
      <c r="B49" s="9"/>
      <c r="C49" s="7"/>
      <c r="D49" s="672"/>
      <c r="E49" s="8"/>
      <c r="F49" s="8"/>
      <c r="G49" s="8"/>
      <c r="H49" s="8"/>
      <c r="I49" s="8"/>
      <c r="J49" s="8"/>
      <c r="K49" s="8"/>
      <c r="L49" s="727"/>
    </row>
    <row r="50" spans="1:12" ht="8.1" customHeight="1">
      <c r="A50" s="3"/>
      <c r="B50" s="9"/>
      <c r="C50" s="7"/>
      <c r="D50" s="672"/>
      <c r="E50" s="8"/>
      <c r="F50" s="8"/>
      <c r="G50" s="8"/>
      <c r="H50" s="8"/>
      <c r="I50" s="8"/>
      <c r="J50" s="8"/>
      <c r="K50" s="8"/>
      <c r="L50" s="727"/>
    </row>
    <row r="51" spans="1:12" ht="15.6" customHeight="1">
      <c r="A51" s="5"/>
      <c r="B51" s="6" t="s">
        <v>994</v>
      </c>
      <c r="C51" s="27"/>
      <c r="D51" s="672">
        <v>2022</v>
      </c>
      <c r="E51" s="8">
        <f t="shared" ref="E51:E53" si="3">SUM(F51:G51)</f>
        <v>22</v>
      </c>
      <c r="F51" s="8">
        <v>5</v>
      </c>
      <c r="G51" s="8">
        <v>17</v>
      </c>
      <c r="H51" s="8"/>
      <c r="I51" s="8">
        <f t="shared" ref="I51:I53" si="4">SUM(J51:K51)</f>
        <v>56</v>
      </c>
      <c r="J51" s="8" t="s">
        <v>29</v>
      </c>
      <c r="K51" s="8">
        <v>56</v>
      </c>
      <c r="L51" s="28"/>
    </row>
    <row r="52" spans="1:12" ht="15.6" customHeight="1">
      <c r="A52" s="3"/>
      <c r="B52" s="9" t="s">
        <v>995</v>
      </c>
      <c r="C52" s="27"/>
      <c r="D52" s="672">
        <v>2023</v>
      </c>
      <c r="E52" s="8">
        <f t="shared" si="3"/>
        <v>24</v>
      </c>
      <c r="F52" s="8">
        <v>5</v>
      </c>
      <c r="G52" s="8">
        <v>19</v>
      </c>
      <c r="H52" s="8"/>
      <c r="I52" s="8">
        <f t="shared" si="4"/>
        <v>57</v>
      </c>
      <c r="J52" s="8" t="s">
        <v>29</v>
      </c>
      <c r="K52" s="8">
        <v>57</v>
      </c>
      <c r="L52" s="29"/>
    </row>
    <row r="53" spans="1:12" ht="15.6" customHeight="1">
      <c r="A53" s="3"/>
      <c r="B53" s="9"/>
      <c r="C53" s="27"/>
      <c r="D53" s="672">
        <v>2024</v>
      </c>
      <c r="E53" s="8">
        <f t="shared" si="3"/>
        <v>24</v>
      </c>
      <c r="F53" s="1794">
        <v>4</v>
      </c>
      <c r="G53" s="1794">
        <v>20</v>
      </c>
      <c r="H53" s="8"/>
      <c r="I53" s="8">
        <f t="shared" si="4"/>
        <v>48</v>
      </c>
      <c r="J53" s="8" t="s">
        <v>29</v>
      </c>
      <c r="K53" s="1795">
        <v>48</v>
      </c>
      <c r="L53" s="727"/>
    </row>
    <row r="54" spans="1:12" ht="8.1" customHeight="1">
      <c r="A54" s="3"/>
      <c r="B54" s="9"/>
      <c r="C54" s="27"/>
      <c r="D54" s="672"/>
      <c r="E54" s="8"/>
      <c r="F54" s="8"/>
      <c r="G54" s="8"/>
      <c r="H54" s="8"/>
      <c r="I54" s="8"/>
      <c r="J54" s="8"/>
      <c r="K54" s="8"/>
      <c r="L54" s="727"/>
    </row>
    <row r="55" spans="1:12" ht="15.6" customHeight="1">
      <c r="A55" s="5"/>
      <c r="B55" s="6" t="s">
        <v>992</v>
      </c>
      <c r="C55" s="10"/>
      <c r="D55" s="672">
        <v>2022</v>
      </c>
      <c r="E55" s="8">
        <f t="shared" ref="E55:E57" si="5">SUM(F55:G55)</f>
        <v>23</v>
      </c>
      <c r="F55" s="8">
        <v>11</v>
      </c>
      <c r="G55" s="8">
        <v>12</v>
      </c>
      <c r="H55" s="8"/>
      <c r="I55" s="8">
        <f t="shared" ref="I55:I57" si="6">SUM(J55:K55)</f>
        <v>78</v>
      </c>
      <c r="J55" s="8">
        <v>28</v>
      </c>
      <c r="K55" s="8">
        <v>50</v>
      </c>
      <c r="L55" s="28"/>
    </row>
    <row r="56" spans="1:12" ht="15.6" customHeight="1">
      <c r="A56" s="3"/>
      <c r="B56" s="9" t="s">
        <v>993</v>
      </c>
      <c r="C56" s="27"/>
      <c r="D56" s="672">
        <v>2023</v>
      </c>
      <c r="E56" s="8">
        <f t="shared" si="5"/>
        <v>28</v>
      </c>
      <c r="F56" s="8">
        <v>10</v>
      </c>
      <c r="G56" s="8">
        <v>18</v>
      </c>
      <c r="H56" s="8"/>
      <c r="I56" s="8">
        <f t="shared" si="6"/>
        <v>74</v>
      </c>
      <c r="J56" s="8">
        <v>25</v>
      </c>
      <c r="K56" s="8">
        <v>49</v>
      </c>
      <c r="L56" s="28"/>
    </row>
    <row r="57" spans="1:12" ht="15.6" customHeight="1">
      <c r="A57" s="3"/>
      <c r="B57" s="9"/>
      <c r="C57" s="27"/>
      <c r="D57" s="672">
        <v>2024</v>
      </c>
      <c r="E57" s="8">
        <f t="shared" si="5"/>
        <v>31</v>
      </c>
      <c r="F57" s="1794">
        <v>12</v>
      </c>
      <c r="G57" s="1794">
        <v>19</v>
      </c>
      <c r="H57" s="8"/>
      <c r="I57" s="8">
        <f t="shared" si="6"/>
        <v>79</v>
      </c>
      <c r="J57" s="1794">
        <v>29</v>
      </c>
      <c r="K57" s="1795">
        <v>50</v>
      </c>
      <c r="L57" s="727"/>
    </row>
    <row r="58" spans="1:12" ht="8.1" customHeight="1">
      <c r="A58" s="3"/>
      <c r="B58" s="9"/>
      <c r="C58" s="27"/>
      <c r="D58" s="672"/>
      <c r="E58" s="8"/>
      <c r="F58" s="8"/>
      <c r="G58" s="8"/>
      <c r="H58" s="8"/>
      <c r="I58" s="8"/>
      <c r="J58" s="8"/>
      <c r="K58" s="8"/>
      <c r="L58" s="727"/>
    </row>
    <row r="59" spans="1:12" ht="15.6" customHeight="1">
      <c r="A59" s="5"/>
      <c r="B59" s="6" t="s">
        <v>1008</v>
      </c>
      <c r="C59" s="10"/>
      <c r="D59" s="672">
        <v>2022</v>
      </c>
      <c r="E59" s="8" t="s">
        <v>29</v>
      </c>
      <c r="F59" s="8" t="s">
        <v>29</v>
      </c>
      <c r="G59" s="8" t="s">
        <v>29</v>
      </c>
      <c r="H59" s="8"/>
      <c r="I59" s="8">
        <f t="shared" ref="I59:I61" si="7">SUM(J59:K59)</f>
        <v>137</v>
      </c>
      <c r="J59" s="8">
        <v>9</v>
      </c>
      <c r="K59" s="8">
        <v>128</v>
      </c>
      <c r="L59" s="644"/>
    </row>
    <row r="60" spans="1:12" ht="15.6" customHeight="1">
      <c r="A60" s="3"/>
      <c r="B60" s="9" t="s">
        <v>996</v>
      </c>
      <c r="C60" s="27"/>
      <c r="D60" s="672">
        <v>2023</v>
      </c>
      <c r="E60" s="8" t="s">
        <v>29</v>
      </c>
      <c r="F60" s="8" t="s">
        <v>29</v>
      </c>
      <c r="G60" s="8" t="s">
        <v>29</v>
      </c>
      <c r="H60" s="8"/>
      <c r="I60" s="8">
        <f t="shared" si="7"/>
        <v>173</v>
      </c>
      <c r="J60" s="8">
        <v>18</v>
      </c>
      <c r="K60" s="8">
        <v>155</v>
      </c>
      <c r="L60" s="28"/>
    </row>
    <row r="61" spans="1:12" ht="15.6" customHeight="1">
      <c r="A61" s="3"/>
      <c r="B61" s="9"/>
      <c r="C61" s="27"/>
      <c r="D61" s="672">
        <v>2024</v>
      </c>
      <c r="E61" s="8" t="s">
        <v>29</v>
      </c>
      <c r="F61" s="8" t="s">
        <v>29</v>
      </c>
      <c r="G61" s="8" t="s">
        <v>29</v>
      </c>
      <c r="H61" s="8"/>
      <c r="I61" s="8">
        <f t="shared" si="7"/>
        <v>79</v>
      </c>
      <c r="J61" s="1794">
        <v>29</v>
      </c>
      <c r="K61" s="1795">
        <v>50</v>
      </c>
      <c r="L61" s="727"/>
    </row>
    <row r="62" spans="1:12" ht="8.1" customHeight="1">
      <c r="A62" s="3"/>
      <c r="B62" s="9"/>
      <c r="C62" s="27"/>
      <c r="D62" s="672"/>
      <c r="E62" s="8"/>
      <c r="F62" s="8"/>
      <c r="G62" s="8"/>
      <c r="H62" s="8"/>
      <c r="I62" s="8"/>
      <c r="J62" s="8"/>
      <c r="K62" s="8"/>
      <c r="L62" s="727"/>
    </row>
    <row r="63" spans="1:12" ht="15.6" customHeight="1">
      <c r="A63" s="5"/>
      <c r="B63" s="6" t="s">
        <v>606</v>
      </c>
      <c r="C63" s="27"/>
      <c r="D63" s="672">
        <v>2022</v>
      </c>
      <c r="E63" s="8" t="s">
        <v>29</v>
      </c>
      <c r="F63" s="8" t="s">
        <v>29</v>
      </c>
      <c r="G63" s="8" t="s">
        <v>29</v>
      </c>
      <c r="H63" s="8"/>
      <c r="I63" s="8">
        <f t="shared" ref="I63:I65" si="8">SUM(J63:K63)</f>
        <v>54</v>
      </c>
      <c r="J63" s="8">
        <v>32</v>
      </c>
      <c r="K63" s="8">
        <v>22</v>
      </c>
      <c r="L63" s="582"/>
    </row>
    <row r="64" spans="1:12" ht="15.6" customHeight="1">
      <c r="A64" s="3"/>
      <c r="B64" s="9" t="s">
        <v>607</v>
      </c>
      <c r="C64" s="27"/>
      <c r="D64" s="672">
        <v>2023</v>
      </c>
      <c r="E64" s="8" t="s">
        <v>29</v>
      </c>
      <c r="F64" s="8" t="s">
        <v>29</v>
      </c>
      <c r="G64" s="8" t="s">
        <v>29</v>
      </c>
      <c r="H64" s="8"/>
      <c r="I64" s="8">
        <f t="shared" si="8"/>
        <v>57</v>
      </c>
      <c r="J64" s="8">
        <v>35</v>
      </c>
      <c r="K64" s="8">
        <v>22</v>
      </c>
      <c r="L64" s="727"/>
    </row>
    <row r="65" spans="1:12" ht="15.6" customHeight="1">
      <c r="A65" s="3"/>
      <c r="B65" s="9"/>
      <c r="C65" s="27"/>
      <c r="D65" s="672">
        <v>2024</v>
      </c>
      <c r="E65" s="8" t="s">
        <v>29</v>
      </c>
      <c r="F65" s="8" t="s">
        <v>29</v>
      </c>
      <c r="G65" s="8" t="s">
        <v>29</v>
      </c>
      <c r="H65" s="8"/>
      <c r="I65" s="8">
        <f t="shared" si="8"/>
        <v>70</v>
      </c>
      <c r="J65" s="1794">
        <v>52</v>
      </c>
      <c r="K65" s="1795">
        <v>18</v>
      </c>
      <c r="L65" s="644"/>
    </row>
    <row r="66" spans="1:12" ht="8.1" customHeight="1">
      <c r="A66" s="3"/>
      <c r="B66" s="9"/>
      <c r="C66" s="27"/>
      <c r="D66" s="672"/>
      <c r="E66" s="8"/>
      <c r="F66" s="8"/>
      <c r="G66" s="8"/>
      <c r="H66" s="8"/>
      <c r="I66" s="8"/>
      <c r="J66" s="8"/>
      <c r="K66" s="8"/>
      <c r="L66" s="644"/>
    </row>
    <row r="67" spans="1:12">
      <c r="A67" s="15"/>
      <c r="B67" s="10" t="s">
        <v>16</v>
      </c>
      <c r="C67" s="27"/>
      <c r="D67" s="672"/>
      <c r="E67" s="8"/>
      <c r="F67" s="8"/>
      <c r="G67" s="8"/>
      <c r="H67" s="8"/>
      <c r="I67" s="8"/>
      <c r="J67" s="8"/>
      <c r="K67" s="8"/>
      <c r="L67" s="727"/>
    </row>
    <row r="68" spans="1:12" ht="15.6" customHeight="1">
      <c r="A68" s="5"/>
      <c r="B68" s="6" t="s">
        <v>608</v>
      </c>
      <c r="C68" s="27"/>
      <c r="D68" s="672">
        <v>2022</v>
      </c>
      <c r="E68" s="8">
        <f t="shared" ref="E68:E70" si="9">SUM(F68:G68)</f>
        <v>55</v>
      </c>
      <c r="F68" s="8">
        <v>29</v>
      </c>
      <c r="G68" s="8">
        <v>26</v>
      </c>
      <c r="H68" s="8"/>
      <c r="I68" s="8">
        <f t="shared" ref="I68:I70" si="10">SUM(J68:K68)</f>
        <v>311</v>
      </c>
      <c r="J68" s="8">
        <v>228</v>
      </c>
      <c r="K68" s="8">
        <v>83</v>
      </c>
      <c r="L68" s="28"/>
    </row>
    <row r="69" spans="1:12" ht="15.6" customHeight="1">
      <c r="A69" s="3"/>
      <c r="B69" s="9" t="s">
        <v>609</v>
      </c>
      <c r="C69" s="27"/>
      <c r="D69" s="672">
        <v>2023</v>
      </c>
      <c r="E69" s="8">
        <f t="shared" si="9"/>
        <v>53</v>
      </c>
      <c r="F69" s="8">
        <v>27</v>
      </c>
      <c r="G69" s="8">
        <v>26</v>
      </c>
      <c r="H69" s="8"/>
      <c r="I69" s="8">
        <f t="shared" si="10"/>
        <v>349</v>
      </c>
      <c r="J69" s="8">
        <v>260</v>
      </c>
      <c r="K69" s="8">
        <v>89</v>
      </c>
      <c r="L69" s="29"/>
    </row>
    <row r="70" spans="1:12" ht="15.6" customHeight="1">
      <c r="A70" s="3"/>
      <c r="B70" s="9"/>
      <c r="C70" s="27"/>
      <c r="D70" s="672">
        <v>2024</v>
      </c>
      <c r="E70" s="8">
        <f t="shared" si="9"/>
        <v>51</v>
      </c>
      <c r="F70" s="1794">
        <v>26</v>
      </c>
      <c r="G70" s="1794">
        <v>25</v>
      </c>
      <c r="H70" s="8"/>
      <c r="I70" s="8">
        <f t="shared" si="10"/>
        <v>436</v>
      </c>
      <c r="J70" s="1794">
        <v>337</v>
      </c>
      <c r="K70" s="1795">
        <v>99</v>
      </c>
      <c r="L70" s="727"/>
    </row>
    <row r="71" spans="1:12" ht="8.1" customHeight="1">
      <c r="A71" s="3"/>
      <c r="B71" s="9"/>
      <c r="C71" s="27"/>
      <c r="D71" s="672"/>
      <c r="E71" s="8"/>
      <c r="F71" s="8"/>
      <c r="G71" s="8"/>
      <c r="H71" s="8"/>
      <c r="I71" s="8"/>
      <c r="J71" s="8"/>
      <c r="K71" s="8"/>
      <c r="L71" s="727"/>
    </row>
    <row r="72" spans="1:12" ht="15.6" customHeight="1">
      <c r="A72" s="5"/>
      <c r="B72" s="6" t="s">
        <v>610</v>
      </c>
      <c r="C72" s="10"/>
      <c r="D72" s="672">
        <v>2022</v>
      </c>
      <c r="E72" s="8">
        <f t="shared" ref="E72:E74" si="11">SUM(F72:G72)</f>
        <v>52</v>
      </c>
      <c r="F72" s="8">
        <v>23</v>
      </c>
      <c r="G72" s="8">
        <v>29</v>
      </c>
      <c r="H72" s="8"/>
      <c r="I72" s="8">
        <f t="shared" ref="I72:I74" si="12">SUM(J72:K72)</f>
        <v>299</v>
      </c>
      <c r="J72" s="8">
        <v>226</v>
      </c>
      <c r="K72" s="8">
        <v>73</v>
      </c>
      <c r="L72" s="28"/>
    </row>
    <row r="73" spans="1:12" ht="15.6" customHeight="1">
      <c r="A73" s="3"/>
      <c r="B73" s="9" t="s">
        <v>611</v>
      </c>
      <c r="C73" s="27"/>
      <c r="D73" s="672">
        <v>2023</v>
      </c>
      <c r="E73" s="8">
        <f t="shared" si="11"/>
        <v>51</v>
      </c>
      <c r="F73" s="8">
        <v>21</v>
      </c>
      <c r="G73" s="8">
        <v>30</v>
      </c>
      <c r="H73" s="8"/>
      <c r="I73" s="8">
        <f t="shared" si="12"/>
        <v>365</v>
      </c>
      <c r="J73" s="8">
        <v>284</v>
      </c>
      <c r="K73" s="8">
        <v>81</v>
      </c>
      <c r="L73" s="28"/>
    </row>
    <row r="74" spans="1:12" ht="15.6" customHeight="1">
      <c r="A74" s="3"/>
      <c r="B74" s="9"/>
      <c r="C74" s="27"/>
      <c r="D74" s="672">
        <v>2024</v>
      </c>
      <c r="E74" s="8">
        <f t="shared" si="11"/>
        <v>53</v>
      </c>
      <c r="F74" s="1794">
        <v>23</v>
      </c>
      <c r="G74" s="1794">
        <v>30</v>
      </c>
      <c r="H74" s="8"/>
      <c r="I74" s="8">
        <f t="shared" si="12"/>
        <v>396</v>
      </c>
      <c r="J74" s="1794">
        <v>305</v>
      </c>
      <c r="K74" s="1795">
        <v>91</v>
      </c>
      <c r="L74" s="727"/>
    </row>
    <row r="75" spans="1:12" ht="8.1" customHeight="1">
      <c r="A75" s="3"/>
      <c r="B75" s="9"/>
      <c r="C75" s="27"/>
      <c r="D75" s="672"/>
      <c r="E75" s="8"/>
      <c r="F75" s="8"/>
      <c r="G75" s="8"/>
      <c r="H75" s="8"/>
      <c r="I75" s="8"/>
      <c r="J75" s="8"/>
      <c r="K75" s="8"/>
      <c r="L75" s="727"/>
    </row>
    <row r="76" spans="1:12" ht="15.6" customHeight="1">
      <c r="A76" s="5"/>
      <c r="B76" s="6" t="s">
        <v>612</v>
      </c>
      <c r="C76" s="27"/>
      <c r="D76" s="672">
        <v>2022</v>
      </c>
      <c r="E76" s="8">
        <f t="shared" ref="E76:E78" si="13">SUM(F76:G76)</f>
        <v>45</v>
      </c>
      <c r="F76" s="8">
        <v>17</v>
      </c>
      <c r="G76" s="8">
        <v>28</v>
      </c>
      <c r="H76" s="8"/>
      <c r="I76" s="8">
        <f t="shared" ref="I76:I78" si="14">SUM(J76:K76)</f>
        <v>203</v>
      </c>
      <c r="J76" s="8">
        <v>123</v>
      </c>
      <c r="K76" s="8">
        <v>80</v>
      </c>
      <c r="L76" s="28"/>
    </row>
    <row r="77" spans="1:12" ht="15.6" customHeight="1">
      <c r="A77" s="3"/>
      <c r="B77" s="9" t="s">
        <v>613</v>
      </c>
      <c r="C77" s="27"/>
      <c r="D77" s="672">
        <v>2023</v>
      </c>
      <c r="E77" s="8">
        <f t="shared" si="13"/>
        <v>44</v>
      </c>
      <c r="F77" s="8">
        <v>17</v>
      </c>
      <c r="G77" s="8">
        <v>27</v>
      </c>
      <c r="H77" s="8"/>
      <c r="I77" s="8">
        <f t="shared" si="14"/>
        <v>229</v>
      </c>
      <c r="J77" s="8">
        <v>151</v>
      </c>
      <c r="K77" s="8">
        <v>78</v>
      </c>
      <c r="L77" s="29"/>
    </row>
    <row r="78" spans="1:12" ht="15.6" customHeight="1">
      <c r="A78" s="3"/>
      <c r="B78" s="9"/>
      <c r="C78" s="27"/>
      <c r="D78" s="672">
        <v>2024</v>
      </c>
      <c r="E78" s="8">
        <f t="shared" si="13"/>
        <v>45</v>
      </c>
      <c r="F78" s="1794">
        <v>18</v>
      </c>
      <c r="G78" s="1794">
        <v>27</v>
      </c>
      <c r="H78" s="8"/>
      <c r="I78" s="8">
        <f t="shared" si="14"/>
        <v>287</v>
      </c>
      <c r="J78" s="1794">
        <v>205</v>
      </c>
      <c r="K78" s="1795">
        <v>82</v>
      </c>
      <c r="L78" s="727"/>
    </row>
    <row r="79" spans="1:12" ht="14.1" customHeight="1" thickBot="1">
      <c r="A79" s="735"/>
      <c r="B79" s="708"/>
      <c r="C79" s="708"/>
      <c r="D79" s="747"/>
      <c r="E79" s="748"/>
      <c r="F79" s="749"/>
      <c r="G79" s="749"/>
      <c r="H79" s="708"/>
      <c r="I79" s="707"/>
      <c r="J79" s="708"/>
      <c r="K79" s="708"/>
      <c r="L79" s="708"/>
    </row>
    <row r="80" spans="1:12" s="594" customFormat="1" ht="16.5" customHeight="1">
      <c r="A80" s="719"/>
      <c r="B80" s="719"/>
      <c r="C80" s="720"/>
      <c r="D80" s="721"/>
      <c r="E80" s="720"/>
      <c r="F80" s="722"/>
      <c r="G80" s="722"/>
      <c r="H80" s="720"/>
      <c r="I80" s="719"/>
      <c r="J80" s="723"/>
      <c r="K80" s="724"/>
      <c r="L80" s="374" t="s">
        <v>804</v>
      </c>
    </row>
    <row r="81" spans="1:12" s="594" customFormat="1" ht="15" customHeight="1">
      <c r="A81" s="480"/>
      <c r="B81" s="480"/>
      <c r="C81" s="720"/>
      <c r="D81" s="721"/>
      <c r="E81" s="720"/>
      <c r="F81" s="722"/>
      <c r="G81" s="722"/>
      <c r="H81" s="720"/>
      <c r="I81" s="725"/>
      <c r="J81" s="723"/>
      <c r="K81" s="724"/>
      <c r="L81" s="375" t="s">
        <v>786</v>
      </c>
    </row>
    <row r="82" spans="1:12" s="594" customFormat="1" ht="16.5" customHeight="1">
      <c r="A82" s="480"/>
      <c r="B82" s="594" t="s">
        <v>1088</v>
      </c>
      <c r="C82" s="750"/>
      <c r="D82" s="751"/>
      <c r="E82" s="751"/>
      <c r="F82" s="722"/>
      <c r="G82" s="722"/>
      <c r="H82" s="720"/>
      <c r="I82" s="725"/>
      <c r="J82" s="723"/>
      <c r="K82" s="724"/>
      <c r="L82" s="720"/>
    </row>
    <row r="83" spans="1:12" s="594" customFormat="1" ht="16.5" customHeight="1">
      <c r="A83" s="719"/>
      <c r="B83" s="733" t="s">
        <v>1086</v>
      </c>
      <c r="C83" s="752"/>
      <c r="D83" s="753"/>
      <c r="E83" s="753"/>
      <c r="F83" s="754"/>
      <c r="G83" s="754"/>
      <c r="H83" s="755"/>
      <c r="I83" s="719"/>
      <c r="J83" s="733"/>
      <c r="K83" s="756"/>
      <c r="L83" s="755"/>
    </row>
    <row r="84" spans="1:12" s="594" customFormat="1" ht="16.5" customHeight="1">
      <c r="A84" s="757"/>
      <c r="B84" s="734" t="s">
        <v>1087</v>
      </c>
      <c r="C84" s="758"/>
      <c r="D84" s="753"/>
      <c r="E84" s="753"/>
      <c r="F84" s="722"/>
      <c r="G84" s="722"/>
      <c r="H84" s="720"/>
      <c r="I84" s="725"/>
      <c r="J84" s="723"/>
      <c r="K84" s="724"/>
      <c r="L84" s="720"/>
    </row>
    <row r="85" spans="1:12">
      <c r="A85" s="745"/>
      <c r="B85" s="745"/>
      <c r="C85" s="31"/>
      <c r="D85" s="759"/>
      <c r="E85" s="31"/>
      <c r="F85" s="739"/>
      <c r="G85" s="739"/>
      <c r="H85" s="31"/>
      <c r="I85" s="740"/>
      <c r="J85" s="2"/>
      <c r="K85" s="741"/>
      <c r="L85" s="31"/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9" tint="0.39997558519241921"/>
    <pageSetUpPr fitToPage="1"/>
  </sheetPr>
  <dimension ref="A1:O85"/>
  <sheetViews>
    <sheetView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6.5"/>
  <cols>
    <col min="1" max="1" width="1.28515625" style="638" customWidth="1"/>
    <col min="2" max="2" width="12.5703125" style="638"/>
    <col min="3" max="3" width="40.28515625" style="638" customWidth="1"/>
    <col min="4" max="4" width="10.28515625" style="638" customWidth="1"/>
    <col min="5" max="6" width="7.7109375" style="638" customWidth="1"/>
    <col min="7" max="7" width="12.28515625" style="638" customWidth="1"/>
    <col min="8" max="8" width="1.140625" style="638" customWidth="1"/>
    <col min="9" max="10" width="7.7109375" style="638" customWidth="1"/>
    <col min="11" max="11" width="12.28515625" style="638" customWidth="1"/>
    <col min="12" max="12" width="1.140625" style="638" customWidth="1"/>
    <col min="13" max="16384" width="12.5703125" style="638"/>
  </cols>
  <sheetData>
    <row r="1" spans="1:15">
      <c r="K1" s="2380" t="s">
        <v>110</v>
      </c>
    </row>
    <row r="2" spans="1:15">
      <c r="K2" s="2381" t="s">
        <v>111</v>
      </c>
    </row>
    <row r="3" spans="1:15" ht="10.15" customHeight="1">
      <c r="D3" s="659"/>
    </row>
    <row r="4" spans="1:15" s="1" customFormat="1" ht="16.5" customHeight="1">
      <c r="B4" s="676" t="s">
        <v>1445</v>
      </c>
      <c r="C4" s="677" t="s">
        <v>1201</v>
      </c>
      <c r="D4" s="678"/>
      <c r="F4" s="679"/>
      <c r="G4" s="679"/>
      <c r="I4" s="680"/>
    </row>
    <row r="5" spans="1:15" s="1" customFormat="1" ht="20.100000000000001" customHeight="1">
      <c r="B5" s="681" t="s">
        <v>1446</v>
      </c>
      <c r="C5" s="682" t="s">
        <v>1151</v>
      </c>
      <c r="D5" s="683"/>
      <c r="F5" s="679"/>
      <c r="G5" s="679"/>
      <c r="I5" s="680"/>
    </row>
    <row r="6" spans="1:15" s="1969" customFormat="1" ht="20.100000000000001" customHeight="1" thickBot="1">
      <c r="D6" s="1970"/>
      <c r="F6" s="1971"/>
      <c r="G6" s="1971"/>
      <c r="I6" s="1972"/>
    </row>
    <row r="7" spans="1:15" s="1" customFormat="1" ht="2.25" customHeight="1" thickTop="1">
      <c r="A7" s="685"/>
      <c r="B7" s="686"/>
      <c r="C7" s="686"/>
      <c r="D7" s="687"/>
      <c r="E7" s="2346" t="s">
        <v>393</v>
      </c>
      <c r="F7" s="2346"/>
      <c r="G7" s="2346"/>
      <c r="H7" s="686"/>
      <c r="I7" s="688"/>
      <c r="J7" s="689"/>
      <c r="K7" s="686"/>
      <c r="L7" s="685"/>
    </row>
    <row r="8" spans="1:15" s="1" customFormat="1" ht="15" customHeight="1">
      <c r="A8" s="2"/>
      <c r="B8" s="10" t="s">
        <v>568</v>
      </c>
      <c r="C8" s="7"/>
      <c r="D8" s="690" t="s">
        <v>1</v>
      </c>
      <c r="E8" s="2340"/>
      <c r="F8" s="2340"/>
      <c r="G8" s="2340"/>
      <c r="H8" s="691"/>
      <c r="I8" s="2347" t="s">
        <v>394</v>
      </c>
      <c r="J8" s="2347"/>
      <c r="K8" s="2347"/>
      <c r="L8" s="2"/>
    </row>
    <row r="9" spans="1:15" s="1" customFormat="1" ht="15" customHeight="1">
      <c r="A9" s="2"/>
      <c r="B9" s="692" t="s">
        <v>569</v>
      </c>
      <c r="C9" s="7"/>
      <c r="D9" s="715" t="s">
        <v>6</v>
      </c>
      <c r="E9" s="2341" t="s">
        <v>397</v>
      </c>
      <c r="F9" s="2341"/>
      <c r="G9" s="2341"/>
      <c r="H9" s="716"/>
      <c r="I9" s="2348" t="s">
        <v>358</v>
      </c>
      <c r="J9" s="2348"/>
      <c r="K9" s="2348"/>
      <c r="L9" s="2"/>
    </row>
    <row r="10" spans="1:15" s="1" customFormat="1" ht="19.5" customHeight="1">
      <c r="A10" s="2"/>
      <c r="B10" s="7"/>
      <c r="C10" s="27"/>
      <c r="D10" s="690"/>
      <c r="E10" s="477" t="s">
        <v>2</v>
      </c>
      <c r="F10" s="477" t="s">
        <v>570</v>
      </c>
      <c r="G10" s="477" t="s">
        <v>34</v>
      </c>
      <c r="H10" s="477"/>
      <c r="I10" s="477" t="s">
        <v>2</v>
      </c>
      <c r="J10" s="477" t="s">
        <v>570</v>
      </c>
      <c r="K10" s="477" t="s">
        <v>34</v>
      </c>
      <c r="L10" s="2"/>
    </row>
    <row r="11" spans="1:15" s="1" customFormat="1" ht="14.25" customHeight="1">
      <c r="A11" s="2"/>
      <c r="B11" s="7"/>
      <c r="C11" s="27"/>
      <c r="D11" s="690"/>
      <c r="E11" s="478" t="s">
        <v>7</v>
      </c>
      <c r="F11" s="478" t="s">
        <v>571</v>
      </c>
      <c r="G11" s="478" t="s">
        <v>36</v>
      </c>
      <c r="H11" s="478"/>
      <c r="I11" s="478" t="s">
        <v>7</v>
      </c>
      <c r="J11" s="478" t="s">
        <v>571</v>
      </c>
      <c r="K11" s="478" t="s">
        <v>36</v>
      </c>
      <c r="L11" s="2"/>
    </row>
    <row r="12" spans="1:15" s="1" customFormat="1" ht="3" customHeight="1">
      <c r="A12" s="695"/>
      <c r="B12" s="695"/>
      <c r="C12" s="695"/>
      <c r="D12" s="696"/>
      <c r="E12" s="695"/>
      <c r="F12" s="697"/>
      <c r="G12" s="697"/>
      <c r="H12" s="695"/>
      <c r="I12" s="698"/>
      <c r="J12" s="697"/>
      <c r="K12" s="695"/>
      <c r="L12" s="695"/>
    </row>
    <row r="13" spans="1:15" s="1" customFormat="1" ht="8.1" customHeight="1">
      <c r="A13" s="2"/>
      <c r="B13" s="3"/>
      <c r="C13" s="2"/>
      <c r="D13" s="684"/>
      <c r="E13" s="699"/>
      <c r="F13" s="4"/>
      <c r="G13" s="4"/>
      <c r="H13" s="4"/>
      <c r="I13" s="4"/>
      <c r="J13" s="4"/>
      <c r="K13" s="4"/>
      <c r="M13" s="15"/>
      <c r="O13" s="2"/>
    </row>
    <row r="14" spans="1:15" ht="15.6" customHeight="1">
      <c r="A14" s="5"/>
      <c r="B14" s="6" t="s">
        <v>614</v>
      </c>
      <c r="C14" s="7"/>
      <c r="D14" s="672">
        <v>2022</v>
      </c>
      <c r="E14" s="283">
        <f t="shared" ref="E14:E24" si="0">SUM(F14:G14)</f>
        <v>46</v>
      </c>
      <c r="F14" s="283">
        <v>17</v>
      </c>
      <c r="G14" s="283">
        <v>29</v>
      </c>
      <c r="H14" s="283"/>
      <c r="I14" s="283">
        <f t="shared" ref="I14:I24" si="1">SUM(J14:K14)</f>
        <v>275</v>
      </c>
      <c r="J14" s="283">
        <v>152</v>
      </c>
      <c r="K14" s="283">
        <v>123</v>
      </c>
      <c r="L14" s="28"/>
      <c r="M14" s="582"/>
    </row>
    <row r="15" spans="1:15" ht="15.6" customHeight="1">
      <c r="A15" s="3"/>
      <c r="B15" s="9" t="s">
        <v>615</v>
      </c>
      <c r="C15" s="7"/>
      <c r="D15" s="672">
        <v>2023</v>
      </c>
      <c r="E15" s="283">
        <f t="shared" si="0"/>
        <v>44</v>
      </c>
      <c r="F15" s="283">
        <v>15</v>
      </c>
      <c r="G15" s="283">
        <v>29</v>
      </c>
      <c r="H15" s="283"/>
      <c r="I15" s="283">
        <f t="shared" si="1"/>
        <v>275</v>
      </c>
      <c r="J15" s="283">
        <v>149</v>
      </c>
      <c r="K15" s="283">
        <v>126</v>
      </c>
      <c r="L15" s="28"/>
      <c r="M15" s="582"/>
    </row>
    <row r="16" spans="1:15" ht="15.6" customHeight="1">
      <c r="A16" s="3"/>
      <c r="B16" s="9"/>
      <c r="C16" s="7"/>
      <c r="D16" s="672">
        <v>2024</v>
      </c>
      <c r="E16" s="283">
        <f t="shared" si="0"/>
        <v>43</v>
      </c>
      <c r="F16" s="1794">
        <v>16</v>
      </c>
      <c r="G16" s="1794">
        <v>27</v>
      </c>
      <c r="H16" s="283"/>
      <c r="I16" s="283">
        <f t="shared" si="1"/>
        <v>279</v>
      </c>
      <c r="J16" s="1794">
        <v>158</v>
      </c>
      <c r="K16" s="1795">
        <v>121</v>
      </c>
      <c r="L16" s="727"/>
      <c r="M16" s="582"/>
    </row>
    <row r="17" spans="1:13" ht="8.1" customHeight="1">
      <c r="A17" s="3"/>
      <c r="B17" s="9"/>
      <c r="C17" s="7"/>
      <c r="D17" s="672"/>
      <c r="E17" s="283"/>
      <c r="F17" s="283"/>
      <c r="G17" s="283"/>
      <c r="H17" s="283"/>
      <c r="I17" s="283"/>
      <c r="J17" s="283"/>
      <c r="K17" s="283"/>
      <c r="L17" s="727"/>
      <c r="M17" s="582"/>
    </row>
    <row r="18" spans="1:13" ht="15.6" customHeight="1">
      <c r="A18" s="5"/>
      <c r="B18" s="6" t="s">
        <v>997</v>
      </c>
      <c r="C18" s="27"/>
      <c r="D18" s="672">
        <v>2022</v>
      </c>
      <c r="E18" s="283">
        <f t="shared" si="0"/>
        <v>18</v>
      </c>
      <c r="F18" s="283">
        <v>5</v>
      </c>
      <c r="G18" s="283">
        <v>13</v>
      </c>
      <c r="H18" s="283"/>
      <c r="I18" s="283">
        <f t="shared" si="1"/>
        <v>105</v>
      </c>
      <c r="J18" s="283">
        <v>42</v>
      </c>
      <c r="K18" s="283">
        <v>63</v>
      </c>
      <c r="L18" s="28"/>
      <c r="M18" s="582"/>
    </row>
    <row r="19" spans="1:13" ht="15.6" customHeight="1">
      <c r="A19" s="3"/>
      <c r="B19" s="9" t="s">
        <v>998</v>
      </c>
      <c r="C19" s="27"/>
      <c r="D19" s="672">
        <v>2023</v>
      </c>
      <c r="E19" s="283">
        <f t="shared" si="0"/>
        <v>20</v>
      </c>
      <c r="F19" s="283">
        <v>6</v>
      </c>
      <c r="G19" s="283">
        <v>14</v>
      </c>
      <c r="H19" s="283"/>
      <c r="I19" s="283">
        <f t="shared" si="1"/>
        <v>139</v>
      </c>
      <c r="J19" s="283">
        <v>47</v>
      </c>
      <c r="K19" s="283">
        <v>92</v>
      </c>
      <c r="L19" s="29"/>
      <c r="M19" s="582"/>
    </row>
    <row r="20" spans="1:13" ht="15.6" customHeight="1">
      <c r="A20" s="3"/>
      <c r="B20" s="9"/>
      <c r="C20" s="27"/>
      <c r="D20" s="672">
        <v>2024</v>
      </c>
      <c r="E20" s="283">
        <f t="shared" si="0"/>
        <v>20</v>
      </c>
      <c r="F20" s="1794">
        <v>6</v>
      </c>
      <c r="G20" s="1794">
        <v>14</v>
      </c>
      <c r="H20" s="283"/>
      <c r="I20" s="283">
        <f t="shared" si="1"/>
        <v>134</v>
      </c>
      <c r="J20" s="1794">
        <v>46</v>
      </c>
      <c r="K20" s="1795">
        <v>88</v>
      </c>
      <c r="L20" s="727"/>
      <c r="M20" s="582"/>
    </row>
    <row r="21" spans="1:13" ht="8.1" customHeight="1">
      <c r="A21" s="3"/>
      <c r="B21" s="9"/>
      <c r="C21" s="27"/>
      <c r="D21" s="672"/>
      <c r="E21" s="283"/>
      <c r="F21" s="283"/>
      <c r="G21" s="283"/>
      <c r="H21" s="283"/>
      <c r="I21" s="283"/>
      <c r="J21" s="283"/>
      <c r="K21" s="283"/>
      <c r="L21" s="727"/>
      <c r="M21" s="582"/>
    </row>
    <row r="22" spans="1:13" ht="15.6" customHeight="1">
      <c r="A22" s="5"/>
      <c r="B22" s="6" t="s">
        <v>999</v>
      </c>
      <c r="C22" s="10"/>
      <c r="D22" s="672">
        <v>2022</v>
      </c>
      <c r="E22" s="283">
        <f t="shared" si="0"/>
        <v>13</v>
      </c>
      <c r="F22" s="283">
        <v>4</v>
      </c>
      <c r="G22" s="283">
        <v>9</v>
      </c>
      <c r="H22" s="283"/>
      <c r="I22" s="283">
        <f t="shared" si="1"/>
        <v>24</v>
      </c>
      <c r="J22" s="283">
        <v>7</v>
      </c>
      <c r="K22" s="283">
        <v>17</v>
      </c>
      <c r="L22" s="28"/>
      <c r="M22" s="582"/>
    </row>
    <row r="23" spans="1:13" ht="15.6" customHeight="1">
      <c r="A23" s="3"/>
      <c r="B23" s="9" t="s">
        <v>1000</v>
      </c>
      <c r="C23" s="27"/>
      <c r="D23" s="672">
        <v>2023</v>
      </c>
      <c r="E23" s="283">
        <f t="shared" si="0"/>
        <v>14</v>
      </c>
      <c r="F23" s="283">
        <v>4</v>
      </c>
      <c r="G23" s="283">
        <v>10</v>
      </c>
      <c r="H23" s="283"/>
      <c r="I23" s="283">
        <f t="shared" si="1"/>
        <v>24</v>
      </c>
      <c r="J23" s="283">
        <v>4</v>
      </c>
      <c r="K23" s="283">
        <v>20</v>
      </c>
      <c r="L23" s="28"/>
      <c r="M23" s="582"/>
    </row>
    <row r="24" spans="1:13" ht="15.6" customHeight="1">
      <c r="A24" s="15"/>
      <c r="B24" s="10"/>
      <c r="C24" s="7"/>
      <c r="D24" s="672">
        <v>2024</v>
      </c>
      <c r="E24" s="283">
        <f t="shared" si="0"/>
        <v>14</v>
      </c>
      <c r="F24" s="1794">
        <v>4</v>
      </c>
      <c r="G24" s="1794">
        <v>10</v>
      </c>
      <c r="H24" s="283"/>
      <c r="I24" s="283">
        <f t="shared" si="1"/>
        <v>28</v>
      </c>
      <c r="J24" s="1794">
        <v>5</v>
      </c>
      <c r="K24" s="1795">
        <v>23</v>
      </c>
      <c r="L24" s="727"/>
      <c r="M24" s="582"/>
    </row>
    <row r="25" spans="1:13" ht="8.1" customHeight="1">
      <c r="A25" s="15"/>
      <c r="B25" s="10"/>
      <c r="C25" s="7"/>
      <c r="D25" s="672"/>
      <c r="E25" s="283"/>
      <c r="F25" s="283"/>
      <c r="G25" s="283"/>
      <c r="H25" s="283"/>
      <c r="I25" s="283"/>
      <c r="J25" s="283"/>
      <c r="K25" s="283"/>
      <c r="L25" s="727"/>
      <c r="M25" s="582"/>
    </row>
    <row r="26" spans="1:13" ht="15.6" customHeight="1">
      <c r="A26" s="15"/>
      <c r="B26" s="10" t="s">
        <v>17</v>
      </c>
      <c r="C26" s="7"/>
      <c r="D26" s="672"/>
      <c r="E26" s="283"/>
      <c r="F26" s="283"/>
      <c r="G26" s="283"/>
      <c r="H26" s="283"/>
      <c r="I26" s="283"/>
      <c r="J26" s="283"/>
      <c r="K26" s="283"/>
      <c r="L26" s="727"/>
      <c r="M26" s="582"/>
    </row>
    <row r="27" spans="1:13" ht="15.6" customHeight="1">
      <c r="A27" s="5"/>
      <c r="B27" s="6" t="s">
        <v>616</v>
      </c>
      <c r="C27" s="27"/>
      <c r="D27" s="672">
        <v>2022</v>
      </c>
      <c r="E27" s="283">
        <f t="shared" ref="E27:E29" si="2">SUM(F27:G27)</f>
        <v>46</v>
      </c>
      <c r="F27" s="283">
        <v>28</v>
      </c>
      <c r="G27" s="283">
        <v>18</v>
      </c>
      <c r="H27" s="283"/>
      <c r="I27" s="283">
        <f t="shared" ref="I27:I29" si="3">SUM(J27:K27)</f>
        <v>253</v>
      </c>
      <c r="J27" s="283">
        <v>230</v>
      </c>
      <c r="K27" s="283">
        <v>23</v>
      </c>
      <c r="L27" s="727"/>
      <c r="M27" s="582"/>
    </row>
    <row r="28" spans="1:13" ht="15.6" customHeight="1">
      <c r="A28" s="3"/>
      <c r="B28" s="9" t="s">
        <v>617</v>
      </c>
      <c r="C28" s="27"/>
      <c r="D28" s="672">
        <v>2023</v>
      </c>
      <c r="E28" s="283">
        <f t="shared" si="2"/>
        <v>43</v>
      </c>
      <c r="F28" s="283">
        <v>27</v>
      </c>
      <c r="G28" s="283">
        <v>16</v>
      </c>
      <c r="H28" s="283"/>
      <c r="I28" s="283">
        <f t="shared" si="3"/>
        <v>233</v>
      </c>
      <c r="J28" s="283">
        <v>210</v>
      </c>
      <c r="K28" s="283">
        <v>23</v>
      </c>
      <c r="L28" s="29"/>
      <c r="M28" s="582"/>
    </row>
    <row r="29" spans="1:13" ht="15.6" customHeight="1">
      <c r="A29" s="3"/>
      <c r="B29" s="9"/>
      <c r="C29" s="27"/>
      <c r="D29" s="672">
        <v>2024</v>
      </c>
      <c r="E29" s="283">
        <f t="shared" si="2"/>
        <v>44</v>
      </c>
      <c r="F29" s="1794">
        <v>30</v>
      </c>
      <c r="G29" s="1794">
        <v>14</v>
      </c>
      <c r="H29" s="283"/>
      <c r="I29" s="283">
        <f t="shared" si="3"/>
        <v>282</v>
      </c>
      <c r="J29" s="1794">
        <v>261</v>
      </c>
      <c r="K29" s="1795">
        <v>21</v>
      </c>
      <c r="L29" s="727"/>
      <c r="M29" s="582"/>
    </row>
    <row r="30" spans="1:13" ht="8.1" customHeight="1">
      <c r="A30" s="3"/>
      <c r="B30" s="9"/>
      <c r="C30" s="27"/>
      <c r="D30" s="672"/>
      <c r="E30" s="283"/>
      <c r="F30" s="283"/>
      <c r="G30" s="283"/>
      <c r="H30" s="283"/>
      <c r="I30" s="283"/>
      <c r="J30" s="283"/>
      <c r="K30" s="283"/>
      <c r="L30" s="727"/>
      <c r="M30" s="582"/>
    </row>
    <row r="31" spans="1:13" ht="15.6" customHeight="1">
      <c r="A31" s="5"/>
      <c r="B31" s="6" t="s">
        <v>618</v>
      </c>
      <c r="C31" s="10"/>
      <c r="D31" s="672">
        <v>2022</v>
      </c>
      <c r="E31" s="283">
        <f t="shared" ref="E31:E33" si="4">SUM(F31:G31)</f>
        <v>47</v>
      </c>
      <c r="F31" s="283">
        <v>14</v>
      </c>
      <c r="G31" s="283">
        <v>33</v>
      </c>
      <c r="H31" s="283"/>
      <c r="I31" s="283">
        <f t="shared" ref="I31:I33" si="5">SUM(J31:K31)</f>
        <v>420</v>
      </c>
      <c r="J31" s="283">
        <v>270</v>
      </c>
      <c r="K31" s="283">
        <v>150</v>
      </c>
      <c r="L31" s="28"/>
      <c r="M31" s="582"/>
    </row>
    <row r="32" spans="1:13" ht="15.6" customHeight="1">
      <c r="A32" s="3"/>
      <c r="B32" s="9" t="s">
        <v>619</v>
      </c>
      <c r="C32" s="27"/>
      <c r="D32" s="672">
        <v>2023</v>
      </c>
      <c r="E32" s="283">
        <f t="shared" si="4"/>
        <v>47</v>
      </c>
      <c r="F32" s="283">
        <v>14</v>
      </c>
      <c r="G32" s="283">
        <v>33</v>
      </c>
      <c r="H32" s="283"/>
      <c r="I32" s="283">
        <f t="shared" si="5"/>
        <v>378</v>
      </c>
      <c r="J32" s="283">
        <v>258</v>
      </c>
      <c r="K32" s="283">
        <v>120</v>
      </c>
      <c r="L32" s="28"/>
      <c r="M32" s="582"/>
    </row>
    <row r="33" spans="1:13" ht="15.6" customHeight="1">
      <c r="A33" s="3"/>
      <c r="B33" s="9"/>
      <c r="C33" s="27"/>
      <c r="D33" s="672">
        <v>2024</v>
      </c>
      <c r="E33" s="283">
        <f t="shared" si="4"/>
        <v>47</v>
      </c>
      <c r="F33" s="1794">
        <v>14</v>
      </c>
      <c r="G33" s="1794">
        <v>33</v>
      </c>
      <c r="H33" s="283"/>
      <c r="I33" s="283">
        <f t="shared" si="5"/>
        <v>400</v>
      </c>
      <c r="J33" s="1794">
        <v>270</v>
      </c>
      <c r="K33" s="1795">
        <v>130</v>
      </c>
      <c r="L33" s="727"/>
      <c r="M33" s="582"/>
    </row>
    <row r="34" spans="1:13" ht="8.1" customHeight="1">
      <c r="A34" s="3"/>
      <c r="B34" s="9"/>
      <c r="C34" s="27"/>
      <c r="D34" s="672"/>
      <c r="E34" s="283"/>
      <c r="F34" s="283"/>
      <c r="G34" s="283"/>
      <c r="H34" s="283"/>
      <c r="I34" s="283"/>
      <c r="J34" s="283"/>
      <c r="K34" s="283"/>
      <c r="L34" s="727"/>
      <c r="M34" s="582"/>
    </row>
    <row r="35" spans="1:13" ht="15.6" customHeight="1">
      <c r="A35" s="5"/>
      <c r="B35" s="6" t="s">
        <v>620</v>
      </c>
      <c r="C35" s="7"/>
      <c r="D35" s="672">
        <v>2022</v>
      </c>
      <c r="E35" s="283">
        <f t="shared" ref="E35:E37" si="6">SUM(F35:G35)</f>
        <v>24</v>
      </c>
      <c r="F35" s="283">
        <v>3</v>
      </c>
      <c r="G35" s="283">
        <v>21</v>
      </c>
      <c r="H35" s="283"/>
      <c r="I35" s="283">
        <f t="shared" ref="I35:I37" si="7">SUM(J35:K35)</f>
        <v>106</v>
      </c>
      <c r="J35" s="283">
        <v>54</v>
      </c>
      <c r="K35" s="283">
        <v>52</v>
      </c>
      <c r="L35" s="28"/>
      <c r="M35" s="582"/>
    </row>
    <row r="36" spans="1:13" ht="15.6" customHeight="1">
      <c r="A36" s="3"/>
      <c r="B36" s="9" t="s">
        <v>621</v>
      </c>
      <c r="C36" s="7"/>
      <c r="D36" s="672">
        <v>2023</v>
      </c>
      <c r="E36" s="283">
        <f t="shared" si="6"/>
        <v>21</v>
      </c>
      <c r="F36" s="283">
        <v>5</v>
      </c>
      <c r="G36" s="283">
        <v>16</v>
      </c>
      <c r="H36" s="283"/>
      <c r="I36" s="283">
        <f t="shared" si="7"/>
        <v>89</v>
      </c>
      <c r="J36" s="283">
        <v>39</v>
      </c>
      <c r="K36" s="283">
        <v>50</v>
      </c>
      <c r="L36" s="28"/>
      <c r="M36" s="582"/>
    </row>
    <row r="37" spans="1:13" ht="15.6" customHeight="1">
      <c r="A37" s="3"/>
      <c r="B37" s="9"/>
      <c r="C37" s="7"/>
      <c r="D37" s="672">
        <v>2024</v>
      </c>
      <c r="E37" s="283">
        <f t="shared" si="6"/>
        <v>23</v>
      </c>
      <c r="F37" s="1794">
        <v>3</v>
      </c>
      <c r="G37" s="1794">
        <v>20</v>
      </c>
      <c r="H37" s="283"/>
      <c r="I37" s="283">
        <f t="shared" si="7"/>
        <v>100</v>
      </c>
      <c r="J37" s="1794">
        <v>48</v>
      </c>
      <c r="K37" s="1795">
        <v>52</v>
      </c>
      <c r="L37" s="727"/>
      <c r="M37" s="582"/>
    </row>
    <row r="38" spans="1:13" ht="8.1" customHeight="1">
      <c r="A38" s="3"/>
      <c r="B38" s="9"/>
      <c r="C38" s="7"/>
      <c r="D38" s="672"/>
      <c r="E38" s="283"/>
      <c r="F38" s="283"/>
      <c r="G38" s="283"/>
      <c r="H38" s="283"/>
      <c r="I38" s="283"/>
      <c r="J38" s="283"/>
      <c r="K38" s="283"/>
      <c r="L38" s="727"/>
      <c r="M38" s="582"/>
    </row>
    <row r="39" spans="1:13" ht="15.6" customHeight="1">
      <c r="A39" s="5"/>
      <c r="B39" s="6" t="s">
        <v>622</v>
      </c>
      <c r="C39" s="7"/>
      <c r="D39" s="672">
        <v>2022</v>
      </c>
      <c r="E39" s="283">
        <f t="shared" ref="E39:E41" si="8">SUM(F39:G39)</f>
        <v>15</v>
      </c>
      <c r="F39" s="283">
        <v>3</v>
      </c>
      <c r="G39" s="283">
        <v>12</v>
      </c>
      <c r="H39" s="283"/>
      <c r="I39" s="283">
        <f t="shared" ref="I39:I41" si="9">SUM(J39:K39)</f>
        <v>40</v>
      </c>
      <c r="J39" s="283">
        <v>1</v>
      </c>
      <c r="K39" s="283">
        <v>39</v>
      </c>
      <c r="L39" s="28"/>
      <c r="M39" s="582"/>
    </row>
    <row r="40" spans="1:13" ht="15.6" customHeight="1">
      <c r="A40" s="3"/>
      <c r="B40" s="9" t="s">
        <v>623</v>
      </c>
      <c r="C40" s="7"/>
      <c r="D40" s="672">
        <v>2023</v>
      </c>
      <c r="E40" s="283">
        <f t="shared" si="8"/>
        <v>15</v>
      </c>
      <c r="F40" s="283">
        <v>5</v>
      </c>
      <c r="G40" s="283">
        <v>10</v>
      </c>
      <c r="H40" s="283"/>
      <c r="I40" s="283">
        <f t="shared" si="9"/>
        <v>38</v>
      </c>
      <c r="J40" s="283">
        <v>2</v>
      </c>
      <c r="K40" s="283">
        <v>36</v>
      </c>
      <c r="L40" s="28"/>
      <c r="M40" s="582"/>
    </row>
    <row r="41" spans="1:13" ht="15.6" customHeight="1">
      <c r="A41" s="3"/>
      <c r="B41" s="9"/>
      <c r="C41" s="7"/>
      <c r="D41" s="672">
        <v>2024</v>
      </c>
      <c r="E41" s="283">
        <f t="shared" si="8"/>
        <v>14</v>
      </c>
      <c r="F41" s="1794">
        <v>5</v>
      </c>
      <c r="G41" s="1794">
        <v>9</v>
      </c>
      <c r="H41" s="283"/>
      <c r="I41" s="283">
        <f t="shared" si="9"/>
        <v>56</v>
      </c>
      <c r="J41" s="1794">
        <v>5</v>
      </c>
      <c r="K41" s="1795">
        <v>51</v>
      </c>
      <c r="L41" s="727"/>
      <c r="M41" s="582"/>
    </row>
    <row r="42" spans="1:13" ht="8.1" customHeight="1">
      <c r="A42" s="3"/>
      <c r="B42" s="9"/>
      <c r="C42" s="7"/>
      <c r="D42" s="672"/>
      <c r="E42" s="283"/>
      <c r="F42" s="283"/>
      <c r="G42" s="283"/>
      <c r="H42" s="283"/>
      <c r="I42" s="283"/>
      <c r="J42" s="283"/>
      <c r="K42" s="283"/>
      <c r="L42" s="727"/>
      <c r="M42" s="582"/>
    </row>
    <row r="43" spans="1:13" ht="15.6" customHeight="1">
      <c r="A43" s="5"/>
      <c r="B43" s="6" t="s">
        <v>624</v>
      </c>
      <c r="C43" s="13"/>
      <c r="D43" s="672">
        <v>2022</v>
      </c>
      <c r="E43" s="283">
        <f t="shared" ref="E43:E45" si="10">SUM(F43:G43)</f>
        <v>20</v>
      </c>
      <c r="F43" s="283">
        <v>6</v>
      </c>
      <c r="G43" s="283">
        <v>14</v>
      </c>
      <c r="H43" s="283"/>
      <c r="I43" s="283">
        <f t="shared" ref="I43:I45" si="11">SUM(J43:K43)</f>
        <v>44</v>
      </c>
      <c r="J43" s="283">
        <v>39</v>
      </c>
      <c r="K43" s="283">
        <v>5</v>
      </c>
      <c r="L43" s="28"/>
      <c r="M43" s="582"/>
    </row>
    <row r="44" spans="1:13" ht="15.6" customHeight="1">
      <c r="A44" s="3"/>
      <c r="B44" s="9" t="s">
        <v>625</v>
      </c>
      <c r="C44" s="13"/>
      <c r="D44" s="672">
        <v>2023</v>
      </c>
      <c r="E44" s="283">
        <f t="shared" si="10"/>
        <v>18</v>
      </c>
      <c r="F44" s="283">
        <v>5</v>
      </c>
      <c r="G44" s="283">
        <v>13</v>
      </c>
      <c r="H44" s="283"/>
      <c r="I44" s="283">
        <f t="shared" si="11"/>
        <v>34</v>
      </c>
      <c r="J44" s="283">
        <v>32</v>
      </c>
      <c r="K44" s="283">
        <v>2</v>
      </c>
      <c r="L44" s="28"/>
      <c r="M44" s="582"/>
    </row>
    <row r="45" spans="1:13" ht="15.6" customHeight="1">
      <c r="A45" s="15"/>
      <c r="B45" s="10"/>
      <c r="C45" s="7"/>
      <c r="D45" s="672">
        <v>2024</v>
      </c>
      <c r="E45" s="283">
        <f t="shared" si="10"/>
        <v>21</v>
      </c>
      <c r="F45" s="1794">
        <v>5</v>
      </c>
      <c r="G45" s="1794">
        <v>16</v>
      </c>
      <c r="H45" s="283"/>
      <c r="I45" s="283">
        <f t="shared" si="11"/>
        <v>52</v>
      </c>
      <c r="J45" s="1794">
        <v>50</v>
      </c>
      <c r="K45" s="1795">
        <v>2</v>
      </c>
      <c r="L45" s="727"/>
      <c r="M45" s="582"/>
    </row>
    <row r="46" spans="1:13" ht="8.1" customHeight="1">
      <c r="A46" s="15"/>
      <c r="B46" s="10"/>
      <c r="C46" s="7"/>
      <c r="D46" s="672"/>
      <c r="E46" s="283"/>
      <c r="F46" s="283"/>
      <c r="G46" s="283"/>
      <c r="H46" s="283"/>
      <c r="I46" s="283"/>
      <c r="J46" s="283"/>
      <c r="K46" s="283"/>
      <c r="L46" s="727"/>
      <c r="M46" s="582"/>
    </row>
    <row r="47" spans="1:13" ht="15.6" customHeight="1">
      <c r="A47" s="15"/>
      <c r="B47" s="10" t="s">
        <v>18</v>
      </c>
      <c r="C47" s="27"/>
      <c r="D47" s="672"/>
      <c r="E47" s="283"/>
      <c r="F47" s="283"/>
      <c r="G47" s="283"/>
      <c r="H47" s="283"/>
      <c r="I47" s="283"/>
      <c r="J47" s="283"/>
      <c r="K47" s="283"/>
      <c r="L47" s="727"/>
      <c r="M47" s="582"/>
    </row>
    <row r="48" spans="1:13" ht="15.6" customHeight="1">
      <c r="A48" s="5"/>
      <c r="B48" s="6" t="s">
        <v>626</v>
      </c>
      <c r="C48" s="10"/>
      <c r="D48" s="672">
        <v>2022</v>
      </c>
      <c r="E48" s="283">
        <f t="shared" ref="E48:E50" si="12">SUM(F48:G48)</f>
        <v>60</v>
      </c>
      <c r="F48" s="283">
        <v>28</v>
      </c>
      <c r="G48" s="283">
        <v>32</v>
      </c>
      <c r="H48" s="283"/>
      <c r="I48" s="283">
        <f t="shared" ref="I48:I50" si="13">SUM(J48:K48)</f>
        <v>293</v>
      </c>
      <c r="J48" s="283">
        <v>182</v>
      </c>
      <c r="K48" s="283">
        <v>111</v>
      </c>
      <c r="L48" s="28"/>
      <c r="M48" s="582"/>
    </row>
    <row r="49" spans="1:13" ht="15.6" customHeight="1">
      <c r="A49" s="3"/>
      <c r="B49" s="9" t="s">
        <v>627</v>
      </c>
      <c r="C49" s="27"/>
      <c r="D49" s="672">
        <v>2023</v>
      </c>
      <c r="E49" s="283">
        <f t="shared" si="12"/>
        <v>61</v>
      </c>
      <c r="F49" s="283">
        <v>26</v>
      </c>
      <c r="G49" s="283">
        <v>35</v>
      </c>
      <c r="H49" s="283"/>
      <c r="I49" s="283">
        <f t="shared" si="13"/>
        <v>284</v>
      </c>
      <c r="J49" s="283">
        <v>203</v>
      </c>
      <c r="K49" s="283">
        <v>81</v>
      </c>
      <c r="L49" s="28"/>
      <c r="M49" s="582"/>
    </row>
    <row r="50" spans="1:13" ht="15.6" customHeight="1">
      <c r="A50" s="3"/>
      <c r="B50" s="9"/>
      <c r="C50" s="27"/>
      <c r="D50" s="672">
        <v>2024</v>
      </c>
      <c r="E50" s="283">
        <f t="shared" si="12"/>
        <v>57</v>
      </c>
      <c r="F50" s="1794">
        <v>24</v>
      </c>
      <c r="G50" s="1794">
        <v>33</v>
      </c>
      <c r="H50" s="283"/>
      <c r="I50" s="283">
        <f t="shared" si="13"/>
        <v>306</v>
      </c>
      <c r="J50" s="1794">
        <v>226</v>
      </c>
      <c r="K50" s="1795">
        <v>80</v>
      </c>
      <c r="L50" s="727"/>
      <c r="M50" s="582"/>
    </row>
    <row r="51" spans="1:13" ht="8.1" customHeight="1">
      <c r="A51" s="2"/>
      <c r="B51" s="7"/>
      <c r="C51" s="7"/>
      <c r="D51" s="672"/>
      <c r="E51" s="283"/>
      <c r="F51" s="283"/>
      <c r="G51" s="283"/>
      <c r="H51" s="283"/>
      <c r="I51" s="283"/>
      <c r="J51" s="283"/>
      <c r="K51" s="283"/>
      <c r="L51" s="7"/>
      <c r="M51" s="582"/>
    </row>
    <row r="52" spans="1:13" ht="15.6" customHeight="1">
      <c r="A52" s="5"/>
      <c r="B52" s="6" t="s">
        <v>628</v>
      </c>
      <c r="C52" s="10"/>
      <c r="D52" s="672">
        <v>2022</v>
      </c>
      <c r="E52" s="283">
        <f t="shared" ref="E52:E54" si="14">SUM(F52:G52)</f>
        <v>40</v>
      </c>
      <c r="F52" s="283">
        <v>10</v>
      </c>
      <c r="G52" s="283">
        <v>30</v>
      </c>
      <c r="H52" s="283"/>
      <c r="I52" s="283">
        <f t="shared" ref="I52:I54" si="15">SUM(J52:K52)</f>
        <v>226</v>
      </c>
      <c r="J52" s="283">
        <v>170</v>
      </c>
      <c r="K52" s="283">
        <v>56</v>
      </c>
      <c r="L52" s="11"/>
      <c r="M52" s="582"/>
    </row>
    <row r="53" spans="1:13" ht="15.6" customHeight="1">
      <c r="A53" s="3"/>
      <c r="B53" s="9" t="s">
        <v>629</v>
      </c>
      <c r="C53" s="27"/>
      <c r="D53" s="672">
        <v>2023</v>
      </c>
      <c r="E53" s="283">
        <f t="shared" si="14"/>
        <v>37</v>
      </c>
      <c r="F53" s="283">
        <v>8</v>
      </c>
      <c r="G53" s="283">
        <v>29</v>
      </c>
      <c r="H53" s="283"/>
      <c r="I53" s="283">
        <f t="shared" si="15"/>
        <v>190</v>
      </c>
      <c r="J53" s="283">
        <v>142</v>
      </c>
      <c r="K53" s="283">
        <v>48</v>
      </c>
      <c r="L53" s="11"/>
      <c r="M53" s="582"/>
    </row>
    <row r="54" spans="1:13" ht="15.6" customHeight="1">
      <c r="A54" s="3"/>
      <c r="B54" s="9"/>
      <c r="C54" s="27"/>
      <c r="D54" s="672">
        <v>2024</v>
      </c>
      <c r="E54" s="283">
        <f t="shared" si="14"/>
        <v>36</v>
      </c>
      <c r="F54" s="1794">
        <v>8</v>
      </c>
      <c r="G54" s="1794">
        <v>28</v>
      </c>
      <c r="H54" s="283"/>
      <c r="I54" s="283">
        <f t="shared" si="15"/>
        <v>212</v>
      </c>
      <c r="J54" s="1794">
        <v>172</v>
      </c>
      <c r="K54" s="1795">
        <v>40</v>
      </c>
      <c r="L54" s="27"/>
      <c r="M54" s="582"/>
    </row>
    <row r="55" spans="1:13" ht="8.1" customHeight="1">
      <c r="A55" s="3"/>
      <c r="B55" s="9"/>
      <c r="C55" s="27"/>
      <c r="D55" s="672"/>
      <c r="E55" s="283"/>
      <c r="F55" s="283"/>
      <c r="G55" s="283"/>
      <c r="H55" s="283"/>
      <c r="I55" s="283"/>
      <c r="J55" s="283"/>
      <c r="K55" s="283"/>
      <c r="L55" s="27"/>
      <c r="M55" s="582"/>
    </row>
    <row r="56" spans="1:13" ht="15.6" customHeight="1">
      <c r="A56" s="5"/>
      <c r="B56" s="6" t="s">
        <v>630</v>
      </c>
      <c r="C56" s="10"/>
      <c r="D56" s="672">
        <v>2022</v>
      </c>
      <c r="E56" s="283">
        <f t="shared" ref="E56:E58" si="16">SUM(F56:G56)</f>
        <v>41</v>
      </c>
      <c r="F56" s="283">
        <v>13</v>
      </c>
      <c r="G56" s="283">
        <v>28</v>
      </c>
      <c r="H56" s="283"/>
      <c r="I56" s="283">
        <f t="shared" ref="I56:I58" si="17">SUM(J56:K56)</f>
        <v>189</v>
      </c>
      <c r="J56" s="283">
        <v>107</v>
      </c>
      <c r="K56" s="283">
        <v>82</v>
      </c>
      <c r="L56" s="11"/>
      <c r="M56" s="582"/>
    </row>
    <row r="57" spans="1:13" ht="15.6" customHeight="1">
      <c r="A57" s="3"/>
      <c r="B57" s="9" t="s">
        <v>631</v>
      </c>
      <c r="C57" s="27"/>
      <c r="D57" s="672">
        <v>2023</v>
      </c>
      <c r="E57" s="283">
        <f t="shared" si="16"/>
        <v>43</v>
      </c>
      <c r="F57" s="283">
        <v>13</v>
      </c>
      <c r="G57" s="283">
        <v>30</v>
      </c>
      <c r="H57" s="283"/>
      <c r="I57" s="283">
        <f t="shared" si="17"/>
        <v>207</v>
      </c>
      <c r="J57" s="283">
        <v>127</v>
      </c>
      <c r="K57" s="283">
        <v>80</v>
      </c>
      <c r="L57" s="11"/>
      <c r="M57" s="582"/>
    </row>
    <row r="58" spans="1:13" ht="15.6" customHeight="1">
      <c r="A58" s="3"/>
      <c r="B58" s="9"/>
      <c r="C58" s="27"/>
      <c r="D58" s="672">
        <v>2024</v>
      </c>
      <c r="E58" s="283">
        <f t="shared" si="16"/>
        <v>37</v>
      </c>
      <c r="F58" s="1794">
        <v>11</v>
      </c>
      <c r="G58" s="1794">
        <v>26</v>
      </c>
      <c r="H58" s="283"/>
      <c r="I58" s="283">
        <f t="shared" si="17"/>
        <v>193</v>
      </c>
      <c r="J58" s="1794">
        <v>117</v>
      </c>
      <c r="K58" s="1795">
        <v>76</v>
      </c>
      <c r="L58" s="27"/>
      <c r="M58" s="582"/>
    </row>
    <row r="59" spans="1:13" ht="8.1" customHeight="1">
      <c r="A59" s="3"/>
      <c r="B59" s="9"/>
      <c r="C59" s="27"/>
      <c r="D59" s="672"/>
      <c r="E59" s="283"/>
      <c r="F59" s="283"/>
      <c r="G59" s="283"/>
      <c r="H59" s="283"/>
      <c r="I59" s="283"/>
      <c r="J59" s="283"/>
      <c r="K59" s="283"/>
      <c r="L59" s="27"/>
      <c r="M59" s="582"/>
    </row>
    <row r="60" spans="1:13" ht="15.6" customHeight="1">
      <c r="A60" s="5"/>
      <c r="B60" s="6" t="s">
        <v>632</v>
      </c>
      <c r="C60" s="7"/>
      <c r="D60" s="672">
        <v>2022</v>
      </c>
      <c r="E60" s="283">
        <f t="shared" ref="E60:E62" si="18">SUM(F60:G60)</f>
        <v>56</v>
      </c>
      <c r="F60" s="283">
        <v>17</v>
      </c>
      <c r="G60" s="283">
        <v>39</v>
      </c>
      <c r="H60" s="283"/>
      <c r="I60" s="283">
        <f t="shared" ref="I60:I62" si="19">SUM(J60:K60)</f>
        <v>262</v>
      </c>
      <c r="J60" s="283">
        <v>190</v>
      </c>
      <c r="K60" s="283">
        <v>72</v>
      </c>
      <c r="L60" s="7"/>
      <c r="M60" s="582"/>
    </row>
    <row r="61" spans="1:13" ht="15.6" customHeight="1">
      <c r="A61" s="3"/>
      <c r="B61" s="9" t="s">
        <v>633</v>
      </c>
      <c r="C61" s="7"/>
      <c r="D61" s="672">
        <v>2023</v>
      </c>
      <c r="E61" s="283">
        <f t="shared" si="18"/>
        <v>57</v>
      </c>
      <c r="F61" s="283">
        <v>18</v>
      </c>
      <c r="G61" s="283">
        <v>39</v>
      </c>
      <c r="H61" s="283"/>
      <c r="I61" s="283">
        <f t="shared" si="19"/>
        <v>273</v>
      </c>
      <c r="J61" s="283">
        <v>193</v>
      </c>
      <c r="K61" s="283">
        <v>80</v>
      </c>
      <c r="L61" s="7"/>
      <c r="M61" s="582"/>
    </row>
    <row r="62" spans="1:13" ht="15.6" customHeight="1">
      <c r="A62" s="3"/>
      <c r="B62" s="9"/>
      <c r="C62" s="7"/>
      <c r="D62" s="672">
        <v>2024</v>
      </c>
      <c r="E62" s="283">
        <f t="shared" si="18"/>
        <v>56</v>
      </c>
      <c r="F62" s="1794">
        <v>18</v>
      </c>
      <c r="G62" s="1794">
        <v>38</v>
      </c>
      <c r="H62" s="283"/>
      <c r="I62" s="283">
        <f t="shared" si="19"/>
        <v>351</v>
      </c>
      <c r="J62" s="1794">
        <v>255</v>
      </c>
      <c r="K62" s="1795">
        <v>96</v>
      </c>
      <c r="L62" s="7"/>
      <c r="M62" s="582"/>
    </row>
    <row r="63" spans="1:13" ht="8.1" customHeight="1">
      <c r="A63" s="3"/>
      <c r="B63" s="9"/>
      <c r="C63" s="7"/>
      <c r="D63" s="672"/>
      <c r="E63" s="283"/>
      <c r="F63" s="283"/>
      <c r="G63" s="283"/>
      <c r="H63" s="283"/>
      <c r="I63" s="283"/>
      <c r="J63" s="283"/>
      <c r="K63" s="283"/>
      <c r="L63" s="7"/>
      <c r="M63" s="582"/>
    </row>
    <row r="64" spans="1:13" ht="15.6" customHeight="1">
      <c r="A64" s="5"/>
      <c r="B64" s="6" t="s">
        <v>634</v>
      </c>
      <c r="C64" s="10"/>
      <c r="D64" s="672">
        <v>2022</v>
      </c>
      <c r="E64" s="283">
        <f t="shared" ref="E64:E66" si="20">SUM(F64:G64)</f>
        <v>42</v>
      </c>
      <c r="F64" s="283">
        <v>31</v>
      </c>
      <c r="G64" s="283">
        <v>11</v>
      </c>
      <c r="H64" s="283"/>
      <c r="I64" s="283">
        <f t="shared" ref="I64:I66" si="21">SUM(J64:K64)</f>
        <v>254</v>
      </c>
      <c r="J64" s="283">
        <v>168</v>
      </c>
      <c r="K64" s="283">
        <v>86</v>
      </c>
      <c r="L64" s="11"/>
      <c r="M64" s="582"/>
    </row>
    <row r="65" spans="1:13" ht="15.6" customHeight="1">
      <c r="A65" s="3"/>
      <c r="B65" s="9" t="s">
        <v>635</v>
      </c>
      <c r="C65" s="27"/>
      <c r="D65" s="672">
        <v>2023</v>
      </c>
      <c r="E65" s="283">
        <f t="shared" si="20"/>
        <v>41</v>
      </c>
      <c r="F65" s="283">
        <v>28</v>
      </c>
      <c r="G65" s="283">
        <v>13</v>
      </c>
      <c r="H65" s="283"/>
      <c r="I65" s="283">
        <f t="shared" si="21"/>
        <v>229</v>
      </c>
      <c r="J65" s="283">
        <v>144</v>
      </c>
      <c r="K65" s="283">
        <v>85</v>
      </c>
      <c r="L65" s="11"/>
      <c r="M65" s="582"/>
    </row>
    <row r="66" spans="1:13" ht="15.6" customHeight="1">
      <c r="A66" s="3"/>
      <c r="B66" s="9"/>
      <c r="C66" s="27"/>
      <c r="D66" s="672">
        <v>2024</v>
      </c>
      <c r="E66" s="283">
        <f t="shared" si="20"/>
        <v>40</v>
      </c>
      <c r="F66" s="1794">
        <v>27</v>
      </c>
      <c r="G66" s="1794">
        <v>13</v>
      </c>
      <c r="H66" s="283"/>
      <c r="I66" s="283">
        <f t="shared" si="21"/>
        <v>270</v>
      </c>
      <c r="J66" s="1794">
        <v>183</v>
      </c>
      <c r="K66" s="1795">
        <v>87</v>
      </c>
      <c r="L66" s="27"/>
      <c r="M66" s="582"/>
    </row>
    <row r="67" spans="1:13" ht="8.1" customHeight="1">
      <c r="A67" s="3"/>
      <c r="B67" s="9"/>
      <c r="C67" s="27"/>
      <c r="D67" s="672"/>
      <c r="E67" s="283"/>
      <c r="F67" s="283"/>
      <c r="G67" s="283"/>
      <c r="H67" s="283"/>
      <c r="I67" s="283"/>
      <c r="J67" s="283"/>
      <c r="K67" s="283"/>
      <c r="L67" s="27"/>
      <c r="M67" s="582"/>
    </row>
    <row r="68" spans="1:13" ht="15.6" customHeight="1">
      <c r="A68" s="5"/>
      <c r="B68" s="6" t="s">
        <v>1001</v>
      </c>
      <c r="C68" s="7"/>
      <c r="D68" s="672">
        <v>2022</v>
      </c>
      <c r="E68" s="283">
        <f t="shared" ref="E68:E70" si="22">SUM(F68:G68)</f>
        <v>13</v>
      </c>
      <c r="F68" s="283">
        <v>4</v>
      </c>
      <c r="G68" s="283">
        <v>9</v>
      </c>
      <c r="H68" s="283"/>
      <c r="I68" s="283">
        <f t="shared" ref="I68:I70" si="23">SUM(J68:K68)</f>
        <v>17</v>
      </c>
      <c r="J68" s="283">
        <v>1</v>
      </c>
      <c r="K68" s="283">
        <v>16</v>
      </c>
      <c r="L68" s="11"/>
      <c r="M68" s="582"/>
    </row>
    <row r="69" spans="1:13" ht="15.6" customHeight="1">
      <c r="A69" s="3"/>
      <c r="B69" s="9" t="s">
        <v>1002</v>
      </c>
      <c r="C69" s="7"/>
      <c r="D69" s="672">
        <v>2023</v>
      </c>
      <c r="E69" s="283">
        <f t="shared" si="22"/>
        <v>12</v>
      </c>
      <c r="F69" s="283">
        <v>2</v>
      </c>
      <c r="G69" s="283">
        <v>10</v>
      </c>
      <c r="H69" s="283"/>
      <c r="I69" s="283">
        <f t="shared" si="23"/>
        <v>21</v>
      </c>
      <c r="J69" s="283">
        <v>3</v>
      </c>
      <c r="K69" s="283">
        <v>18</v>
      </c>
      <c r="L69" s="7"/>
      <c r="M69" s="582"/>
    </row>
    <row r="70" spans="1:13" ht="15.6" customHeight="1">
      <c r="A70" s="3"/>
      <c r="B70" s="9"/>
      <c r="C70" s="7"/>
      <c r="D70" s="672">
        <v>2024</v>
      </c>
      <c r="E70" s="283">
        <f t="shared" si="22"/>
        <v>12</v>
      </c>
      <c r="F70" s="1794">
        <v>3</v>
      </c>
      <c r="G70" s="1794">
        <v>9</v>
      </c>
      <c r="H70" s="283"/>
      <c r="I70" s="283">
        <f t="shared" si="23"/>
        <v>24</v>
      </c>
      <c r="J70" s="1794">
        <v>2</v>
      </c>
      <c r="K70" s="1795">
        <v>22</v>
      </c>
      <c r="L70" s="7"/>
      <c r="M70" s="582"/>
    </row>
    <row r="71" spans="1:13" ht="8.1" customHeight="1">
      <c r="A71" s="3"/>
      <c r="B71" s="9"/>
      <c r="C71" s="7"/>
      <c r="D71" s="672"/>
      <c r="E71" s="283"/>
      <c r="F71" s="283"/>
      <c r="G71" s="283"/>
      <c r="H71" s="283"/>
      <c r="I71" s="283"/>
      <c r="J71" s="283"/>
      <c r="K71" s="283"/>
      <c r="L71" s="7"/>
      <c r="M71" s="582"/>
    </row>
    <row r="72" spans="1:13" ht="15.6" customHeight="1">
      <c r="A72" s="5"/>
      <c r="B72" s="6" t="s">
        <v>1003</v>
      </c>
      <c r="C72" s="7"/>
      <c r="D72" s="672">
        <v>2022</v>
      </c>
      <c r="E72" s="283">
        <f t="shared" ref="E72:E74" si="24">SUM(F72:G72)</f>
        <v>11</v>
      </c>
      <c r="F72" s="283">
        <v>4</v>
      </c>
      <c r="G72" s="283">
        <v>7</v>
      </c>
      <c r="H72" s="283"/>
      <c r="I72" s="283">
        <f t="shared" ref="I72:I74" si="25">SUM(J72:K72)</f>
        <v>9</v>
      </c>
      <c r="J72" s="283">
        <v>2</v>
      </c>
      <c r="K72" s="283">
        <v>7</v>
      </c>
      <c r="L72" s="7"/>
      <c r="M72" s="582"/>
    </row>
    <row r="73" spans="1:13" ht="15.6" customHeight="1">
      <c r="A73" s="3"/>
      <c r="B73" s="9" t="s">
        <v>1004</v>
      </c>
      <c r="C73" s="7"/>
      <c r="D73" s="672">
        <v>2023</v>
      </c>
      <c r="E73" s="283">
        <f t="shared" si="24"/>
        <v>12</v>
      </c>
      <c r="F73" s="283">
        <v>5</v>
      </c>
      <c r="G73" s="283">
        <v>7</v>
      </c>
      <c r="H73" s="283"/>
      <c r="I73" s="283">
        <f t="shared" si="25"/>
        <v>11</v>
      </c>
      <c r="J73" s="283">
        <v>3</v>
      </c>
      <c r="K73" s="283">
        <v>8</v>
      </c>
      <c r="L73" s="7"/>
      <c r="M73" s="582"/>
    </row>
    <row r="74" spans="1:13" ht="15.6" customHeight="1">
      <c r="A74" s="3"/>
      <c r="B74" s="9"/>
      <c r="C74" s="7"/>
      <c r="D74" s="672">
        <v>2024</v>
      </c>
      <c r="E74" s="283">
        <f t="shared" si="24"/>
        <v>4</v>
      </c>
      <c r="F74" s="1794">
        <v>1</v>
      </c>
      <c r="G74" s="1794">
        <v>3</v>
      </c>
      <c r="H74" s="283"/>
      <c r="I74" s="283">
        <f t="shared" si="25"/>
        <v>7</v>
      </c>
      <c r="J74" s="1794">
        <v>3</v>
      </c>
      <c r="K74" s="1795">
        <v>4</v>
      </c>
      <c r="L74" s="7"/>
      <c r="M74" s="582"/>
    </row>
    <row r="75" spans="1:13" ht="8.1" customHeight="1">
      <c r="A75" s="3"/>
      <c r="B75" s="9"/>
      <c r="C75" s="7"/>
      <c r="D75" s="672"/>
      <c r="E75" s="283"/>
      <c r="F75" s="283"/>
      <c r="G75" s="283"/>
      <c r="H75" s="283"/>
      <c r="I75" s="283"/>
      <c r="J75" s="283"/>
      <c r="K75" s="283"/>
      <c r="L75" s="7"/>
      <c r="M75" s="582"/>
    </row>
    <row r="76" spans="1:13" ht="15.6" customHeight="1">
      <c r="A76" s="5"/>
      <c r="B76" s="6" t="s">
        <v>1005</v>
      </c>
      <c r="C76" s="7"/>
      <c r="D76" s="672">
        <v>2022</v>
      </c>
      <c r="E76" s="283">
        <f t="shared" ref="E76:E78" si="26">SUM(F76:G76)</f>
        <v>16</v>
      </c>
      <c r="F76" s="283">
        <v>6</v>
      </c>
      <c r="G76" s="283">
        <v>10</v>
      </c>
      <c r="H76" s="283"/>
      <c r="I76" s="283">
        <f t="shared" ref="I76:I78" si="27">SUM(J76:K76)</f>
        <v>17</v>
      </c>
      <c r="J76" s="283">
        <v>13</v>
      </c>
      <c r="K76" s="283">
        <v>4</v>
      </c>
      <c r="L76" s="7"/>
      <c r="M76" s="582"/>
    </row>
    <row r="77" spans="1:13" ht="15.6" customHeight="1">
      <c r="A77" s="3"/>
      <c r="B77" s="9" t="s">
        <v>1006</v>
      </c>
      <c r="C77" s="7"/>
      <c r="D77" s="672">
        <v>2023</v>
      </c>
      <c r="E77" s="283">
        <f t="shared" si="26"/>
        <v>14</v>
      </c>
      <c r="F77" s="283">
        <v>5</v>
      </c>
      <c r="G77" s="283">
        <v>9</v>
      </c>
      <c r="H77" s="283"/>
      <c r="I77" s="283">
        <f t="shared" si="27"/>
        <v>8</v>
      </c>
      <c r="J77" s="283">
        <v>7</v>
      </c>
      <c r="K77" s="283">
        <v>1</v>
      </c>
      <c r="L77" s="7"/>
      <c r="M77" s="582"/>
    </row>
    <row r="78" spans="1:13" ht="15.6" customHeight="1">
      <c r="A78" s="3"/>
      <c r="B78" s="9"/>
      <c r="C78" s="7"/>
      <c r="D78" s="672">
        <v>2024</v>
      </c>
      <c r="E78" s="283">
        <f t="shared" si="26"/>
        <v>15</v>
      </c>
      <c r="F78" s="1794">
        <v>5</v>
      </c>
      <c r="G78" s="1794">
        <v>10</v>
      </c>
      <c r="H78" s="283"/>
      <c r="I78" s="283">
        <f t="shared" si="27"/>
        <v>13</v>
      </c>
      <c r="J78" s="1794">
        <v>12</v>
      </c>
      <c r="K78" s="1795">
        <v>1</v>
      </c>
      <c r="L78" s="7"/>
      <c r="M78" s="582"/>
    </row>
    <row r="79" spans="1:13" ht="8.1" customHeight="1" thickBot="1">
      <c r="A79" s="735"/>
      <c r="B79" s="708"/>
      <c r="C79" s="704"/>
      <c r="D79" s="704"/>
      <c r="E79" s="704"/>
      <c r="F79" s="706"/>
      <c r="G79" s="706"/>
      <c r="H79" s="704"/>
      <c r="I79" s="718"/>
      <c r="J79" s="718"/>
      <c r="K79" s="718"/>
      <c r="L79" s="704"/>
      <c r="M79" s="582"/>
    </row>
    <row r="80" spans="1:13" s="594" customFormat="1" ht="16.5" customHeight="1">
      <c r="A80" s="719"/>
      <c r="B80" s="719"/>
      <c r="C80" s="720"/>
      <c r="D80" s="720"/>
      <c r="E80" s="720"/>
      <c r="F80" s="722"/>
      <c r="G80" s="722"/>
      <c r="H80" s="720"/>
      <c r="I80" s="719"/>
      <c r="J80" s="723"/>
      <c r="K80" s="724"/>
      <c r="L80" s="374" t="s">
        <v>804</v>
      </c>
    </row>
    <row r="81" spans="1:13" s="594" customFormat="1" ht="16.5" customHeight="1">
      <c r="A81" s="480"/>
      <c r="B81" s="480"/>
      <c r="C81" s="720"/>
      <c r="D81" s="720"/>
      <c r="E81" s="720"/>
      <c r="F81" s="722"/>
      <c r="G81" s="722"/>
      <c r="H81" s="720"/>
      <c r="I81" s="725"/>
      <c r="J81" s="723"/>
      <c r="K81" s="724"/>
      <c r="L81" s="375" t="s">
        <v>786</v>
      </c>
    </row>
    <row r="82" spans="1:13">
      <c r="A82" s="736"/>
      <c r="B82" s="710"/>
      <c r="C82" s="10"/>
      <c r="D82" s="10"/>
      <c r="E82" s="10"/>
      <c r="F82" s="726"/>
      <c r="G82" s="726"/>
      <c r="H82" s="10"/>
      <c r="I82" s="710"/>
      <c r="J82" s="30"/>
      <c r="K82" s="737"/>
      <c r="L82" s="10"/>
      <c r="M82" s="582"/>
    </row>
    <row r="83" spans="1:13">
      <c r="A83" s="738"/>
      <c r="B83" s="738"/>
      <c r="C83" s="31"/>
      <c r="D83" s="31"/>
      <c r="E83" s="31"/>
      <c r="F83" s="739"/>
      <c r="G83" s="739"/>
      <c r="H83" s="31"/>
      <c r="I83" s="740"/>
      <c r="J83" s="2"/>
      <c r="K83" s="741"/>
      <c r="L83" s="31"/>
    </row>
    <row r="84" spans="1:13">
      <c r="A84" s="742"/>
      <c r="B84" s="742"/>
      <c r="C84" s="31"/>
      <c r="D84" s="31"/>
      <c r="E84" s="31"/>
      <c r="F84" s="739"/>
      <c r="G84" s="739"/>
      <c r="H84" s="31"/>
      <c r="I84" s="743"/>
      <c r="J84" s="742"/>
      <c r="K84" s="744"/>
      <c r="L84" s="31"/>
    </row>
    <row r="85" spans="1:13">
      <c r="A85" s="745"/>
      <c r="B85" s="745"/>
      <c r="C85" s="31"/>
      <c r="D85" s="31"/>
      <c r="E85" s="31"/>
      <c r="F85" s="739"/>
      <c r="G85" s="739"/>
      <c r="H85" s="31"/>
      <c r="I85" s="740"/>
      <c r="J85" s="2"/>
      <c r="K85" s="741"/>
      <c r="L85" s="31"/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2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Y89"/>
  <sheetViews>
    <sheetView view="pageBreakPreview" zoomScale="80" zoomScaleNormal="100" zoomScaleSheetLayoutView="80" workbookViewId="0">
      <selection activeCell="P1" sqref="P1:P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8.140625" style="155" customWidth="1"/>
    <col min="4" max="4" width="11.28515625" style="156" customWidth="1"/>
    <col min="5" max="7" width="12.7109375" style="2091" customWidth="1"/>
    <col min="8" max="8" width="1.5703125" style="157" customWidth="1"/>
    <col min="9" max="11" width="12.7109375" style="2091" customWidth="1"/>
    <col min="12" max="12" width="1.5703125" style="157" customWidth="1"/>
    <col min="13" max="15" width="12.7109375" style="2091" customWidth="1"/>
    <col min="16" max="16" width="1.85546875" style="155" customWidth="1"/>
    <col min="17" max="16384" width="11.85546875" style="155"/>
  </cols>
  <sheetData>
    <row r="1" spans="1:16">
      <c r="P1" s="2380" t="s">
        <v>110</v>
      </c>
    </row>
    <row r="2" spans="1:16">
      <c r="P2" s="2381" t="s">
        <v>111</v>
      </c>
    </row>
    <row r="3" spans="1:16" ht="8.1" customHeight="1">
      <c r="G3" s="155"/>
    </row>
    <row r="4" spans="1:16" ht="8.1" customHeight="1"/>
    <row r="5" spans="1:16" s="158" customFormat="1" ht="20.100000000000001" customHeight="1">
      <c r="B5" s="159" t="s">
        <v>1397</v>
      </c>
      <c r="C5" s="160" t="s">
        <v>1363</v>
      </c>
      <c r="D5" s="161"/>
      <c r="E5" s="2092"/>
      <c r="F5" s="2092"/>
      <c r="G5" s="2092"/>
      <c r="H5" s="162"/>
      <c r="I5" s="2092"/>
      <c r="J5" s="2092"/>
      <c r="K5" s="2092"/>
      <c r="L5" s="162"/>
      <c r="M5" s="2092"/>
      <c r="N5" s="2092"/>
      <c r="O5" s="2092"/>
    </row>
    <row r="6" spans="1:16" s="1950" customFormat="1" ht="20.100000000000001" customHeight="1">
      <c r="B6" s="165" t="s">
        <v>1398</v>
      </c>
      <c r="C6" s="166" t="s">
        <v>1185</v>
      </c>
      <c r="D6" s="1953"/>
      <c r="E6" s="2153"/>
      <c r="F6" s="2153"/>
      <c r="G6" s="2153"/>
      <c r="H6" s="1951"/>
      <c r="I6" s="2153"/>
      <c r="J6" s="2153"/>
      <c r="K6" s="2153"/>
      <c r="L6" s="1951"/>
      <c r="M6" s="2153"/>
      <c r="N6" s="2153"/>
      <c r="O6" s="2153"/>
    </row>
    <row r="7" spans="1:16" s="168" customFormat="1" ht="9.9499999999999993" customHeight="1" thickBot="1">
      <c r="B7" s="169"/>
      <c r="C7" s="169"/>
      <c r="D7" s="170"/>
      <c r="E7" s="2094"/>
      <c r="F7" s="2094"/>
      <c r="G7" s="2094"/>
      <c r="H7" s="171"/>
      <c r="I7" s="2094"/>
      <c r="J7" s="2094"/>
      <c r="K7" s="2094"/>
      <c r="L7" s="171"/>
      <c r="M7" s="2094"/>
      <c r="N7" s="2094"/>
      <c r="O7" s="2094"/>
      <c r="P7" s="171"/>
    </row>
    <row r="8" spans="1:16" s="177" customFormat="1" ht="5.25" customHeight="1" thickTop="1">
      <c r="A8" s="172"/>
      <c r="B8" s="173"/>
      <c r="C8" s="174"/>
      <c r="D8" s="175"/>
      <c r="E8" s="2095"/>
      <c r="F8" s="2095"/>
      <c r="G8" s="2095"/>
      <c r="H8" s="176"/>
      <c r="I8" s="2095"/>
      <c r="J8" s="2095"/>
      <c r="K8" s="2095"/>
      <c r="L8" s="176"/>
      <c r="M8" s="2095"/>
      <c r="N8" s="2095"/>
      <c r="O8" s="2095"/>
      <c r="P8" s="176"/>
    </row>
    <row r="9" spans="1:16" s="177" customFormat="1" ht="16.5" customHeight="1">
      <c r="A9" s="178"/>
      <c r="B9" s="178" t="s">
        <v>0</v>
      </c>
      <c r="C9" s="179"/>
      <c r="D9" s="180" t="s">
        <v>1</v>
      </c>
      <c r="E9" s="2297" t="s">
        <v>787</v>
      </c>
      <c r="F9" s="2297"/>
      <c r="G9" s="2297"/>
      <c r="H9" s="2297"/>
      <c r="I9" s="2297"/>
      <c r="J9" s="2297"/>
      <c r="K9" s="2297"/>
      <c r="L9" s="2297"/>
      <c r="M9" s="2297"/>
      <c r="N9" s="2297"/>
      <c r="O9" s="2297"/>
      <c r="P9" s="181"/>
    </row>
    <row r="10" spans="1:16" s="177" customFormat="1" ht="16.5" customHeight="1">
      <c r="A10" s="183"/>
      <c r="B10" s="183" t="s">
        <v>5</v>
      </c>
      <c r="C10" s="184"/>
      <c r="D10" s="185" t="s">
        <v>6</v>
      </c>
      <c r="E10" s="2298" t="s">
        <v>772</v>
      </c>
      <c r="F10" s="2298"/>
      <c r="G10" s="2298"/>
      <c r="H10" s="2298"/>
      <c r="I10" s="2298"/>
      <c r="J10" s="2298"/>
      <c r="K10" s="2298"/>
      <c r="L10" s="2298"/>
      <c r="M10" s="2298"/>
      <c r="N10" s="2298"/>
      <c r="O10" s="2298"/>
      <c r="P10" s="192"/>
    </row>
    <row r="11" spans="1:16" s="177" customFormat="1">
      <c r="A11" s="183"/>
      <c r="B11" s="183"/>
      <c r="C11" s="184"/>
      <c r="D11" s="185"/>
      <c r="E11" s="2302" t="s">
        <v>767</v>
      </c>
      <c r="F11" s="2302"/>
      <c r="G11" s="2302"/>
      <c r="H11" s="2088"/>
      <c r="I11" s="2302" t="s">
        <v>768</v>
      </c>
      <c r="J11" s="2302"/>
      <c r="K11" s="2302"/>
      <c r="L11" s="2088"/>
      <c r="M11" s="2302" t="s">
        <v>769</v>
      </c>
      <c r="N11" s="2302"/>
      <c r="O11" s="2302"/>
      <c r="P11" s="186"/>
    </row>
    <row r="12" spans="1:16" s="1462" customFormat="1">
      <c r="A12" s="1460"/>
      <c r="B12" s="1460"/>
      <c r="C12" s="1747"/>
      <c r="D12" s="1461"/>
      <c r="E12" s="1070" t="s">
        <v>2</v>
      </c>
      <c r="F12" s="1070" t="s">
        <v>775</v>
      </c>
      <c r="G12" s="1070" t="s">
        <v>34</v>
      </c>
      <c r="H12" s="1070"/>
      <c r="I12" s="1070" t="s">
        <v>2</v>
      </c>
      <c r="J12" s="1070" t="s">
        <v>775</v>
      </c>
      <c r="K12" s="1070" t="s">
        <v>34</v>
      </c>
      <c r="L12" s="1070"/>
      <c r="M12" s="1070" t="s">
        <v>2</v>
      </c>
      <c r="N12" s="1070" t="s">
        <v>775</v>
      </c>
      <c r="O12" s="1070" t="s">
        <v>34</v>
      </c>
      <c r="P12" s="2185"/>
    </row>
    <row r="13" spans="1:16" s="1769" customFormat="1">
      <c r="A13" s="2187"/>
      <c r="B13" s="2187"/>
      <c r="C13" s="2188"/>
      <c r="D13" s="2185"/>
      <c r="E13" s="2186" t="s">
        <v>7</v>
      </c>
      <c r="F13" s="2186" t="s">
        <v>35</v>
      </c>
      <c r="G13" s="2186" t="s">
        <v>36</v>
      </c>
      <c r="H13" s="2186"/>
      <c r="I13" s="2186" t="s">
        <v>7</v>
      </c>
      <c r="J13" s="2186" t="s">
        <v>35</v>
      </c>
      <c r="K13" s="2186" t="s">
        <v>36</v>
      </c>
      <c r="L13" s="2186"/>
      <c r="M13" s="2186" t="s">
        <v>7</v>
      </c>
      <c r="N13" s="2186" t="s">
        <v>35</v>
      </c>
      <c r="O13" s="2186" t="s">
        <v>36</v>
      </c>
      <c r="P13" s="2185"/>
    </row>
    <row r="14" spans="1:16" s="177" customFormat="1" ht="7.5" customHeight="1">
      <c r="A14" s="189"/>
      <c r="B14" s="189"/>
      <c r="C14" s="190"/>
      <c r="D14" s="191"/>
      <c r="E14" s="2098"/>
      <c r="F14" s="2098"/>
      <c r="G14" s="2098"/>
      <c r="H14" s="192"/>
      <c r="I14" s="2098"/>
      <c r="J14" s="2098"/>
      <c r="K14" s="2098"/>
      <c r="L14" s="192"/>
      <c r="M14" s="2098"/>
      <c r="N14" s="2098"/>
      <c r="O14" s="2098"/>
      <c r="P14" s="192"/>
    </row>
    <row r="15" spans="1:16" ht="8.1" customHeight="1">
      <c r="B15" s="288"/>
      <c r="C15" s="288"/>
      <c r="D15" s="289"/>
      <c r="E15" s="2099"/>
      <c r="F15" s="2099"/>
      <c r="G15" s="2099"/>
      <c r="H15" s="290"/>
      <c r="I15" s="2099"/>
      <c r="J15" s="2099"/>
      <c r="K15" s="2099"/>
      <c r="L15" s="290"/>
      <c r="M15" s="2099"/>
      <c r="N15" s="2099"/>
      <c r="O15" s="2099"/>
    </row>
    <row r="16" spans="1:16" s="193" customFormat="1" ht="15" customHeight="1">
      <c r="B16" s="198" t="s">
        <v>12</v>
      </c>
      <c r="C16" s="199"/>
      <c r="D16" s="200">
        <v>2022</v>
      </c>
      <c r="E16" s="291">
        <f t="shared" ref="E16:G16" si="0">SUM(E20,E24,E28,E32,E36,E40,E44,E48,E52,E56,E60,E64,E68,E72,E76,E80)</f>
        <v>4137</v>
      </c>
      <c r="F16" s="291">
        <f t="shared" si="0"/>
        <v>1293</v>
      </c>
      <c r="G16" s="291">
        <f t="shared" si="0"/>
        <v>2844</v>
      </c>
      <c r="H16" s="291"/>
      <c r="I16" s="291">
        <f t="shared" ref="I16" si="1">SUM(I20,I24,I28,I32,I36,I40,I44,I48,I52,I56,I60,I64,I68,I72,I76,I80)</f>
        <v>2353</v>
      </c>
      <c r="J16" s="291">
        <f t="shared" ref="J16:K16" si="2">SUM(J20,J24,J28,J32,J36,J40,J44,J48,J52,J56,J60,J64,J68,J72,J76,J80)</f>
        <v>974</v>
      </c>
      <c r="K16" s="291">
        <f t="shared" si="2"/>
        <v>1379</v>
      </c>
      <c r="L16" s="291"/>
      <c r="M16" s="291">
        <f t="shared" ref="M16" si="3">SUM(M20,M24,M28,M32,M36,M40,M44,M48,M52,M56,M60,M64,M68,M72,M76,M80)</f>
        <v>264</v>
      </c>
      <c r="N16" s="291">
        <f t="shared" ref="N16:O16" si="4">SUM(N20,N24,N28,N32,N36,N40,N44,N48,N52,N56,N60,N64,N68,N72,N76,N80)</f>
        <v>102</v>
      </c>
      <c r="O16" s="291">
        <f t="shared" si="4"/>
        <v>162</v>
      </c>
    </row>
    <row r="17" spans="2:15" s="193" customFormat="1" ht="15" customHeight="1">
      <c r="B17" s="199"/>
      <c r="C17" s="199"/>
      <c r="D17" s="200">
        <v>2023</v>
      </c>
      <c r="E17" s="291">
        <f t="shared" ref="E17:G17" si="5">SUM(E21,E25,E29,E33,E37,E41,E45,E49,E53,E57,E61,E65,E69,E73,E77,E81)</f>
        <v>3844</v>
      </c>
      <c r="F17" s="291">
        <f t="shared" si="5"/>
        <v>1063</v>
      </c>
      <c r="G17" s="291">
        <f t="shared" si="5"/>
        <v>2781</v>
      </c>
      <c r="H17" s="291"/>
      <c r="I17" s="291">
        <f t="shared" ref="I17" si="6">SUM(I21,I25,I29,I33,I37,I41,I45,I49,I53,I57,I61,I65,I69,I73,I77,I81)</f>
        <v>2518</v>
      </c>
      <c r="J17" s="291">
        <f t="shared" ref="J17:K17" si="7">SUM(J21,J25,J29,J33,J37,J41,J45,J49,J53,J57,J61,J65,J69,J73,J77,J81)</f>
        <v>1029</v>
      </c>
      <c r="K17" s="291">
        <f t="shared" si="7"/>
        <v>1489</v>
      </c>
      <c r="L17" s="291"/>
      <c r="M17" s="291">
        <f t="shared" ref="M17" si="8">SUM(M21,M25,M29,M33,M37,M41,M45,M49,M53,M57,M61,M65,M69,M73,M77,M81)</f>
        <v>277</v>
      </c>
      <c r="N17" s="291">
        <f t="shared" ref="N17:O17" si="9">SUM(N21,N25,N29,N33,N37,N41,N45,N49,N53,N57,N61,N65,N69,N73,N77,N81)</f>
        <v>117</v>
      </c>
      <c r="O17" s="291">
        <f t="shared" si="9"/>
        <v>160</v>
      </c>
    </row>
    <row r="18" spans="2:15" s="193" customFormat="1" ht="15" customHeight="1">
      <c r="B18" s="199"/>
      <c r="C18" s="199"/>
      <c r="D18" s="200">
        <v>2024</v>
      </c>
      <c r="E18" s="291">
        <f t="shared" ref="E18:G18" si="10">SUM(E22,E26,E30,E34,E38,E42,E46,E50,E54,E58,E62,E66,E70,E74,E78,E82)</f>
        <v>4058</v>
      </c>
      <c r="F18" s="291">
        <f t="shared" si="10"/>
        <v>1129</v>
      </c>
      <c r="G18" s="291">
        <f t="shared" si="10"/>
        <v>2929</v>
      </c>
      <c r="H18" s="291"/>
      <c r="I18" s="291">
        <f t="shared" ref="I18" si="11">SUM(I22,I26,I30,I34,I38,I42,I46,I50,I54,I58,I62,I66,I70,I74,I78,I82)</f>
        <v>2489</v>
      </c>
      <c r="J18" s="291">
        <f t="shared" ref="J18:K18" si="12">SUM(J22,J26,J30,J34,J38,J42,J46,J50,J54,J58,J62,J66,J70,J74,J78,J82)</f>
        <v>1015</v>
      </c>
      <c r="K18" s="291">
        <f t="shared" si="12"/>
        <v>1474</v>
      </c>
      <c r="L18" s="291"/>
      <c r="M18" s="202" t="s">
        <v>1349</v>
      </c>
      <c r="N18" s="202" t="s">
        <v>1349</v>
      </c>
      <c r="O18" s="202" t="s">
        <v>1349</v>
      </c>
    </row>
    <row r="19" spans="2:15" s="193" customFormat="1" ht="8.1" customHeight="1">
      <c r="B19" s="199"/>
      <c r="C19" s="199"/>
      <c r="D19" s="205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</row>
    <row r="20" spans="2:15" s="193" customFormat="1" ht="15" customHeight="1">
      <c r="B20" s="206" t="s">
        <v>13</v>
      </c>
      <c r="C20" s="206"/>
      <c r="D20" s="205">
        <v>2022</v>
      </c>
      <c r="E20" s="56">
        <f>SUM(F20:G20)</f>
        <v>42</v>
      </c>
      <c r="F20" s="862">
        <v>6</v>
      </c>
      <c r="G20" s="862">
        <v>36</v>
      </c>
      <c r="H20" s="862"/>
      <c r="I20" s="395" t="s">
        <v>29</v>
      </c>
      <c r="J20" s="395" t="s">
        <v>29</v>
      </c>
      <c r="K20" s="395" t="s">
        <v>29</v>
      </c>
      <c r="L20" s="862"/>
      <c r="M20" s="395" t="s">
        <v>29</v>
      </c>
      <c r="N20" s="395" t="s">
        <v>29</v>
      </c>
      <c r="O20" s="395" t="s">
        <v>29</v>
      </c>
    </row>
    <row r="21" spans="2:15" s="193" customFormat="1" ht="15" customHeight="1">
      <c r="B21" s="206"/>
      <c r="C21" s="206"/>
      <c r="D21" s="205">
        <v>2023</v>
      </c>
      <c r="E21" s="56">
        <f t="shared" ref="E21:E22" si="13">SUM(F21:G21)</f>
        <v>43</v>
      </c>
      <c r="F21" s="862">
        <v>10</v>
      </c>
      <c r="G21" s="862">
        <v>33</v>
      </c>
      <c r="H21" s="862"/>
      <c r="I21" s="395" t="s">
        <v>29</v>
      </c>
      <c r="J21" s="395" t="s">
        <v>29</v>
      </c>
      <c r="K21" s="395" t="s">
        <v>29</v>
      </c>
      <c r="L21" s="862"/>
      <c r="M21" s="395" t="s">
        <v>29</v>
      </c>
      <c r="N21" s="395" t="s">
        <v>29</v>
      </c>
      <c r="O21" s="395" t="s">
        <v>29</v>
      </c>
    </row>
    <row r="22" spans="2:15" s="193" customFormat="1" ht="15" customHeight="1">
      <c r="B22" s="206"/>
      <c r="C22" s="206"/>
      <c r="D22" s="205">
        <v>2024</v>
      </c>
      <c r="E22" s="56">
        <f t="shared" si="13"/>
        <v>45</v>
      </c>
      <c r="F22" s="862">
        <v>10</v>
      </c>
      <c r="G22" s="862">
        <v>35</v>
      </c>
      <c r="H22" s="862"/>
      <c r="I22" s="395" t="s">
        <v>29</v>
      </c>
      <c r="J22" s="395" t="s">
        <v>29</v>
      </c>
      <c r="K22" s="395" t="s">
        <v>29</v>
      </c>
      <c r="L22" s="862"/>
      <c r="M22" s="395" t="s">
        <v>29</v>
      </c>
      <c r="N22" s="56" t="s">
        <v>29</v>
      </c>
      <c r="O22" s="56" t="s">
        <v>29</v>
      </c>
    </row>
    <row r="23" spans="2:15" s="193" customFormat="1" ht="8.1" customHeight="1">
      <c r="B23" s="206"/>
      <c r="C23" s="206"/>
      <c r="D23" s="205"/>
      <c r="E23" s="56"/>
      <c r="F23" s="862"/>
      <c r="G23" s="862"/>
      <c r="H23" s="862"/>
      <c r="I23" s="56"/>
      <c r="J23" s="395"/>
      <c r="K23" s="395"/>
      <c r="L23" s="862"/>
      <c r="M23" s="56"/>
      <c r="N23" s="395"/>
      <c r="O23" s="395"/>
    </row>
    <row r="24" spans="2:15" s="193" customFormat="1" ht="15" customHeight="1">
      <c r="B24" s="206" t="s">
        <v>14</v>
      </c>
      <c r="C24" s="206"/>
      <c r="D24" s="205">
        <v>2022</v>
      </c>
      <c r="E24" s="56">
        <f>SUM(F24:G24)</f>
        <v>928</v>
      </c>
      <c r="F24" s="862">
        <v>221</v>
      </c>
      <c r="G24" s="862">
        <v>707</v>
      </c>
      <c r="H24" s="862"/>
      <c r="I24" s="56">
        <f>SUM(J24:K24)</f>
        <v>891</v>
      </c>
      <c r="J24" s="395">
        <v>370</v>
      </c>
      <c r="K24" s="395">
        <v>521</v>
      </c>
      <c r="L24" s="862"/>
      <c r="M24" s="56" t="s">
        <v>29</v>
      </c>
      <c r="N24" s="395" t="s">
        <v>29</v>
      </c>
      <c r="O24" s="395" t="s">
        <v>29</v>
      </c>
    </row>
    <row r="25" spans="2:15" s="193" customFormat="1" ht="15" customHeight="1">
      <c r="B25" s="206"/>
      <c r="C25" s="206"/>
      <c r="D25" s="205">
        <v>2023</v>
      </c>
      <c r="E25" s="56">
        <f t="shared" ref="E25:E26" si="14">SUM(F25:G25)</f>
        <v>1094</v>
      </c>
      <c r="F25" s="862">
        <v>262</v>
      </c>
      <c r="G25" s="862">
        <v>832</v>
      </c>
      <c r="H25" s="862"/>
      <c r="I25" s="56">
        <f t="shared" ref="I25:I26" si="15">SUM(J25:K25)</f>
        <v>910</v>
      </c>
      <c r="J25" s="395">
        <v>377</v>
      </c>
      <c r="K25" s="395">
        <v>533</v>
      </c>
      <c r="L25" s="862"/>
      <c r="M25" s="56" t="s">
        <v>29</v>
      </c>
      <c r="N25" s="395" t="s">
        <v>29</v>
      </c>
      <c r="O25" s="395" t="s">
        <v>29</v>
      </c>
    </row>
    <row r="26" spans="2:15" s="193" customFormat="1" ht="15" customHeight="1">
      <c r="B26" s="206"/>
      <c r="C26" s="206"/>
      <c r="D26" s="205">
        <v>2024</v>
      </c>
      <c r="E26" s="56">
        <f t="shared" si="14"/>
        <v>1140</v>
      </c>
      <c r="F26" s="862">
        <v>289</v>
      </c>
      <c r="G26" s="862">
        <v>851</v>
      </c>
      <c r="H26" s="862"/>
      <c r="I26" s="56">
        <f t="shared" si="15"/>
        <v>809</v>
      </c>
      <c r="J26" s="395">
        <v>324</v>
      </c>
      <c r="K26" s="395">
        <v>485</v>
      </c>
      <c r="L26" s="862"/>
      <c r="M26" s="56" t="s">
        <v>29</v>
      </c>
      <c r="N26" s="56" t="s">
        <v>29</v>
      </c>
      <c r="O26" s="56" t="s">
        <v>29</v>
      </c>
    </row>
    <row r="27" spans="2:15" s="193" customFormat="1" ht="8.1" customHeight="1">
      <c r="B27" s="206"/>
      <c r="C27" s="206"/>
      <c r="D27" s="205"/>
      <c r="E27" s="56"/>
      <c r="F27" s="862"/>
      <c r="G27" s="862"/>
      <c r="H27" s="862"/>
      <c r="I27" s="56"/>
      <c r="J27" s="395"/>
      <c r="K27" s="395"/>
      <c r="L27" s="862"/>
      <c r="M27" s="56"/>
      <c r="N27" s="395"/>
      <c r="O27" s="395"/>
    </row>
    <row r="28" spans="2:15" s="193" customFormat="1" ht="15" customHeight="1">
      <c r="B28" s="206" t="s">
        <v>15</v>
      </c>
      <c r="C28" s="206"/>
      <c r="D28" s="205">
        <v>2022</v>
      </c>
      <c r="E28" s="862" t="s">
        <v>29</v>
      </c>
      <c r="F28" s="862" t="s">
        <v>29</v>
      </c>
      <c r="G28" s="862" t="s">
        <v>29</v>
      </c>
      <c r="H28" s="862"/>
      <c r="I28" s="56">
        <f>SUM(J28:K28)</f>
        <v>534</v>
      </c>
      <c r="J28" s="395">
        <v>190</v>
      </c>
      <c r="K28" s="395">
        <v>344</v>
      </c>
      <c r="L28" s="862"/>
      <c r="M28" s="56">
        <f>SUM(N28:O28)</f>
        <v>175</v>
      </c>
      <c r="N28" s="395">
        <v>54</v>
      </c>
      <c r="O28" s="395">
        <v>121</v>
      </c>
    </row>
    <row r="29" spans="2:15" s="193" customFormat="1" ht="15" customHeight="1">
      <c r="B29" s="206"/>
      <c r="C29" s="206"/>
      <c r="D29" s="205">
        <v>2023</v>
      </c>
      <c r="E29" s="56">
        <f t="shared" ref="E29:E30" si="16">SUM(F29:G29)</f>
        <v>56</v>
      </c>
      <c r="F29" s="862">
        <v>11</v>
      </c>
      <c r="G29" s="862">
        <v>45</v>
      </c>
      <c r="H29" s="862"/>
      <c r="I29" s="56">
        <f t="shared" ref="I29:I30" si="17">SUM(J29:K29)</f>
        <v>671</v>
      </c>
      <c r="J29" s="395">
        <v>238</v>
      </c>
      <c r="K29" s="395">
        <v>433</v>
      </c>
      <c r="L29" s="862"/>
      <c r="M29" s="56">
        <f t="shared" ref="M29" si="18">SUM(N29:O29)</f>
        <v>193</v>
      </c>
      <c r="N29" s="395">
        <v>72</v>
      </c>
      <c r="O29" s="395">
        <v>121</v>
      </c>
    </row>
    <row r="30" spans="2:15" s="193" customFormat="1" ht="15" customHeight="1">
      <c r="B30" s="206"/>
      <c r="C30" s="206"/>
      <c r="D30" s="205">
        <v>2024</v>
      </c>
      <c r="E30" s="56">
        <f t="shared" si="16"/>
        <v>49</v>
      </c>
      <c r="F30" s="862">
        <v>10</v>
      </c>
      <c r="G30" s="862">
        <v>39</v>
      </c>
      <c r="H30" s="862"/>
      <c r="I30" s="56">
        <f t="shared" si="17"/>
        <v>682</v>
      </c>
      <c r="J30" s="395">
        <v>248</v>
      </c>
      <c r="K30" s="395">
        <v>434</v>
      </c>
      <c r="L30" s="862"/>
      <c r="M30" s="395" t="s">
        <v>1349</v>
      </c>
      <c r="N30" s="395" t="s">
        <v>1349</v>
      </c>
      <c r="O30" s="395" t="s">
        <v>1349</v>
      </c>
    </row>
    <row r="31" spans="2:15" s="193" customFormat="1" ht="8.1" customHeight="1">
      <c r="B31" s="206"/>
      <c r="C31" s="206"/>
      <c r="D31" s="205"/>
      <c r="E31" s="56"/>
      <c r="F31" s="862"/>
      <c r="G31" s="862"/>
      <c r="H31" s="862"/>
      <c r="I31" s="56"/>
      <c r="J31" s="395"/>
      <c r="K31" s="395"/>
      <c r="L31" s="862"/>
      <c r="M31" s="56"/>
      <c r="N31" s="395"/>
      <c r="O31" s="395"/>
    </row>
    <row r="32" spans="2:15" s="193" customFormat="1" ht="15" customHeight="1">
      <c r="B32" s="206" t="s">
        <v>16</v>
      </c>
      <c r="C32" s="212"/>
      <c r="D32" s="205">
        <v>2022</v>
      </c>
      <c r="E32" s="56" t="s">
        <v>1349</v>
      </c>
      <c r="F32" s="56" t="s">
        <v>1349</v>
      </c>
      <c r="G32" s="56" t="s">
        <v>1349</v>
      </c>
      <c r="H32" s="56"/>
      <c r="I32" s="56" t="s">
        <v>1349</v>
      </c>
      <c r="J32" s="56" t="s">
        <v>1349</v>
      </c>
      <c r="K32" s="56" t="s">
        <v>1349</v>
      </c>
      <c r="L32" s="862"/>
      <c r="M32" s="56" t="s">
        <v>1349</v>
      </c>
      <c r="N32" s="56" t="s">
        <v>1349</v>
      </c>
      <c r="O32" s="56" t="s">
        <v>1349</v>
      </c>
    </row>
    <row r="33" spans="2:25" s="193" customFormat="1" ht="15" customHeight="1">
      <c r="B33" s="206"/>
      <c r="C33" s="212"/>
      <c r="D33" s="205">
        <v>2023</v>
      </c>
      <c r="E33" s="56" t="s">
        <v>1349</v>
      </c>
      <c r="F33" s="56" t="s">
        <v>1349</v>
      </c>
      <c r="G33" s="56" t="s">
        <v>1349</v>
      </c>
      <c r="H33" s="56"/>
      <c r="I33" s="56" t="s">
        <v>1349</v>
      </c>
      <c r="J33" s="56" t="s">
        <v>1349</v>
      </c>
      <c r="K33" s="56" t="s">
        <v>1349</v>
      </c>
      <c r="L33" s="862"/>
      <c r="M33" s="56" t="s">
        <v>1349</v>
      </c>
      <c r="N33" s="56" t="s">
        <v>1349</v>
      </c>
      <c r="O33" s="56" t="s">
        <v>1349</v>
      </c>
    </row>
    <row r="34" spans="2:25" s="193" customFormat="1" ht="15" customHeight="1">
      <c r="B34" s="206"/>
      <c r="C34" s="212"/>
      <c r="D34" s="205">
        <v>2024</v>
      </c>
      <c r="E34" s="56" t="s">
        <v>1349</v>
      </c>
      <c r="F34" s="56" t="s">
        <v>1349</v>
      </c>
      <c r="G34" s="56" t="s">
        <v>1349</v>
      </c>
      <c r="H34" s="56"/>
      <c r="I34" s="56" t="s">
        <v>1349</v>
      </c>
      <c r="J34" s="56" t="s">
        <v>1349</v>
      </c>
      <c r="K34" s="56" t="s">
        <v>1349</v>
      </c>
      <c r="L34" s="862"/>
      <c r="M34" s="56" t="s">
        <v>1349</v>
      </c>
      <c r="N34" s="56" t="s">
        <v>1349</v>
      </c>
      <c r="O34" s="56" t="s">
        <v>1349</v>
      </c>
    </row>
    <row r="35" spans="2:25" s="193" customFormat="1" ht="8.1" customHeight="1">
      <c r="B35" s="206"/>
      <c r="C35" s="212"/>
      <c r="D35" s="205"/>
      <c r="E35" s="56"/>
      <c r="F35" s="862"/>
      <c r="G35" s="862"/>
      <c r="H35" s="862"/>
      <c r="I35" s="56"/>
      <c r="J35" s="395"/>
      <c r="K35" s="395"/>
      <c r="L35" s="862"/>
      <c r="M35" s="56"/>
      <c r="N35" s="395"/>
      <c r="O35" s="395"/>
    </row>
    <row r="36" spans="2:25" s="1447" customFormat="1" ht="15" customHeight="1">
      <c r="B36" s="1445" t="s">
        <v>17</v>
      </c>
      <c r="C36" s="1446"/>
      <c r="D36" s="205">
        <v>2022</v>
      </c>
      <c r="E36" s="56" t="s">
        <v>1349</v>
      </c>
      <c r="F36" s="56" t="s">
        <v>1349</v>
      </c>
      <c r="G36" s="56" t="s">
        <v>1349</v>
      </c>
      <c r="H36" s="56"/>
      <c r="I36" s="56" t="s">
        <v>1349</v>
      </c>
      <c r="J36" s="56" t="s">
        <v>1349</v>
      </c>
      <c r="K36" s="56" t="s">
        <v>1349</v>
      </c>
      <c r="L36" s="862"/>
      <c r="M36" s="56" t="s">
        <v>1349</v>
      </c>
      <c r="N36" s="56" t="s">
        <v>1349</v>
      </c>
      <c r="O36" s="56" t="s">
        <v>1349</v>
      </c>
    </row>
    <row r="37" spans="2:25" s="193" customFormat="1" ht="15" customHeight="1">
      <c r="B37" s="206"/>
      <c r="C37" s="199"/>
      <c r="D37" s="205">
        <v>2023</v>
      </c>
      <c r="E37" s="56" t="s">
        <v>1349</v>
      </c>
      <c r="F37" s="56" t="s">
        <v>1349</v>
      </c>
      <c r="G37" s="56" t="s">
        <v>1349</v>
      </c>
      <c r="H37" s="56"/>
      <c r="I37" s="56" t="s">
        <v>1349</v>
      </c>
      <c r="J37" s="56" t="s">
        <v>1349</v>
      </c>
      <c r="K37" s="56" t="s">
        <v>1349</v>
      </c>
      <c r="L37" s="862"/>
      <c r="M37" s="56" t="s">
        <v>1349</v>
      </c>
      <c r="N37" s="56" t="s">
        <v>1349</v>
      </c>
      <c r="O37" s="56" t="s">
        <v>1349</v>
      </c>
    </row>
    <row r="38" spans="2:25" s="193" customFormat="1" ht="15" customHeight="1">
      <c r="B38" s="206"/>
      <c r="C38" s="199"/>
      <c r="D38" s="205">
        <v>2024</v>
      </c>
      <c r="E38" s="56" t="s">
        <v>1349</v>
      </c>
      <c r="F38" s="56" t="s">
        <v>1349</v>
      </c>
      <c r="G38" s="56" t="s">
        <v>1349</v>
      </c>
      <c r="H38" s="56"/>
      <c r="I38" s="56" t="s">
        <v>1349</v>
      </c>
      <c r="J38" s="56" t="s">
        <v>1349</v>
      </c>
      <c r="K38" s="56" t="s">
        <v>1349</v>
      </c>
      <c r="L38" s="862"/>
      <c r="M38" s="56" t="s">
        <v>1349</v>
      </c>
      <c r="N38" s="56" t="s">
        <v>1349</v>
      </c>
      <c r="O38" s="56" t="s">
        <v>1349</v>
      </c>
    </row>
    <row r="39" spans="2:25" s="193" customFormat="1" ht="8.1" customHeight="1">
      <c r="B39" s="206"/>
      <c r="C39" s="199"/>
      <c r="D39" s="205"/>
      <c r="E39" s="56"/>
      <c r="F39" s="862"/>
      <c r="G39" s="862"/>
      <c r="H39" s="862"/>
      <c r="I39" s="56"/>
      <c r="J39" s="395"/>
      <c r="K39" s="395"/>
      <c r="L39" s="862"/>
      <c r="M39" s="56"/>
      <c r="N39" s="395"/>
      <c r="O39" s="395"/>
    </row>
    <row r="40" spans="2:25" s="193" customFormat="1" ht="15" customHeight="1">
      <c r="B40" s="206" t="s">
        <v>18</v>
      </c>
      <c r="C40" s="199"/>
      <c r="D40" s="205">
        <v>2022</v>
      </c>
      <c r="E40" s="56">
        <f>SUM(F40:G40)</f>
        <v>136</v>
      </c>
      <c r="F40" s="862">
        <v>23</v>
      </c>
      <c r="G40" s="862">
        <v>113</v>
      </c>
      <c r="H40" s="862"/>
      <c r="I40" s="56">
        <f>SUM(J40:K40)</f>
        <v>149</v>
      </c>
      <c r="J40" s="395">
        <v>54</v>
      </c>
      <c r="K40" s="395">
        <v>95</v>
      </c>
      <c r="L40" s="862"/>
      <c r="M40" s="395" t="s">
        <v>29</v>
      </c>
      <c r="N40" s="395" t="s">
        <v>29</v>
      </c>
      <c r="O40" s="395" t="s">
        <v>29</v>
      </c>
    </row>
    <row r="41" spans="2:25" s="193" customFormat="1" ht="15" customHeight="1">
      <c r="B41" s="206"/>
      <c r="C41" s="199"/>
      <c r="D41" s="205">
        <v>2023</v>
      </c>
      <c r="E41" s="56">
        <f t="shared" ref="E41:E42" si="19">SUM(F41:G41)</f>
        <v>143</v>
      </c>
      <c r="F41" s="862">
        <v>22</v>
      </c>
      <c r="G41" s="862">
        <v>121</v>
      </c>
      <c r="H41" s="862"/>
      <c r="I41" s="56">
        <f t="shared" ref="I41:I42" si="20">SUM(J41:K41)</f>
        <v>149</v>
      </c>
      <c r="J41" s="395">
        <v>52</v>
      </c>
      <c r="K41" s="395">
        <v>97</v>
      </c>
      <c r="L41" s="862"/>
      <c r="M41" s="395" t="s">
        <v>29</v>
      </c>
      <c r="N41" s="395" t="s">
        <v>29</v>
      </c>
      <c r="O41" s="395" t="s">
        <v>29</v>
      </c>
    </row>
    <row r="42" spans="2:25" s="193" customFormat="1" ht="15" customHeight="1">
      <c r="B42" s="206"/>
      <c r="C42" s="199"/>
      <c r="D42" s="205">
        <v>2024</v>
      </c>
      <c r="E42" s="56">
        <f t="shared" si="19"/>
        <v>140</v>
      </c>
      <c r="F42" s="862">
        <v>28</v>
      </c>
      <c r="G42" s="862">
        <v>112</v>
      </c>
      <c r="H42" s="862"/>
      <c r="I42" s="56">
        <f t="shared" si="20"/>
        <v>139</v>
      </c>
      <c r="J42" s="395">
        <v>52</v>
      </c>
      <c r="K42" s="395">
        <v>87</v>
      </c>
      <c r="L42" s="862"/>
      <c r="M42" s="395" t="s">
        <v>29</v>
      </c>
      <c r="N42" s="56" t="s">
        <v>29</v>
      </c>
      <c r="O42" s="56" t="s">
        <v>29</v>
      </c>
    </row>
    <row r="43" spans="2:25" s="193" customFormat="1" ht="8.1" customHeight="1">
      <c r="B43" s="206"/>
      <c r="C43" s="199"/>
      <c r="D43" s="205"/>
      <c r="E43" s="56"/>
      <c r="F43" s="862"/>
      <c r="G43" s="862"/>
      <c r="H43" s="862"/>
      <c r="I43" s="56"/>
      <c r="J43" s="395"/>
      <c r="K43" s="395"/>
      <c r="L43" s="862"/>
      <c r="M43" s="56"/>
      <c r="N43" s="395"/>
      <c r="O43" s="395"/>
    </row>
    <row r="44" spans="2:25" s="193" customFormat="1" ht="15" customHeight="1">
      <c r="B44" s="206" t="s">
        <v>19</v>
      </c>
      <c r="C44" s="199"/>
      <c r="D44" s="205">
        <v>2022</v>
      </c>
      <c r="E44" s="56">
        <f>SUM(F44:G44)</f>
        <v>881</v>
      </c>
      <c r="F44" s="862">
        <v>430</v>
      </c>
      <c r="G44" s="862">
        <v>451</v>
      </c>
      <c r="H44" s="862"/>
      <c r="I44" s="56">
        <f>SUM(J44:K44)</f>
        <v>268</v>
      </c>
      <c r="J44" s="395">
        <v>126</v>
      </c>
      <c r="K44" s="395">
        <v>142</v>
      </c>
      <c r="L44" s="862"/>
      <c r="M44" s="395" t="s">
        <v>29</v>
      </c>
      <c r="N44" s="395" t="s">
        <v>29</v>
      </c>
      <c r="O44" s="395" t="s">
        <v>29</v>
      </c>
    </row>
    <row r="45" spans="2:25" s="193" customFormat="1" ht="15" customHeight="1">
      <c r="B45" s="206"/>
      <c r="C45" s="199"/>
      <c r="D45" s="205">
        <v>2023</v>
      </c>
      <c r="E45" s="56">
        <f t="shared" ref="E45:E46" si="21">SUM(F45:G45)</f>
        <v>402</v>
      </c>
      <c r="F45" s="862">
        <v>124</v>
      </c>
      <c r="G45" s="862">
        <v>278</v>
      </c>
      <c r="H45" s="862"/>
      <c r="I45" s="56">
        <f t="shared" ref="I45:I46" si="22">SUM(J45:K45)</f>
        <v>268</v>
      </c>
      <c r="J45" s="395">
        <v>126</v>
      </c>
      <c r="K45" s="395">
        <v>142</v>
      </c>
      <c r="L45" s="862"/>
      <c r="M45" s="395" t="s">
        <v>29</v>
      </c>
      <c r="N45" s="395" t="s">
        <v>29</v>
      </c>
      <c r="O45" s="395" t="s">
        <v>29</v>
      </c>
    </row>
    <row r="46" spans="2:25" s="193" customFormat="1" ht="15" customHeight="1">
      <c r="B46" s="206"/>
      <c r="C46" s="199"/>
      <c r="D46" s="205">
        <v>2024</v>
      </c>
      <c r="E46" s="56">
        <f t="shared" si="21"/>
        <v>446</v>
      </c>
      <c r="F46" s="862">
        <v>140</v>
      </c>
      <c r="G46" s="862">
        <v>306</v>
      </c>
      <c r="H46" s="862"/>
      <c r="I46" s="56">
        <f t="shared" si="22"/>
        <v>298</v>
      </c>
      <c r="J46" s="395">
        <v>141</v>
      </c>
      <c r="K46" s="395">
        <v>157</v>
      </c>
      <c r="L46" s="862"/>
      <c r="M46" s="395" t="s">
        <v>29</v>
      </c>
      <c r="N46" s="56" t="s">
        <v>29</v>
      </c>
      <c r="O46" s="56" t="s">
        <v>29</v>
      </c>
    </row>
    <row r="47" spans="2:25" s="193" customFormat="1" ht="8.1" customHeight="1">
      <c r="B47" s="206"/>
      <c r="C47" s="199"/>
      <c r="D47" s="205"/>
      <c r="E47" s="56"/>
      <c r="F47" s="862"/>
      <c r="G47" s="862"/>
      <c r="H47" s="862"/>
      <c r="I47" s="56"/>
      <c r="J47" s="395"/>
      <c r="K47" s="395"/>
      <c r="L47" s="862"/>
      <c r="M47" s="56"/>
      <c r="N47" s="395"/>
      <c r="O47" s="395"/>
    </row>
    <row r="48" spans="2:25" s="193" customFormat="1" ht="15" customHeight="1">
      <c r="B48" s="206" t="s">
        <v>20</v>
      </c>
      <c r="C48" s="199"/>
      <c r="D48" s="205">
        <v>2022</v>
      </c>
      <c r="E48" s="56">
        <f>SUM(F48:G48)</f>
        <v>813</v>
      </c>
      <c r="F48" s="862">
        <v>223</v>
      </c>
      <c r="G48" s="862">
        <v>590</v>
      </c>
      <c r="H48" s="862"/>
      <c r="I48" s="56">
        <f>SUM(J48:K48)</f>
        <v>313</v>
      </c>
      <c r="J48" s="395">
        <v>145</v>
      </c>
      <c r="K48" s="395">
        <v>168</v>
      </c>
      <c r="L48" s="862"/>
      <c r="M48" s="395" t="s">
        <v>29</v>
      </c>
      <c r="N48" s="395" t="s">
        <v>29</v>
      </c>
      <c r="O48" s="395" t="s">
        <v>29</v>
      </c>
      <c r="P48" s="216"/>
      <c r="Q48" s="216"/>
      <c r="R48" s="216"/>
      <c r="S48" s="216"/>
      <c r="T48" s="216"/>
      <c r="U48" s="216"/>
      <c r="V48" s="216"/>
      <c r="W48" s="216"/>
      <c r="X48" s="216"/>
      <c r="Y48" s="216"/>
    </row>
    <row r="49" spans="2:15" s="193" customFormat="1" ht="15" customHeight="1">
      <c r="B49" s="206"/>
      <c r="C49" s="199"/>
      <c r="D49" s="205">
        <v>2023</v>
      </c>
      <c r="E49" s="56">
        <f t="shared" ref="E49:E50" si="23">SUM(F49:G49)</f>
        <v>847</v>
      </c>
      <c r="F49" s="862">
        <v>267</v>
      </c>
      <c r="G49" s="862">
        <v>580</v>
      </c>
      <c r="H49" s="862"/>
      <c r="I49" s="56">
        <f t="shared" ref="I49:I50" si="24">SUM(J49:K49)</f>
        <v>306</v>
      </c>
      <c r="J49" s="395">
        <v>142</v>
      </c>
      <c r="K49" s="395">
        <v>164</v>
      </c>
      <c r="L49" s="862"/>
      <c r="M49" s="395" t="s">
        <v>29</v>
      </c>
      <c r="N49" s="395" t="s">
        <v>29</v>
      </c>
      <c r="O49" s="395" t="s">
        <v>29</v>
      </c>
    </row>
    <row r="50" spans="2:15" s="193" customFormat="1" ht="15" customHeight="1">
      <c r="B50" s="206"/>
      <c r="C50" s="199"/>
      <c r="D50" s="205">
        <v>2024</v>
      </c>
      <c r="E50" s="56">
        <f t="shared" si="23"/>
        <v>926</v>
      </c>
      <c r="F50" s="862">
        <v>274</v>
      </c>
      <c r="G50" s="862">
        <v>652</v>
      </c>
      <c r="H50" s="862"/>
      <c r="I50" s="56">
        <f t="shared" si="24"/>
        <v>288</v>
      </c>
      <c r="J50" s="395">
        <v>136</v>
      </c>
      <c r="K50" s="395">
        <v>152</v>
      </c>
      <c r="L50" s="862"/>
      <c r="M50" s="395" t="s">
        <v>29</v>
      </c>
      <c r="N50" s="56" t="s">
        <v>29</v>
      </c>
      <c r="O50" s="56" t="s">
        <v>29</v>
      </c>
    </row>
    <row r="51" spans="2:15" s="193" customFormat="1" ht="8.1" customHeight="1">
      <c r="B51" s="206"/>
      <c r="C51" s="199"/>
      <c r="D51" s="205"/>
      <c r="E51" s="56"/>
      <c r="F51" s="862"/>
      <c r="G51" s="862"/>
      <c r="H51" s="862"/>
      <c r="I51" s="56"/>
      <c r="J51" s="395"/>
      <c r="K51" s="395"/>
      <c r="L51" s="862"/>
      <c r="M51" s="56"/>
      <c r="N51" s="395"/>
      <c r="O51" s="395"/>
    </row>
    <row r="52" spans="2:15" s="193" customFormat="1" ht="15" customHeight="1">
      <c r="B52" s="206" t="s">
        <v>21</v>
      </c>
      <c r="C52" s="212"/>
      <c r="D52" s="205">
        <v>2022</v>
      </c>
      <c r="E52" s="56">
        <f>SUM(F52:G52)</f>
        <v>82</v>
      </c>
      <c r="F52" s="862">
        <v>21</v>
      </c>
      <c r="G52" s="862">
        <v>61</v>
      </c>
      <c r="H52" s="862"/>
      <c r="I52" s="56">
        <f>SUM(J52:K52)</f>
        <v>57</v>
      </c>
      <c r="J52" s="395">
        <v>24</v>
      </c>
      <c r="K52" s="395">
        <v>33</v>
      </c>
      <c r="L52" s="862"/>
      <c r="M52" s="395" t="s">
        <v>29</v>
      </c>
      <c r="N52" s="395" t="s">
        <v>29</v>
      </c>
      <c r="O52" s="395" t="s">
        <v>29</v>
      </c>
    </row>
    <row r="53" spans="2:15" s="193" customFormat="1" ht="15" customHeight="1">
      <c r="B53" s="206"/>
      <c r="C53" s="212"/>
      <c r="D53" s="205">
        <v>2023</v>
      </c>
      <c r="E53" s="56">
        <f t="shared" ref="E53:E54" si="25">SUM(F53:G53)</f>
        <v>82</v>
      </c>
      <c r="F53" s="862">
        <v>22</v>
      </c>
      <c r="G53" s="862">
        <v>60</v>
      </c>
      <c r="H53" s="862"/>
      <c r="I53" s="56">
        <f t="shared" ref="I53:I54" si="26">SUM(J53:K53)</f>
        <v>58</v>
      </c>
      <c r="J53" s="395">
        <v>24</v>
      </c>
      <c r="K53" s="395">
        <v>34</v>
      </c>
      <c r="L53" s="862"/>
      <c r="M53" s="395" t="s">
        <v>29</v>
      </c>
      <c r="N53" s="395" t="s">
        <v>29</v>
      </c>
      <c r="O53" s="395" t="s">
        <v>29</v>
      </c>
    </row>
    <row r="54" spans="2:15" s="193" customFormat="1" ht="15" customHeight="1">
      <c r="B54" s="206"/>
      <c r="C54" s="212"/>
      <c r="D54" s="205">
        <v>2024</v>
      </c>
      <c r="E54" s="56">
        <f t="shared" si="25"/>
        <v>81</v>
      </c>
      <c r="F54" s="862">
        <v>22</v>
      </c>
      <c r="G54" s="862">
        <v>59</v>
      </c>
      <c r="H54" s="862"/>
      <c r="I54" s="56">
        <f t="shared" si="26"/>
        <v>62</v>
      </c>
      <c r="J54" s="395">
        <v>24</v>
      </c>
      <c r="K54" s="395">
        <v>38</v>
      </c>
      <c r="L54" s="862"/>
      <c r="M54" s="395" t="s">
        <v>29</v>
      </c>
      <c r="N54" s="56" t="s">
        <v>29</v>
      </c>
      <c r="O54" s="56" t="s">
        <v>29</v>
      </c>
    </row>
    <row r="55" spans="2:15" s="193" customFormat="1" ht="8.1" customHeight="1">
      <c r="B55" s="206"/>
      <c r="C55" s="212"/>
      <c r="D55" s="205"/>
      <c r="E55" s="56"/>
      <c r="F55" s="862"/>
      <c r="G55" s="862"/>
      <c r="H55" s="862"/>
      <c r="I55" s="56"/>
      <c r="J55" s="395"/>
      <c r="K55" s="395"/>
      <c r="L55" s="862"/>
      <c r="M55" s="56"/>
      <c r="N55" s="395"/>
      <c r="O55" s="395"/>
    </row>
    <row r="56" spans="2:15" s="193" customFormat="1" ht="15" customHeight="1">
      <c r="B56" s="206" t="s">
        <v>22</v>
      </c>
      <c r="C56" s="199"/>
      <c r="D56" s="205">
        <v>2022</v>
      </c>
      <c r="E56" s="56" t="s">
        <v>1349</v>
      </c>
      <c r="F56" s="56" t="s">
        <v>1349</v>
      </c>
      <c r="G56" s="56" t="s">
        <v>1349</v>
      </c>
      <c r="H56" s="56"/>
      <c r="I56" s="56" t="s">
        <v>1349</v>
      </c>
      <c r="J56" s="56" t="s">
        <v>1349</v>
      </c>
      <c r="K56" s="56" t="s">
        <v>1349</v>
      </c>
      <c r="L56" s="862"/>
      <c r="M56" s="56" t="s">
        <v>1349</v>
      </c>
      <c r="N56" s="56" t="s">
        <v>1349</v>
      </c>
      <c r="O56" s="56" t="s">
        <v>1349</v>
      </c>
    </row>
    <row r="57" spans="2:15" s="193" customFormat="1" ht="15" customHeight="1">
      <c r="B57" s="206"/>
      <c r="C57" s="199"/>
      <c r="D57" s="205">
        <v>2023</v>
      </c>
      <c r="E57" s="56" t="s">
        <v>1349</v>
      </c>
      <c r="F57" s="56" t="s">
        <v>1349</v>
      </c>
      <c r="G57" s="56" t="s">
        <v>1349</v>
      </c>
      <c r="H57" s="56"/>
      <c r="I57" s="56" t="s">
        <v>1349</v>
      </c>
      <c r="J57" s="56" t="s">
        <v>1349</v>
      </c>
      <c r="K57" s="56" t="s">
        <v>1349</v>
      </c>
      <c r="L57" s="862"/>
      <c r="M57" s="56" t="s">
        <v>1349</v>
      </c>
      <c r="N57" s="56" t="s">
        <v>1349</v>
      </c>
      <c r="O57" s="56" t="s">
        <v>1349</v>
      </c>
    </row>
    <row r="58" spans="2:15" s="193" customFormat="1" ht="15" customHeight="1">
      <c r="B58" s="206"/>
      <c r="C58" s="199"/>
      <c r="D58" s="205">
        <v>2024</v>
      </c>
      <c r="E58" s="56" t="s">
        <v>1349</v>
      </c>
      <c r="F58" s="56" t="s">
        <v>1349</v>
      </c>
      <c r="G58" s="56" t="s">
        <v>1349</v>
      </c>
      <c r="H58" s="56"/>
      <c r="I58" s="56" t="s">
        <v>1349</v>
      </c>
      <c r="J58" s="56" t="s">
        <v>1349</v>
      </c>
      <c r="K58" s="56" t="s">
        <v>1349</v>
      </c>
      <c r="L58" s="862"/>
      <c r="M58" s="56" t="s">
        <v>1349</v>
      </c>
      <c r="N58" s="56" t="s">
        <v>1349</v>
      </c>
      <c r="O58" s="56" t="s">
        <v>1349</v>
      </c>
    </row>
    <row r="59" spans="2:15" s="193" customFormat="1" ht="8.1" customHeight="1">
      <c r="B59" s="206"/>
      <c r="C59" s="199"/>
      <c r="D59" s="205"/>
      <c r="E59" s="56"/>
      <c r="F59" s="862"/>
      <c r="G59" s="862"/>
      <c r="H59" s="862"/>
      <c r="I59" s="56"/>
      <c r="J59" s="395"/>
      <c r="K59" s="395"/>
      <c r="L59" s="862"/>
      <c r="M59" s="56"/>
      <c r="N59" s="395"/>
      <c r="O59" s="395"/>
    </row>
    <row r="60" spans="2:15" s="193" customFormat="1" ht="15" customHeight="1">
      <c r="B60" s="206" t="s">
        <v>23</v>
      </c>
      <c r="C60" s="199"/>
      <c r="D60" s="205">
        <v>2022</v>
      </c>
      <c r="E60" s="56">
        <f>SUM(F60:G60)</f>
        <v>440</v>
      </c>
      <c r="F60" s="862">
        <v>120</v>
      </c>
      <c r="G60" s="862">
        <v>320</v>
      </c>
      <c r="H60" s="862"/>
      <c r="I60" s="56">
        <f>SUM(J60:K60)</f>
        <v>112</v>
      </c>
      <c r="J60" s="395">
        <v>43</v>
      </c>
      <c r="K60" s="395">
        <v>69</v>
      </c>
      <c r="L60" s="862"/>
      <c r="M60" s="56">
        <f>SUM(N60:O60)</f>
        <v>89</v>
      </c>
      <c r="N60" s="395">
        <v>48</v>
      </c>
      <c r="O60" s="395">
        <v>41</v>
      </c>
    </row>
    <row r="61" spans="2:15" s="193" customFormat="1" ht="15" customHeight="1">
      <c r="B61" s="206"/>
      <c r="C61" s="199"/>
      <c r="D61" s="205">
        <v>2023</v>
      </c>
      <c r="E61" s="56">
        <f t="shared" ref="E61:E62" si="27">SUM(F61:G61)</f>
        <v>464</v>
      </c>
      <c r="F61" s="862">
        <v>133</v>
      </c>
      <c r="G61" s="862">
        <v>331</v>
      </c>
      <c r="H61" s="862"/>
      <c r="I61" s="56">
        <f t="shared" ref="I61:I62" si="28">SUM(J61:K61)</f>
        <v>112</v>
      </c>
      <c r="J61" s="395">
        <v>41</v>
      </c>
      <c r="K61" s="395">
        <v>71</v>
      </c>
      <c r="L61" s="862"/>
      <c r="M61" s="56">
        <f t="shared" ref="M61" si="29">SUM(N61:O61)</f>
        <v>84</v>
      </c>
      <c r="N61" s="395">
        <v>45</v>
      </c>
      <c r="O61" s="395">
        <v>39</v>
      </c>
    </row>
    <row r="62" spans="2:15" s="193" customFormat="1" ht="15" customHeight="1">
      <c r="B62" s="206"/>
      <c r="C62" s="199"/>
      <c r="D62" s="205">
        <v>2024</v>
      </c>
      <c r="E62" s="56">
        <f t="shared" si="27"/>
        <v>487</v>
      </c>
      <c r="F62" s="862">
        <v>130</v>
      </c>
      <c r="G62" s="862">
        <v>357</v>
      </c>
      <c r="H62" s="862"/>
      <c r="I62" s="56">
        <f t="shared" si="28"/>
        <v>168</v>
      </c>
      <c r="J62" s="395">
        <v>64</v>
      </c>
      <c r="K62" s="395">
        <v>104</v>
      </c>
      <c r="L62" s="862"/>
      <c r="M62" s="56" t="s">
        <v>1349</v>
      </c>
      <c r="N62" s="56" t="s">
        <v>1349</v>
      </c>
      <c r="O62" s="56" t="s">
        <v>1349</v>
      </c>
    </row>
    <row r="63" spans="2:15" s="193" customFormat="1" ht="8.1" customHeight="1">
      <c r="B63" s="206"/>
      <c r="C63" s="199"/>
      <c r="D63" s="205"/>
      <c r="E63" s="56"/>
      <c r="F63" s="862"/>
      <c r="G63" s="862"/>
      <c r="H63" s="862"/>
      <c r="I63" s="56"/>
      <c r="J63" s="395"/>
      <c r="K63" s="395"/>
      <c r="L63" s="862"/>
      <c r="M63" s="56"/>
      <c r="N63" s="395"/>
      <c r="O63" s="395"/>
    </row>
    <row r="64" spans="2:15" s="193" customFormat="1" ht="15" customHeight="1">
      <c r="B64" s="206" t="s">
        <v>24</v>
      </c>
      <c r="C64" s="199"/>
      <c r="D64" s="205">
        <v>2022</v>
      </c>
      <c r="E64" s="56">
        <f>SUM(F64:G64)</f>
        <v>773</v>
      </c>
      <c r="F64" s="862">
        <v>237</v>
      </c>
      <c r="G64" s="862">
        <v>536</v>
      </c>
      <c r="H64" s="862"/>
      <c r="I64" s="56">
        <f>SUM(J64:K64)</f>
        <v>8</v>
      </c>
      <c r="J64" s="395">
        <v>6</v>
      </c>
      <c r="K64" s="395">
        <v>2</v>
      </c>
      <c r="L64" s="862"/>
      <c r="M64" s="56" t="s">
        <v>29</v>
      </c>
      <c r="N64" s="395" t="s">
        <v>29</v>
      </c>
      <c r="O64" s="395" t="s">
        <v>29</v>
      </c>
    </row>
    <row r="65" spans="2:15" s="193" customFormat="1" ht="15" customHeight="1">
      <c r="B65" s="206"/>
      <c r="C65" s="199"/>
      <c r="D65" s="205">
        <v>2023</v>
      </c>
      <c r="E65" s="56">
        <f t="shared" ref="E65:E66" si="30">SUM(F65:G65)</f>
        <v>699</v>
      </c>
      <c r="F65" s="862">
        <v>207</v>
      </c>
      <c r="G65" s="862">
        <v>492</v>
      </c>
      <c r="H65" s="862"/>
      <c r="I65" s="56">
        <f t="shared" ref="I65:I66" si="31">SUM(J65:K65)</f>
        <v>8</v>
      </c>
      <c r="J65" s="395">
        <v>5</v>
      </c>
      <c r="K65" s="395">
        <v>3</v>
      </c>
      <c r="L65" s="862"/>
      <c r="M65" s="56" t="s">
        <v>29</v>
      </c>
      <c r="N65" s="395" t="s">
        <v>29</v>
      </c>
      <c r="O65" s="395" t="s">
        <v>29</v>
      </c>
    </row>
    <row r="66" spans="2:15" s="193" customFormat="1" ht="15" customHeight="1">
      <c r="B66" s="206"/>
      <c r="C66" s="199"/>
      <c r="D66" s="205">
        <v>2024</v>
      </c>
      <c r="E66" s="56">
        <f t="shared" si="30"/>
        <v>736</v>
      </c>
      <c r="F66" s="862">
        <v>224</v>
      </c>
      <c r="G66" s="862">
        <v>512</v>
      </c>
      <c r="H66" s="862"/>
      <c r="I66" s="56">
        <f t="shared" si="31"/>
        <v>11</v>
      </c>
      <c r="J66" s="395">
        <v>6</v>
      </c>
      <c r="K66" s="395">
        <v>5</v>
      </c>
      <c r="L66" s="862"/>
      <c r="M66" s="56" t="s">
        <v>29</v>
      </c>
      <c r="N66" s="56" t="s">
        <v>29</v>
      </c>
      <c r="O66" s="56" t="s">
        <v>29</v>
      </c>
    </row>
    <row r="67" spans="2:15" s="193" customFormat="1" ht="8.1" customHeight="1">
      <c r="B67" s="206"/>
      <c r="C67" s="199"/>
      <c r="D67" s="205"/>
      <c r="E67" s="56"/>
      <c r="F67" s="862"/>
      <c r="G67" s="862"/>
      <c r="H67" s="862"/>
      <c r="I67" s="56"/>
      <c r="J67" s="395"/>
      <c r="K67" s="395"/>
      <c r="L67" s="862"/>
      <c r="M67" s="56"/>
      <c r="N67" s="395"/>
      <c r="O67" s="395"/>
    </row>
    <row r="68" spans="2:15" s="193" customFormat="1" ht="15" customHeight="1">
      <c r="B68" s="206" t="s">
        <v>25</v>
      </c>
      <c r="C68" s="199"/>
      <c r="D68" s="205">
        <v>2022</v>
      </c>
      <c r="E68" s="56">
        <f>SUM(F68:G68)</f>
        <v>42</v>
      </c>
      <c r="F68" s="862">
        <v>12</v>
      </c>
      <c r="G68" s="862">
        <v>30</v>
      </c>
      <c r="H68" s="862"/>
      <c r="I68" s="56">
        <f>SUM(J68:K68)</f>
        <v>21</v>
      </c>
      <c r="J68" s="395">
        <v>16</v>
      </c>
      <c r="K68" s="395">
        <v>5</v>
      </c>
      <c r="L68" s="862"/>
      <c r="M68" s="56" t="s">
        <v>29</v>
      </c>
      <c r="N68" s="395" t="s">
        <v>29</v>
      </c>
      <c r="O68" s="395" t="s">
        <v>29</v>
      </c>
    </row>
    <row r="69" spans="2:15" s="193" customFormat="1" ht="15" customHeight="1">
      <c r="B69" s="206"/>
      <c r="C69" s="199"/>
      <c r="D69" s="205">
        <v>2023</v>
      </c>
      <c r="E69" s="56">
        <f t="shared" ref="E69:E70" si="32">SUM(F69:G69)</f>
        <v>14</v>
      </c>
      <c r="F69" s="862">
        <v>5</v>
      </c>
      <c r="G69" s="862">
        <v>9</v>
      </c>
      <c r="H69" s="862"/>
      <c r="I69" s="56">
        <f t="shared" ref="I69:I70" si="33">SUM(J69:K69)</f>
        <v>36</v>
      </c>
      <c r="J69" s="395">
        <v>24</v>
      </c>
      <c r="K69" s="395">
        <v>12</v>
      </c>
      <c r="L69" s="862"/>
      <c r="M69" s="56" t="s">
        <v>29</v>
      </c>
      <c r="N69" s="395" t="s">
        <v>29</v>
      </c>
      <c r="O69" s="395" t="s">
        <v>29</v>
      </c>
    </row>
    <row r="70" spans="2:15" s="193" customFormat="1" ht="15" customHeight="1">
      <c r="B70" s="206"/>
      <c r="C70" s="199"/>
      <c r="D70" s="205">
        <v>2024</v>
      </c>
      <c r="E70" s="56">
        <f t="shared" si="32"/>
        <v>8</v>
      </c>
      <c r="F70" s="862">
        <v>2</v>
      </c>
      <c r="G70" s="862">
        <v>6</v>
      </c>
      <c r="H70" s="862"/>
      <c r="I70" s="56">
        <f t="shared" si="33"/>
        <v>32</v>
      </c>
      <c r="J70" s="395">
        <v>20</v>
      </c>
      <c r="K70" s="395">
        <v>12</v>
      </c>
      <c r="L70" s="862"/>
      <c r="M70" s="56" t="s">
        <v>29</v>
      </c>
      <c r="N70" s="56" t="s">
        <v>29</v>
      </c>
      <c r="O70" s="56" t="s">
        <v>29</v>
      </c>
    </row>
    <row r="71" spans="2:15" s="193" customFormat="1" ht="8.1" customHeight="1">
      <c r="B71" s="206"/>
      <c r="C71" s="199"/>
      <c r="D71" s="205"/>
      <c r="E71" s="56"/>
      <c r="F71" s="862"/>
      <c r="G71" s="862"/>
      <c r="H71" s="862"/>
      <c r="I71" s="56"/>
      <c r="J71" s="395"/>
      <c r="K71" s="395"/>
      <c r="L71" s="862"/>
      <c r="M71" s="56"/>
      <c r="N71" s="395"/>
      <c r="O71" s="395"/>
    </row>
    <row r="72" spans="2:15" s="193" customFormat="1" ht="15" customHeight="1">
      <c r="B72" s="1072" t="s">
        <v>774</v>
      </c>
      <c r="C72" s="212"/>
      <c r="D72" s="205">
        <v>2022</v>
      </c>
      <c r="E72" s="56" t="s">
        <v>1349</v>
      </c>
      <c r="F72" s="56" t="s">
        <v>1349</v>
      </c>
      <c r="G72" s="56" t="s">
        <v>1349</v>
      </c>
      <c r="H72" s="56"/>
      <c r="I72" s="56" t="s">
        <v>1349</v>
      </c>
      <c r="J72" s="56" t="s">
        <v>1349</v>
      </c>
      <c r="K72" s="56" t="s">
        <v>1349</v>
      </c>
      <c r="L72" s="862"/>
      <c r="M72" s="56" t="s">
        <v>1349</v>
      </c>
      <c r="N72" s="56" t="s">
        <v>1349</v>
      </c>
      <c r="O72" s="56" t="s">
        <v>1349</v>
      </c>
    </row>
    <row r="73" spans="2:15" s="193" customFormat="1" ht="15" customHeight="1">
      <c r="B73" s="206"/>
      <c r="C73" s="212"/>
      <c r="D73" s="205">
        <v>2023</v>
      </c>
      <c r="E73" s="56" t="s">
        <v>1349</v>
      </c>
      <c r="F73" s="56" t="s">
        <v>1349</v>
      </c>
      <c r="G73" s="56" t="s">
        <v>1349</v>
      </c>
      <c r="H73" s="56"/>
      <c r="I73" s="56" t="s">
        <v>1349</v>
      </c>
      <c r="J73" s="56" t="s">
        <v>1349</v>
      </c>
      <c r="K73" s="56" t="s">
        <v>1349</v>
      </c>
      <c r="L73" s="862"/>
      <c r="M73" s="56" t="s">
        <v>1349</v>
      </c>
      <c r="N73" s="56" t="s">
        <v>1349</v>
      </c>
      <c r="O73" s="56" t="s">
        <v>1349</v>
      </c>
    </row>
    <row r="74" spans="2:15" s="193" customFormat="1" ht="15" customHeight="1">
      <c r="B74" s="206"/>
      <c r="C74" s="212"/>
      <c r="D74" s="205">
        <v>2024</v>
      </c>
      <c r="E74" s="56" t="s">
        <v>1349</v>
      </c>
      <c r="F74" s="56" t="s">
        <v>1349</v>
      </c>
      <c r="G74" s="56" t="s">
        <v>1349</v>
      </c>
      <c r="H74" s="56"/>
      <c r="I74" s="56" t="s">
        <v>1349</v>
      </c>
      <c r="J74" s="56" t="s">
        <v>1349</v>
      </c>
      <c r="K74" s="56" t="s">
        <v>1349</v>
      </c>
      <c r="L74" s="862"/>
      <c r="M74" s="56" t="s">
        <v>1349</v>
      </c>
      <c r="N74" s="56" t="s">
        <v>1349</v>
      </c>
      <c r="O74" s="56" t="s">
        <v>1349</v>
      </c>
    </row>
    <row r="75" spans="2:15" s="193" customFormat="1" ht="8.1" customHeight="1">
      <c r="B75" s="206"/>
      <c r="C75" s="199"/>
      <c r="D75" s="205"/>
      <c r="E75" s="56"/>
      <c r="F75" s="862"/>
      <c r="G75" s="862"/>
      <c r="H75" s="862"/>
      <c r="I75" s="56"/>
      <c r="J75" s="395"/>
      <c r="K75" s="395"/>
      <c r="L75" s="862"/>
      <c r="M75" s="56"/>
      <c r="N75" s="395"/>
      <c r="O75" s="395"/>
    </row>
    <row r="76" spans="2:15" s="193" customFormat="1" ht="13.5" customHeight="1">
      <c r="B76" s="206" t="s">
        <v>27</v>
      </c>
      <c r="C76" s="212"/>
      <c r="D76" s="205">
        <v>2022</v>
      </c>
      <c r="E76" s="56" t="s">
        <v>1349</v>
      </c>
      <c r="F76" s="56" t="s">
        <v>1349</v>
      </c>
      <c r="G76" s="56" t="s">
        <v>1349</v>
      </c>
      <c r="H76" s="56"/>
      <c r="I76" s="56" t="s">
        <v>1349</v>
      </c>
      <c r="J76" s="56" t="s">
        <v>1349</v>
      </c>
      <c r="K76" s="56" t="s">
        <v>1349</v>
      </c>
      <c r="L76" s="862"/>
      <c r="M76" s="56" t="s">
        <v>1349</v>
      </c>
      <c r="N76" s="56" t="s">
        <v>1349</v>
      </c>
      <c r="O76" s="56" t="s">
        <v>1349</v>
      </c>
    </row>
    <row r="77" spans="2:15" s="193" customFormat="1" ht="13.5" customHeight="1">
      <c r="B77" s="206"/>
      <c r="C77" s="212"/>
      <c r="D77" s="205">
        <v>2023</v>
      </c>
      <c r="E77" s="56" t="s">
        <v>1349</v>
      </c>
      <c r="F77" s="56" t="s">
        <v>1349</v>
      </c>
      <c r="G77" s="56" t="s">
        <v>1349</v>
      </c>
      <c r="H77" s="56"/>
      <c r="I77" s="56" t="s">
        <v>1349</v>
      </c>
      <c r="J77" s="56" t="s">
        <v>1349</v>
      </c>
      <c r="K77" s="56" t="s">
        <v>1349</v>
      </c>
      <c r="L77" s="862"/>
      <c r="M77" s="56" t="s">
        <v>1349</v>
      </c>
      <c r="N77" s="56" t="s">
        <v>1349</v>
      </c>
      <c r="O77" s="56" t="s">
        <v>1349</v>
      </c>
    </row>
    <row r="78" spans="2:15" s="193" customFormat="1" ht="13.5" customHeight="1">
      <c r="B78" s="206"/>
      <c r="C78" s="212"/>
      <c r="D78" s="205">
        <v>2024</v>
      </c>
      <c r="E78" s="56" t="s">
        <v>1349</v>
      </c>
      <c r="F78" s="56" t="s">
        <v>1349</v>
      </c>
      <c r="G78" s="56" t="s">
        <v>1349</v>
      </c>
      <c r="H78" s="56"/>
      <c r="I78" s="56" t="s">
        <v>1349</v>
      </c>
      <c r="J78" s="56" t="s">
        <v>1349</v>
      </c>
      <c r="K78" s="56" t="s">
        <v>1349</v>
      </c>
      <c r="L78" s="862"/>
      <c r="M78" s="56" t="s">
        <v>1349</v>
      </c>
      <c r="N78" s="56" t="s">
        <v>1349</v>
      </c>
      <c r="O78" s="56" t="s">
        <v>1349</v>
      </c>
    </row>
    <row r="79" spans="2:15" s="193" customFormat="1" ht="8.1" customHeight="1">
      <c r="B79" s="206"/>
      <c r="C79" s="199"/>
      <c r="D79" s="205"/>
      <c r="E79" s="56"/>
      <c r="F79" s="862"/>
      <c r="G79" s="862"/>
      <c r="H79" s="862"/>
      <c r="I79" s="56"/>
      <c r="J79" s="395"/>
      <c r="K79" s="395"/>
      <c r="L79" s="862"/>
      <c r="M79" s="56"/>
      <c r="N79" s="395"/>
      <c r="O79" s="395"/>
    </row>
    <row r="80" spans="2:15" s="193" customFormat="1" ht="13.5" customHeight="1">
      <c r="B80" s="206" t="s">
        <v>28</v>
      </c>
      <c r="C80" s="212"/>
      <c r="D80" s="205">
        <v>2022</v>
      </c>
      <c r="E80" s="56" t="s">
        <v>1349</v>
      </c>
      <c r="F80" s="56" t="s">
        <v>1349</v>
      </c>
      <c r="G80" s="56" t="s">
        <v>1349</v>
      </c>
      <c r="H80" s="56"/>
      <c r="I80" s="56" t="s">
        <v>1349</v>
      </c>
      <c r="J80" s="56" t="s">
        <v>1349</v>
      </c>
      <c r="K80" s="56" t="s">
        <v>1349</v>
      </c>
      <c r="L80" s="862"/>
      <c r="M80" s="56" t="s">
        <v>1349</v>
      </c>
      <c r="N80" s="56" t="s">
        <v>1349</v>
      </c>
      <c r="O80" s="56" t="s">
        <v>1349</v>
      </c>
    </row>
    <row r="81" spans="1:16" s="193" customFormat="1" ht="13.5" customHeight="1">
      <c r="B81" s="206"/>
      <c r="C81" s="212"/>
      <c r="D81" s="205">
        <v>2023</v>
      </c>
      <c r="E81" s="56" t="s">
        <v>1349</v>
      </c>
      <c r="F81" s="56" t="s">
        <v>1349</v>
      </c>
      <c r="G81" s="56" t="s">
        <v>1349</v>
      </c>
      <c r="H81" s="56"/>
      <c r="I81" s="56" t="s">
        <v>1349</v>
      </c>
      <c r="J81" s="56" t="s">
        <v>1349</v>
      </c>
      <c r="K81" s="56" t="s">
        <v>1349</v>
      </c>
      <c r="L81" s="862"/>
      <c r="M81" s="56" t="s">
        <v>1349</v>
      </c>
      <c r="N81" s="56" t="s">
        <v>1349</v>
      </c>
      <c r="O81" s="56" t="s">
        <v>1349</v>
      </c>
    </row>
    <row r="82" spans="1:16" s="193" customFormat="1" ht="13.5" customHeight="1">
      <c r="B82" s="206"/>
      <c r="C82" s="212"/>
      <c r="D82" s="205">
        <v>2024</v>
      </c>
      <c r="E82" s="56" t="s">
        <v>1349</v>
      </c>
      <c r="F82" s="56" t="s">
        <v>1349</v>
      </c>
      <c r="G82" s="56" t="s">
        <v>1349</v>
      </c>
      <c r="H82" s="56"/>
      <c r="I82" s="56" t="s">
        <v>1349</v>
      </c>
      <c r="J82" s="56" t="s">
        <v>1349</v>
      </c>
      <c r="K82" s="56" t="s">
        <v>1349</v>
      </c>
      <c r="L82" s="862"/>
      <c r="M82" s="56" t="s">
        <v>1349</v>
      </c>
      <c r="N82" s="56" t="s">
        <v>1349</v>
      </c>
      <c r="O82" s="56" t="s">
        <v>1349</v>
      </c>
    </row>
    <row r="83" spans="1:16" s="193" customFormat="1" ht="8.1" customHeight="1" thickBot="1">
      <c r="B83" s="218"/>
      <c r="C83" s="219"/>
      <c r="D83" s="1068"/>
      <c r="E83" s="2100"/>
      <c r="F83" s="2100"/>
      <c r="G83" s="2100"/>
      <c r="H83" s="221"/>
      <c r="I83" s="2100"/>
      <c r="J83" s="2100"/>
      <c r="K83" s="2100"/>
      <c r="L83" s="221"/>
      <c r="M83" s="2100"/>
      <c r="N83" s="2100"/>
      <c r="O83" s="2100"/>
      <c r="P83" s="221"/>
    </row>
    <row r="84" spans="1:16" s="224" customFormat="1" ht="16.5" customHeight="1">
      <c r="A84" s="293"/>
      <c r="B84" s="225"/>
      <c r="D84" s="205"/>
      <c r="E84" s="2154"/>
      <c r="F84" s="2154"/>
      <c r="G84" s="2154"/>
      <c r="H84" s="278"/>
      <c r="I84" s="2155"/>
      <c r="J84" s="2154"/>
      <c r="K84" s="2154"/>
      <c r="L84" s="278"/>
      <c r="M84" s="2101"/>
      <c r="N84" s="2101"/>
      <c r="O84" s="2101"/>
      <c r="P84" s="901" t="s">
        <v>781</v>
      </c>
    </row>
    <row r="85" spans="1:16" s="224" customFormat="1" ht="15" customHeight="1">
      <c r="D85" s="205"/>
      <c r="E85" s="2155"/>
      <c r="F85" s="2155"/>
      <c r="G85" s="2155"/>
      <c r="H85" s="228"/>
      <c r="I85" s="2155"/>
      <c r="J85" s="2155"/>
      <c r="K85" s="2155"/>
      <c r="L85" s="228"/>
      <c r="M85" s="2101"/>
      <c r="N85" s="2101"/>
      <c r="O85" s="2101"/>
      <c r="P85" s="902" t="s">
        <v>782</v>
      </c>
    </row>
    <row r="86" spans="1:16" s="224" customFormat="1" ht="16.5" customHeight="1">
      <c r="B86" s="296" t="s">
        <v>1063</v>
      </c>
      <c r="D86" s="205"/>
      <c r="E86" s="2124"/>
      <c r="F86" s="2124"/>
      <c r="G86" s="2124"/>
      <c r="H86" s="229"/>
      <c r="I86" s="2124"/>
      <c r="J86" s="2124"/>
      <c r="K86" s="2101"/>
      <c r="M86" s="2101"/>
      <c r="N86" s="2101"/>
      <c r="O86" s="2101"/>
    </row>
    <row r="87" spans="1:16">
      <c r="B87" s="235" t="s">
        <v>1065</v>
      </c>
      <c r="C87" s="247"/>
      <c r="D87" s="248"/>
      <c r="E87" s="2102"/>
      <c r="F87" s="2102"/>
      <c r="G87" s="2102"/>
      <c r="H87" s="244"/>
      <c r="I87" s="2102"/>
      <c r="J87" s="2102"/>
      <c r="L87" s="155"/>
    </row>
    <row r="88" spans="1:16">
      <c r="B88" s="235" t="s">
        <v>1066</v>
      </c>
      <c r="L88" s="155"/>
    </row>
    <row r="89" spans="1:16">
      <c r="B89" s="235" t="s">
        <v>1138</v>
      </c>
      <c r="L89" s="155"/>
    </row>
  </sheetData>
  <mergeCells count="5">
    <mergeCell ref="E11:G11"/>
    <mergeCell ref="I11:K11"/>
    <mergeCell ref="M11:O11"/>
    <mergeCell ref="E10:O10"/>
    <mergeCell ref="E9:O9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0" orientation="portrait"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9" tint="0.39997558519241921"/>
    <pageSetUpPr fitToPage="1"/>
  </sheetPr>
  <dimension ref="A1:O83"/>
  <sheetViews>
    <sheetView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7109375" style="577" customWidth="1"/>
    <col min="3" max="3" width="37.28515625" style="577" customWidth="1"/>
    <col min="4" max="4" width="8.5703125" style="578" customWidth="1"/>
    <col min="5" max="5" width="7.7109375" style="1861" customWidth="1"/>
    <col min="6" max="6" width="8.7109375" style="1861" customWidth="1"/>
    <col min="7" max="7" width="13.7109375" style="1861" customWidth="1"/>
    <col min="8" max="8" width="1.140625" style="577" customWidth="1"/>
    <col min="9" max="9" width="7.7109375" style="577" customWidth="1"/>
    <col min="10" max="10" width="8.7109375" style="1861" customWidth="1"/>
    <col min="11" max="11" width="13.7109375" style="1861" customWidth="1"/>
    <col min="12" max="12" width="1.85546875" style="577" customWidth="1"/>
    <col min="13" max="16384" width="12.5703125" style="577"/>
  </cols>
  <sheetData>
    <row r="1" spans="1:15">
      <c r="G1" s="1769"/>
      <c r="K1" s="2380" t="s">
        <v>110</v>
      </c>
    </row>
    <row r="2" spans="1:15">
      <c r="K2" s="2381" t="s">
        <v>111</v>
      </c>
    </row>
    <row r="3" spans="1:15" s="638" customFormat="1" ht="10.15" customHeight="1">
      <c r="D3" s="659"/>
      <c r="E3" s="1769"/>
      <c r="F3" s="1769"/>
      <c r="J3" s="1769"/>
      <c r="K3" s="1769"/>
    </row>
    <row r="4" spans="1:15" s="1" customFormat="1" ht="16.5" customHeight="1">
      <c r="B4" s="676" t="s">
        <v>1445</v>
      </c>
      <c r="C4" s="677" t="s">
        <v>1201</v>
      </c>
      <c r="D4" s="678"/>
      <c r="E4" s="1852"/>
      <c r="F4" s="1852"/>
      <c r="G4" s="1852"/>
      <c r="I4" s="680"/>
      <c r="J4" s="1852"/>
      <c r="K4" s="1852"/>
    </row>
    <row r="5" spans="1:15" s="1" customFormat="1" ht="20.100000000000001" customHeight="1">
      <c r="B5" s="681" t="s">
        <v>1446</v>
      </c>
      <c r="C5" s="682" t="s">
        <v>1151</v>
      </c>
      <c r="D5" s="683"/>
      <c r="E5" s="1852"/>
      <c r="F5" s="1852"/>
      <c r="G5" s="1852"/>
      <c r="I5" s="680"/>
      <c r="J5" s="1852"/>
      <c r="K5" s="1852"/>
    </row>
    <row r="6" spans="1:15" s="1969" customFormat="1" ht="20.100000000000001" customHeight="1" thickBot="1">
      <c r="D6" s="1970"/>
      <c r="E6" s="1979"/>
      <c r="F6" s="1979"/>
      <c r="G6" s="1979"/>
      <c r="I6" s="1972"/>
      <c r="J6" s="1979"/>
      <c r="K6" s="1979"/>
    </row>
    <row r="7" spans="1:15" s="1" customFormat="1" ht="2.25" customHeight="1" thickTop="1">
      <c r="A7" s="685"/>
      <c r="B7" s="686"/>
      <c r="C7" s="686"/>
      <c r="D7" s="687"/>
      <c r="E7" s="2349" t="s">
        <v>393</v>
      </c>
      <c r="F7" s="2349"/>
      <c r="G7" s="2349"/>
      <c r="H7" s="686"/>
      <c r="I7" s="688"/>
      <c r="J7" s="1853"/>
      <c r="K7" s="1853"/>
      <c r="L7" s="685"/>
    </row>
    <row r="8" spans="1:15" s="1" customFormat="1" ht="15" customHeight="1">
      <c r="A8" s="2"/>
      <c r="B8" s="10" t="s">
        <v>568</v>
      </c>
      <c r="C8" s="7"/>
      <c r="D8" s="690" t="s">
        <v>1</v>
      </c>
      <c r="E8" s="2350"/>
      <c r="F8" s="2350"/>
      <c r="G8" s="2350"/>
      <c r="H8" s="691"/>
      <c r="I8" s="2347" t="s">
        <v>394</v>
      </c>
      <c r="J8" s="2347"/>
      <c r="K8" s="2347"/>
      <c r="L8" s="2"/>
    </row>
    <row r="9" spans="1:15" s="1" customFormat="1" ht="15" customHeight="1">
      <c r="A9" s="2"/>
      <c r="B9" s="692" t="s">
        <v>569</v>
      </c>
      <c r="C9" s="7"/>
      <c r="D9" s="715" t="s">
        <v>6</v>
      </c>
      <c r="E9" s="2351" t="s">
        <v>397</v>
      </c>
      <c r="F9" s="2351"/>
      <c r="G9" s="2351"/>
      <c r="H9" s="716"/>
      <c r="I9" s="2348" t="s">
        <v>358</v>
      </c>
      <c r="J9" s="2348"/>
      <c r="K9" s="2348"/>
      <c r="L9" s="2"/>
    </row>
    <row r="10" spans="1:15" s="1" customFormat="1" ht="19.5" customHeight="1">
      <c r="A10" s="2"/>
      <c r="B10" s="7"/>
      <c r="C10" s="27"/>
      <c r="D10" s="690"/>
      <c r="E10" s="1854" t="s">
        <v>2</v>
      </c>
      <c r="F10" s="1854" t="s">
        <v>570</v>
      </c>
      <c r="G10" s="1854" t="s">
        <v>34</v>
      </c>
      <c r="H10" s="477"/>
      <c r="I10" s="477" t="s">
        <v>2</v>
      </c>
      <c r="J10" s="1854" t="s">
        <v>570</v>
      </c>
      <c r="K10" s="1854" t="s">
        <v>34</v>
      </c>
      <c r="L10" s="2"/>
    </row>
    <row r="11" spans="1:15" s="1" customFormat="1" ht="14.25" customHeight="1">
      <c r="A11" s="2"/>
      <c r="B11" s="7"/>
      <c r="C11" s="27"/>
      <c r="D11" s="690"/>
      <c r="E11" s="1855" t="s">
        <v>7</v>
      </c>
      <c r="F11" s="1855" t="s">
        <v>571</v>
      </c>
      <c r="G11" s="1855" t="s">
        <v>36</v>
      </c>
      <c r="H11" s="478"/>
      <c r="I11" s="478" t="s">
        <v>7</v>
      </c>
      <c r="J11" s="1855" t="s">
        <v>571</v>
      </c>
      <c r="K11" s="1855" t="s">
        <v>36</v>
      </c>
      <c r="L11" s="2"/>
    </row>
    <row r="12" spans="1:15" s="1" customFormat="1" ht="3" customHeight="1">
      <c r="A12" s="695"/>
      <c r="B12" s="695"/>
      <c r="C12" s="695"/>
      <c r="D12" s="696"/>
      <c r="E12" s="1856"/>
      <c r="F12" s="1856"/>
      <c r="G12" s="1856"/>
      <c r="H12" s="695"/>
      <c r="I12" s="698"/>
      <c r="J12" s="1856"/>
      <c r="K12" s="1856"/>
      <c r="L12" s="695"/>
    </row>
    <row r="13" spans="1:15" s="1" customFormat="1" ht="8.1" customHeight="1">
      <c r="A13" s="2"/>
      <c r="B13" s="3"/>
      <c r="C13" s="2"/>
      <c r="D13" s="684"/>
      <c r="E13" s="1852"/>
      <c r="F13" s="1857"/>
      <c r="G13" s="1857"/>
      <c r="H13" s="4"/>
      <c r="I13" s="4"/>
      <c r="J13" s="1857"/>
      <c r="K13" s="1857"/>
      <c r="M13" s="15"/>
      <c r="O13" s="2"/>
    </row>
    <row r="14" spans="1:15" s="638" customFormat="1" ht="15.6" customHeight="1">
      <c r="A14" s="5"/>
      <c r="B14" s="6" t="s">
        <v>636</v>
      </c>
      <c r="C14" s="10"/>
      <c r="D14" s="672">
        <v>2022</v>
      </c>
      <c r="E14" s="1889">
        <f>SUM(F14:G14)</f>
        <v>21</v>
      </c>
      <c r="F14" s="1858">
        <v>12</v>
      </c>
      <c r="G14" s="1858">
        <v>9</v>
      </c>
      <c r="H14" s="1661"/>
      <c r="I14" s="1661">
        <f>SUM(J14:K14)</f>
        <v>105</v>
      </c>
      <c r="J14" s="1858">
        <v>90</v>
      </c>
      <c r="K14" s="1858">
        <v>15</v>
      </c>
      <c r="L14" s="11"/>
    </row>
    <row r="15" spans="1:15" s="638" customFormat="1" ht="15.6" customHeight="1">
      <c r="A15" s="3"/>
      <c r="B15" s="9" t="s">
        <v>637</v>
      </c>
      <c r="C15" s="27"/>
      <c r="D15" s="700">
        <v>2023</v>
      </c>
      <c r="E15" s="1889">
        <f t="shared" ref="E15:E16" si="0">SUM(F15:G15)</f>
        <v>19</v>
      </c>
      <c r="F15" s="1858">
        <v>11</v>
      </c>
      <c r="G15" s="1858">
        <v>8</v>
      </c>
      <c r="H15" s="1661"/>
      <c r="I15" s="1661">
        <f t="shared" ref="I15:I20" si="1">SUM(J15:K15)</f>
        <v>84</v>
      </c>
      <c r="J15" s="1858">
        <v>70</v>
      </c>
      <c r="K15" s="1858">
        <v>14</v>
      </c>
      <c r="L15" s="11"/>
    </row>
    <row r="16" spans="1:15" s="638" customFormat="1" ht="15.6" customHeight="1">
      <c r="A16" s="3"/>
      <c r="B16" s="9"/>
      <c r="C16" s="27"/>
      <c r="D16" s="672">
        <v>2024</v>
      </c>
      <c r="E16" s="1889">
        <f t="shared" si="0"/>
        <v>19</v>
      </c>
      <c r="F16" s="1867">
        <v>12</v>
      </c>
      <c r="G16" s="1867">
        <v>7</v>
      </c>
      <c r="H16" s="1661"/>
      <c r="I16" s="1661">
        <f t="shared" si="1"/>
        <v>102</v>
      </c>
      <c r="J16" s="1858">
        <v>86</v>
      </c>
      <c r="K16" s="1858">
        <v>16</v>
      </c>
      <c r="L16" s="27"/>
    </row>
    <row r="17" spans="1:12" s="638" customFormat="1" ht="8.1" customHeight="1">
      <c r="A17" s="3"/>
      <c r="B17" s="9"/>
      <c r="C17" s="27"/>
      <c r="D17" s="700"/>
      <c r="E17" s="1858"/>
      <c r="F17" s="1858"/>
      <c r="G17" s="1858"/>
      <c r="H17" s="1661"/>
      <c r="I17" s="1661"/>
      <c r="J17" s="1858"/>
      <c r="K17" s="1858"/>
      <c r="L17" s="27"/>
    </row>
    <row r="18" spans="1:12" s="638" customFormat="1" ht="15.6" customHeight="1">
      <c r="A18" s="5"/>
      <c r="B18" s="6" t="s">
        <v>638</v>
      </c>
      <c r="C18" s="7"/>
      <c r="D18" s="672">
        <v>2022</v>
      </c>
      <c r="E18" s="1889">
        <f>SUM(F18:G18)</f>
        <v>17</v>
      </c>
      <c r="F18" s="1858">
        <v>8</v>
      </c>
      <c r="G18" s="1858">
        <v>9</v>
      </c>
      <c r="H18" s="1661"/>
      <c r="I18" s="1661">
        <f>SUM(J18:K18)</f>
        <v>76</v>
      </c>
      <c r="J18" s="1858">
        <v>35</v>
      </c>
      <c r="K18" s="1858">
        <v>41</v>
      </c>
      <c r="L18" s="11"/>
    </row>
    <row r="19" spans="1:12" s="638" customFormat="1" ht="15.6" customHeight="1">
      <c r="A19" s="3"/>
      <c r="B19" s="9" t="s">
        <v>639</v>
      </c>
      <c r="C19" s="7"/>
      <c r="D19" s="700">
        <v>2023</v>
      </c>
      <c r="E19" s="1889">
        <f t="shared" ref="E19:E20" si="2">SUM(F19:G19)</f>
        <v>18</v>
      </c>
      <c r="F19" s="1858">
        <v>7</v>
      </c>
      <c r="G19" s="1858">
        <v>11</v>
      </c>
      <c r="H19" s="1661"/>
      <c r="I19" s="1661">
        <f t="shared" si="1"/>
        <v>100</v>
      </c>
      <c r="J19" s="1858">
        <v>44</v>
      </c>
      <c r="K19" s="1858">
        <v>56</v>
      </c>
      <c r="L19" s="7"/>
    </row>
    <row r="20" spans="1:12" s="638" customFormat="1" ht="15.6" customHeight="1">
      <c r="A20" s="3"/>
      <c r="B20" s="9"/>
      <c r="C20" s="7"/>
      <c r="D20" s="672">
        <v>2024</v>
      </c>
      <c r="E20" s="1889">
        <f t="shared" si="2"/>
        <v>18</v>
      </c>
      <c r="F20" s="1867">
        <v>7</v>
      </c>
      <c r="G20" s="1867">
        <v>11</v>
      </c>
      <c r="H20" s="1661"/>
      <c r="I20" s="1661">
        <f t="shared" si="1"/>
        <v>108</v>
      </c>
      <c r="J20" s="1858">
        <v>37</v>
      </c>
      <c r="K20" s="1858">
        <v>71</v>
      </c>
      <c r="L20" s="7"/>
    </row>
    <row r="21" spans="1:12" s="638" customFormat="1" ht="8.1" customHeight="1">
      <c r="A21" s="3"/>
      <c r="B21" s="9"/>
      <c r="C21" s="7"/>
      <c r="D21" s="700"/>
      <c r="E21" s="1858"/>
      <c r="F21" s="1858"/>
      <c r="G21" s="1858"/>
      <c r="H21" s="1661"/>
      <c r="I21" s="1661"/>
      <c r="J21" s="1858"/>
      <c r="K21" s="1858"/>
      <c r="L21" s="7"/>
    </row>
    <row r="22" spans="1:12" s="638" customFormat="1" ht="16.5">
      <c r="A22" s="5"/>
      <c r="B22" s="6" t="s">
        <v>1007</v>
      </c>
      <c r="C22" s="7"/>
      <c r="D22" s="672">
        <v>2022</v>
      </c>
      <c r="E22" s="1858" t="s">
        <v>29</v>
      </c>
      <c r="F22" s="1858" t="s">
        <v>29</v>
      </c>
      <c r="G22" s="1858" t="s">
        <v>29</v>
      </c>
      <c r="H22" s="1661"/>
      <c r="I22" s="1661">
        <f>SUM(J22:K22)</f>
        <v>22</v>
      </c>
      <c r="J22" s="1858">
        <v>16</v>
      </c>
      <c r="K22" s="1858">
        <v>6</v>
      </c>
      <c r="L22" s="7"/>
    </row>
    <row r="23" spans="1:12" s="638" customFormat="1" ht="15.6" customHeight="1">
      <c r="A23" s="3"/>
      <c r="B23" s="9" t="s">
        <v>1009</v>
      </c>
      <c r="C23" s="7"/>
      <c r="D23" s="700">
        <v>2023</v>
      </c>
      <c r="E23" s="1858" t="s">
        <v>29</v>
      </c>
      <c r="F23" s="1858" t="s">
        <v>29</v>
      </c>
      <c r="G23" s="1858" t="s">
        <v>29</v>
      </c>
      <c r="H23" s="1661"/>
      <c r="I23" s="1661">
        <f t="shared" ref="I23:I24" si="3">SUM(J23:K23)</f>
        <v>18</v>
      </c>
      <c r="J23" s="1858">
        <v>12</v>
      </c>
      <c r="K23" s="1858">
        <v>6</v>
      </c>
      <c r="L23" s="7"/>
    </row>
    <row r="24" spans="1:12" s="638" customFormat="1" ht="15.6" customHeight="1">
      <c r="A24" s="15"/>
      <c r="B24" s="10"/>
      <c r="C24" s="10"/>
      <c r="D24" s="672">
        <v>2024</v>
      </c>
      <c r="E24" s="1858" t="s">
        <v>29</v>
      </c>
      <c r="F24" s="1858" t="s">
        <v>29</v>
      </c>
      <c r="G24" s="1858" t="s">
        <v>29</v>
      </c>
      <c r="H24" s="1661"/>
      <c r="I24" s="1661">
        <f t="shared" si="3"/>
        <v>9</v>
      </c>
      <c r="J24" s="1858">
        <v>5</v>
      </c>
      <c r="K24" s="1858">
        <v>4</v>
      </c>
      <c r="L24" s="11"/>
    </row>
    <row r="25" spans="1:12" s="638" customFormat="1" ht="8.1" customHeight="1">
      <c r="A25" s="15"/>
      <c r="B25" s="10"/>
      <c r="C25" s="10"/>
      <c r="D25" s="700"/>
      <c r="E25" s="1858"/>
      <c r="F25" s="1858"/>
      <c r="G25" s="1858"/>
      <c r="H25" s="1661"/>
      <c r="I25" s="1661"/>
      <c r="J25" s="1858"/>
      <c r="K25" s="1858"/>
      <c r="L25" s="11"/>
    </row>
    <row r="26" spans="1:12" s="638" customFormat="1" ht="15.6" customHeight="1">
      <c r="A26" s="15"/>
      <c r="B26" s="10" t="s">
        <v>20</v>
      </c>
      <c r="C26" s="27"/>
      <c r="D26" s="700"/>
      <c r="E26" s="1858"/>
      <c r="F26" s="1858"/>
      <c r="G26" s="1858"/>
      <c r="H26" s="1661"/>
      <c r="I26" s="1661"/>
      <c r="J26" s="1858"/>
      <c r="K26" s="1858"/>
      <c r="L26" s="27"/>
    </row>
    <row r="27" spans="1:12" s="638" customFormat="1" ht="15.6" customHeight="1">
      <c r="A27" s="5"/>
      <c r="B27" s="6" t="s">
        <v>1041</v>
      </c>
      <c r="C27" s="7"/>
      <c r="D27" s="672">
        <v>2022</v>
      </c>
      <c r="E27" s="1889">
        <f>SUM(F27:G27)</f>
        <v>21</v>
      </c>
      <c r="F27" s="1858">
        <v>6</v>
      </c>
      <c r="G27" s="1858">
        <v>15</v>
      </c>
      <c r="H27" s="1661"/>
      <c r="I27" s="1661">
        <f>SUM(J27:K27)</f>
        <v>85</v>
      </c>
      <c r="J27" s="1858">
        <v>52</v>
      </c>
      <c r="K27" s="1858">
        <v>33</v>
      </c>
      <c r="L27" s="7"/>
    </row>
    <row r="28" spans="1:12" s="638" customFormat="1" ht="15.6" customHeight="1">
      <c r="A28" s="3"/>
      <c r="B28" s="9" t="s">
        <v>1042</v>
      </c>
      <c r="C28" s="7"/>
      <c r="D28" s="700">
        <v>2023</v>
      </c>
      <c r="E28" s="1889">
        <f t="shared" ref="E28:E29" si="4">SUM(F28:G28)</f>
        <v>22</v>
      </c>
      <c r="F28" s="1858">
        <v>7</v>
      </c>
      <c r="G28" s="1858">
        <v>15</v>
      </c>
      <c r="H28" s="1661"/>
      <c r="I28" s="1661">
        <f t="shared" ref="I28:I29" si="5">SUM(J28:K28)</f>
        <v>79</v>
      </c>
      <c r="J28" s="1858">
        <v>42</v>
      </c>
      <c r="K28" s="1858">
        <v>37</v>
      </c>
      <c r="L28" s="7"/>
    </row>
    <row r="29" spans="1:12" s="638" customFormat="1" ht="15.6" customHeight="1">
      <c r="A29" s="3"/>
      <c r="B29" s="9"/>
      <c r="C29" s="7"/>
      <c r="D29" s="672">
        <v>2024</v>
      </c>
      <c r="E29" s="1889">
        <f t="shared" si="4"/>
        <v>23</v>
      </c>
      <c r="F29" s="1794">
        <v>8</v>
      </c>
      <c r="G29" s="1794">
        <v>15</v>
      </c>
      <c r="H29" s="1661"/>
      <c r="I29" s="1661">
        <f t="shared" si="5"/>
        <v>109</v>
      </c>
      <c r="J29" s="1858">
        <v>63</v>
      </c>
      <c r="K29" s="1858">
        <v>46</v>
      </c>
      <c r="L29" s="7"/>
    </row>
    <row r="30" spans="1:12" s="638" customFormat="1" ht="8.1" customHeight="1">
      <c r="A30" s="3"/>
      <c r="B30" s="9"/>
      <c r="C30" s="7"/>
      <c r="D30" s="700"/>
      <c r="E30" s="1858"/>
      <c r="F30" s="1858"/>
      <c r="G30" s="1858"/>
      <c r="H30" s="1661"/>
      <c r="I30" s="1661"/>
      <c r="J30" s="1858"/>
      <c r="K30" s="1858"/>
      <c r="L30" s="7"/>
    </row>
    <row r="31" spans="1:12" s="638" customFormat="1" ht="15.6" customHeight="1">
      <c r="A31" s="5"/>
      <c r="B31" s="6" t="s">
        <v>1043</v>
      </c>
      <c r="C31" s="7"/>
      <c r="D31" s="672">
        <v>2022</v>
      </c>
      <c r="E31" s="1889">
        <f>SUM(F31:G31)</f>
        <v>43</v>
      </c>
      <c r="F31" s="1858">
        <v>19</v>
      </c>
      <c r="G31" s="1858">
        <v>24</v>
      </c>
      <c r="H31" s="1661"/>
      <c r="I31" s="1661">
        <f>SUM(J31:K31)</f>
        <v>257</v>
      </c>
      <c r="J31" s="1858">
        <v>139</v>
      </c>
      <c r="K31" s="1858">
        <v>118</v>
      </c>
      <c r="L31" s="7"/>
    </row>
    <row r="32" spans="1:12" s="638" customFormat="1" ht="15.6" customHeight="1">
      <c r="A32" s="3"/>
      <c r="B32" s="9" t="s">
        <v>1044</v>
      </c>
      <c r="C32" s="7"/>
      <c r="D32" s="700">
        <v>2023</v>
      </c>
      <c r="E32" s="1889">
        <f t="shared" ref="E32:E33" si="6">SUM(F32:G32)</f>
        <v>45</v>
      </c>
      <c r="F32" s="1858">
        <v>22</v>
      </c>
      <c r="G32" s="1858">
        <v>23</v>
      </c>
      <c r="H32" s="1661"/>
      <c r="I32" s="1661">
        <f t="shared" ref="I32:I33" si="7">SUM(J32:K32)</f>
        <v>238</v>
      </c>
      <c r="J32" s="1858">
        <v>138</v>
      </c>
      <c r="K32" s="1858">
        <v>100</v>
      </c>
      <c r="L32" s="7"/>
    </row>
    <row r="33" spans="1:12" s="638" customFormat="1" ht="15.6" customHeight="1">
      <c r="A33" s="3"/>
      <c r="B33" s="9"/>
      <c r="C33" s="7"/>
      <c r="D33" s="672">
        <v>2024</v>
      </c>
      <c r="E33" s="1889">
        <f t="shared" si="6"/>
        <v>43</v>
      </c>
      <c r="F33" s="1794">
        <v>22</v>
      </c>
      <c r="G33" s="1794">
        <v>21</v>
      </c>
      <c r="H33" s="1661"/>
      <c r="I33" s="1661">
        <f t="shared" si="7"/>
        <v>307</v>
      </c>
      <c r="J33" s="1858">
        <v>192</v>
      </c>
      <c r="K33" s="1858">
        <v>115</v>
      </c>
      <c r="L33" s="7"/>
    </row>
    <row r="34" spans="1:12" s="638" customFormat="1" ht="8.1" customHeight="1">
      <c r="A34" s="3"/>
      <c r="B34" s="9"/>
      <c r="C34" s="7"/>
      <c r="D34" s="700"/>
      <c r="E34" s="1858"/>
      <c r="F34" s="1858"/>
      <c r="G34" s="1858"/>
      <c r="H34" s="1661"/>
      <c r="I34" s="1661"/>
      <c r="J34" s="1858"/>
      <c r="K34" s="1858"/>
      <c r="L34" s="7"/>
    </row>
    <row r="35" spans="1:12" s="638" customFormat="1" ht="15.6" customHeight="1">
      <c r="A35" s="5"/>
      <c r="B35" s="6" t="s">
        <v>1139</v>
      </c>
      <c r="C35" s="7"/>
      <c r="D35" s="672">
        <v>2022</v>
      </c>
      <c r="E35" s="1889">
        <f>SUM(F35:G35)</f>
        <v>40</v>
      </c>
      <c r="F35" s="1858">
        <v>18</v>
      </c>
      <c r="G35" s="1858">
        <v>22</v>
      </c>
      <c r="H35" s="1661"/>
      <c r="I35" s="1661">
        <f>SUM(J35:K35)</f>
        <v>237</v>
      </c>
      <c r="J35" s="1858">
        <v>132</v>
      </c>
      <c r="K35" s="1858">
        <v>105</v>
      </c>
      <c r="L35" s="7"/>
    </row>
    <row r="36" spans="1:12" s="638" customFormat="1" ht="15.6" customHeight="1">
      <c r="A36" s="3"/>
      <c r="B36" s="9" t="s">
        <v>1140</v>
      </c>
      <c r="C36" s="7"/>
      <c r="D36" s="700">
        <v>2023</v>
      </c>
      <c r="E36" s="1889">
        <f t="shared" ref="E36:E37" si="8">SUM(F36:G36)</f>
        <v>40</v>
      </c>
      <c r="F36" s="1858">
        <v>17</v>
      </c>
      <c r="G36" s="1858">
        <v>23</v>
      </c>
      <c r="H36" s="1661"/>
      <c r="I36" s="1661">
        <f t="shared" ref="I36:I37" si="9">SUM(J36:K36)</f>
        <v>241</v>
      </c>
      <c r="J36" s="1858">
        <v>141</v>
      </c>
      <c r="K36" s="1858">
        <v>100</v>
      </c>
      <c r="L36" s="7"/>
    </row>
    <row r="37" spans="1:12" s="638" customFormat="1" ht="15.6" customHeight="1">
      <c r="A37" s="3"/>
      <c r="B37" s="9"/>
      <c r="C37" s="7"/>
      <c r="D37" s="672">
        <v>2024</v>
      </c>
      <c r="E37" s="1889">
        <f t="shared" si="8"/>
        <v>38</v>
      </c>
      <c r="F37" s="1794">
        <v>17</v>
      </c>
      <c r="G37" s="1794">
        <v>21</v>
      </c>
      <c r="H37" s="1661"/>
      <c r="I37" s="1661">
        <f t="shared" si="9"/>
        <v>282</v>
      </c>
      <c r="J37" s="1858">
        <v>187</v>
      </c>
      <c r="K37" s="1858">
        <v>95</v>
      </c>
      <c r="L37" s="7"/>
    </row>
    <row r="38" spans="1:12" s="638" customFormat="1" ht="8.1" customHeight="1">
      <c r="A38" s="3"/>
      <c r="B38" s="9"/>
      <c r="C38" s="7"/>
      <c r="D38" s="700"/>
      <c r="E38" s="1858"/>
      <c r="F38" s="1858"/>
      <c r="G38" s="1858"/>
      <c r="H38" s="1661"/>
      <c r="I38" s="1661"/>
      <c r="J38" s="1858"/>
      <c r="K38" s="1858"/>
      <c r="L38" s="7"/>
    </row>
    <row r="39" spans="1:12" s="638" customFormat="1" ht="15.6" customHeight="1">
      <c r="A39" s="5"/>
      <c r="B39" s="6" t="s">
        <v>640</v>
      </c>
      <c r="C39" s="7"/>
      <c r="D39" s="672">
        <v>2022</v>
      </c>
      <c r="E39" s="1889">
        <f>SUM(F39:G39)</f>
        <v>56</v>
      </c>
      <c r="F39" s="1858">
        <v>25</v>
      </c>
      <c r="G39" s="1858">
        <v>31</v>
      </c>
      <c r="H39" s="1661"/>
      <c r="I39" s="1661">
        <f>SUM(J39:K39)</f>
        <v>233</v>
      </c>
      <c r="J39" s="1858">
        <v>189</v>
      </c>
      <c r="K39" s="1858">
        <v>44</v>
      </c>
      <c r="L39" s="7"/>
    </row>
    <row r="40" spans="1:12" s="638" customFormat="1" ht="15.6" customHeight="1">
      <c r="A40" s="3"/>
      <c r="B40" s="9" t="s">
        <v>641</v>
      </c>
      <c r="C40" s="7"/>
      <c r="D40" s="700">
        <v>2023</v>
      </c>
      <c r="E40" s="1889">
        <f t="shared" ref="E40:E41" si="10">SUM(F40:G40)</f>
        <v>57</v>
      </c>
      <c r="F40" s="1858">
        <v>24</v>
      </c>
      <c r="G40" s="1858">
        <v>33</v>
      </c>
      <c r="H40" s="1661"/>
      <c r="I40" s="1661">
        <f t="shared" ref="I40:I41" si="11">SUM(J40:K40)</f>
        <v>280</v>
      </c>
      <c r="J40" s="1858">
        <v>214</v>
      </c>
      <c r="K40" s="1858">
        <v>66</v>
      </c>
      <c r="L40" s="7"/>
    </row>
    <row r="41" spans="1:12" s="638" customFormat="1" ht="15.6" customHeight="1">
      <c r="A41" s="3"/>
      <c r="B41" s="9"/>
      <c r="C41" s="7"/>
      <c r="D41" s="672">
        <v>2024</v>
      </c>
      <c r="E41" s="1889">
        <f t="shared" si="10"/>
        <v>58</v>
      </c>
      <c r="F41" s="1794">
        <v>25</v>
      </c>
      <c r="G41" s="1794">
        <v>33</v>
      </c>
      <c r="H41" s="1661"/>
      <c r="I41" s="1661">
        <f t="shared" si="11"/>
        <v>356</v>
      </c>
      <c r="J41" s="1858">
        <v>299</v>
      </c>
      <c r="K41" s="1858">
        <v>57</v>
      </c>
      <c r="L41" s="7"/>
    </row>
    <row r="42" spans="1:12" s="638" customFormat="1" ht="8.1" customHeight="1">
      <c r="A42" s="3"/>
      <c r="B42" s="9"/>
      <c r="C42" s="7"/>
      <c r="D42" s="700"/>
      <c r="E42" s="1858"/>
      <c r="F42" s="1858"/>
      <c r="G42" s="1858"/>
      <c r="H42" s="1661"/>
      <c r="I42" s="1661"/>
      <c r="J42" s="1858"/>
      <c r="K42" s="1858"/>
      <c r="L42" s="7"/>
    </row>
    <row r="43" spans="1:12" s="638" customFormat="1" ht="15.6" customHeight="1">
      <c r="A43" s="5"/>
      <c r="B43" s="6" t="s">
        <v>642</v>
      </c>
      <c r="C43" s="7"/>
      <c r="D43" s="672">
        <v>2022</v>
      </c>
      <c r="E43" s="1889">
        <f>SUM(F43:G43)</f>
        <v>47</v>
      </c>
      <c r="F43" s="1858">
        <v>19</v>
      </c>
      <c r="G43" s="1858">
        <v>28</v>
      </c>
      <c r="H43" s="1661"/>
      <c r="I43" s="1661">
        <f>SUM(J43:K43)</f>
        <v>219</v>
      </c>
      <c r="J43" s="1858">
        <v>121</v>
      </c>
      <c r="K43" s="1858">
        <v>98</v>
      </c>
      <c r="L43" s="7"/>
    </row>
    <row r="44" spans="1:12" s="638" customFormat="1" ht="15.6" customHeight="1">
      <c r="A44" s="3"/>
      <c r="B44" s="9" t="s">
        <v>643</v>
      </c>
      <c r="C44" s="7"/>
      <c r="D44" s="700">
        <v>2023</v>
      </c>
      <c r="E44" s="1889">
        <f t="shared" ref="E44:E45" si="12">SUM(F44:G44)</f>
        <v>42</v>
      </c>
      <c r="F44" s="1858">
        <v>18</v>
      </c>
      <c r="G44" s="1858">
        <v>24</v>
      </c>
      <c r="H44" s="1661"/>
      <c r="I44" s="1661">
        <f t="shared" ref="I44:I45" si="13">SUM(J44:K44)</f>
        <v>230</v>
      </c>
      <c r="J44" s="1858">
        <v>114</v>
      </c>
      <c r="K44" s="1858">
        <v>116</v>
      </c>
      <c r="L44" s="7"/>
    </row>
    <row r="45" spans="1:12" s="638" customFormat="1" ht="15.6" customHeight="1">
      <c r="A45" s="3"/>
      <c r="B45" s="9"/>
      <c r="C45" s="7"/>
      <c r="D45" s="672">
        <v>2024</v>
      </c>
      <c r="E45" s="1889">
        <f t="shared" si="12"/>
        <v>40</v>
      </c>
      <c r="F45" s="1794">
        <v>18</v>
      </c>
      <c r="G45" s="1794">
        <v>22</v>
      </c>
      <c r="H45" s="1661"/>
      <c r="I45" s="1661">
        <f t="shared" si="13"/>
        <v>255</v>
      </c>
      <c r="J45" s="1858">
        <v>143</v>
      </c>
      <c r="K45" s="1858">
        <v>112</v>
      </c>
      <c r="L45" s="7"/>
    </row>
    <row r="46" spans="1:12" s="638" customFormat="1" ht="8.1" customHeight="1">
      <c r="A46" s="3"/>
      <c r="B46" s="9"/>
      <c r="C46" s="7"/>
      <c r="D46" s="700"/>
      <c r="E46" s="1858"/>
      <c r="F46" s="1858"/>
      <c r="G46" s="1858"/>
      <c r="H46" s="1661"/>
      <c r="I46" s="1661"/>
      <c r="J46" s="1858"/>
      <c r="K46" s="1858"/>
      <c r="L46" s="7"/>
    </row>
    <row r="47" spans="1:12" s="638" customFormat="1" ht="15.6" customHeight="1">
      <c r="A47" s="5"/>
      <c r="B47" s="6" t="s">
        <v>1016</v>
      </c>
      <c r="C47" s="10"/>
      <c r="D47" s="672">
        <v>2022</v>
      </c>
      <c r="E47" s="1889">
        <f>SUM(F47:G47)</f>
        <v>16</v>
      </c>
      <c r="F47" s="1858">
        <v>8</v>
      </c>
      <c r="G47" s="1858">
        <v>8</v>
      </c>
      <c r="H47" s="1661"/>
      <c r="I47" s="1661">
        <f>SUM(J47:K47)</f>
        <v>82</v>
      </c>
      <c r="J47" s="1858">
        <v>42</v>
      </c>
      <c r="K47" s="1858">
        <v>40</v>
      </c>
      <c r="L47" s="11"/>
    </row>
    <row r="48" spans="1:12" s="638" customFormat="1" ht="15.6" customHeight="1">
      <c r="A48" s="3"/>
      <c r="B48" s="9" t="s">
        <v>1017</v>
      </c>
      <c r="C48" s="27"/>
      <c r="D48" s="700">
        <v>2023</v>
      </c>
      <c r="E48" s="1889">
        <f t="shared" ref="E48:E49" si="14">SUM(F48:G48)</f>
        <v>16</v>
      </c>
      <c r="F48" s="1858">
        <v>6</v>
      </c>
      <c r="G48" s="1858">
        <v>10</v>
      </c>
      <c r="H48" s="1661"/>
      <c r="I48" s="1661">
        <f t="shared" ref="I48:I49" si="15">SUM(J48:K48)</f>
        <v>53</v>
      </c>
      <c r="J48" s="1858">
        <v>18</v>
      </c>
      <c r="K48" s="1858">
        <v>35</v>
      </c>
      <c r="L48" s="11"/>
    </row>
    <row r="49" spans="1:12" s="638" customFormat="1" ht="15.6" customHeight="1">
      <c r="A49" s="3"/>
      <c r="B49" s="9"/>
      <c r="C49" s="27"/>
      <c r="D49" s="672">
        <v>2024</v>
      </c>
      <c r="E49" s="1889">
        <f t="shared" si="14"/>
        <v>15</v>
      </c>
      <c r="F49" s="1794">
        <v>8</v>
      </c>
      <c r="G49" s="1794">
        <v>7</v>
      </c>
      <c r="H49" s="1661"/>
      <c r="I49" s="1661">
        <f t="shared" si="15"/>
        <v>45</v>
      </c>
      <c r="J49" s="1858">
        <v>18</v>
      </c>
      <c r="K49" s="1858">
        <v>27</v>
      </c>
      <c r="L49" s="27"/>
    </row>
    <row r="50" spans="1:12" s="638" customFormat="1" ht="8.1" customHeight="1">
      <c r="A50" s="3"/>
      <c r="B50" s="9"/>
      <c r="C50" s="27"/>
      <c r="D50" s="700"/>
      <c r="E50" s="1858"/>
      <c r="F50" s="1858"/>
      <c r="G50" s="1858"/>
      <c r="H50" s="1661"/>
      <c r="I50" s="1661"/>
      <c r="J50" s="1858"/>
      <c r="K50" s="1858"/>
      <c r="L50" s="27"/>
    </row>
    <row r="51" spans="1:12" s="638" customFormat="1" ht="15.6" customHeight="1">
      <c r="A51" s="5"/>
      <c r="B51" s="6" t="s">
        <v>1018</v>
      </c>
      <c r="C51" s="10"/>
      <c r="D51" s="672">
        <v>2022</v>
      </c>
      <c r="E51" s="1889">
        <f>SUM(F51:G51)</f>
        <v>16</v>
      </c>
      <c r="F51" s="1858">
        <v>7</v>
      </c>
      <c r="G51" s="1858">
        <v>9</v>
      </c>
      <c r="H51" s="1661"/>
      <c r="I51" s="1661">
        <f>SUM(J51:K51)</f>
        <v>84</v>
      </c>
      <c r="J51" s="1858">
        <v>19</v>
      </c>
      <c r="K51" s="1858">
        <v>65</v>
      </c>
      <c r="L51" s="11"/>
    </row>
    <row r="52" spans="1:12" s="638" customFormat="1" ht="15.6" customHeight="1">
      <c r="A52" s="3"/>
      <c r="B52" s="9" t="s">
        <v>1019</v>
      </c>
      <c r="C52" s="27"/>
      <c r="D52" s="700">
        <v>2023</v>
      </c>
      <c r="E52" s="1889">
        <f t="shared" ref="E52:E53" si="16">SUM(F52:G52)</f>
        <v>15</v>
      </c>
      <c r="F52" s="1858">
        <v>6</v>
      </c>
      <c r="G52" s="1858">
        <v>9</v>
      </c>
      <c r="H52" s="1661"/>
      <c r="I52" s="1661">
        <f t="shared" ref="I52:I53" si="17">SUM(J52:K52)</f>
        <v>90</v>
      </c>
      <c r="J52" s="1858">
        <v>21</v>
      </c>
      <c r="K52" s="1858">
        <v>69</v>
      </c>
      <c r="L52" s="11"/>
    </row>
    <row r="53" spans="1:12" s="638" customFormat="1" ht="15.6" customHeight="1">
      <c r="A53" s="3"/>
      <c r="B53" s="9"/>
      <c r="C53" s="27"/>
      <c r="D53" s="672">
        <v>2024</v>
      </c>
      <c r="E53" s="1889">
        <f t="shared" si="16"/>
        <v>16</v>
      </c>
      <c r="F53" s="1794">
        <v>6</v>
      </c>
      <c r="G53" s="1794">
        <v>10</v>
      </c>
      <c r="H53" s="1661"/>
      <c r="I53" s="1661">
        <f t="shared" si="17"/>
        <v>95</v>
      </c>
      <c r="J53" s="1858">
        <v>20</v>
      </c>
      <c r="K53" s="1858">
        <v>75</v>
      </c>
      <c r="L53" s="27"/>
    </row>
    <row r="54" spans="1:12" s="638" customFormat="1" ht="8.1" customHeight="1">
      <c r="A54" s="3"/>
      <c r="B54" s="9"/>
      <c r="C54" s="27"/>
      <c r="D54" s="700"/>
      <c r="E54" s="1858"/>
      <c r="F54" s="1858"/>
      <c r="G54" s="1858"/>
      <c r="H54" s="1661"/>
      <c r="I54" s="1661"/>
      <c r="J54" s="1858"/>
      <c r="K54" s="1858"/>
      <c r="L54" s="27"/>
    </row>
    <row r="55" spans="1:12" s="638" customFormat="1" ht="15.6" customHeight="1">
      <c r="A55" s="5"/>
      <c r="B55" s="6" t="s">
        <v>1020</v>
      </c>
      <c r="C55" s="10"/>
      <c r="D55" s="672">
        <v>2022</v>
      </c>
      <c r="E55" s="1889">
        <f>SUM(F55:G55)</f>
        <v>15</v>
      </c>
      <c r="F55" s="1858">
        <v>3</v>
      </c>
      <c r="G55" s="1858">
        <v>12</v>
      </c>
      <c r="H55" s="1661"/>
      <c r="I55" s="1661">
        <f>SUM(J55:K55)</f>
        <v>34</v>
      </c>
      <c r="J55" s="1858">
        <v>1</v>
      </c>
      <c r="K55" s="1858">
        <v>33</v>
      </c>
      <c r="L55" s="7"/>
    </row>
    <row r="56" spans="1:12" s="638" customFormat="1" ht="15.6" customHeight="1">
      <c r="A56" s="3"/>
      <c r="B56" s="9" t="s">
        <v>1021</v>
      </c>
      <c r="C56" s="27"/>
      <c r="D56" s="700">
        <v>2023</v>
      </c>
      <c r="E56" s="1889">
        <f t="shared" ref="E56:E57" si="18">SUM(F56:G56)</f>
        <v>15</v>
      </c>
      <c r="F56" s="1858">
        <v>3</v>
      </c>
      <c r="G56" s="1858">
        <v>12</v>
      </c>
      <c r="H56" s="1661"/>
      <c r="I56" s="1661">
        <f t="shared" ref="I56:I57" si="19">SUM(J56:K56)</f>
        <v>30</v>
      </c>
      <c r="J56" s="1858">
        <v>2</v>
      </c>
      <c r="K56" s="1858">
        <v>28</v>
      </c>
      <c r="L56" s="11"/>
    </row>
    <row r="57" spans="1:12" s="638" customFormat="1" ht="15.6" customHeight="1">
      <c r="A57" s="3"/>
      <c r="B57" s="9"/>
      <c r="C57" s="27"/>
      <c r="D57" s="672">
        <v>2024</v>
      </c>
      <c r="E57" s="1889">
        <f t="shared" si="18"/>
        <v>12</v>
      </c>
      <c r="F57" s="1794">
        <v>3</v>
      </c>
      <c r="G57" s="1794">
        <v>9</v>
      </c>
      <c r="H57" s="1661"/>
      <c r="I57" s="1661">
        <f t="shared" si="19"/>
        <v>24</v>
      </c>
      <c r="J57" s="1858">
        <v>2</v>
      </c>
      <c r="K57" s="1858">
        <v>22</v>
      </c>
      <c r="L57" s="27"/>
    </row>
    <row r="58" spans="1:12" s="638" customFormat="1" ht="8.1" customHeight="1">
      <c r="A58" s="3"/>
      <c r="B58" s="9"/>
      <c r="C58" s="27"/>
      <c r="D58" s="700"/>
      <c r="E58" s="1858"/>
      <c r="F58" s="1858"/>
      <c r="G58" s="1858"/>
      <c r="H58" s="1661"/>
      <c r="I58" s="1661"/>
      <c r="J58" s="1858"/>
      <c r="K58" s="1858"/>
      <c r="L58" s="27"/>
    </row>
    <row r="59" spans="1:12" s="638" customFormat="1" ht="15.6" customHeight="1">
      <c r="A59" s="5"/>
      <c r="B59" s="6" t="s">
        <v>644</v>
      </c>
      <c r="C59" s="10"/>
      <c r="D59" s="672">
        <v>2022</v>
      </c>
      <c r="E59" s="1889">
        <f>SUM(F59:G59)</f>
        <v>20</v>
      </c>
      <c r="F59" s="1858">
        <v>7</v>
      </c>
      <c r="G59" s="1858">
        <v>13</v>
      </c>
      <c r="H59" s="1661"/>
      <c r="I59" s="1661">
        <f>SUM(J59:K59)</f>
        <v>87</v>
      </c>
      <c r="J59" s="1858" t="s">
        <v>29</v>
      </c>
      <c r="K59" s="1858">
        <v>87</v>
      </c>
      <c r="L59" s="11"/>
    </row>
    <row r="60" spans="1:12" s="638" customFormat="1" ht="15.6" customHeight="1">
      <c r="A60" s="3"/>
      <c r="B60" s="9" t="s">
        <v>645</v>
      </c>
      <c r="C60" s="27"/>
      <c r="D60" s="700">
        <v>2023</v>
      </c>
      <c r="E60" s="1889">
        <f t="shared" ref="E60:E61" si="20">SUM(F60:G60)</f>
        <v>21</v>
      </c>
      <c r="F60" s="1858">
        <v>8</v>
      </c>
      <c r="G60" s="1858">
        <v>13</v>
      </c>
      <c r="H60" s="1661"/>
      <c r="I60" s="1661">
        <f t="shared" ref="I60:I61" si="21">SUM(J60:K60)</f>
        <v>88</v>
      </c>
      <c r="J60" s="1858">
        <v>4</v>
      </c>
      <c r="K60" s="1858">
        <v>84</v>
      </c>
      <c r="L60" s="11"/>
    </row>
    <row r="61" spans="1:12" s="638" customFormat="1" ht="15.6" customHeight="1">
      <c r="A61" s="3"/>
      <c r="B61" s="9"/>
      <c r="C61" s="27"/>
      <c r="D61" s="672">
        <v>2024</v>
      </c>
      <c r="E61" s="1889">
        <f t="shared" si="20"/>
        <v>20</v>
      </c>
      <c r="F61" s="1794">
        <v>7</v>
      </c>
      <c r="G61" s="1794">
        <v>13</v>
      </c>
      <c r="H61" s="1661"/>
      <c r="I61" s="1661">
        <f t="shared" si="21"/>
        <v>108</v>
      </c>
      <c r="J61" s="1858">
        <v>3</v>
      </c>
      <c r="K61" s="1858">
        <v>105</v>
      </c>
      <c r="L61" s="27"/>
    </row>
    <row r="62" spans="1:12" s="638" customFormat="1" ht="8.1" customHeight="1">
      <c r="A62" s="3"/>
      <c r="B62" s="9"/>
      <c r="C62" s="27"/>
      <c r="D62" s="700"/>
      <c r="E62" s="1858"/>
      <c r="F62" s="1858"/>
      <c r="G62" s="1858"/>
      <c r="H62" s="1661"/>
      <c r="I62" s="1661"/>
      <c r="J62" s="1858"/>
      <c r="K62" s="1858"/>
      <c r="L62" s="27"/>
    </row>
    <row r="63" spans="1:12" s="638" customFormat="1" ht="15.6" customHeight="1">
      <c r="A63" s="5"/>
      <c r="B63" s="6" t="s">
        <v>1141</v>
      </c>
      <c r="C63" s="10"/>
      <c r="D63" s="672">
        <v>2022</v>
      </c>
      <c r="E63" s="1889">
        <f>SUM(F63:G63)</f>
        <v>14</v>
      </c>
      <c r="F63" s="1858">
        <v>5</v>
      </c>
      <c r="G63" s="1858">
        <v>9</v>
      </c>
      <c r="H63" s="1661"/>
      <c r="I63" s="1661">
        <f>SUM(J63:K63)</f>
        <v>46</v>
      </c>
      <c r="J63" s="1858">
        <v>26</v>
      </c>
      <c r="K63" s="1858">
        <v>20</v>
      </c>
      <c r="L63" s="11"/>
    </row>
    <row r="64" spans="1:12" s="638" customFormat="1" ht="15.6" customHeight="1">
      <c r="A64" s="3"/>
      <c r="B64" s="9" t="s">
        <v>1142</v>
      </c>
      <c r="C64" s="27"/>
      <c r="D64" s="700">
        <v>2023</v>
      </c>
      <c r="E64" s="1889">
        <f t="shared" ref="E64:E65" si="22">SUM(F64:G64)</f>
        <v>13</v>
      </c>
      <c r="F64" s="1858">
        <v>6</v>
      </c>
      <c r="G64" s="1858">
        <v>7</v>
      </c>
      <c r="H64" s="1661"/>
      <c r="I64" s="1661">
        <f t="shared" ref="I64:I65" si="23">SUM(J64:K64)</f>
        <v>52</v>
      </c>
      <c r="J64" s="1858">
        <v>31</v>
      </c>
      <c r="K64" s="1858">
        <v>21</v>
      </c>
      <c r="L64" s="11"/>
    </row>
    <row r="65" spans="1:12" s="638" customFormat="1" ht="15.6" customHeight="1">
      <c r="A65" s="3"/>
      <c r="B65" s="9"/>
      <c r="C65" s="27"/>
      <c r="D65" s="672">
        <v>2024</v>
      </c>
      <c r="E65" s="1889">
        <f t="shared" si="22"/>
        <v>15</v>
      </c>
      <c r="F65" s="1794">
        <v>6</v>
      </c>
      <c r="G65" s="1794">
        <v>9</v>
      </c>
      <c r="H65" s="1661"/>
      <c r="I65" s="1661">
        <f t="shared" si="23"/>
        <v>51</v>
      </c>
      <c r="J65" s="1858">
        <v>31</v>
      </c>
      <c r="K65" s="1858">
        <v>20</v>
      </c>
      <c r="L65" s="27"/>
    </row>
    <row r="66" spans="1:12" ht="8.1" customHeight="1">
      <c r="A66" s="2"/>
      <c r="B66" s="7"/>
      <c r="C66" s="7"/>
      <c r="D66" s="700"/>
      <c r="E66" s="1858"/>
      <c r="F66" s="1858"/>
      <c r="G66" s="1858"/>
      <c r="H66" s="1661"/>
      <c r="I66" s="1661"/>
      <c r="J66" s="1858"/>
      <c r="K66" s="1858"/>
      <c r="L66" s="7"/>
    </row>
    <row r="67" spans="1:12" ht="15.6" customHeight="1">
      <c r="A67" s="2"/>
      <c r="B67" s="6" t="s">
        <v>646</v>
      </c>
      <c r="C67" s="7"/>
      <c r="D67" s="672">
        <v>2022</v>
      </c>
      <c r="E67" s="1889">
        <f>SUM(F67:G67)</f>
        <v>28</v>
      </c>
      <c r="F67" s="1858">
        <v>9</v>
      </c>
      <c r="G67" s="1858">
        <v>19</v>
      </c>
      <c r="H67" s="1661"/>
      <c r="I67" s="1661">
        <f>SUM(J67:K67)</f>
        <v>81</v>
      </c>
      <c r="J67" s="1858">
        <v>41</v>
      </c>
      <c r="K67" s="1858">
        <v>40</v>
      </c>
      <c r="L67" s="7"/>
    </row>
    <row r="68" spans="1:12" ht="15.6" customHeight="1">
      <c r="A68" s="2"/>
      <c r="B68" s="9" t="s">
        <v>647</v>
      </c>
      <c r="C68" s="7"/>
      <c r="D68" s="700">
        <v>2023</v>
      </c>
      <c r="E68" s="1889">
        <f t="shared" ref="E68:E69" si="24">SUM(F68:G68)</f>
        <v>24</v>
      </c>
      <c r="F68" s="1858">
        <v>9</v>
      </c>
      <c r="G68" s="1858">
        <v>15</v>
      </c>
      <c r="H68" s="1661"/>
      <c r="I68" s="1661">
        <f t="shared" ref="I68:I69" si="25">SUM(J68:K68)</f>
        <v>107</v>
      </c>
      <c r="J68" s="1858">
        <v>50</v>
      </c>
      <c r="K68" s="1858">
        <v>57</v>
      </c>
      <c r="L68" s="7"/>
    </row>
    <row r="69" spans="1:12" ht="15.6" customHeight="1">
      <c r="A69" s="2"/>
      <c r="B69" s="9"/>
      <c r="C69" s="7"/>
      <c r="D69" s="672">
        <v>2024</v>
      </c>
      <c r="E69" s="1889">
        <f t="shared" si="24"/>
        <v>21</v>
      </c>
      <c r="F69" s="1794">
        <v>8</v>
      </c>
      <c r="G69" s="1794">
        <v>13</v>
      </c>
      <c r="H69" s="1661"/>
      <c r="I69" s="1661">
        <f t="shared" si="25"/>
        <v>121</v>
      </c>
      <c r="J69" s="1858">
        <v>52</v>
      </c>
      <c r="K69" s="1858">
        <v>69</v>
      </c>
      <c r="L69" s="7"/>
    </row>
    <row r="70" spans="1:12" ht="8.1" customHeight="1">
      <c r="A70" s="2"/>
      <c r="B70" s="9"/>
      <c r="C70" s="7"/>
      <c r="D70" s="700"/>
      <c r="E70" s="1858"/>
      <c r="F70" s="1858"/>
      <c r="G70" s="1858"/>
      <c r="H70" s="1661"/>
      <c r="I70" s="1661"/>
      <c r="J70" s="1858"/>
      <c r="K70" s="1858"/>
      <c r="L70" s="582"/>
    </row>
    <row r="71" spans="1:12" ht="15.6" customHeight="1">
      <c r="A71" s="2"/>
      <c r="B71" s="6" t="s">
        <v>648</v>
      </c>
      <c r="C71" s="7"/>
      <c r="D71" s="672">
        <v>2022</v>
      </c>
      <c r="E71" s="1889">
        <f>SUM(F71:G71)</f>
        <v>23</v>
      </c>
      <c r="F71" s="1858">
        <v>12</v>
      </c>
      <c r="G71" s="1858">
        <v>11</v>
      </c>
      <c r="H71" s="1661"/>
      <c r="I71" s="1661">
        <f>SUM(J71:K71)</f>
        <v>181</v>
      </c>
      <c r="J71" s="1858">
        <v>134</v>
      </c>
      <c r="K71" s="1858">
        <v>47</v>
      </c>
      <c r="L71" s="7"/>
    </row>
    <row r="72" spans="1:12" ht="15.6" customHeight="1">
      <c r="A72" s="2"/>
      <c r="B72" s="9" t="s">
        <v>649</v>
      </c>
      <c r="C72" s="7"/>
      <c r="D72" s="700">
        <v>2023</v>
      </c>
      <c r="E72" s="1889">
        <f t="shared" ref="E72:E73" si="26">SUM(F72:G72)</f>
        <v>25</v>
      </c>
      <c r="F72" s="1858">
        <v>16</v>
      </c>
      <c r="G72" s="1858">
        <v>9</v>
      </c>
      <c r="H72" s="1661"/>
      <c r="I72" s="1661">
        <f t="shared" ref="I72:I73" si="27">SUM(J72:K72)</f>
        <v>206</v>
      </c>
      <c r="J72" s="1858">
        <v>154</v>
      </c>
      <c r="K72" s="1858">
        <v>52</v>
      </c>
      <c r="L72" s="7"/>
    </row>
    <row r="73" spans="1:12" ht="15.6" customHeight="1">
      <c r="A73" s="2"/>
      <c r="B73" s="9"/>
      <c r="C73" s="7"/>
      <c r="D73" s="672">
        <v>2024</v>
      </c>
      <c r="E73" s="1889">
        <f t="shared" si="26"/>
        <v>19</v>
      </c>
      <c r="F73" s="1794">
        <v>13</v>
      </c>
      <c r="G73" s="1794">
        <v>6</v>
      </c>
      <c r="H73" s="1661"/>
      <c r="I73" s="1661">
        <f t="shared" si="27"/>
        <v>202</v>
      </c>
      <c r="J73" s="1858">
        <v>161</v>
      </c>
      <c r="K73" s="1858">
        <v>41</v>
      </c>
      <c r="L73" s="7"/>
    </row>
    <row r="74" spans="1:12" ht="8.1" customHeight="1">
      <c r="A74" s="2"/>
      <c r="B74" s="9"/>
      <c r="C74" s="7"/>
      <c r="D74" s="700"/>
      <c r="E74" s="1858"/>
      <c r="F74" s="1858"/>
      <c r="G74" s="1858"/>
      <c r="H74" s="1661"/>
      <c r="I74" s="1661"/>
      <c r="J74" s="1858"/>
      <c r="K74" s="1858"/>
      <c r="L74" s="582"/>
    </row>
    <row r="75" spans="1:12" ht="15.6" customHeight="1">
      <c r="A75" s="2"/>
      <c r="B75" s="6" t="s">
        <v>650</v>
      </c>
      <c r="C75" s="7"/>
      <c r="D75" s="672">
        <v>2022</v>
      </c>
      <c r="E75" s="1889">
        <f>SUM(F75:G75)</f>
        <v>19</v>
      </c>
      <c r="F75" s="1858">
        <v>5</v>
      </c>
      <c r="G75" s="1858">
        <v>14</v>
      </c>
      <c r="H75" s="1661"/>
      <c r="I75" s="1661">
        <f>SUM(J75:K75)</f>
        <v>120</v>
      </c>
      <c r="J75" s="1858">
        <v>38</v>
      </c>
      <c r="K75" s="1858">
        <v>82</v>
      </c>
      <c r="L75" s="7"/>
    </row>
    <row r="76" spans="1:12" ht="15.6" customHeight="1">
      <c r="A76" s="2"/>
      <c r="B76" s="9" t="s">
        <v>651</v>
      </c>
      <c r="C76" s="7"/>
      <c r="D76" s="700">
        <v>2023</v>
      </c>
      <c r="E76" s="1889">
        <f t="shared" ref="E76:E77" si="28">SUM(F76:G76)</f>
        <v>18</v>
      </c>
      <c r="F76" s="1858">
        <v>5</v>
      </c>
      <c r="G76" s="1858">
        <v>13</v>
      </c>
      <c r="H76" s="1661"/>
      <c r="I76" s="1661">
        <f t="shared" ref="I76:I77" si="29">SUM(J76:K76)</f>
        <v>112</v>
      </c>
      <c r="J76" s="1858">
        <v>39</v>
      </c>
      <c r="K76" s="1858">
        <v>73</v>
      </c>
      <c r="L76" s="7"/>
    </row>
    <row r="77" spans="1:12" ht="15.6" customHeight="1">
      <c r="A77" s="2"/>
      <c r="B77" s="9"/>
      <c r="C77" s="7"/>
      <c r="D77" s="672">
        <v>2024</v>
      </c>
      <c r="E77" s="1889">
        <f t="shared" si="28"/>
        <v>18</v>
      </c>
      <c r="F77" s="1794">
        <v>4</v>
      </c>
      <c r="G77" s="1794">
        <v>14</v>
      </c>
      <c r="H77" s="1661"/>
      <c r="I77" s="1661">
        <f t="shared" si="29"/>
        <v>127</v>
      </c>
      <c r="J77" s="1858">
        <v>37</v>
      </c>
      <c r="K77" s="1858">
        <v>90</v>
      </c>
      <c r="L77" s="7"/>
    </row>
    <row r="78" spans="1:12" ht="8.1" customHeight="1" thickBot="1">
      <c r="A78" s="729"/>
      <c r="B78" s="730"/>
      <c r="C78" s="730"/>
      <c r="D78" s="731"/>
      <c r="E78" s="1890"/>
      <c r="F78" s="1890"/>
      <c r="G78" s="1890"/>
      <c r="H78" s="730"/>
      <c r="I78" s="707"/>
      <c r="J78" s="1859"/>
      <c r="K78" s="1859"/>
      <c r="L78" s="730"/>
    </row>
    <row r="79" spans="1:12">
      <c r="A79" s="732"/>
      <c r="B79" s="710"/>
      <c r="C79" s="27"/>
      <c r="D79" s="12"/>
      <c r="E79" s="1855"/>
      <c r="F79" s="1855"/>
      <c r="G79" s="1855"/>
      <c r="H79" s="27"/>
      <c r="I79" s="710"/>
      <c r="J79" s="1858"/>
      <c r="K79" s="1860"/>
      <c r="L79" s="374" t="s">
        <v>804</v>
      </c>
    </row>
    <row r="80" spans="1:12">
      <c r="A80" s="732"/>
      <c r="B80" s="713"/>
      <c r="C80" s="27"/>
      <c r="D80" s="12"/>
      <c r="E80" s="1855"/>
      <c r="F80" s="1855"/>
      <c r="G80" s="1855"/>
      <c r="H80" s="27"/>
      <c r="I80" s="714"/>
      <c r="J80" s="1858"/>
      <c r="K80" s="1860"/>
      <c r="L80" s="375" t="s">
        <v>786</v>
      </c>
    </row>
    <row r="81" spans="2:4">
      <c r="B81" s="594" t="s">
        <v>1088</v>
      </c>
    </row>
    <row r="82" spans="2:4">
      <c r="B82" s="733" t="s">
        <v>1089</v>
      </c>
    </row>
    <row r="83" spans="2:4">
      <c r="B83" s="734" t="s">
        <v>1090</v>
      </c>
      <c r="D83" s="577"/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39997558519241921"/>
    <pageSetUpPr fitToPage="1"/>
  </sheetPr>
  <dimension ref="A1:O82"/>
  <sheetViews>
    <sheetView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28515625" style="577" customWidth="1"/>
    <col min="3" max="3" width="34.28515625" style="577" customWidth="1"/>
    <col min="4" max="4" width="10.28515625" style="578" customWidth="1"/>
    <col min="5" max="5" width="9.5703125" style="577" customWidth="1"/>
    <col min="6" max="6" width="9.85546875" style="577" customWidth="1"/>
    <col min="7" max="7" width="12.28515625" style="577" customWidth="1"/>
    <col min="8" max="8" width="1.140625" style="577" customWidth="1"/>
    <col min="9" max="9" width="9.5703125" style="577" customWidth="1"/>
    <col min="10" max="10" width="9.85546875" style="577" customWidth="1"/>
    <col min="11" max="11" width="12.28515625" style="577" customWidth="1"/>
    <col min="12" max="12" width="1.140625" style="577" customWidth="1"/>
    <col min="13" max="16384" width="12.5703125" style="577"/>
  </cols>
  <sheetData>
    <row r="1" spans="1:15">
      <c r="G1" s="638"/>
      <c r="K1" s="2380" t="s">
        <v>110</v>
      </c>
    </row>
    <row r="2" spans="1:15">
      <c r="K2" s="2381" t="s">
        <v>111</v>
      </c>
    </row>
    <row r="3" spans="1:15" s="638" customFormat="1" ht="10.15" customHeight="1">
      <c r="D3" s="659"/>
    </row>
    <row r="4" spans="1:15" s="1" customFormat="1" ht="16.5" customHeight="1">
      <c r="B4" s="676" t="s">
        <v>1445</v>
      </c>
      <c r="C4" s="677" t="s">
        <v>1201</v>
      </c>
      <c r="D4" s="678"/>
      <c r="F4" s="679"/>
      <c r="G4" s="679"/>
      <c r="I4" s="680"/>
    </row>
    <row r="5" spans="1:15" s="1" customFormat="1" ht="20.100000000000001" customHeight="1">
      <c r="B5" s="681" t="s">
        <v>1446</v>
      </c>
      <c r="C5" s="682" t="s">
        <v>1151</v>
      </c>
      <c r="D5" s="683"/>
      <c r="F5" s="679"/>
      <c r="G5" s="679"/>
      <c r="I5" s="680"/>
    </row>
    <row r="6" spans="1:15" s="1969" customFormat="1" ht="20.100000000000001" customHeight="1" thickBot="1">
      <c r="D6" s="1970"/>
      <c r="F6" s="1971"/>
      <c r="G6" s="1971"/>
      <c r="I6" s="1972"/>
    </row>
    <row r="7" spans="1:15" s="1" customFormat="1" ht="2.25" customHeight="1" thickTop="1">
      <c r="A7" s="685"/>
      <c r="B7" s="686"/>
      <c r="C7" s="686"/>
      <c r="D7" s="687"/>
      <c r="E7" s="2346" t="s">
        <v>393</v>
      </c>
      <c r="F7" s="2346"/>
      <c r="G7" s="2346"/>
      <c r="H7" s="686"/>
      <c r="I7" s="688"/>
      <c r="J7" s="689"/>
      <c r="K7" s="686"/>
      <c r="L7" s="685"/>
    </row>
    <row r="8" spans="1:15" s="1" customFormat="1" ht="15" customHeight="1">
      <c r="A8" s="2"/>
      <c r="B8" s="10" t="s">
        <v>568</v>
      </c>
      <c r="C8" s="7"/>
      <c r="D8" s="690" t="s">
        <v>1</v>
      </c>
      <c r="E8" s="2340"/>
      <c r="F8" s="2340"/>
      <c r="G8" s="2340"/>
      <c r="H8" s="691"/>
      <c r="I8" s="2347" t="s">
        <v>394</v>
      </c>
      <c r="J8" s="2347"/>
      <c r="K8" s="2347"/>
      <c r="L8" s="2"/>
    </row>
    <row r="9" spans="1:15" s="1" customFormat="1" ht="15" customHeight="1">
      <c r="A9" s="2"/>
      <c r="B9" s="692" t="s">
        <v>569</v>
      </c>
      <c r="C9" s="7"/>
      <c r="D9" s="715" t="s">
        <v>6</v>
      </c>
      <c r="E9" s="2341" t="s">
        <v>397</v>
      </c>
      <c r="F9" s="2341"/>
      <c r="G9" s="2341"/>
      <c r="H9" s="716"/>
      <c r="I9" s="2348" t="s">
        <v>358</v>
      </c>
      <c r="J9" s="2348"/>
      <c r="K9" s="2348"/>
      <c r="L9" s="2"/>
    </row>
    <row r="10" spans="1:15" s="1" customFormat="1" ht="19.5" customHeight="1">
      <c r="A10" s="2"/>
      <c r="B10" s="7"/>
      <c r="C10" s="27"/>
      <c r="D10" s="690"/>
      <c r="E10" s="477" t="s">
        <v>2</v>
      </c>
      <c r="F10" s="477" t="s">
        <v>570</v>
      </c>
      <c r="G10" s="477" t="s">
        <v>34</v>
      </c>
      <c r="H10" s="477"/>
      <c r="I10" s="477" t="s">
        <v>2</v>
      </c>
      <c r="J10" s="477" t="s">
        <v>570</v>
      </c>
      <c r="K10" s="477" t="s">
        <v>34</v>
      </c>
      <c r="L10" s="2"/>
    </row>
    <row r="11" spans="1:15" s="1" customFormat="1" ht="14.25" customHeight="1">
      <c r="A11" s="2"/>
      <c r="B11" s="7"/>
      <c r="C11" s="27"/>
      <c r="D11" s="690"/>
      <c r="E11" s="478" t="s">
        <v>7</v>
      </c>
      <c r="F11" s="478" t="s">
        <v>571</v>
      </c>
      <c r="G11" s="478" t="s">
        <v>36</v>
      </c>
      <c r="H11" s="478"/>
      <c r="I11" s="478" t="s">
        <v>7</v>
      </c>
      <c r="J11" s="478" t="s">
        <v>571</v>
      </c>
      <c r="K11" s="478" t="s">
        <v>36</v>
      </c>
      <c r="L11" s="2"/>
    </row>
    <row r="12" spans="1:15" s="1" customFormat="1" ht="3" customHeight="1">
      <c r="A12" s="695"/>
      <c r="B12" s="695"/>
      <c r="C12" s="695"/>
      <c r="D12" s="696"/>
      <c r="E12" s="695"/>
      <c r="F12" s="697"/>
      <c r="G12" s="697"/>
      <c r="H12" s="695"/>
      <c r="I12" s="698"/>
      <c r="J12" s="697"/>
      <c r="K12" s="695"/>
      <c r="L12" s="695"/>
    </row>
    <row r="13" spans="1:15" s="1" customFormat="1" ht="8.1" customHeight="1">
      <c r="A13" s="2"/>
      <c r="B13" s="3"/>
      <c r="C13" s="2"/>
      <c r="D13" s="684"/>
      <c r="E13" s="699"/>
      <c r="F13" s="4"/>
      <c r="G13" s="4"/>
      <c r="H13" s="4"/>
      <c r="I13" s="4"/>
      <c r="J13" s="4"/>
      <c r="K13" s="4"/>
      <c r="M13" s="15"/>
      <c r="O13" s="2"/>
    </row>
    <row r="14" spans="1:15" s="1" customFormat="1" ht="17.100000000000001" customHeight="1">
      <c r="A14" s="2"/>
      <c r="B14" s="6" t="s">
        <v>762</v>
      </c>
      <c r="C14" s="2"/>
      <c r="D14" s="672">
        <v>2022</v>
      </c>
      <c r="E14" s="8" t="s">
        <v>29</v>
      </c>
      <c r="F14" s="8" t="s">
        <v>29</v>
      </c>
      <c r="G14" s="8" t="s">
        <v>29</v>
      </c>
      <c r="H14" s="582"/>
      <c r="I14" s="8">
        <f>SUM(J14:K14)</f>
        <v>20</v>
      </c>
      <c r="J14" s="8">
        <v>4</v>
      </c>
      <c r="K14" s="8">
        <v>16</v>
      </c>
      <c r="M14" s="15"/>
      <c r="O14" s="2"/>
    </row>
    <row r="15" spans="1:15" s="1" customFormat="1" ht="17.100000000000001" customHeight="1">
      <c r="A15" s="2"/>
      <c r="B15" s="9" t="s">
        <v>763</v>
      </c>
      <c r="C15" s="2"/>
      <c r="D15" s="700">
        <v>2023</v>
      </c>
      <c r="E15" s="8" t="s">
        <v>29</v>
      </c>
      <c r="F15" s="8" t="s">
        <v>29</v>
      </c>
      <c r="G15" s="8" t="s">
        <v>29</v>
      </c>
      <c r="H15" s="10"/>
      <c r="I15" s="8">
        <f t="shared" ref="I15:I16" si="0">SUM(J15:K15)</f>
        <v>0</v>
      </c>
      <c r="J15" s="8" t="s">
        <v>29</v>
      </c>
      <c r="K15" s="8" t="s">
        <v>29</v>
      </c>
      <c r="M15" s="15"/>
      <c r="O15" s="2"/>
    </row>
    <row r="16" spans="1:15" s="1" customFormat="1" ht="17.100000000000001" customHeight="1">
      <c r="A16" s="2"/>
      <c r="B16" s="3"/>
      <c r="C16" s="2"/>
      <c r="D16" s="672">
        <v>2024</v>
      </c>
      <c r="E16" s="8" t="s">
        <v>29</v>
      </c>
      <c r="F16" s="8" t="s">
        <v>29</v>
      </c>
      <c r="G16" s="8" t="s">
        <v>29</v>
      </c>
      <c r="I16" s="8">
        <f t="shared" si="0"/>
        <v>0</v>
      </c>
      <c r="J16" s="8" t="s">
        <v>29</v>
      </c>
      <c r="K16" s="8" t="s">
        <v>29</v>
      </c>
      <c r="M16" s="15"/>
      <c r="O16" s="2"/>
    </row>
    <row r="17" spans="1:12" ht="8.1" customHeight="1">
      <c r="A17" s="2"/>
      <c r="B17" s="7"/>
      <c r="C17" s="7"/>
      <c r="D17" s="700"/>
      <c r="E17" s="8"/>
      <c r="F17" s="8"/>
      <c r="G17" s="8"/>
      <c r="H17" s="11"/>
      <c r="I17" s="8"/>
      <c r="J17" s="25"/>
      <c r="K17" s="24"/>
      <c r="L17" s="7"/>
    </row>
    <row r="18" spans="1:12">
      <c r="A18" s="2"/>
      <c r="B18" s="10" t="s">
        <v>21</v>
      </c>
      <c r="C18" s="10"/>
      <c r="D18" s="700"/>
      <c r="E18" s="8"/>
      <c r="F18" s="8"/>
      <c r="G18" s="8"/>
      <c r="H18" s="7"/>
      <c r="I18" s="8"/>
      <c r="J18" s="8"/>
      <c r="K18" s="8"/>
      <c r="L18" s="10"/>
    </row>
    <row r="19" spans="1:12" ht="15.6" customHeight="1">
      <c r="A19" s="2"/>
      <c r="B19" s="6" t="s">
        <v>652</v>
      </c>
      <c r="C19" s="10"/>
      <c r="D19" s="672">
        <v>2022</v>
      </c>
      <c r="E19" s="8">
        <f>SUM(F19:G19)</f>
        <v>77</v>
      </c>
      <c r="F19" s="8">
        <v>29</v>
      </c>
      <c r="G19" s="8">
        <v>48</v>
      </c>
      <c r="H19" s="582"/>
      <c r="I19" s="8">
        <f>SUM(J19:K19)</f>
        <v>322</v>
      </c>
      <c r="J19" s="8">
        <v>104</v>
      </c>
      <c r="K19" s="8">
        <v>218</v>
      </c>
      <c r="L19" s="10"/>
    </row>
    <row r="20" spans="1:12" ht="15.6" customHeight="1">
      <c r="A20" s="2"/>
      <c r="B20" s="9" t="s">
        <v>653</v>
      </c>
      <c r="C20" s="27"/>
      <c r="D20" s="700">
        <v>2023</v>
      </c>
      <c r="E20" s="8">
        <f t="shared" ref="E20:E21" si="1">SUM(F20:G20)</f>
        <v>79</v>
      </c>
      <c r="F20" s="8">
        <v>35</v>
      </c>
      <c r="G20" s="8">
        <v>44</v>
      </c>
      <c r="H20" s="7"/>
      <c r="I20" s="8">
        <f t="shared" ref="I20:I21" si="2">SUM(J20:K20)</f>
        <v>338</v>
      </c>
      <c r="J20" s="8">
        <v>119</v>
      </c>
      <c r="K20" s="8">
        <v>219</v>
      </c>
      <c r="L20" s="10"/>
    </row>
    <row r="21" spans="1:12" ht="15.6" customHeight="1">
      <c r="A21" s="2"/>
      <c r="B21" s="7"/>
      <c r="C21" s="7"/>
      <c r="D21" s="672">
        <v>2024</v>
      </c>
      <c r="E21" s="8">
        <f t="shared" si="1"/>
        <v>76</v>
      </c>
      <c r="F21" s="1794">
        <v>31</v>
      </c>
      <c r="G21" s="1794">
        <v>45</v>
      </c>
      <c r="I21" s="8">
        <f t="shared" si="2"/>
        <v>361</v>
      </c>
      <c r="J21" s="1794">
        <v>116</v>
      </c>
      <c r="K21" s="1795">
        <v>245</v>
      </c>
      <c r="L21" s="7"/>
    </row>
    <row r="22" spans="1:12" ht="8.1" customHeight="1">
      <c r="A22" s="2"/>
      <c r="B22" s="7"/>
      <c r="C22" s="7"/>
      <c r="D22" s="700"/>
      <c r="E22" s="8"/>
      <c r="F22" s="8"/>
      <c r="G22" s="8"/>
      <c r="H22" s="8"/>
      <c r="I22" s="8"/>
      <c r="J22" s="8"/>
      <c r="K22" s="151"/>
      <c r="L22" s="7"/>
    </row>
    <row r="23" spans="1:12" ht="15.6" customHeight="1">
      <c r="A23" s="2"/>
      <c r="B23" s="6" t="s">
        <v>654</v>
      </c>
      <c r="C23" s="30"/>
      <c r="D23" s="672">
        <v>2022</v>
      </c>
      <c r="E23" s="8" t="s">
        <v>29</v>
      </c>
      <c r="F23" s="8" t="s">
        <v>29</v>
      </c>
      <c r="G23" s="8" t="s">
        <v>29</v>
      </c>
      <c r="H23" s="7"/>
      <c r="I23" s="8">
        <f>SUM(J23:K23)</f>
        <v>63</v>
      </c>
      <c r="J23" s="8">
        <v>60</v>
      </c>
      <c r="K23" s="8">
        <v>3</v>
      </c>
      <c r="L23" s="582"/>
    </row>
    <row r="24" spans="1:12" ht="15.6" customHeight="1">
      <c r="A24" s="2"/>
      <c r="B24" s="9" t="s">
        <v>655</v>
      </c>
      <c r="C24" s="7"/>
      <c r="D24" s="700">
        <v>2023</v>
      </c>
      <c r="E24" s="8" t="s">
        <v>29</v>
      </c>
      <c r="F24" s="8" t="s">
        <v>29</v>
      </c>
      <c r="G24" s="8" t="s">
        <v>29</v>
      </c>
      <c r="H24" s="7"/>
      <c r="I24" s="8">
        <f t="shared" ref="I24:I25" si="3">SUM(J24:K24)</f>
        <v>81</v>
      </c>
      <c r="J24" s="24">
        <v>76</v>
      </c>
      <c r="K24" s="24">
        <v>5</v>
      </c>
      <c r="L24" s="7"/>
    </row>
    <row r="25" spans="1:12" ht="15.6" customHeight="1">
      <c r="A25" s="2"/>
      <c r="B25" s="7"/>
      <c r="C25" s="7"/>
      <c r="D25" s="672">
        <v>2024</v>
      </c>
      <c r="E25" s="8" t="s">
        <v>29</v>
      </c>
      <c r="F25" s="8" t="s">
        <v>29</v>
      </c>
      <c r="G25" s="8" t="s">
        <v>29</v>
      </c>
      <c r="I25" s="8">
        <f t="shared" si="3"/>
        <v>132</v>
      </c>
      <c r="J25" s="1794">
        <v>114</v>
      </c>
      <c r="K25" s="1795">
        <v>18</v>
      </c>
      <c r="L25" s="8"/>
    </row>
    <row r="26" spans="1:12" ht="8.1" customHeight="1">
      <c r="A26" s="2"/>
      <c r="B26" s="7"/>
      <c r="C26" s="7"/>
      <c r="D26" s="700"/>
      <c r="E26" s="8"/>
      <c r="F26" s="8"/>
      <c r="G26" s="8"/>
      <c r="H26" s="7"/>
      <c r="I26" s="8"/>
      <c r="J26" s="24"/>
      <c r="K26" s="24"/>
      <c r="L26" s="7"/>
    </row>
    <row r="27" spans="1:12" ht="15.6" customHeight="1">
      <c r="A27" s="2"/>
      <c r="B27" s="10" t="s">
        <v>19</v>
      </c>
      <c r="C27" s="7"/>
      <c r="D27" s="700"/>
      <c r="E27" s="8"/>
      <c r="F27" s="283"/>
      <c r="G27" s="283"/>
      <c r="H27" s="7"/>
      <c r="I27" s="8"/>
      <c r="J27" s="24"/>
      <c r="K27" s="24"/>
      <c r="L27" s="7"/>
    </row>
    <row r="28" spans="1:12" ht="15.6" customHeight="1">
      <c r="A28" s="2"/>
      <c r="B28" s="6" t="s">
        <v>656</v>
      </c>
      <c r="C28" s="7"/>
      <c r="D28" s="672">
        <v>2022</v>
      </c>
      <c r="E28" s="8">
        <f>SUM(F28:G28)</f>
        <v>61</v>
      </c>
      <c r="F28" s="283">
        <v>31</v>
      </c>
      <c r="G28" s="283">
        <v>30</v>
      </c>
      <c r="H28" s="7"/>
      <c r="I28" s="8">
        <f>SUM(J28:K28)</f>
        <v>307</v>
      </c>
      <c r="J28" s="24">
        <v>225</v>
      </c>
      <c r="K28" s="24">
        <v>82</v>
      </c>
      <c r="L28" s="7"/>
    </row>
    <row r="29" spans="1:12" ht="15.6" customHeight="1">
      <c r="A29" s="2"/>
      <c r="B29" s="9" t="s">
        <v>657</v>
      </c>
      <c r="C29" s="7"/>
      <c r="D29" s="700">
        <v>2023</v>
      </c>
      <c r="E29" s="8">
        <f t="shared" ref="E29:E30" si="4">SUM(F29:G29)</f>
        <v>57</v>
      </c>
      <c r="F29" s="283">
        <v>30</v>
      </c>
      <c r="G29" s="283">
        <v>27</v>
      </c>
      <c r="H29" s="7"/>
      <c r="I29" s="8">
        <f t="shared" ref="I29:I30" si="5">SUM(J29:K29)</f>
        <v>296</v>
      </c>
      <c r="J29" s="24">
        <v>217</v>
      </c>
      <c r="K29" s="24">
        <v>79</v>
      </c>
      <c r="L29" s="7"/>
    </row>
    <row r="30" spans="1:12" ht="15.6" customHeight="1">
      <c r="A30" s="2"/>
      <c r="B30" s="9"/>
      <c r="C30" s="7"/>
      <c r="D30" s="672">
        <v>2024</v>
      </c>
      <c r="E30" s="8">
        <f t="shared" si="4"/>
        <v>56</v>
      </c>
      <c r="F30" s="1794">
        <v>31</v>
      </c>
      <c r="G30" s="1794">
        <v>25</v>
      </c>
      <c r="I30" s="8">
        <f t="shared" si="5"/>
        <v>321</v>
      </c>
      <c r="J30" s="1794">
        <v>242</v>
      </c>
      <c r="K30" s="1795">
        <v>79</v>
      </c>
      <c r="L30" s="7"/>
    </row>
    <row r="31" spans="1:12" ht="8.1" customHeight="1">
      <c r="A31" s="2"/>
      <c r="B31" s="9"/>
      <c r="C31" s="7"/>
      <c r="D31" s="700"/>
      <c r="E31" s="8"/>
      <c r="F31" s="283"/>
      <c r="G31" s="283"/>
      <c r="H31" s="7"/>
      <c r="I31" s="8"/>
      <c r="J31" s="24"/>
      <c r="K31" s="24"/>
      <c r="L31" s="582"/>
    </row>
    <row r="32" spans="1:12" ht="15.6" customHeight="1">
      <c r="A32" s="2"/>
      <c r="B32" s="6" t="s">
        <v>658</v>
      </c>
      <c r="C32" s="7"/>
      <c r="D32" s="672">
        <v>2022</v>
      </c>
      <c r="E32" s="8">
        <f>SUM(F32:G32)</f>
        <v>24</v>
      </c>
      <c r="F32" s="283">
        <v>8</v>
      </c>
      <c r="G32" s="283">
        <v>16</v>
      </c>
      <c r="H32" s="11"/>
      <c r="I32" s="8">
        <f>SUM(J32:K32)</f>
        <v>122</v>
      </c>
      <c r="J32" s="24">
        <v>20</v>
      </c>
      <c r="K32" s="24">
        <v>102</v>
      </c>
      <c r="L32" s="7"/>
    </row>
    <row r="33" spans="1:12" ht="15.6" customHeight="1">
      <c r="A33" s="2"/>
      <c r="B33" s="9" t="s">
        <v>659</v>
      </c>
      <c r="C33" s="7"/>
      <c r="D33" s="700">
        <v>2023</v>
      </c>
      <c r="E33" s="8">
        <f t="shared" ref="E33:E34" si="6">SUM(F33:G33)</f>
        <v>25</v>
      </c>
      <c r="F33" s="283">
        <v>8</v>
      </c>
      <c r="G33" s="283">
        <v>17</v>
      </c>
      <c r="H33" s="11"/>
      <c r="I33" s="8">
        <f t="shared" ref="I33:I34" si="7">SUM(J33:K33)</f>
        <v>114</v>
      </c>
      <c r="J33" s="24">
        <v>24</v>
      </c>
      <c r="K33" s="24">
        <v>90</v>
      </c>
      <c r="L33" s="7"/>
    </row>
    <row r="34" spans="1:12" ht="15.6" customHeight="1">
      <c r="A34" s="2"/>
      <c r="B34" s="9"/>
      <c r="C34" s="7"/>
      <c r="D34" s="672">
        <v>2024</v>
      </c>
      <c r="E34" s="8">
        <f t="shared" si="6"/>
        <v>24</v>
      </c>
      <c r="F34" s="1794">
        <v>8</v>
      </c>
      <c r="G34" s="1794">
        <v>16</v>
      </c>
      <c r="I34" s="8">
        <f t="shared" si="7"/>
        <v>123</v>
      </c>
      <c r="J34" s="1794">
        <v>33</v>
      </c>
      <c r="K34" s="1795">
        <v>90</v>
      </c>
      <c r="L34" s="7"/>
    </row>
    <row r="35" spans="1:12" ht="8.1" customHeight="1">
      <c r="A35" s="2"/>
      <c r="B35" s="9"/>
      <c r="C35" s="7"/>
      <c r="D35" s="700"/>
      <c r="E35" s="8"/>
      <c r="F35" s="283"/>
      <c r="G35" s="283"/>
      <c r="H35" s="27"/>
      <c r="I35" s="8"/>
      <c r="J35" s="24"/>
      <c r="K35" s="24"/>
      <c r="L35" s="582"/>
    </row>
    <row r="36" spans="1:12" ht="15.6" customHeight="1">
      <c r="A36" s="2"/>
      <c r="B36" s="6" t="s">
        <v>1014</v>
      </c>
      <c r="C36" s="10"/>
      <c r="D36" s="672">
        <v>2022</v>
      </c>
      <c r="E36" s="8">
        <f>SUM(F36:G36)</f>
        <v>15</v>
      </c>
      <c r="F36" s="283">
        <v>4</v>
      </c>
      <c r="G36" s="283">
        <v>11</v>
      </c>
      <c r="H36" s="11"/>
      <c r="I36" s="8">
        <f>SUM(J36:K36)</f>
        <v>61</v>
      </c>
      <c r="J36" s="728">
        <v>27</v>
      </c>
      <c r="K36" s="24">
        <v>34</v>
      </c>
      <c r="L36" s="10"/>
    </row>
    <row r="37" spans="1:12" ht="15.6" customHeight="1">
      <c r="A37" s="2"/>
      <c r="B37" s="9" t="s">
        <v>1015</v>
      </c>
      <c r="C37" s="27"/>
      <c r="D37" s="700">
        <v>2023</v>
      </c>
      <c r="E37" s="8">
        <f t="shared" ref="E37:E38" si="8">SUM(F37:G37)</f>
        <v>15</v>
      </c>
      <c r="F37" s="283">
        <v>4</v>
      </c>
      <c r="G37" s="283">
        <v>11</v>
      </c>
      <c r="H37" s="7"/>
      <c r="I37" s="8">
        <f t="shared" ref="I37:I38" si="9">SUM(J37:K37)</f>
        <v>72</v>
      </c>
      <c r="J37" s="24">
        <v>36</v>
      </c>
      <c r="K37" s="24">
        <v>36</v>
      </c>
      <c r="L37" s="10"/>
    </row>
    <row r="38" spans="1:12" ht="15.6" customHeight="1">
      <c r="A38" s="2"/>
      <c r="B38" s="9"/>
      <c r="C38" s="27"/>
      <c r="D38" s="672">
        <v>2024</v>
      </c>
      <c r="E38" s="8">
        <f t="shared" si="8"/>
        <v>15</v>
      </c>
      <c r="F38" s="1794">
        <v>3</v>
      </c>
      <c r="G38" s="1794">
        <v>12</v>
      </c>
      <c r="I38" s="8">
        <f t="shared" si="9"/>
        <v>79</v>
      </c>
      <c r="J38" s="1794">
        <v>34</v>
      </c>
      <c r="K38" s="1795">
        <v>45</v>
      </c>
      <c r="L38" s="27"/>
    </row>
    <row r="39" spans="1:12" ht="8.1" customHeight="1">
      <c r="A39" s="2"/>
      <c r="B39" s="9"/>
      <c r="C39" s="27"/>
      <c r="D39" s="700"/>
      <c r="E39" s="8"/>
      <c r="F39" s="283"/>
      <c r="G39" s="283"/>
      <c r="H39" s="7"/>
      <c r="I39" s="8"/>
      <c r="J39" s="24"/>
      <c r="K39" s="24"/>
      <c r="L39" s="582"/>
    </row>
    <row r="40" spans="1:12" ht="15.6" customHeight="1">
      <c r="A40" s="2"/>
      <c r="B40" s="6" t="s">
        <v>1010</v>
      </c>
      <c r="C40" s="7"/>
      <c r="D40" s="672">
        <v>2022</v>
      </c>
      <c r="E40" s="8">
        <f>SUM(F40:G40)</f>
        <v>17</v>
      </c>
      <c r="F40" s="283">
        <v>4</v>
      </c>
      <c r="G40" s="283">
        <v>13</v>
      </c>
      <c r="H40" s="11"/>
      <c r="I40" s="8">
        <f>SUM(J40:K40)</f>
        <v>40</v>
      </c>
      <c r="J40" s="24">
        <v>1</v>
      </c>
      <c r="K40" s="24">
        <v>39</v>
      </c>
      <c r="L40" s="10"/>
    </row>
    <row r="41" spans="1:12" ht="15.6" customHeight="1">
      <c r="A41" s="2"/>
      <c r="B41" s="9" t="s">
        <v>1011</v>
      </c>
      <c r="C41" s="7"/>
      <c r="D41" s="700">
        <v>2023</v>
      </c>
      <c r="E41" s="8">
        <f t="shared" ref="E41:E42" si="10">SUM(F41:G41)</f>
        <v>17</v>
      </c>
      <c r="F41" s="283">
        <v>3</v>
      </c>
      <c r="G41" s="283">
        <v>14</v>
      </c>
      <c r="H41" s="11"/>
      <c r="I41" s="8">
        <f t="shared" ref="I41:I42" si="11">SUM(J41:K41)</f>
        <v>32</v>
      </c>
      <c r="J41" s="24">
        <v>1</v>
      </c>
      <c r="K41" s="24">
        <v>31</v>
      </c>
      <c r="L41" s="7"/>
    </row>
    <row r="42" spans="1:12" ht="15.6" customHeight="1">
      <c r="A42" s="2"/>
      <c r="B42" s="9"/>
      <c r="C42" s="7"/>
      <c r="D42" s="672">
        <v>2024</v>
      </c>
      <c r="E42" s="8">
        <f t="shared" si="10"/>
        <v>17</v>
      </c>
      <c r="F42" s="1794">
        <v>3</v>
      </c>
      <c r="G42" s="1794">
        <v>14</v>
      </c>
      <c r="I42" s="8">
        <f t="shared" si="11"/>
        <v>34</v>
      </c>
      <c r="J42" s="1866" t="s">
        <v>29</v>
      </c>
      <c r="K42" s="1795">
        <v>34</v>
      </c>
      <c r="L42" s="7"/>
    </row>
    <row r="43" spans="1:12" ht="8.1" customHeight="1">
      <c r="A43" s="2"/>
      <c r="B43" s="9"/>
      <c r="C43" s="7"/>
      <c r="D43" s="700"/>
      <c r="E43" s="8"/>
      <c r="F43" s="283"/>
      <c r="G43" s="283"/>
      <c r="H43" s="27"/>
      <c r="I43" s="8"/>
      <c r="J43" s="24"/>
      <c r="K43" s="24"/>
      <c r="L43" s="582"/>
    </row>
    <row r="44" spans="1:12" ht="15.6" customHeight="1">
      <c r="A44" s="2"/>
      <c r="B44" s="6" t="s">
        <v>1012</v>
      </c>
      <c r="C44" s="10"/>
      <c r="D44" s="672">
        <v>2022</v>
      </c>
      <c r="E44" s="8">
        <f>SUM(F44:G44)</f>
        <v>19</v>
      </c>
      <c r="F44" s="283">
        <v>10</v>
      </c>
      <c r="G44" s="283">
        <v>9</v>
      </c>
      <c r="H44" s="11"/>
      <c r="I44" s="8">
        <f>SUM(J44:K44)</f>
        <v>96</v>
      </c>
      <c r="J44" s="25">
        <v>43</v>
      </c>
      <c r="K44" s="25">
        <v>53</v>
      </c>
      <c r="L44" s="10"/>
    </row>
    <row r="45" spans="1:12" ht="15.6" customHeight="1">
      <c r="A45" s="2"/>
      <c r="B45" s="9" t="s">
        <v>1013</v>
      </c>
      <c r="C45" s="27"/>
      <c r="D45" s="700">
        <v>2023</v>
      </c>
      <c r="E45" s="8">
        <f t="shared" ref="E45:E46" si="12">SUM(F45:G45)</f>
        <v>22</v>
      </c>
      <c r="F45" s="283">
        <v>11</v>
      </c>
      <c r="G45" s="283">
        <v>11</v>
      </c>
      <c r="H45" s="7"/>
      <c r="I45" s="8">
        <f t="shared" ref="I45:I46" si="13">SUM(J45:K45)</f>
        <v>124</v>
      </c>
      <c r="J45" s="24">
        <v>71</v>
      </c>
      <c r="K45" s="24">
        <v>53</v>
      </c>
      <c r="L45" s="10"/>
    </row>
    <row r="46" spans="1:12" ht="15.6" customHeight="1">
      <c r="A46" s="2"/>
      <c r="B46" s="9"/>
      <c r="C46" s="27"/>
      <c r="D46" s="672">
        <v>2024</v>
      </c>
      <c r="E46" s="8">
        <f t="shared" si="12"/>
        <v>23</v>
      </c>
      <c r="F46" s="1794">
        <v>12</v>
      </c>
      <c r="G46" s="1794">
        <v>11</v>
      </c>
      <c r="I46" s="8">
        <f t="shared" si="13"/>
        <v>157</v>
      </c>
      <c r="J46" s="1794">
        <v>103</v>
      </c>
      <c r="K46" s="1795">
        <v>54</v>
      </c>
      <c r="L46" s="27"/>
    </row>
    <row r="47" spans="1:12" ht="8.1" customHeight="1">
      <c r="A47" s="2"/>
      <c r="B47" s="9"/>
      <c r="C47" s="27"/>
      <c r="D47" s="700"/>
      <c r="E47" s="8"/>
      <c r="F47" s="283"/>
      <c r="G47" s="283"/>
      <c r="H47" s="7"/>
      <c r="I47" s="8"/>
      <c r="J47" s="24"/>
      <c r="K47" s="24"/>
      <c r="L47" s="582"/>
    </row>
    <row r="48" spans="1:12" ht="15.6" customHeight="1">
      <c r="A48" s="2"/>
      <c r="B48" s="6" t="s">
        <v>660</v>
      </c>
      <c r="C48" s="7"/>
      <c r="D48" s="672">
        <v>2022</v>
      </c>
      <c r="E48" s="8">
        <f>SUM(F48:G48)</f>
        <v>34</v>
      </c>
      <c r="F48" s="283">
        <v>21</v>
      </c>
      <c r="G48" s="283">
        <v>13</v>
      </c>
      <c r="H48" s="7"/>
      <c r="I48" s="8">
        <f>SUM(J48:K48)</f>
        <v>194</v>
      </c>
      <c r="J48" s="26">
        <v>163</v>
      </c>
      <c r="K48" s="26">
        <v>31</v>
      </c>
      <c r="L48" s="10"/>
    </row>
    <row r="49" spans="1:12" ht="15.6" customHeight="1">
      <c r="A49" s="2"/>
      <c r="B49" s="9" t="s">
        <v>661</v>
      </c>
      <c r="C49" s="7"/>
      <c r="D49" s="700">
        <v>2023</v>
      </c>
      <c r="E49" s="8">
        <f t="shared" ref="E49:E50" si="14">SUM(F49:G49)</f>
        <v>33</v>
      </c>
      <c r="F49" s="8">
        <v>20</v>
      </c>
      <c r="G49" s="8">
        <v>13</v>
      </c>
      <c r="H49" s="11"/>
      <c r="I49" s="8">
        <f t="shared" ref="I49:I50" si="15">SUM(J49:K49)</f>
        <v>266</v>
      </c>
      <c r="J49" s="24">
        <v>228</v>
      </c>
      <c r="K49" s="24">
        <v>38</v>
      </c>
      <c r="L49" s="7"/>
    </row>
    <row r="50" spans="1:12" ht="15.6" customHeight="1">
      <c r="A50" s="2"/>
      <c r="B50" s="9"/>
      <c r="C50" s="7"/>
      <c r="D50" s="672">
        <v>2024</v>
      </c>
      <c r="E50" s="8">
        <f t="shared" si="14"/>
        <v>33</v>
      </c>
      <c r="F50" s="1794">
        <v>19</v>
      </c>
      <c r="G50" s="1794">
        <v>14</v>
      </c>
      <c r="I50" s="8">
        <f t="shared" si="15"/>
        <v>291</v>
      </c>
      <c r="J50" s="1794">
        <v>246</v>
      </c>
      <c r="K50" s="1795">
        <v>45</v>
      </c>
      <c r="L50" s="7"/>
    </row>
    <row r="51" spans="1:12" ht="8.1" customHeight="1">
      <c r="A51" s="2"/>
      <c r="B51" s="27"/>
      <c r="C51" s="7"/>
      <c r="D51" s="700"/>
      <c r="E51" s="8"/>
      <c r="F51" s="8"/>
      <c r="G51" s="8"/>
      <c r="H51" s="11"/>
      <c r="I51" s="8"/>
      <c r="J51" s="24"/>
      <c r="K51" s="24"/>
      <c r="L51" s="7"/>
    </row>
    <row r="52" spans="1:12" ht="15.6" customHeight="1">
      <c r="A52" s="2"/>
      <c r="B52" s="10" t="s">
        <v>45</v>
      </c>
      <c r="C52" s="7"/>
      <c r="D52" s="700"/>
      <c r="E52" s="8"/>
      <c r="F52" s="8"/>
      <c r="G52" s="8"/>
      <c r="H52" s="27"/>
      <c r="I52" s="8"/>
      <c r="J52" s="24"/>
      <c r="K52" s="24"/>
      <c r="L52" s="7"/>
    </row>
    <row r="53" spans="1:12" ht="15.6" customHeight="1">
      <c r="A53" s="2"/>
      <c r="B53" s="6" t="s">
        <v>662</v>
      </c>
      <c r="C53" s="10"/>
      <c r="D53" s="672">
        <v>2022</v>
      </c>
      <c r="E53" s="8">
        <f>SUM(F53:G53)</f>
        <v>45</v>
      </c>
      <c r="F53" s="8">
        <v>28</v>
      </c>
      <c r="G53" s="8">
        <v>17</v>
      </c>
      <c r="H53" s="8"/>
      <c r="I53" s="8">
        <f>SUM(J53:K53)</f>
        <v>377</v>
      </c>
      <c r="J53" s="8">
        <v>241</v>
      </c>
      <c r="K53" s="8">
        <v>136</v>
      </c>
      <c r="L53" s="10"/>
    </row>
    <row r="54" spans="1:12" ht="15.6" customHeight="1">
      <c r="A54" s="2"/>
      <c r="B54" s="9" t="s">
        <v>663</v>
      </c>
      <c r="C54" s="27"/>
      <c r="D54" s="700">
        <v>2023</v>
      </c>
      <c r="E54" s="8">
        <f t="shared" ref="E54:E55" si="16">SUM(F54:G54)</f>
        <v>44</v>
      </c>
      <c r="F54" s="8">
        <v>27</v>
      </c>
      <c r="G54" s="8">
        <v>17</v>
      </c>
      <c r="H54" s="8"/>
      <c r="I54" s="8">
        <f t="shared" ref="I54:I55" si="17">SUM(J54:K54)</f>
        <v>445</v>
      </c>
      <c r="J54" s="8">
        <v>318</v>
      </c>
      <c r="K54" s="8">
        <v>127</v>
      </c>
      <c r="L54" s="10"/>
    </row>
    <row r="55" spans="1:12" ht="15.6" customHeight="1">
      <c r="A55" s="2"/>
      <c r="B55" s="9"/>
      <c r="C55" s="27"/>
      <c r="D55" s="672">
        <v>2024</v>
      </c>
      <c r="E55" s="8">
        <f t="shared" si="16"/>
        <v>43</v>
      </c>
      <c r="F55" s="1794">
        <v>28</v>
      </c>
      <c r="G55" s="1794">
        <v>15</v>
      </c>
      <c r="I55" s="8">
        <f t="shared" si="17"/>
        <v>444</v>
      </c>
      <c r="J55" s="1794">
        <v>328</v>
      </c>
      <c r="K55" s="1795">
        <v>116</v>
      </c>
      <c r="L55" s="27"/>
    </row>
    <row r="56" spans="1:12" ht="8.1" customHeight="1">
      <c r="A56" s="2"/>
      <c r="B56" s="9"/>
      <c r="C56" s="27"/>
      <c r="D56" s="700"/>
      <c r="E56" s="8"/>
      <c r="F56" s="8"/>
      <c r="G56" s="8"/>
      <c r="H56" s="8"/>
      <c r="I56" s="8"/>
      <c r="J56" s="8"/>
      <c r="K56" s="8"/>
      <c r="L56" s="582"/>
    </row>
    <row r="57" spans="1:12" ht="15.6" customHeight="1">
      <c r="A57" s="2"/>
      <c r="B57" s="6" t="s">
        <v>1035</v>
      </c>
      <c r="C57" s="7"/>
      <c r="D57" s="672">
        <v>2022</v>
      </c>
      <c r="E57" s="8">
        <f>SUM(F57:G57)</f>
        <v>14</v>
      </c>
      <c r="F57" s="8">
        <v>6</v>
      </c>
      <c r="G57" s="8">
        <v>8</v>
      </c>
      <c r="H57" s="8"/>
      <c r="I57" s="8">
        <f>SUM(J57:K57)</f>
        <v>40</v>
      </c>
      <c r="J57" s="8">
        <v>10</v>
      </c>
      <c r="K57" s="8">
        <v>30</v>
      </c>
      <c r="L57" s="10"/>
    </row>
    <row r="58" spans="1:12" ht="15.6" customHeight="1">
      <c r="A58" s="2"/>
      <c r="B58" s="9" t="s">
        <v>1036</v>
      </c>
      <c r="C58" s="7"/>
      <c r="D58" s="700">
        <v>2023</v>
      </c>
      <c r="E58" s="8">
        <f t="shared" ref="E58:E59" si="18">SUM(F58:G58)</f>
        <v>14</v>
      </c>
      <c r="F58" s="8">
        <v>6</v>
      </c>
      <c r="G58" s="8">
        <v>8</v>
      </c>
      <c r="H58" s="8"/>
      <c r="I58" s="8">
        <f t="shared" ref="I58:I59" si="19">SUM(J58:K58)</f>
        <v>63</v>
      </c>
      <c r="J58" s="8">
        <v>26</v>
      </c>
      <c r="K58" s="8">
        <v>37</v>
      </c>
      <c r="L58" s="7"/>
    </row>
    <row r="59" spans="1:12" ht="15.6" customHeight="1">
      <c r="A59" s="2"/>
      <c r="B59" s="9"/>
      <c r="C59" s="7"/>
      <c r="D59" s="672">
        <v>2024</v>
      </c>
      <c r="E59" s="8">
        <f t="shared" si="18"/>
        <v>14</v>
      </c>
      <c r="F59" s="1794">
        <v>5</v>
      </c>
      <c r="G59" s="1794">
        <v>9</v>
      </c>
      <c r="I59" s="8">
        <f t="shared" si="19"/>
        <v>65</v>
      </c>
      <c r="J59" s="1794">
        <v>28</v>
      </c>
      <c r="K59" s="1795">
        <v>37</v>
      </c>
      <c r="L59" s="7"/>
    </row>
    <row r="60" spans="1:12" ht="8.1" customHeight="1">
      <c r="A60" s="2"/>
      <c r="B60" s="9"/>
      <c r="C60" s="7"/>
      <c r="D60" s="700"/>
      <c r="E60" s="8"/>
      <c r="F60" s="8"/>
      <c r="G60" s="8"/>
      <c r="H60" s="8"/>
      <c r="I60" s="8"/>
      <c r="J60" s="8"/>
      <c r="K60" s="8"/>
      <c r="L60" s="582"/>
    </row>
    <row r="61" spans="1:12" ht="15.6" customHeight="1">
      <c r="A61" s="2"/>
      <c r="B61" s="6" t="s">
        <v>664</v>
      </c>
      <c r="C61" s="7"/>
      <c r="D61" s="672">
        <v>2022</v>
      </c>
      <c r="E61" s="8">
        <f>SUM(F61:G61)</f>
        <v>14</v>
      </c>
      <c r="F61" s="8">
        <v>5</v>
      </c>
      <c r="G61" s="8">
        <v>9</v>
      </c>
      <c r="H61" s="8"/>
      <c r="I61" s="8">
        <f>SUM(J61:K61)</f>
        <v>78</v>
      </c>
      <c r="J61" s="8">
        <v>29</v>
      </c>
      <c r="K61" s="8">
        <v>49</v>
      </c>
      <c r="L61" s="7"/>
    </row>
    <row r="62" spans="1:12" ht="15.6" customHeight="1">
      <c r="A62" s="2"/>
      <c r="B62" s="9" t="s">
        <v>665</v>
      </c>
      <c r="C62" s="7"/>
      <c r="D62" s="700">
        <v>2023</v>
      </c>
      <c r="E62" s="8">
        <f t="shared" ref="E62:E63" si="20">SUM(F62:G62)</f>
        <v>15</v>
      </c>
      <c r="F62" s="8">
        <v>5</v>
      </c>
      <c r="G62" s="8">
        <v>10</v>
      </c>
      <c r="H62" s="8"/>
      <c r="I62" s="8">
        <f t="shared" ref="I62:I63" si="21">SUM(J62:K62)</f>
        <v>101</v>
      </c>
      <c r="J62" s="8">
        <v>30</v>
      </c>
      <c r="K62" s="8">
        <v>71</v>
      </c>
      <c r="L62" s="7"/>
    </row>
    <row r="63" spans="1:12" ht="15.6" customHeight="1">
      <c r="A63" s="2"/>
      <c r="B63" s="9"/>
      <c r="C63" s="7"/>
      <c r="D63" s="672">
        <v>2024</v>
      </c>
      <c r="E63" s="8">
        <f t="shared" si="20"/>
        <v>14</v>
      </c>
      <c r="F63" s="1794">
        <v>5</v>
      </c>
      <c r="G63" s="1794">
        <v>9</v>
      </c>
      <c r="I63" s="8">
        <f t="shared" si="21"/>
        <v>115</v>
      </c>
      <c r="J63" s="1794">
        <v>38</v>
      </c>
      <c r="K63" s="1795">
        <v>77</v>
      </c>
      <c r="L63" s="27"/>
    </row>
    <row r="64" spans="1:12" ht="8.1" customHeight="1">
      <c r="A64" s="2"/>
      <c r="B64" s="9"/>
      <c r="C64" s="7"/>
      <c r="D64" s="700"/>
      <c r="E64" s="8"/>
      <c r="F64" s="8"/>
      <c r="G64" s="8"/>
      <c r="H64" s="8"/>
      <c r="I64" s="8"/>
      <c r="J64" s="8"/>
      <c r="K64" s="8"/>
      <c r="L64" s="582"/>
    </row>
    <row r="65" spans="1:12" ht="15.6" customHeight="1">
      <c r="A65" s="2"/>
      <c r="B65" s="6" t="s">
        <v>666</v>
      </c>
      <c r="C65" s="7"/>
      <c r="D65" s="672">
        <v>2022</v>
      </c>
      <c r="E65" s="8">
        <f>SUM(F65:G65)</f>
        <v>21</v>
      </c>
      <c r="F65" s="8">
        <v>6</v>
      </c>
      <c r="G65" s="8">
        <v>15</v>
      </c>
      <c r="H65" s="8"/>
      <c r="I65" s="8">
        <f>SUM(J65:K65)</f>
        <v>149</v>
      </c>
      <c r="J65" s="8">
        <v>101</v>
      </c>
      <c r="K65" s="8">
        <v>48</v>
      </c>
      <c r="L65" s="10"/>
    </row>
    <row r="66" spans="1:12" ht="15.6" customHeight="1">
      <c r="A66" s="2"/>
      <c r="B66" s="9" t="s">
        <v>667</v>
      </c>
      <c r="C66" s="7"/>
      <c r="D66" s="700">
        <v>2023</v>
      </c>
      <c r="E66" s="8">
        <f t="shared" ref="E66:E67" si="22">SUM(F66:G66)</f>
        <v>21</v>
      </c>
      <c r="F66" s="8">
        <v>5</v>
      </c>
      <c r="G66" s="8">
        <v>16</v>
      </c>
      <c r="H66" s="8"/>
      <c r="I66" s="8">
        <f t="shared" ref="I66:I67" si="23">SUM(J66:K66)</f>
        <v>147</v>
      </c>
      <c r="J66" s="8">
        <v>90</v>
      </c>
      <c r="K66" s="8">
        <v>57</v>
      </c>
      <c r="L66" s="7"/>
    </row>
    <row r="67" spans="1:12" ht="15.6" customHeight="1">
      <c r="A67" s="2"/>
      <c r="B67" s="9"/>
      <c r="C67" s="7"/>
      <c r="D67" s="672">
        <v>2024</v>
      </c>
      <c r="E67" s="8">
        <f t="shared" si="22"/>
        <v>21</v>
      </c>
      <c r="F67" s="1794">
        <v>5</v>
      </c>
      <c r="G67" s="1794">
        <v>16</v>
      </c>
      <c r="I67" s="8">
        <f t="shared" si="23"/>
        <v>167</v>
      </c>
      <c r="J67" s="1794">
        <v>106</v>
      </c>
      <c r="K67" s="1795">
        <v>61</v>
      </c>
      <c r="L67" s="27"/>
    </row>
    <row r="68" spans="1:12" ht="8.1" customHeight="1">
      <c r="A68" s="2"/>
      <c r="B68" s="9"/>
      <c r="C68" s="7"/>
      <c r="D68" s="700"/>
      <c r="E68" s="8"/>
      <c r="F68" s="8"/>
      <c r="G68" s="8"/>
      <c r="H68" s="8"/>
      <c r="I68" s="8"/>
      <c r="J68" s="8"/>
      <c r="K68" s="8"/>
      <c r="L68" s="582"/>
    </row>
    <row r="69" spans="1:12" ht="15.6" customHeight="1">
      <c r="A69" s="2"/>
      <c r="B69" s="6" t="s">
        <v>668</v>
      </c>
      <c r="C69" s="10"/>
      <c r="D69" s="672">
        <v>2022</v>
      </c>
      <c r="E69" s="8">
        <f>SUM(F69:G69)</f>
        <v>31</v>
      </c>
      <c r="F69" s="8">
        <v>12</v>
      </c>
      <c r="G69" s="8">
        <v>19</v>
      </c>
      <c r="H69" s="8"/>
      <c r="I69" s="8">
        <f>SUM(J69:K69)</f>
        <v>228</v>
      </c>
      <c r="J69" s="8">
        <v>147</v>
      </c>
      <c r="K69" s="8">
        <v>81</v>
      </c>
      <c r="L69" s="10"/>
    </row>
    <row r="70" spans="1:12" ht="15.6" customHeight="1">
      <c r="A70" s="2"/>
      <c r="B70" s="9" t="s">
        <v>669</v>
      </c>
      <c r="C70" s="27"/>
      <c r="D70" s="700">
        <v>2023</v>
      </c>
      <c r="E70" s="8">
        <f t="shared" ref="E70:E71" si="24">SUM(F70:G70)</f>
        <v>31</v>
      </c>
      <c r="F70" s="8">
        <v>14</v>
      </c>
      <c r="G70" s="8">
        <v>17</v>
      </c>
      <c r="H70" s="8"/>
      <c r="I70" s="8">
        <f t="shared" ref="I70:I71" si="25">SUM(J70:K70)</f>
        <v>215</v>
      </c>
      <c r="J70" s="8">
        <v>150</v>
      </c>
      <c r="K70" s="8">
        <v>65</v>
      </c>
      <c r="L70" s="10"/>
    </row>
    <row r="71" spans="1:12" ht="15.6" customHeight="1">
      <c r="A71" s="2"/>
      <c r="B71" s="9"/>
      <c r="C71" s="27"/>
      <c r="D71" s="672">
        <v>2024</v>
      </c>
      <c r="E71" s="8">
        <f t="shared" si="24"/>
        <v>32</v>
      </c>
      <c r="F71" s="1794">
        <v>14</v>
      </c>
      <c r="G71" s="1794">
        <v>18</v>
      </c>
      <c r="I71" s="8">
        <f t="shared" si="25"/>
        <v>229</v>
      </c>
      <c r="J71" s="1794">
        <v>155</v>
      </c>
      <c r="K71" s="1795">
        <v>74</v>
      </c>
      <c r="L71" s="27"/>
    </row>
    <row r="72" spans="1:12" ht="8.1" customHeight="1">
      <c r="A72" s="2"/>
      <c r="B72" s="9"/>
      <c r="C72" s="27"/>
      <c r="D72" s="700"/>
      <c r="E72" s="8"/>
      <c r="F72" s="8"/>
      <c r="G72" s="8"/>
      <c r="H72" s="8"/>
      <c r="I72" s="8"/>
      <c r="J72" s="8"/>
      <c r="K72" s="8"/>
      <c r="L72" s="27"/>
    </row>
    <row r="73" spans="1:12" ht="15.6" customHeight="1">
      <c r="A73" s="2"/>
      <c r="B73" s="6" t="s">
        <v>670</v>
      </c>
      <c r="C73" s="10"/>
      <c r="D73" s="672">
        <v>2022</v>
      </c>
      <c r="E73" s="8">
        <f>SUM(F73:G73)</f>
        <v>20</v>
      </c>
      <c r="F73" s="8">
        <v>6</v>
      </c>
      <c r="G73" s="8">
        <v>14</v>
      </c>
      <c r="H73" s="8"/>
      <c r="I73" s="8">
        <f>SUM(J73:K73)</f>
        <v>193</v>
      </c>
      <c r="J73" s="8">
        <v>114</v>
      </c>
      <c r="K73" s="8">
        <v>79</v>
      </c>
      <c r="L73" s="10"/>
    </row>
    <row r="74" spans="1:12" ht="15.6" customHeight="1">
      <c r="A74" s="2"/>
      <c r="B74" s="9" t="s">
        <v>671</v>
      </c>
      <c r="C74" s="27"/>
      <c r="D74" s="700">
        <v>2023</v>
      </c>
      <c r="E74" s="8">
        <f t="shared" ref="E74:E75" si="26">SUM(F74:G74)</f>
        <v>20</v>
      </c>
      <c r="F74" s="8">
        <v>6</v>
      </c>
      <c r="G74" s="8">
        <v>14</v>
      </c>
      <c r="H74" s="8"/>
      <c r="I74" s="8">
        <f t="shared" ref="I74:I75" si="27">SUM(J74:K74)</f>
        <v>220</v>
      </c>
      <c r="J74" s="8">
        <v>134</v>
      </c>
      <c r="K74" s="8">
        <v>86</v>
      </c>
      <c r="L74" s="10"/>
    </row>
    <row r="75" spans="1:12" ht="15.6" customHeight="1">
      <c r="A75" s="2"/>
      <c r="B75" s="9"/>
      <c r="C75" s="27"/>
      <c r="D75" s="672">
        <v>2024</v>
      </c>
      <c r="E75" s="8">
        <f t="shared" si="26"/>
        <v>21</v>
      </c>
      <c r="F75" s="1794">
        <v>6</v>
      </c>
      <c r="G75" s="1794">
        <v>15</v>
      </c>
      <c r="I75" s="8">
        <f t="shared" si="27"/>
        <v>222</v>
      </c>
      <c r="J75" s="1794">
        <v>135</v>
      </c>
      <c r="K75" s="1795">
        <v>87</v>
      </c>
      <c r="L75" s="10"/>
    </row>
    <row r="76" spans="1:12" ht="8.1" customHeight="1">
      <c r="A76" s="2"/>
      <c r="B76" s="9"/>
      <c r="C76" s="27"/>
      <c r="D76" s="700"/>
      <c r="E76" s="8"/>
      <c r="F76" s="8"/>
      <c r="G76" s="8"/>
      <c r="H76" s="8"/>
      <c r="I76" s="8"/>
      <c r="J76" s="8"/>
      <c r="K76" s="8"/>
      <c r="L76" s="27"/>
    </row>
    <row r="77" spans="1:12" ht="15.6" customHeight="1">
      <c r="A77" s="2"/>
      <c r="B77" s="6" t="s">
        <v>672</v>
      </c>
      <c r="C77" s="10"/>
      <c r="D77" s="672">
        <v>2022</v>
      </c>
      <c r="E77" s="8">
        <f>SUM(F77:G77)</f>
        <v>20</v>
      </c>
      <c r="F77" s="8">
        <v>4</v>
      </c>
      <c r="G77" s="8">
        <v>16</v>
      </c>
      <c r="H77" s="8"/>
      <c r="I77" s="8">
        <f>SUM(J77:K77)</f>
        <v>135</v>
      </c>
      <c r="J77" s="8">
        <v>51</v>
      </c>
      <c r="K77" s="8">
        <v>84</v>
      </c>
      <c r="L77" s="10"/>
    </row>
    <row r="78" spans="1:12" ht="15.6" customHeight="1">
      <c r="A78" s="2"/>
      <c r="B78" s="9" t="s">
        <v>673</v>
      </c>
      <c r="C78" s="27"/>
      <c r="D78" s="700">
        <v>2023</v>
      </c>
      <c r="E78" s="8">
        <f t="shared" ref="E78:E79" si="28">SUM(F78:G78)</f>
        <v>18</v>
      </c>
      <c r="F78" s="8">
        <v>3</v>
      </c>
      <c r="G78" s="8">
        <v>15</v>
      </c>
      <c r="H78" s="8"/>
      <c r="I78" s="8">
        <f t="shared" ref="I78:I79" si="29">SUM(J78:K78)</f>
        <v>131</v>
      </c>
      <c r="J78" s="8">
        <v>64</v>
      </c>
      <c r="K78" s="8">
        <v>67</v>
      </c>
      <c r="L78" s="10"/>
    </row>
    <row r="79" spans="1:12" ht="15.6" customHeight="1">
      <c r="A79" s="2"/>
      <c r="B79" s="9"/>
      <c r="C79" s="27"/>
      <c r="D79" s="672">
        <v>2024</v>
      </c>
      <c r="E79" s="8">
        <f t="shared" si="28"/>
        <v>19</v>
      </c>
      <c r="F79" s="1794">
        <v>4</v>
      </c>
      <c r="G79" s="1794">
        <v>15</v>
      </c>
      <c r="I79" s="8">
        <f t="shared" si="29"/>
        <v>142</v>
      </c>
      <c r="J79" s="1794">
        <v>78</v>
      </c>
      <c r="K79" s="1795">
        <v>64</v>
      </c>
      <c r="L79" s="27"/>
    </row>
    <row r="80" spans="1:12" ht="8.1" customHeight="1" thickBot="1">
      <c r="A80" s="703"/>
      <c r="B80" s="704"/>
      <c r="C80" s="704"/>
      <c r="D80" s="705"/>
      <c r="E80" s="704"/>
      <c r="F80" s="706"/>
      <c r="G80" s="706"/>
      <c r="H80" s="704"/>
      <c r="I80" s="707"/>
      <c r="J80" s="708"/>
      <c r="K80" s="708"/>
      <c r="L80" s="708"/>
    </row>
    <row r="81" spans="1:12" s="594" customFormat="1" ht="16.5" customHeight="1">
      <c r="A81" s="719"/>
      <c r="B81" s="719"/>
      <c r="C81" s="720"/>
      <c r="D81" s="721"/>
      <c r="E81" s="720"/>
      <c r="F81" s="722"/>
      <c r="G81" s="722"/>
      <c r="H81" s="720"/>
      <c r="I81" s="719"/>
      <c r="J81" s="723"/>
      <c r="K81" s="724"/>
      <c r="L81" s="374" t="s">
        <v>804</v>
      </c>
    </row>
    <row r="82" spans="1:12" s="594" customFormat="1" ht="16.5" customHeight="1">
      <c r="A82" s="480"/>
      <c r="B82" s="480"/>
      <c r="C82" s="720"/>
      <c r="D82" s="721"/>
      <c r="E82" s="720"/>
      <c r="F82" s="722"/>
      <c r="G82" s="722"/>
      <c r="H82" s="720"/>
      <c r="I82" s="725"/>
      <c r="J82" s="723"/>
      <c r="K82" s="724"/>
      <c r="L82" s="375" t="s">
        <v>786</v>
      </c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39997558519241921"/>
  </sheetPr>
  <dimension ref="A1:O77"/>
  <sheetViews>
    <sheetView view="pageBreakPreview" topLeftCell="B1" zoomScale="80" zoomScaleNormal="100" zoomScaleSheetLayoutView="80" workbookViewId="0">
      <selection activeCell="K1" sqref="K1:K2"/>
    </sheetView>
  </sheetViews>
  <sheetFormatPr defaultColWidth="12.5703125" defaultRowHeight="17.25"/>
  <cols>
    <col min="1" max="1" width="1.28515625" style="577" customWidth="1"/>
    <col min="2" max="2" width="13" style="577" customWidth="1"/>
    <col min="3" max="3" width="39" style="577" customWidth="1"/>
    <col min="4" max="4" width="9.5703125" style="578" customWidth="1"/>
    <col min="5" max="5" width="8.5703125" style="1898" customWidth="1"/>
    <col min="6" max="6" width="11.28515625" style="1898" customWidth="1"/>
    <col min="7" max="7" width="12.28515625" style="1898" customWidth="1"/>
    <col min="8" max="8" width="1.140625" style="577" customWidth="1"/>
    <col min="9" max="9" width="8.5703125" style="1705" customWidth="1"/>
    <col min="10" max="10" width="11.28515625" style="1888" customWidth="1"/>
    <col min="11" max="11" width="12.28515625" style="1888" customWidth="1"/>
    <col min="12" max="12" width="1.140625" style="577" customWidth="1"/>
    <col min="13" max="16384" width="12.5703125" style="577"/>
  </cols>
  <sheetData>
    <row r="1" spans="1:15">
      <c r="G1" s="1891"/>
      <c r="K1" s="2380" t="s">
        <v>110</v>
      </c>
    </row>
    <row r="2" spans="1:15">
      <c r="K2" s="2381" t="s">
        <v>111</v>
      </c>
    </row>
    <row r="3" spans="1:15" s="638" customFormat="1" ht="10.15" customHeight="1">
      <c r="D3" s="659"/>
      <c r="E3" s="1891"/>
      <c r="F3" s="1891"/>
      <c r="I3" s="1849"/>
      <c r="J3" s="1462"/>
      <c r="K3" s="1462"/>
    </row>
    <row r="4" spans="1:15" s="1" customFormat="1" ht="16.5" customHeight="1">
      <c r="B4" s="676" t="s">
        <v>1445</v>
      </c>
      <c r="C4" s="677" t="s">
        <v>1201</v>
      </c>
      <c r="D4" s="678"/>
      <c r="E4" s="1892"/>
      <c r="F4" s="1862"/>
      <c r="G4" s="1862"/>
      <c r="I4" s="1870"/>
      <c r="J4" s="1876"/>
      <c r="K4" s="1876"/>
    </row>
    <row r="5" spans="1:15" s="1" customFormat="1" ht="20.100000000000001" customHeight="1">
      <c r="B5" s="681" t="s">
        <v>1446</v>
      </c>
      <c r="C5" s="682" t="s">
        <v>1151</v>
      </c>
      <c r="D5" s="683"/>
      <c r="E5" s="1892"/>
      <c r="F5" s="1862"/>
      <c r="G5" s="1862"/>
      <c r="I5" s="1870"/>
      <c r="J5" s="1876"/>
      <c r="K5" s="1876"/>
    </row>
    <row r="6" spans="1:15" s="1973" customFormat="1" ht="20.100000000000001" customHeight="1" thickBot="1">
      <c r="D6" s="1974"/>
      <c r="E6" s="1975"/>
      <c r="F6" s="1976"/>
      <c r="G6" s="1976"/>
      <c r="I6" s="1977"/>
      <c r="J6" s="1978"/>
      <c r="K6" s="1978"/>
    </row>
    <row r="7" spans="1:15" s="13" customFormat="1" ht="2.25" customHeight="1" thickTop="1">
      <c r="A7" s="686"/>
      <c r="B7" s="686"/>
      <c r="C7" s="686"/>
      <c r="D7" s="687"/>
      <c r="E7" s="2352" t="s">
        <v>393</v>
      </c>
      <c r="F7" s="2352"/>
      <c r="G7" s="2352"/>
      <c r="H7" s="686"/>
      <c r="I7" s="1871"/>
      <c r="J7" s="1877"/>
      <c r="K7" s="1877"/>
      <c r="L7" s="686"/>
    </row>
    <row r="8" spans="1:15" s="13" customFormat="1" ht="15" customHeight="1">
      <c r="A8" s="7"/>
      <c r="B8" s="10" t="s">
        <v>568</v>
      </c>
      <c r="C8" s="7"/>
      <c r="D8" s="690" t="s">
        <v>1</v>
      </c>
      <c r="E8" s="2353"/>
      <c r="F8" s="2353"/>
      <c r="G8" s="2353"/>
      <c r="H8" s="691"/>
      <c r="I8" s="2347" t="s">
        <v>394</v>
      </c>
      <c r="J8" s="2347"/>
      <c r="K8" s="2347"/>
      <c r="L8" s="7"/>
    </row>
    <row r="9" spans="1:15" s="13" customFormat="1" ht="15" customHeight="1">
      <c r="A9" s="7"/>
      <c r="B9" s="692" t="s">
        <v>569</v>
      </c>
      <c r="C9" s="7"/>
      <c r="D9" s="715" t="s">
        <v>6</v>
      </c>
      <c r="E9" s="2354" t="s">
        <v>397</v>
      </c>
      <c r="F9" s="2354"/>
      <c r="G9" s="2354"/>
      <c r="H9" s="716"/>
      <c r="I9" s="2348" t="s">
        <v>358</v>
      </c>
      <c r="J9" s="2348"/>
      <c r="K9" s="2348"/>
      <c r="L9" s="7"/>
    </row>
    <row r="10" spans="1:15" s="13" customFormat="1" ht="19.5" customHeight="1">
      <c r="A10" s="7"/>
      <c r="B10" s="7"/>
      <c r="C10" s="27"/>
      <c r="D10" s="690"/>
      <c r="E10" s="1863" t="s">
        <v>2</v>
      </c>
      <c r="F10" s="1863" t="s">
        <v>570</v>
      </c>
      <c r="G10" s="1863" t="s">
        <v>34</v>
      </c>
      <c r="H10" s="477"/>
      <c r="I10" s="1850" t="s">
        <v>2</v>
      </c>
      <c r="J10" s="1878" t="s">
        <v>570</v>
      </c>
      <c r="K10" s="1878" t="s">
        <v>34</v>
      </c>
      <c r="L10" s="7"/>
    </row>
    <row r="11" spans="1:15" s="13" customFormat="1" ht="14.25" customHeight="1">
      <c r="A11" s="7"/>
      <c r="B11" s="7"/>
      <c r="C11" s="27"/>
      <c r="D11" s="690"/>
      <c r="E11" s="1864" t="s">
        <v>7</v>
      </c>
      <c r="F11" s="1864" t="s">
        <v>571</v>
      </c>
      <c r="G11" s="1864" t="s">
        <v>36</v>
      </c>
      <c r="H11" s="478"/>
      <c r="I11" s="1851" t="s">
        <v>7</v>
      </c>
      <c r="J11" s="1879" t="s">
        <v>571</v>
      </c>
      <c r="K11" s="1879" t="s">
        <v>36</v>
      </c>
      <c r="L11" s="7"/>
    </row>
    <row r="12" spans="1:15" s="1" customFormat="1" ht="3" customHeight="1">
      <c r="A12" s="695"/>
      <c r="B12" s="695"/>
      <c r="C12" s="695"/>
      <c r="D12" s="696"/>
      <c r="E12" s="1893"/>
      <c r="F12" s="1865"/>
      <c r="G12" s="1865"/>
      <c r="H12" s="695"/>
      <c r="I12" s="1872"/>
      <c r="J12" s="1880"/>
      <c r="K12" s="1880"/>
      <c r="L12" s="695"/>
    </row>
    <row r="13" spans="1:15" s="1" customFormat="1" ht="8.1" customHeight="1">
      <c r="A13" s="2"/>
      <c r="B13" s="3"/>
      <c r="C13" s="2"/>
      <c r="D13" s="684"/>
      <c r="E13" s="1894"/>
      <c r="F13" s="1895"/>
      <c r="G13" s="1895"/>
      <c r="H13" s="4"/>
      <c r="I13" s="4"/>
      <c r="J13" s="1881"/>
      <c r="K13" s="1881"/>
      <c r="M13" s="15"/>
      <c r="O13" s="2"/>
    </row>
    <row r="14" spans="1:15">
      <c r="A14" s="2"/>
      <c r="B14" s="6" t="s">
        <v>674</v>
      </c>
      <c r="C14" s="10"/>
      <c r="D14" s="672">
        <v>2022</v>
      </c>
      <c r="E14" s="1889">
        <f>SUM(F14:G14)</f>
        <v>18</v>
      </c>
      <c r="F14" s="1858">
        <v>13</v>
      </c>
      <c r="G14" s="1858">
        <v>5</v>
      </c>
      <c r="H14" s="1662"/>
      <c r="I14" s="283">
        <f>SUM(J14:K14)</f>
        <v>89</v>
      </c>
      <c r="J14" s="1882">
        <v>72</v>
      </c>
      <c r="K14" s="1882">
        <v>17</v>
      </c>
      <c r="L14" s="10"/>
      <c r="M14" s="582"/>
    </row>
    <row r="15" spans="1:15">
      <c r="A15" s="2"/>
      <c r="B15" s="9" t="s">
        <v>675</v>
      </c>
      <c r="C15" s="27"/>
      <c r="D15" s="700">
        <v>2023</v>
      </c>
      <c r="E15" s="1889">
        <f t="shared" ref="E15:E16" si="0">SUM(F15:G15)</f>
        <v>20</v>
      </c>
      <c r="F15" s="1858">
        <v>14</v>
      </c>
      <c r="G15" s="1858">
        <v>6</v>
      </c>
      <c r="H15" s="1662"/>
      <c r="I15" s="283">
        <f t="shared" ref="I15:I16" si="1">SUM(J15:K15)</f>
        <v>83</v>
      </c>
      <c r="J15" s="1882">
        <v>67</v>
      </c>
      <c r="K15" s="1882">
        <v>16</v>
      </c>
      <c r="L15" s="10"/>
      <c r="M15" s="582"/>
    </row>
    <row r="16" spans="1:15">
      <c r="A16" s="2"/>
      <c r="B16" s="9"/>
      <c r="C16" s="27"/>
      <c r="D16" s="672">
        <v>2024</v>
      </c>
      <c r="E16" s="1889">
        <f t="shared" si="0"/>
        <v>21</v>
      </c>
      <c r="F16" s="1867">
        <v>14</v>
      </c>
      <c r="G16" s="1867">
        <v>7</v>
      </c>
      <c r="H16" s="1662"/>
      <c r="I16" s="283">
        <f t="shared" si="1"/>
        <v>65</v>
      </c>
      <c r="J16" s="1883">
        <v>57</v>
      </c>
      <c r="K16" s="1884">
        <v>8</v>
      </c>
      <c r="L16" s="27"/>
      <c r="M16" s="582"/>
    </row>
    <row r="17" spans="1:13" ht="8.1" customHeight="1">
      <c r="A17" s="2"/>
      <c r="B17" s="7"/>
      <c r="C17" s="7"/>
      <c r="D17" s="700"/>
      <c r="E17" s="1889"/>
      <c r="F17" s="1858"/>
      <c r="G17" s="1858"/>
      <c r="H17" s="1662"/>
      <c r="I17" s="283"/>
      <c r="J17" s="1882"/>
      <c r="K17" s="1882"/>
      <c r="L17" s="7"/>
      <c r="M17" s="582"/>
    </row>
    <row r="18" spans="1:13">
      <c r="A18" s="15"/>
      <c r="B18" s="10" t="s">
        <v>25</v>
      </c>
      <c r="C18" s="10"/>
      <c r="D18" s="700"/>
      <c r="E18" s="1889"/>
      <c r="F18" s="1858"/>
      <c r="G18" s="1858"/>
      <c r="H18" s="1662"/>
      <c r="I18" s="283"/>
      <c r="J18" s="1882"/>
      <c r="K18" s="1882"/>
      <c r="L18" s="7"/>
      <c r="M18" s="582"/>
    </row>
    <row r="19" spans="1:13">
      <c r="A19" s="5"/>
      <c r="B19" s="6" t="s">
        <v>676</v>
      </c>
      <c r="C19" s="10"/>
      <c r="D19" s="672">
        <v>2022</v>
      </c>
      <c r="E19" s="1889">
        <f>SUM(F19:G19)</f>
        <v>34</v>
      </c>
      <c r="F19" s="1858">
        <v>13</v>
      </c>
      <c r="G19" s="1858">
        <v>21</v>
      </c>
      <c r="H19" s="1662"/>
      <c r="I19" s="283">
        <f>SUM(J19:K19)</f>
        <v>174</v>
      </c>
      <c r="J19" s="1882">
        <v>90</v>
      </c>
      <c r="K19" s="1882">
        <v>84</v>
      </c>
      <c r="L19" s="7"/>
      <c r="M19" s="582"/>
    </row>
    <row r="20" spans="1:13">
      <c r="A20" s="3"/>
      <c r="B20" s="9" t="s">
        <v>677</v>
      </c>
      <c r="C20" s="27"/>
      <c r="D20" s="700">
        <v>2023</v>
      </c>
      <c r="E20" s="1889">
        <f t="shared" ref="E20:E21" si="2">SUM(F20:G20)</f>
        <v>29</v>
      </c>
      <c r="F20" s="1858">
        <v>12</v>
      </c>
      <c r="G20" s="1858">
        <v>17</v>
      </c>
      <c r="H20" s="1662"/>
      <c r="I20" s="283">
        <f t="shared" ref="I20:I21" si="3">SUM(J20:K20)</f>
        <v>236</v>
      </c>
      <c r="J20" s="1882">
        <v>115</v>
      </c>
      <c r="K20" s="1882">
        <v>121</v>
      </c>
      <c r="L20" s="7"/>
      <c r="M20" s="582"/>
    </row>
    <row r="21" spans="1:13">
      <c r="A21" s="3"/>
      <c r="B21" s="9"/>
      <c r="C21" s="27"/>
      <c r="D21" s="672">
        <v>2024</v>
      </c>
      <c r="E21" s="1889">
        <f t="shared" si="2"/>
        <v>30</v>
      </c>
      <c r="F21" s="1867">
        <v>9</v>
      </c>
      <c r="G21" s="1867">
        <v>21</v>
      </c>
      <c r="H21" s="1662"/>
      <c r="I21" s="283">
        <f t="shared" si="3"/>
        <v>234</v>
      </c>
      <c r="J21" s="1883">
        <v>111</v>
      </c>
      <c r="K21" s="1884">
        <v>123</v>
      </c>
      <c r="L21" s="7"/>
      <c r="M21" s="582"/>
    </row>
    <row r="22" spans="1:13" ht="8.1" customHeight="1">
      <c r="A22" s="3"/>
      <c r="B22" s="9"/>
      <c r="C22" s="27"/>
      <c r="D22" s="700"/>
      <c r="E22" s="1889"/>
      <c r="F22" s="1858"/>
      <c r="G22" s="1858"/>
      <c r="H22" s="1662"/>
      <c r="I22" s="283"/>
      <c r="J22" s="1882"/>
      <c r="K22" s="1882"/>
      <c r="L22" s="7"/>
      <c r="M22" s="582"/>
    </row>
    <row r="23" spans="1:13">
      <c r="A23" s="5"/>
      <c r="B23" s="6" t="s">
        <v>678</v>
      </c>
      <c r="C23" s="10"/>
      <c r="D23" s="672">
        <v>2022</v>
      </c>
      <c r="E23" s="1889">
        <f>SUM(F23:G23)</f>
        <v>24</v>
      </c>
      <c r="F23" s="1858">
        <v>9</v>
      </c>
      <c r="G23" s="1858">
        <v>15</v>
      </c>
      <c r="H23" s="1662"/>
      <c r="I23" s="283">
        <f>SUM(J23:K23)</f>
        <v>109</v>
      </c>
      <c r="J23" s="1882">
        <v>48</v>
      </c>
      <c r="K23" s="1882">
        <v>61</v>
      </c>
      <c r="L23" s="7"/>
      <c r="M23" s="582"/>
    </row>
    <row r="24" spans="1:13">
      <c r="A24" s="3"/>
      <c r="B24" s="9" t="s">
        <v>679</v>
      </c>
      <c r="C24" s="27"/>
      <c r="D24" s="700">
        <v>2023</v>
      </c>
      <c r="E24" s="1889">
        <f t="shared" ref="E24:E25" si="4">SUM(F24:G24)</f>
        <v>23</v>
      </c>
      <c r="F24" s="1858">
        <v>6</v>
      </c>
      <c r="G24" s="1858">
        <v>17</v>
      </c>
      <c r="H24" s="1662"/>
      <c r="I24" s="283">
        <f t="shared" ref="I24:I25" si="5">SUM(J24:K24)</f>
        <v>137</v>
      </c>
      <c r="J24" s="1882">
        <v>71</v>
      </c>
      <c r="K24" s="1882">
        <v>66</v>
      </c>
      <c r="L24" s="7"/>
      <c r="M24" s="582"/>
    </row>
    <row r="25" spans="1:13">
      <c r="A25" s="3"/>
      <c r="B25" s="9"/>
      <c r="C25" s="27"/>
      <c r="D25" s="672">
        <v>2024</v>
      </c>
      <c r="E25" s="1889">
        <f t="shared" si="4"/>
        <v>25</v>
      </c>
      <c r="F25" s="1867">
        <v>8</v>
      </c>
      <c r="G25" s="1867">
        <v>17</v>
      </c>
      <c r="H25" s="1662"/>
      <c r="I25" s="283">
        <f t="shared" si="5"/>
        <v>137</v>
      </c>
      <c r="J25" s="1883">
        <v>72</v>
      </c>
      <c r="K25" s="1884">
        <v>65</v>
      </c>
      <c r="L25" s="7"/>
      <c r="M25" s="582"/>
    </row>
    <row r="26" spans="1:13" ht="8.1" customHeight="1">
      <c r="A26" s="3"/>
      <c r="B26" s="9"/>
      <c r="C26" s="27"/>
      <c r="D26" s="700"/>
      <c r="E26" s="1889"/>
      <c r="F26" s="1858"/>
      <c r="G26" s="1858"/>
      <c r="H26" s="1662"/>
      <c r="I26" s="283"/>
      <c r="J26" s="1882"/>
      <c r="K26" s="1882"/>
      <c r="L26" s="7"/>
      <c r="M26" s="582"/>
    </row>
    <row r="27" spans="1:13">
      <c r="A27" s="5"/>
      <c r="B27" s="6" t="s">
        <v>1039</v>
      </c>
      <c r="C27" s="10"/>
      <c r="D27" s="672">
        <v>2022</v>
      </c>
      <c r="E27" s="1889">
        <f>SUM(F27:G27)</f>
        <v>13</v>
      </c>
      <c r="F27" s="1858">
        <v>7</v>
      </c>
      <c r="G27" s="1858">
        <v>6</v>
      </c>
      <c r="H27" s="1662"/>
      <c r="I27" s="283">
        <f>SUM(J27:K27)</f>
        <v>0</v>
      </c>
      <c r="J27" s="1858" t="s">
        <v>29</v>
      </c>
      <c r="K27" s="1858" t="s">
        <v>29</v>
      </c>
      <c r="L27" s="7"/>
      <c r="M27" s="582"/>
    </row>
    <row r="28" spans="1:13">
      <c r="A28" s="3"/>
      <c r="B28" s="9" t="s">
        <v>1040</v>
      </c>
      <c r="C28" s="27"/>
      <c r="D28" s="700">
        <v>2023</v>
      </c>
      <c r="E28" s="1889">
        <f t="shared" ref="E28:E29" si="6">SUM(F28:G28)</f>
        <v>12</v>
      </c>
      <c r="F28" s="1858">
        <v>6</v>
      </c>
      <c r="G28" s="1858">
        <v>6</v>
      </c>
      <c r="H28" s="1662"/>
      <c r="I28" s="283">
        <f t="shared" ref="I28:I29" si="7">SUM(J28:K28)</f>
        <v>18</v>
      </c>
      <c r="J28" s="1882">
        <v>5</v>
      </c>
      <c r="K28" s="1882">
        <v>13</v>
      </c>
      <c r="L28" s="7"/>
      <c r="M28" s="582"/>
    </row>
    <row r="29" spans="1:13">
      <c r="A29" s="3"/>
      <c r="B29" s="9"/>
      <c r="C29" s="27"/>
      <c r="D29" s="672">
        <v>2024</v>
      </c>
      <c r="E29" s="1889">
        <f t="shared" si="6"/>
        <v>8</v>
      </c>
      <c r="F29" s="1794">
        <v>5</v>
      </c>
      <c r="G29" s="1794">
        <v>3</v>
      </c>
      <c r="H29" s="1662"/>
      <c r="I29" s="283">
        <f t="shared" si="7"/>
        <v>26</v>
      </c>
      <c r="J29" s="1867">
        <v>7</v>
      </c>
      <c r="K29" s="1868">
        <v>19</v>
      </c>
      <c r="L29" s="7"/>
      <c r="M29" s="582"/>
    </row>
    <row r="30" spans="1:13" ht="8.1" customHeight="1">
      <c r="A30" s="3"/>
      <c r="B30" s="9"/>
      <c r="C30" s="27"/>
      <c r="D30" s="700"/>
      <c r="E30" s="1889"/>
      <c r="F30" s="1858"/>
      <c r="G30" s="1858"/>
      <c r="H30" s="1662"/>
      <c r="I30" s="283"/>
      <c r="J30" s="1882"/>
      <c r="K30" s="1882"/>
      <c r="L30" s="7"/>
      <c r="M30" s="582"/>
    </row>
    <row r="31" spans="1:13">
      <c r="A31" s="5"/>
      <c r="B31" s="6" t="s">
        <v>680</v>
      </c>
      <c r="C31" s="10"/>
      <c r="D31" s="672">
        <v>2022</v>
      </c>
      <c r="E31" s="1889">
        <f>SUM(F31:G31)</f>
        <v>15</v>
      </c>
      <c r="F31" s="1858">
        <v>7</v>
      </c>
      <c r="G31" s="1858">
        <v>8</v>
      </c>
      <c r="H31" s="1662"/>
      <c r="I31" s="283">
        <f>SUM(J31:K31)</f>
        <v>92</v>
      </c>
      <c r="J31" s="1882">
        <v>63</v>
      </c>
      <c r="K31" s="1882">
        <v>29</v>
      </c>
      <c r="L31" s="7"/>
      <c r="M31" s="582"/>
    </row>
    <row r="32" spans="1:13">
      <c r="A32" s="3"/>
      <c r="B32" s="9" t="s">
        <v>681</v>
      </c>
      <c r="C32" s="27"/>
      <c r="D32" s="700">
        <v>2023</v>
      </c>
      <c r="E32" s="1889">
        <f t="shared" ref="E32:E33" si="8">SUM(F32:G32)</f>
        <v>16</v>
      </c>
      <c r="F32" s="1858">
        <v>7</v>
      </c>
      <c r="G32" s="1858">
        <v>9</v>
      </c>
      <c r="H32" s="1662"/>
      <c r="I32" s="283">
        <f t="shared" ref="I32:I33" si="9">SUM(J32:K32)</f>
        <v>124</v>
      </c>
      <c r="J32" s="1882">
        <v>81</v>
      </c>
      <c r="K32" s="1882">
        <v>43</v>
      </c>
      <c r="L32" s="7"/>
      <c r="M32" s="582"/>
    </row>
    <row r="33" spans="1:13">
      <c r="A33" s="3"/>
      <c r="B33" s="9"/>
      <c r="C33" s="27"/>
      <c r="D33" s="672">
        <v>2024</v>
      </c>
      <c r="E33" s="1889">
        <f t="shared" si="8"/>
        <v>16</v>
      </c>
      <c r="F33" s="1794">
        <v>7</v>
      </c>
      <c r="G33" s="1794">
        <v>9</v>
      </c>
      <c r="H33" s="1662"/>
      <c r="I33" s="283">
        <f t="shared" si="9"/>
        <v>114</v>
      </c>
      <c r="J33" s="1867">
        <v>78</v>
      </c>
      <c r="K33" s="1868">
        <v>36</v>
      </c>
      <c r="L33" s="7"/>
      <c r="M33" s="582"/>
    </row>
    <row r="34" spans="1:13" ht="8.1" customHeight="1">
      <c r="A34" s="3"/>
      <c r="B34" s="9"/>
      <c r="C34" s="27"/>
      <c r="D34" s="700"/>
      <c r="E34" s="1889"/>
      <c r="F34" s="1858"/>
      <c r="G34" s="1858"/>
      <c r="H34" s="1662"/>
      <c r="I34" s="283"/>
      <c r="J34" s="1882"/>
      <c r="K34" s="1882"/>
      <c r="L34" s="7"/>
      <c r="M34" s="582"/>
    </row>
    <row r="35" spans="1:13">
      <c r="A35" s="5"/>
      <c r="B35" s="6" t="s">
        <v>1037</v>
      </c>
      <c r="C35" s="10"/>
      <c r="D35" s="672">
        <v>2022</v>
      </c>
      <c r="E35" s="1889">
        <f>SUM(F35:G35)</f>
        <v>13</v>
      </c>
      <c r="F35" s="1858">
        <v>6</v>
      </c>
      <c r="G35" s="1858">
        <v>7</v>
      </c>
      <c r="H35" s="1662"/>
      <c r="I35" s="283">
        <f>SUM(J35:K35)</f>
        <v>54</v>
      </c>
      <c r="J35" s="1882">
        <v>52</v>
      </c>
      <c r="K35" s="1882">
        <v>2</v>
      </c>
      <c r="L35" s="7"/>
      <c r="M35" s="582"/>
    </row>
    <row r="36" spans="1:13">
      <c r="A36" s="3"/>
      <c r="B36" s="9" t="s">
        <v>1038</v>
      </c>
      <c r="C36" s="27"/>
      <c r="D36" s="700">
        <v>2023</v>
      </c>
      <c r="E36" s="1889">
        <f t="shared" ref="E36:E37" si="10">SUM(F36:G36)</f>
        <v>15</v>
      </c>
      <c r="F36" s="1858">
        <v>8</v>
      </c>
      <c r="G36" s="1858">
        <v>7</v>
      </c>
      <c r="H36" s="1662"/>
      <c r="I36" s="283">
        <f t="shared" ref="I36:I37" si="11">SUM(J36:K36)</f>
        <v>59</v>
      </c>
      <c r="J36" s="1882">
        <v>55</v>
      </c>
      <c r="K36" s="1882">
        <v>4</v>
      </c>
      <c r="L36" s="7"/>
      <c r="M36" s="582"/>
    </row>
    <row r="37" spans="1:13">
      <c r="A37" s="3"/>
      <c r="B37" s="9"/>
      <c r="C37" s="27"/>
      <c r="D37" s="672">
        <v>2024</v>
      </c>
      <c r="E37" s="1889">
        <f t="shared" si="10"/>
        <v>14</v>
      </c>
      <c r="F37" s="1794">
        <v>8</v>
      </c>
      <c r="G37" s="1794">
        <v>6</v>
      </c>
      <c r="H37" s="1662"/>
      <c r="I37" s="283">
        <f t="shared" si="11"/>
        <v>59</v>
      </c>
      <c r="J37" s="1867">
        <v>55</v>
      </c>
      <c r="K37" s="1868">
        <v>4</v>
      </c>
      <c r="L37" s="7"/>
      <c r="M37" s="582"/>
    </row>
    <row r="38" spans="1:13" ht="8.1" customHeight="1">
      <c r="A38" s="3"/>
      <c r="B38" s="9"/>
      <c r="C38" s="27"/>
      <c r="D38" s="700"/>
      <c r="E38" s="1889"/>
      <c r="F38" s="1858"/>
      <c r="G38" s="1858"/>
      <c r="H38" s="1662"/>
      <c r="I38" s="283"/>
      <c r="J38" s="1882"/>
      <c r="K38" s="1882"/>
      <c r="L38" s="7"/>
      <c r="M38" s="582"/>
    </row>
    <row r="39" spans="1:13">
      <c r="A39" s="5"/>
      <c r="B39" s="6" t="s">
        <v>682</v>
      </c>
      <c r="C39" s="27"/>
      <c r="D39" s="672">
        <v>2022</v>
      </c>
      <c r="E39" s="1889">
        <f>SUM(F39:G39)</f>
        <v>30</v>
      </c>
      <c r="F39" s="1858">
        <v>15</v>
      </c>
      <c r="G39" s="1858">
        <v>15</v>
      </c>
      <c r="H39" s="1662"/>
      <c r="I39" s="283">
        <f>SUM(J39:K39)</f>
        <v>98</v>
      </c>
      <c r="J39" s="1882">
        <v>44</v>
      </c>
      <c r="K39" s="1882">
        <v>54</v>
      </c>
      <c r="L39" s="7"/>
      <c r="M39" s="582"/>
    </row>
    <row r="40" spans="1:13">
      <c r="A40" s="3"/>
      <c r="B40" s="9" t="s">
        <v>683</v>
      </c>
      <c r="C40" s="27"/>
      <c r="D40" s="700">
        <v>2023</v>
      </c>
      <c r="E40" s="1889">
        <f t="shared" ref="E40:E41" si="12">SUM(F40:G40)</f>
        <v>32</v>
      </c>
      <c r="F40" s="1858">
        <v>15</v>
      </c>
      <c r="G40" s="1858">
        <v>17</v>
      </c>
      <c r="H40" s="1662"/>
      <c r="I40" s="283">
        <f t="shared" ref="I40:I41" si="13">SUM(J40:K40)</f>
        <v>117</v>
      </c>
      <c r="J40" s="1882">
        <v>58</v>
      </c>
      <c r="K40" s="1882">
        <v>59</v>
      </c>
      <c r="L40" s="7"/>
      <c r="M40" s="582"/>
    </row>
    <row r="41" spans="1:13">
      <c r="A41" s="2"/>
      <c r="B41" s="7"/>
      <c r="C41" s="7"/>
      <c r="D41" s="672">
        <v>2024</v>
      </c>
      <c r="E41" s="1889">
        <f t="shared" si="12"/>
        <v>31</v>
      </c>
      <c r="F41" s="1794">
        <v>14</v>
      </c>
      <c r="G41" s="1794">
        <v>17</v>
      </c>
      <c r="H41" s="1662"/>
      <c r="I41" s="283">
        <f t="shared" si="13"/>
        <v>112</v>
      </c>
      <c r="J41" s="1867">
        <v>60</v>
      </c>
      <c r="K41" s="1868">
        <v>52</v>
      </c>
      <c r="L41" s="7"/>
      <c r="M41" s="582"/>
    </row>
    <row r="42" spans="1:13" ht="8.1" customHeight="1">
      <c r="A42" s="3"/>
      <c r="B42" s="9"/>
      <c r="C42" s="27"/>
      <c r="D42" s="700"/>
      <c r="E42" s="1889"/>
      <c r="F42" s="1858"/>
      <c r="G42" s="1858"/>
      <c r="H42" s="1662"/>
      <c r="I42" s="283"/>
      <c r="J42" s="1882"/>
      <c r="K42" s="1882"/>
      <c r="L42" s="7"/>
      <c r="M42" s="582"/>
    </row>
    <row r="43" spans="1:13">
      <c r="A43" s="5"/>
      <c r="B43" s="6" t="s">
        <v>764</v>
      </c>
      <c r="C43" s="10"/>
      <c r="D43" s="672">
        <v>2022</v>
      </c>
      <c r="E43" s="1889" t="s">
        <v>29</v>
      </c>
      <c r="F43" s="1858" t="s">
        <v>29</v>
      </c>
      <c r="G43" s="1858" t="s">
        <v>29</v>
      </c>
      <c r="H43" s="1662"/>
      <c r="I43" s="283">
        <f>SUM(J43:K43)</f>
        <v>11</v>
      </c>
      <c r="J43" s="1882">
        <v>4</v>
      </c>
      <c r="K43" s="1882">
        <v>7</v>
      </c>
      <c r="L43" s="7"/>
      <c r="M43" s="582"/>
    </row>
    <row r="44" spans="1:13">
      <c r="A44" s="3"/>
      <c r="B44" s="9" t="s">
        <v>765</v>
      </c>
      <c r="C44" s="27"/>
      <c r="D44" s="700">
        <v>2023</v>
      </c>
      <c r="E44" s="1889" t="s">
        <v>29</v>
      </c>
      <c r="F44" s="1858" t="s">
        <v>29</v>
      </c>
      <c r="G44" s="1858" t="s">
        <v>29</v>
      </c>
      <c r="H44" s="1662"/>
      <c r="I44" s="283">
        <f t="shared" ref="I44:I45" si="14">SUM(J44:K44)</f>
        <v>18</v>
      </c>
      <c r="J44" s="1882">
        <v>7</v>
      </c>
      <c r="K44" s="1882">
        <v>11</v>
      </c>
      <c r="L44" s="7"/>
      <c r="M44" s="582"/>
    </row>
    <row r="45" spans="1:13">
      <c r="A45" s="3"/>
      <c r="B45" s="9"/>
      <c r="C45" s="27"/>
      <c r="D45" s="672">
        <v>2024</v>
      </c>
      <c r="E45" s="1889" t="s">
        <v>29</v>
      </c>
      <c r="F45" s="1858" t="s">
        <v>29</v>
      </c>
      <c r="G45" s="1858" t="s">
        <v>29</v>
      </c>
      <c r="H45" s="1662"/>
      <c r="I45" s="283">
        <f t="shared" si="14"/>
        <v>21</v>
      </c>
      <c r="J45" s="1867">
        <v>6</v>
      </c>
      <c r="K45" s="1868">
        <v>15</v>
      </c>
      <c r="L45" s="7"/>
      <c r="M45" s="582"/>
    </row>
    <row r="46" spans="1:13" ht="8.1" customHeight="1">
      <c r="A46" s="2"/>
      <c r="B46" s="7"/>
      <c r="C46" s="7"/>
      <c r="D46" s="700"/>
      <c r="E46" s="1889"/>
      <c r="F46" s="1858"/>
      <c r="G46" s="1858"/>
      <c r="H46" s="1662"/>
      <c r="I46" s="283"/>
      <c r="J46" s="1882"/>
      <c r="K46" s="1882"/>
      <c r="L46" s="7"/>
      <c r="M46" s="582"/>
    </row>
    <row r="47" spans="1:13">
      <c r="A47" s="15"/>
      <c r="B47" s="10" t="s">
        <v>46</v>
      </c>
      <c r="C47" s="27"/>
      <c r="D47" s="700"/>
      <c r="E47" s="1889"/>
      <c r="F47" s="1858"/>
      <c r="G47" s="1858"/>
      <c r="H47" s="1662"/>
      <c r="I47" s="283"/>
      <c r="J47" s="1882"/>
      <c r="K47" s="1882"/>
      <c r="L47" s="7"/>
      <c r="M47" s="582"/>
    </row>
    <row r="48" spans="1:13">
      <c r="A48" s="5"/>
      <c r="B48" s="6" t="s">
        <v>684</v>
      </c>
      <c r="C48" s="7"/>
      <c r="D48" s="672">
        <v>2022</v>
      </c>
      <c r="E48" s="1889">
        <f>SUM(F48:G48)</f>
        <v>42</v>
      </c>
      <c r="F48" s="1858">
        <v>7</v>
      </c>
      <c r="G48" s="1858">
        <v>35</v>
      </c>
      <c r="H48" s="1662"/>
      <c r="I48" s="283">
        <f>SUM(J48:K48)</f>
        <v>362</v>
      </c>
      <c r="J48" s="1882">
        <v>206</v>
      </c>
      <c r="K48" s="1882">
        <v>156</v>
      </c>
      <c r="L48" s="7"/>
      <c r="M48" s="582"/>
    </row>
    <row r="49" spans="1:13">
      <c r="A49" s="3"/>
      <c r="B49" s="9" t="s">
        <v>685</v>
      </c>
      <c r="C49" s="7"/>
      <c r="D49" s="700">
        <v>2023</v>
      </c>
      <c r="E49" s="1889">
        <f t="shared" ref="E49:E50" si="15">SUM(F49:G49)</f>
        <v>44</v>
      </c>
      <c r="F49" s="1858">
        <v>10</v>
      </c>
      <c r="G49" s="1858">
        <v>34</v>
      </c>
      <c r="H49" s="1662"/>
      <c r="I49" s="283">
        <f t="shared" ref="I49:I50" si="16">SUM(J49:K49)</f>
        <v>396</v>
      </c>
      <c r="J49" s="1882">
        <v>258</v>
      </c>
      <c r="K49" s="1882">
        <v>138</v>
      </c>
      <c r="L49" s="7"/>
      <c r="M49" s="582"/>
    </row>
    <row r="50" spans="1:13">
      <c r="A50" s="3"/>
      <c r="B50" s="9"/>
      <c r="C50" s="7"/>
      <c r="D50" s="672">
        <v>2024</v>
      </c>
      <c r="E50" s="1889">
        <f t="shared" si="15"/>
        <v>44</v>
      </c>
      <c r="F50" s="1794">
        <v>9</v>
      </c>
      <c r="G50" s="1794">
        <v>35</v>
      </c>
      <c r="H50" s="1662"/>
      <c r="I50" s="283">
        <f t="shared" si="16"/>
        <v>416</v>
      </c>
      <c r="J50" s="1867">
        <v>279</v>
      </c>
      <c r="K50" s="1868">
        <v>137</v>
      </c>
      <c r="L50" s="7"/>
      <c r="M50" s="582"/>
    </row>
    <row r="51" spans="1:13" ht="8.1" customHeight="1">
      <c r="A51" s="3"/>
      <c r="B51" s="9"/>
      <c r="C51" s="7"/>
      <c r="D51" s="700"/>
      <c r="E51" s="1889"/>
      <c r="F51" s="1858"/>
      <c r="G51" s="1858"/>
      <c r="H51" s="1662"/>
      <c r="I51" s="283"/>
      <c r="J51" s="1882"/>
      <c r="K51" s="1882"/>
      <c r="L51" s="7"/>
      <c r="M51" s="582"/>
    </row>
    <row r="52" spans="1:13">
      <c r="A52" s="5"/>
      <c r="B52" s="6" t="s">
        <v>686</v>
      </c>
      <c r="C52" s="7"/>
      <c r="D52" s="672">
        <v>2022</v>
      </c>
      <c r="E52" s="1889">
        <f>SUM(F52:G52)</f>
        <v>90</v>
      </c>
      <c r="F52" s="1858">
        <v>24</v>
      </c>
      <c r="G52" s="1858">
        <v>66</v>
      </c>
      <c r="H52" s="1662"/>
      <c r="I52" s="283">
        <f>SUM(J52:K52)</f>
        <v>460</v>
      </c>
      <c r="J52" s="1882">
        <v>315</v>
      </c>
      <c r="K52" s="1882">
        <v>145</v>
      </c>
      <c r="L52" s="7"/>
      <c r="M52" s="582"/>
    </row>
    <row r="53" spans="1:13">
      <c r="A53" s="3"/>
      <c r="B53" s="9" t="s">
        <v>687</v>
      </c>
      <c r="C53" s="7"/>
      <c r="D53" s="700">
        <v>2023</v>
      </c>
      <c r="E53" s="1889">
        <f t="shared" ref="E53:E54" si="17">SUM(F53:G53)</f>
        <v>87</v>
      </c>
      <c r="F53" s="1858">
        <v>22</v>
      </c>
      <c r="G53" s="1858">
        <v>65</v>
      </c>
      <c r="H53" s="1662"/>
      <c r="I53" s="283">
        <f t="shared" ref="I53:I54" si="18">SUM(J53:K53)</f>
        <v>617</v>
      </c>
      <c r="J53" s="1882">
        <v>416</v>
      </c>
      <c r="K53" s="1882">
        <v>201</v>
      </c>
      <c r="L53" s="7"/>
      <c r="M53" s="582"/>
    </row>
    <row r="54" spans="1:13">
      <c r="A54" s="3"/>
      <c r="B54" s="9"/>
      <c r="C54" s="7"/>
      <c r="D54" s="672">
        <v>2024</v>
      </c>
      <c r="E54" s="1889">
        <f t="shared" si="17"/>
        <v>92</v>
      </c>
      <c r="F54" s="1794">
        <v>23</v>
      </c>
      <c r="G54" s="1794">
        <v>69</v>
      </c>
      <c r="H54" s="1662"/>
      <c r="I54" s="283">
        <f t="shared" si="18"/>
        <v>872</v>
      </c>
      <c r="J54" s="1882">
        <v>568</v>
      </c>
      <c r="K54" s="1882">
        <v>304</v>
      </c>
      <c r="L54" s="7"/>
      <c r="M54" s="582"/>
    </row>
    <row r="55" spans="1:13" ht="8.1" customHeight="1">
      <c r="A55" s="3"/>
      <c r="B55" s="9"/>
      <c r="C55" s="7"/>
      <c r="D55" s="700"/>
      <c r="E55" s="1889"/>
      <c r="F55" s="1858"/>
      <c r="G55" s="1858"/>
      <c r="H55" s="1662"/>
      <c r="I55" s="283"/>
      <c r="J55" s="1882"/>
      <c r="K55" s="1882"/>
      <c r="L55" s="7"/>
      <c r="M55" s="582"/>
    </row>
    <row r="56" spans="1:13">
      <c r="A56" s="5"/>
      <c r="B56" s="6" t="s">
        <v>688</v>
      </c>
      <c r="C56" s="7"/>
      <c r="D56" s="672">
        <v>2022</v>
      </c>
      <c r="E56" s="1889">
        <f>SUM(F56:G56)</f>
        <v>25</v>
      </c>
      <c r="F56" s="1858">
        <v>3</v>
      </c>
      <c r="G56" s="1858">
        <v>22</v>
      </c>
      <c r="H56" s="1662"/>
      <c r="I56" s="283">
        <f>SUM(J56:K56)</f>
        <v>132</v>
      </c>
      <c r="J56" s="1882">
        <v>94</v>
      </c>
      <c r="K56" s="1882">
        <v>38</v>
      </c>
      <c r="L56" s="7"/>
      <c r="M56" s="582"/>
    </row>
    <row r="57" spans="1:13">
      <c r="A57" s="3"/>
      <c r="B57" s="9" t="s">
        <v>689</v>
      </c>
      <c r="C57" s="10"/>
      <c r="D57" s="700">
        <v>2023</v>
      </c>
      <c r="E57" s="1889">
        <f t="shared" ref="E57:E58" si="19">SUM(F57:G57)</f>
        <v>25</v>
      </c>
      <c r="F57" s="1858">
        <v>3</v>
      </c>
      <c r="G57" s="1858">
        <v>22</v>
      </c>
      <c r="H57" s="1662"/>
      <c r="I57" s="283">
        <f t="shared" ref="I57:I58" si="20">SUM(J57:K57)</f>
        <v>115</v>
      </c>
      <c r="J57" s="1882">
        <v>72</v>
      </c>
      <c r="K57" s="1882">
        <v>43</v>
      </c>
      <c r="L57" s="7"/>
      <c r="M57" s="582"/>
    </row>
    <row r="58" spans="1:13">
      <c r="A58" s="3"/>
      <c r="B58" s="9"/>
      <c r="C58" s="10"/>
      <c r="D58" s="672">
        <v>2024</v>
      </c>
      <c r="E58" s="1889">
        <f t="shared" si="19"/>
        <v>26</v>
      </c>
      <c r="F58" s="1794">
        <v>2</v>
      </c>
      <c r="G58" s="1794">
        <v>24</v>
      </c>
      <c r="H58" s="1662"/>
      <c r="I58" s="283">
        <f t="shared" si="20"/>
        <v>95</v>
      </c>
      <c r="J58" s="1867">
        <v>47</v>
      </c>
      <c r="K58" s="1868">
        <v>48</v>
      </c>
      <c r="L58" s="7"/>
      <c r="M58" s="582"/>
    </row>
    <row r="59" spans="1:13" ht="8.1" customHeight="1">
      <c r="A59" s="3"/>
      <c r="B59" s="9"/>
      <c r="C59" s="10"/>
      <c r="D59" s="700"/>
      <c r="E59" s="1889"/>
      <c r="F59" s="1858"/>
      <c r="G59" s="1858"/>
      <c r="H59" s="1662"/>
      <c r="I59" s="283"/>
      <c r="J59" s="1882"/>
      <c r="K59" s="1882"/>
      <c r="L59" s="7"/>
      <c r="M59" s="582"/>
    </row>
    <row r="60" spans="1:13">
      <c r="A60" s="5"/>
      <c r="B60" s="6" t="s">
        <v>690</v>
      </c>
      <c r="C60" s="27"/>
      <c r="D60" s="672">
        <v>2022</v>
      </c>
      <c r="E60" s="1889">
        <f>SUM(F60:G60)</f>
        <v>44</v>
      </c>
      <c r="F60" s="1858">
        <v>8</v>
      </c>
      <c r="G60" s="1858">
        <v>36</v>
      </c>
      <c r="H60" s="1662"/>
      <c r="I60" s="283">
        <f>SUM(J60:K60)</f>
        <v>334</v>
      </c>
      <c r="J60" s="1882">
        <v>249</v>
      </c>
      <c r="K60" s="1882">
        <v>85</v>
      </c>
      <c r="L60" s="7"/>
      <c r="M60" s="582"/>
    </row>
    <row r="61" spans="1:13">
      <c r="A61" s="3"/>
      <c r="B61" s="9" t="s">
        <v>691</v>
      </c>
      <c r="C61" s="10"/>
      <c r="D61" s="700">
        <v>2023</v>
      </c>
      <c r="E61" s="1889">
        <f t="shared" ref="E61:E62" si="21">SUM(F61:G61)</f>
        <v>46</v>
      </c>
      <c r="F61" s="1858">
        <v>9</v>
      </c>
      <c r="G61" s="1858">
        <v>37</v>
      </c>
      <c r="H61" s="1662"/>
      <c r="I61" s="283">
        <f t="shared" ref="I61:I62" si="22">SUM(J61:K61)</f>
        <v>370</v>
      </c>
      <c r="J61" s="1882">
        <v>272</v>
      </c>
      <c r="K61" s="1882">
        <v>98</v>
      </c>
      <c r="L61" s="7"/>
      <c r="M61" s="582"/>
    </row>
    <row r="62" spans="1:13">
      <c r="A62" s="3"/>
      <c r="B62" s="9"/>
      <c r="C62" s="10"/>
      <c r="D62" s="672">
        <v>2024</v>
      </c>
      <c r="E62" s="1889">
        <f t="shared" si="21"/>
        <v>45</v>
      </c>
      <c r="F62" s="1794">
        <v>9</v>
      </c>
      <c r="G62" s="1794">
        <v>36</v>
      </c>
      <c r="H62" s="1662"/>
      <c r="I62" s="283">
        <f t="shared" si="22"/>
        <v>410</v>
      </c>
      <c r="J62" s="1867">
        <v>307</v>
      </c>
      <c r="K62" s="1868">
        <v>103</v>
      </c>
      <c r="L62" s="7"/>
      <c r="M62" s="582"/>
    </row>
    <row r="63" spans="1:13" ht="8.1" customHeight="1">
      <c r="A63" s="3"/>
      <c r="B63" s="9"/>
      <c r="C63" s="10"/>
      <c r="D63" s="700"/>
      <c r="E63" s="1889"/>
      <c r="F63" s="1858"/>
      <c r="G63" s="1858"/>
      <c r="H63" s="1662"/>
      <c r="I63" s="283"/>
      <c r="J63" s="1882"/>
      <c r="K63" s="1882"/>
      <c r="L63" s="7"/>
      <c r="M63" s="582"/>
    </row>
    <row r="64" spans="1:13">
      <c r="A64" s="5"/>
      <c r="B64" s="6" t="s">
        <v>692</v>
      </c>
      <c r="C64" s="7"/>
      <c r="D64" s="672">
        <v>2022</v>
      </c>
      <c r="E64" s="1889">
        <f>SUM(F64:G64)</f>
        <v>70</v>
      </c>
      <c r="F64" s="1858">
        <v>15</v>
      </c>
      <c r="G64" s="1858">
        <v>55</v>
      </c>
      <c r="H64" s="1662"/>
      <c r="I64" s="283">
        <f>SUM(J64:K64)</f>
        <v>573</v>
      </c>
      <c r="J64" s="1882">
        <v>223</v>
      </c>
      <c r="K64" s="1882">
        <v>350</v>
      </c>
      <c r="L64" s="7"/>
      <c r="M64" s="582"/>
    </row>
    <row r="65" spans="1:13">
      <c r="A65" s="3"/>
      <c r="B65" s="9" t="s">
        <v>693</v>
      </c>
      <c r="C65" s="10"/>
      <c r="D65" s="700">
        <v>2023</v>
      </c>
      <c r="E65" s="1889">
        <f t="shared" ref="E65:E66" si="23">SUM(F65:G65)</f>
        <v>68</v>
      </c>
      <c r="F65" s="1858">
        <v>15</v>
      </c>
      <c r="G65" s="1858">
        <v>53</v>
      </c>
      <c r="H65" s="1662"/>
      <c r="I65" s="283">
        <f t="shared" ref="I65:I66" si="24">SUM(J65:K65)</f>
        <v>626</v>
      </c>
      <c r="J65" s="1882">
        <v>274</v>
      </c>
      <c r="K65" s="1882">
        <v>352</v>
      </c>
      <c r="L65" s="7"/>
      <c r="M65" s="582"/>
    </row>
    <row r="66" spans="1:13">
      <c r="A66" s="3"/>
      <c r="B66" s="9"/>
      <c r="C66" s="10"/>
      <c r="D66" s="672">
        <v>2024</v>
      </c>
      <c r="E66" s="1889">
        <f t="shared" si="23"/>
        <v>73</v>
      </c>
      <c r="F66" s="1794">
        <v>17</v>
      </c>
      <c r="G66" s="1794">
        <v>56</v>
      </c>
      <c r="H66" s="1662"/>
      <c r="I66" s="283">
        <f t="shared" si="24"/>
        <v>641</v>
      </c>
      <c r="J66" s="1867">
        <v>278</v>
      </c>
      <c r="K66" s="1868">
        <v>363</v>
      </c>
      <c r="L66" s="7"/>
      <c r="M66" s="582"/>
    </row>
    <row r="67" spans="1:13" ht="8.1" customHeight="1">
      <c r="A67" s="3"/>
      <c r="B67" s="9"/>
      <c r="C67" s="10"/>
      <c r="D67" s="700"/>
      <c r="E67" s="1889"/>
      <c r="F67" s="1858"/>
      <c r="G67" s="1858"/>
      <c r="H67" s="1662"/>
      <c r="I67" s="283"/>
      <c r="J67" s="1882"/>
      <c r="K67" s="1882"/>
      <c r="L67" s="7"/>
      <c r="M67" s="582"/>
    </row>
    <row r="68" spans="1:13">
      <c r="A68" s="5"/>
      <c r="B68" s="6" t="s">
        <v>1022</v>
      </c>
      <c r="C68" s="27"/>
      <c r="D68" s="672">
        <v>2022</v>
      </c>
      <c r="E68" s="1889">
        <f>SUM(F68:G68)</f>
        <v>15</v>
      </c>
      <c r="F68" s="1858">
        <v>5</v>
      </c>
      <c r="G68" s="1858">
        <v>10</v>
      </c>
      <c r="H68" s="1662"/>
      <c r="I68" s="283">
        <f>SUM(J68:K68)</f>
        <v>67</v>
      </c>
      <c r="J68" s="1882">
        <v>39</v>
      </c>
      <c r="K68" s="1882">
        <v>28</v>
      </c>
      <c r="L68" s="7"/>
      <c r="M68" s="582"/>
    </row>
    <row r="69" spans="1:13">
      <c r="A69" s="3"/>
      <c r="B69" s="9" t="s">
        <v>1023</v>
      </c>
      <c r="C69" s="10"/>
      <c r="D69" s="700">
        <v>2023</v>
      </c>
      <c r="E69" s="1889">
        <f t="shared" ref="E69:E70" si="25">SUM(F69:G69)</f>
        <v>15</v>
      </c>
      <c r="F69" s="1858">
        <v>5</v>
      </c>
      <c r="G69" s="1858">
        <v>10</v>
      </c>
      <c r="H69" s="1662"/>
      <c r="I69" s="283">
        <f t="shared" ref="I69:I70" si="26">SUM(J69:K69)</f>
        <v>69</v>
      </c>
      <c r="J69" s="1882">
        <v>40</v>
      </c>
      <c r="K69" s="1882">
        <v>29</v>
      </c>
      <c r="L69" s="7"/>
      <c r="M69" s="582"/>
    </row>
    <row r="70" spans="1:13">
      <c r="A70" s="3"/>
      <c r="B70" s="9"/>
      <c r="C70" s="10"/>
      <c r="D70" s="672">
        <v>2024</v>
      </c>
      <c r="E70" s="1889">
        <f t="shared" si="25"/>
        <v>15</v>
      </c>
      <c r="F70" s="1794">
        <v>5</v>
      </c>
      <c r="G70" s="1794">
        <v>10</v>
      </c>
      <c r="H70" s="1662"/>
      <c r="I70" s="283">
        <f t="shared" si="26"/>
        <v>76</v>
      </c>
      <c r="J70" s="1867">
        <v>46</v>
      </c>
      <c r="K70" s="1868">
        <v>30</v>
      </c>
      <c r="L70" s="7"/>
      <c r="M70" s="582"/>
    </row>
    <row r="71" spans="1:13" ht="8.1" customHeight="1">
      <c r="A71" s="3"/>
      <c r="B71" s="9"/>
      <c r="C71" s="10"/>
      <c r="D71" s="700"/>
      <c r="E71" s="1889"/>
      <c r="F71" s="1858"/>
      <c r="G71" s="1858"/>
      <c r="H71" s="1662"/>
      <c r="I71" s="283"/>
      <c r="J71" s="1882"/>
      <c r="K71" s="1882"/>
      <c r="L71" s="7"/>
      <c r="M71" s="582"/>
    </row>
    <row r="72" spans="1:13">
      <c r="A72" s="5"/>
      <c r="B72" s="6" t="s">
        <v>1024</v>
      </c>
      <c r="C72" s="7"/>
      <c r="D72" s="672">
        <v>2022</v>
      </c>
      <c r="E72" s="1889">
        <f>SUM(F72:G72)</f>
        <v>16</v>
      </c>
      <c r="F72" s="1858">
        <v>4</v>
      </c>
      <c r="G72" s="1858">
        <v>12</v>
      </c>
      <c r="H72" s="1662"/>
      <c r="I72" s="283">
        <f>SUM(J72:K72)</f>
        <v>106</v>
      </c>
      <c r="J72" s="1882">
        <v>73</v>
      </c>
      <c r="K72" s="1882">
        <v>33</v>
      </c>
      <c r="L72" s="7"/>
      <c r="M72" s="582"/>
    </row>
    <row r="73" spans="1:13">
      <c r="A73" s="3"/>
      <c r="B73" s="9" t="s">
        <v>1025</v>
      </c>
      <c r="C73" s="10"/>
      <c r="D73" s="700">
        <v>2023</v>
      </c>
      <c r="E73" s="1889">
        <f t="shared" ref="E73:E74" si="27">SUM(F73:G73)</f>
        <v>17</v>
      </c>
      <c r="F73" s="1858">
        <v>4</v>
      </c>
      <c r="G73" s="1858">
        <v>13</v>
      </c>
      <c r="H73" s="1662"/>
      <c r="I73" s="283">
        <f t="shared" ref="I73:I74" si="28">SUM(J73:K73)</f>
        <v>120</v>
      </c>
      <c r="J73" s="1882">
        <v>89</v>
      </c>
      <c r="K73" s="1882">
        <v>31</v>
      </c>
      <c r="L73" s="7"/>
      <c r="M73" s="582"/>
    </row>
    <row r="74" spans="1:13">
      <c r="A74" s="3"/>
      <c r="B74" s="9"/>
      <c r="C74" s="10"/>
      <c r="D74" s="672">
        <v>2024</v>
      </c>
      <c r="E74" s="1889">
        <f t="shared" si="27"/>
        <v>17</v>
      </c>
      <c r="F74" s="1794">
        <v>3</v>
      </c>
      <c r="G74" s="1794">
        <v>14</v>
      </c>
      <c r="H74" s="1662"/>
      <c r="I74" s="283">
        <f t="shared" si="28"/>
        <v>102</v>
      </c>
      <c r="J74" s="1867">
        <v>78</v>
      </c>
      <c r="K74" s="1868">
        <v>24</v>
      </c>
      <c r="L74" s="7"/>
      <c r="M74" s="582"/>
    </row>
    <row r="75" spans="1:13" ht="8.1" customHeight="1" thickBot="1">
      <c r="A75" s="703"/>
      <c r="B75" s="704"/>
      <c r="C75" s="704"/>
      <c r="D75" s="705"/>
      <c r="E75" s="1869"/>
      <c r="F75" s="1869"/>
      <c r="G75" s="1869"/>
      <c r="H75" s="717"/>
      <c r="I75" s="1873"/>
      <c r="J75" s="1885"/>
      <c r="K75" s="1885"/>
      <c r="L75" s="708"/>
      <c r="M75" s="582"/>
    </row>
    <row r="76" spans="1:13" s="594" customFormat="1" ht="16.5" customHeight="1">
      <c r="A76" s="719"/>
      <c r="B76" s="719"/>
      <c r="C76" s="720"/>
      <c r="D76" s="721"/>
      <c r="E76" s="1896"/>
      <c r="F76" s="1897"/>
      <c r="G76" s="1897"/>
      <c r="H76" s="720"/>
      <c r="I76" s="1874"/>
      <c r="J76" s="1886"/>
      <c r="K76" s="1887"/>
      <c r="L76" s="374" t="s">
        <v>804</v>
      </c>
    </row>
    <row r="77" spans="1:13" s="594" customFormat="1" ht="15" customHeight="1">
      <c r="A77" s="480"/>
      <c r="B77" s="480"/>
      <c r="C77" s="720"/>
      <c r="D77" s="721"/>
      <c r="E77" s="1896"/>
      <c r="F77" s="1897"/>
      <c r="G77" s="1897"/>
      <c r="H77" s="720"/>
      <c r="I77" s="1875"/>
      <c r="J77" s="1886"/>
      <c r="K77" s="1887"/>
      <c r="L77" s="375" t="s">
        <v>786</v>
      </c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39997558519241921"/>
  </sheetPr>
  <dimension ref="A1:L55"/>
  <sheetViews>
    <sheetView view="pageBreakPreview" zoomScale="80" zoomScaleNormal="100" zoomScaleSheetLayoutView="80" workbookViewId="0">
      <pane xSplit="4" ySplit="12" topLeftCell="E13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28515625" style="577" customWidth="1"/>
    <col min="2" max="2" width="12.5703125" style="577" customWidth="1"/>
    <col min="3" max="3" width="32.5703125" style="577" customWidth="1"/>
    <col min="4" max="4" width="9.5703125" style="578" customWidth="1"/>
    <col min="5" max="5" width="10.85546875" style="577" customWidth="1"/>
    <col min="6" max="6" width="11.28515625" style="577" customWidth="1"/>
    <col min="7" max="7" width="12.28515625" style="577" customWidth="1"/>
    <col min="8" max="8" width="1.140625" style="577" customWidth="1"/>
    <col min="9" max="9" width="10.85546875" style="577" customWidth="1"/>
    <col min="10" max="10" width="11.28515625" style="577" customWidth="1"/>
    <col min="11" max="11" width="12.28515625" style="577" customWidth="1"/>
    <col min="12" max="12" width="1.140625" style="577" customWidth="1"/>
    <col min="13" max="16384" width="12.5703125" style="577"/>
  </cols>
  <sheetData>
    <row r="1" spans="1:12">
      <c r="G1" s="638"/>
      <c r="K1" s="2380" t="s">
        <v>110</v>
      </c>
    </row>
    <row r="2" spans="1:12">
      <c r="K2" s="2381" t="s">
        <v>111</v>
      </c>
    </row>
    <row r="3" spans="1:12" s="638" customFormat="1" ht="10.15" customHeight="1">
      <c r="D3" s="659"/>
    </row>
    <row r="4" spans="1:12" s="1" customFormat="1" ht="16.5" customHeight="1">
      <c r="B4" s="676" t="s">
        <v>1445</v>
      </c>
      <c r="C4" s="677" t="s">
        <v>1201</v>
      </c>
      <c r="D4" s="678"/>
      <c r="F4" s="679"/>
      <c r="G4" s="679"/>
      <c r="I4" s="680"/>
    </row>
    <row r="5" spans="1:12" s="1" customFormat="1" ht="20.100000000000001" customHeight="1">
      <c r="B5" s="681" t="s">
        <v>1446</v>
      </c>
      <c r="C5" s="682" t="s">
        <v>1151</v>
      </c>
      <c r="D5" s="683"/>
      <c r="F5" s="679"/>
      <c r="G5" s="679"/>
      <c r="I5" s="680"/>
    </row>
    <row r="6" spans="1:12" s="1969" customFormat="1" ht="20.100000000000001" customHeight="1" thickBot="1">
      <c r="D6" s="1970"/>
      <c r="F6" s="1971"/>
      <c r="G6" s="1971"/>
      <c r="I6" s="1972"/>
    </row>
    <row r="7" spans="1:12" s="1" customFormat="1" ht="2.25" customHeight="1" thickTop="1">
      <c r="A7" s="685"/>
      <c r="B7" s="686"/>
      <c r="C7" s="686"/>
      <c r="D7" s="687"/>
      <c r="E7" s="2346" t="s">
        <v>393</v>
      </c>
      <c r="F7" s="2346"/>
      <c r="G7" s="2346"/>
      <c r="H7" s="686"/>
      <c r="I7" s="688"/>
      <c r="J7" s="689"/>
      <c r="K7" s="686"/>
      <c r="L7" s="685"/>
    </row>
    <row r="8" spans="1:12" s="1" customFormat="1" ht="15" customHeight="1">
      <c r="A8" s="2"/>
      <c r="B8" s="10" t="s">
        <v>568</v>
      </c>
      <c r="C8" s="7"/>
      <c r="D8" s="690" t="s">
        <v>1</v>
      </c>
      <c r="E8" s="2340"/>
      <c r="F8" s="2340"/>
      <c r="G8" s="2340"/>
      <c r="H8" s="691"/>
      <c r="I8" s="2347" t="s">
        <v>394</v>
      </c>
      <c r="J8" s="2347"/>
      <c r="K8" s="2347"/>
      <c r="L8" s="2"/>
    </row>
    <row r="9" spans="1:12" s="1" customFormat="1" ht="15" customHeight="1">
      <c r="A9" s="2"/>
      <c r="B9" s="692" t="s">
        <v>569</v>
      </c>
      <c r="C9" s="7"/>
      <c r="D9" s="693" t="s">
        <v>6</v>
      </c>
      <c r="E9" s="2355" t="s">
        <v>397</v>
      </c>
      <c r="F9" s="2355"/>
      <c r="G9" s="2355"/>
      <c r="H9" s="694"/>
      <c r="I9" s="2356" t="s">
        <v>358</v>
      </c>
      <c r="J9" s="2356"/>
      <c r="K9" s="2356"/>
      <c r="L9" s="2"/>
    </row>
    <row r="10" spans="1:12" s="1" customFormat="1" ht="19.5" customHeight="1">
      <c r="A10" s="2"/>
      <c r="B10" s="7"/>
      <c r="C10" s="27"/>
      <c r="D10" s="690"/>
      <c r="E10" s="477" t="s">
        <v>2</v>
      </c>
      <c r="F10" s="477" t="s">
        <v>570</v>
      </c>
      <c r="G10" s="477" t="s">
        <v>34</v>
      </c>
      <c r="H10" s="477"/>
      <c r="I10" s="477" t="s">
        <v>2</v>
      </c>
      <c r="J10" s="477" t="s">
        <v>570</v>
      </c>
      <c r="K10" s="477" t="s">
        <v>34</v>
      </c>
      <c r="L10" s="2"/>
    </row>
    <row r="11" spans="1:12" s="1" customFormat="1" ht="14.25" customHeight="1">
      <c r="A11" s="2"/>
      <c r="B11" s="7"/>
      <c r="C11" s="27"/>
      <c r="D11" s="690"/>
      <c r="E11" s="478" t="s">
        <v>7</v>
      </c>
      <c r="F11" s="478" t="s">
        <v>571</v>
      </c>
      <c r="G11" s="478" t="s">
        <v>36</v>
      </c>
      <c r="H11" s="478"/>
      <c r="I11" s="478" t="s">
        <v>7</v>
      </c>
      <c r="J11" s="478" t="s">
        <v>571</v>
      </c>
      <c r="K11" s="478" t="s">
        <v>36</v>
      </c>
      <c r="L11" s="2"/>
    </row>
    <row r="12" spans="1:12" s="1" customFormat="1" ht="3" customHeight="1">
      <c r="A12" s="695"/>
      <c r="B12" s="695"/>
      <c r="C12" s="695"/>
      <c r="D12" s="696"/>
      <c r="E12" s="695"/>
      <c r="F12" s="697"/>
      <c r="G12" s="697"/>
      <c r="H12" s="695"/>
      <c r="I12" s="698"/>
      <c r="J12" s="697"/>
      <c r="K12" s="695"/>
      <c r="L12" s="695"/>
    </row>
    <row r="13" spans="1:12" s="1" customFormat="1" ht="8.1" customHeight="1">
      <c r="A13" s="2"/>
      <c r="B13" s="3"/>
      <c r="C13" s="2"/>
      <c r="D13" s="684"/>
      <c r="E13" s="699"/>
      <c r="F13" s="4"/>
      <c r="G13" s="4"/>
      <c r="H13" s="4"/>
      <c r="I13" s="4"/>
      <c r="J13" s="4"/>
      <c r="K13" s="4"/>
    </row>
    <row r="14" spans="1:12">
      <c r="A14" s="5"/>
      <c r="B14" s="6" t="s">
        <v>1026</v>
      </c>
      <c r="C14" s="7"/>
      <c r="D14" s="672">
        <v>2022</v>
      </c>
      <c r="E14" s="8">
        <f t="shared" ref="E14:E24" si="0">SUM(F14:G14)</f>
        <v>15</v>
      </c>
      <c r="F14" s="8">
        <v>8</v>
      </c>
      <c r="G14" s="8">
        <v>7</v>
      </c>
      <c r="H14" s="7"/>
      <c r="I14" s="8">
        <f t="shared" ref="I14:I16" si="1">SUM(J14:K14)</f>
        <v>60</v>
      </c>
      <c r="J14" s="24">
        <v>29</v>
      </c>
      <c r="K14" s="24">
        <v>31</v>
      </c>
      <c r="L14" s="7"/>
    </row>
    <row r="15" spans="1:12">
      <c r="A15" s="3"/>
      <c r="B15" s="9" t="s">
        <v>1027</v>
      </c>
      <c r="C15" s="10"/>
      <c r="D15" s="700">
        <v>2023</v>
      </c>
      <c r="E15" s="8">
        <f t="shared" si="0"/>
        <v>17</v>
      </c>
      <c r="F15" s="8">
        <v>6</v>
      </c>
      <c r="G15" s="8">
        <v>11</v>
      </c>
      <c r="H15" s="7"/>
      <c r="I15" s="8">
        <f t="shared" si="1"/>
        <v>68</v>
      </c>
      <c r="J15" s="24">
        <v>32</v>
      </c>
      <c r="K15" s="24">
        <v>36</v>
      </c>
      <c r="L15" s="7"/>
    </row>
    <row r="16" spans="1:12">
      <c r="A16" s="3"/>
      <c r="B16" s="9"/>
      <c r="C16" s="10"/>
      <c r="D16" s="672">
        <v>2024</v>
      </c>
      <c r="E16" s="8">
        <f t="shared" si="0"/>
        <v>17</v>
      </c>
      <c r="F16" s="1794">
        <v>7</v>
      </c>
      <c r="G16" s="1794">
        <v>10</v>
      </c>
      <c r="H16" s="7"/>
      <c r="I16" s="8">
        <f t="shared" si="1"/>
        <v>68</v>
      </c>
      <c r="J16" s="1794">
        <v>30</v>
      </c>
      <c r="K16" s="1795">
        <v>38</v>
      </c>
      <c r="L16" s="7"/>
    </row>
    <row r="17" spans="1:12" ht="8.1" customHeight="1">
      <c r="A17" s="3"/>
      <c r="B17" s="9"/>
      <c r="C17" s="10"/>
      <c r="D17" s="700"/>
      <c r="E17" s="8"/>
      <c r="F17" s="8"/>
      <c r="G17" s="8"/>
      <c r="H17" s="7"/>
      <c r="I17" s="8"/>
      <c r="J17" s="24"/>
      <c r="K17" s="24"/>
      <c r="L17" s="7"/>
    </row>
    <row r="18" spans="1:12">
      <c r="A18" s="5"/>
      <c r="B18" s="6" t="s">
        <v>694</v>
      </c>
      <c r="C18" s="7"/>
      <c r="D18" s="672">
        <v>2022</v>
      </c>
      <c r="E18" s="8">
        <f t="shared" si="0"/>
        <v>15</v>
      </c>
      <c r="F18" s="8">
        <v>6</v>
      </c>
      <c r="G18" s="8">
        <v>9</v>
      </c>
      <c r="H18" s="7"/>
      <c r="I18" s="8">
        <f t="shared" ref="I18:I20" si="2">SUM(J18:K18)</f>
        <v>148</v>
      </c>
      <c r="J18" s="24">
        <v>124</v>
      </c>
      <c r="K18" s="24">
        <v>24</v>
      </c>
      <c r="L18" s="14"/>
    </row>
    <row r="19" spans="1:12">
      <c r="A19" s="3"/>
      <c r="B19" s="9" t="s">
        <v>695</v>
      </c>
      <c r="C19" s="10"/>
      <c r="D19" s="700">
        <v>2023</v>
      </c>
      <c r="E19" s="8">
        <f t="shared" si="0"/>
        <v>16</v>
      </c>
      <c r="F19" s="8">
        <v>6</v>
      </c>
      <c r="G19" s="8">
        <v>10</v>
      </c>
      <c r="H19" s="7"/>
      <c r="I19" s="8">
        <f t="shared" si="2"/>
        <v>162</v>
      </c>
      <c r="J19" s="24">
        <v>137</v>
      </c>
      <c r="K19" s="24">
        <v>25</v>
      </c>
      <c r="L19" s="14"/>
    </row>
    <row r="20" spans="1:12">
      <c r="A20" s="3"/>
      <c r="B20" s="9"/>
      <c r="C20" s="10"/>
      <c r="D20" s="672">
        <v>2024</v>
      </c>
      <c r="E20" s="8">
        <f t="shared" si="0"/>
        <v>17</v>
      </c>
      <c r="F20" s="1794">
        <v>7</v>
      </c>
      <c r="G20" s="1794">
        <v>10</v>
      </c>
      <c r="H20" s="7"/>
      <c r="I20" s="8">
        <f t="shared" si="2"/>
        <v>182</v>
      </c>
      <c r="J20" s="1794">
        <v>155</v>
      </c>
      <c r="K20" s="1795">
        <v>27</v>
      </c>
      <c r="L20" s="14"/>
    </row>
    <row r="21" spans="1:12" ht="8.1" customHeight="1">
      <c r="A21" s="3"/>
      <c r="B21" s="9"/>
      <c r="C21" s="10"/>
      <c r="D21" s="700"/>
      <c r="E21" s="8"/>
      <c r="F21" s="8"/>
      <c r="G21" s="8"/>
      <c r="H21" s="7"/>
      <c r="I21" s="8"/>
      <c r="J21" s="24"/>
      <c r="K21" s="24"/>
      <c r="L21" s="14"/>
    </row>
    <row r="22" spans="1:12">
      <c r="A22" s="5"/>
      <c r="B22" s="6" t="s">
        <v>696</v>
      </c>
      <c r="C22" s="13"/>
      <c r="D22" s="672">
        <v>2022</v>
      </c>
      <c r="E22" s="8">
        <f t="shared" si="0"/>
        <v>21</v>
      </c>
      <c r="F22" s="8">
        <v>12</v>
      </c>
      <c r="G22" s="8">
        <v>9</v>
      </c>
      <c r="H22" s="7"/>
      <c r="I22" s="8">
        <f t="shared" ref="I22:I24" si="3">SUM(J22:K22)</f>
        <v>108</v>
      </c>
      <c r="J22" s="24">
        <v>107</v>
      </c>
      <c r="K22" s="24">
        <v>1</v>
      </c>
      <c r="L22" s="14"/>
    </row>
    <row r="23" spans="1:12">
      <c r="A23" s="3"/>
      <c r="B23" s="9" t="s">
        <v>697</v>
      </c>
      <c r="C23" s="13"/>
      <c r="D23" s="700">
        <v>2023</v>
      </c>
      <c r="E23" s="8">
        <f t="shared" si="0"/>
        <v>24</v>
      </c>
      <c r="F23" s="8">
        <v>14</v>
      </c>
      <c r="G23" s="8">
        <v>10</v>
      </c>
      <c r="H23" s="7"/>
      <c r="I23" s="8">
        <f t="shared" si="3"/>
        <v>161</v>
      </c>
      <c r="J23" s="24">
        <v>160</v>
      </c>
      <c r="K23" s="24">
        <v>1</v>
      </c>
      <c r="L23" s="14"/>
    </row>
    <row r="24" spans="1:12">
      <c r="A24" s="3"/>
      <c r="B24" s="9"/>
      <c r="C24" s="10"/>
      <c r="D24" s="672">
        <v>2024</v>
      </c>
      <c r="E24" s="8">
        <f t="shared" si="0"/>
        <v>25</v>
      </c>
      <c r="F24" s="1794">
        <v>15</v>
      </c>
      <c r="G24" s="1794">
        <v>10</v>
      </c>
      <c r="H24" s="7"/>
      <c r="I24" s="8">
        <f t="shared" si="3"/>
        <v>250</v>
      </c>
      <c r="J24" s="1794">
        <v>247</v>
      </c>
      <c r="K24" s="1795">
        <v>3</v>
      </c>
      <c r="L24" s="14"/>
    </row>
    <row r="25" spans="1:12" ht="7.5" customHeight="1">
      <c r="A25" s="3"/>
      <c r="B25" s="9"/>
      <c r="C25" s="10"/>
      <c r="D25" s="700"/>
      <c r="E25" s="8"/>
      <c r="F25" s="8"/>
      <c r="G25" s="8"/>
      <c r="H25" s="7"/>
      <c r="I25" s="8"/>
      <c r="J25" s="24"/>
      <c r="K25" s="24"/>
      <c r="L25" s="14"/>
    </row>
    <row r="26" spans="1:12" s="701" customFormat="1">
      <c r="A26" s="3"/>
      <c r="B26" s="6" t="s">
        <v>1028</v>
      </c>
      <c r="C26" s="13"/>
      <c r="D26" s="672">
        <v>2022</v>
      </c>
      <c r="E26" s="8" t="s">
        <v>29</v>
      </c>
      <c r="F26" s="8" t="s">
        <v>29</v>
      </c>
      <c r="G26" s="8" t="s">
        <v>29</v>
      </c>
      <c r="H26" s="7"/>
      <c r="I26" s="8">
        <f t="shared" ref="I26:I28" si="4">SUM(J26:K26)</f>
        <v>81</v>
      </c>
      <c r="J26" s="24">
        <v>57</v>
      </c>
      <c r="K26" s="24">
        <v>24</v>
      </c>
      <c r="L26" s="14"/>
    </row>
    <row r="27" spans="1:12" s="701" customFormat="1">
      <c r="A27" s="3"/>
      <c r="B27" s="9" t="s">
        <v>1029</v>
      </c>
      <c r="C27" s="13"/>
      <c r="D27" s="700">
        <v>2023</v>
      </c>
      <c r="E27" s="8" t="s">
        <v>29</v>
      </c>
      <c r="F27" s="8" t="s">
        <v>29</v>
      </c>
      <c r="G27" s="8" t="s">
        <v>29</v>
      </c>
      <c r="H27" s="7"/>
      <c r="I27" s="8">
        <f t="shared" si="4"/>
        <v>93</v>
      </c>
      <c r="J27" s="24">
        <v>60</v>
      </c>
      <c r="K27" s="24">
        <v>33</v>
      </c>
      <c r="L27" s="14"/>
    </row>
    <row r="28" spans="1:12" s="701" customFormat="1">
      <c r="A28" s="3"/>
      <c r="B28" s="9"/>
      <c r="C28" s="10"/>
      <c r="D28" s="672">
        <v>2024</v>
      </c>
      <c r="E28" s="8" t="s">
        <v>29</v>
      </c>
      <c r="F28" s="8" t="s">
        <v>29</v>
      </c>
      <c r="G28" s="8" t="s">
        <v>29</v>
      </c>
      <c r="H28" s="7"/>
      <c r="I28" s="8">
        <f t="shared" si="4"/>
        <v>114</v>
      </c>
      <c r="J28" s="1794">
        <v>69</v>
      </c>
      <c r="K28" s="1795">
        <v>45</v>
      </c>
      <c r="L28" s="14"/>
    </row>
    <row r="29" spans="1:12" ht="8.1" customHeight="1">
      <c r="A29" s="3"/>
      <c r="B29" s="9"/>
      <c r="C29" s="10"/>
      <c r="D29" s="700"/>
      <c r="E29" s="8"/>
      <c r="F29" s="8"/>
      <c r="G29" s="8"/>
      <c r="H29" s="7"/>
      <c r="I29" s="8"/>
      <c r="J29" s="24"/>
      <c r="K29" s="24"/>
      <c r="L29" s="14"/>
    </row>
    <row r="30" spans="1:12">
      <c r="A30" s="15"/>
      <c r="B30" s="10" t="s">
        <v>23</v>
      </c>
      <c r="C30" s="10"/>
      <c r="D30" s="700"/>
      <c r="E30" s="8"/>
      <c r="F30" s="8"/>
      <c r="G30" s="8"/>
      <c r="H30" s="7"/>
      <c r="I30" s="8"/>
      <c r="J30" s="24"/>
      <c r="K30" s="24"/>
      <c r="L30" s="14"/>
    </row>
    <row r="31" spans="1:12">
      <c r="A31" s="5"/>
      <c r="B31" s="6" t="s">
        <v>698</v>
      </c>
      <c r="C31" s="7"/>
      <c r="D31" s="672">
        <v>2022</v>
      </c>
      <c r="E31" s="8">
        <f t="shared" ref="E31:E33" si="5">SUM(F31:G31)</f>
        <v>80</v>
      </c>
      <c r="F31" s="8">
        <v>32</v>
      </c>
      <c r="G31" s="8">
        <v>48</v>
      </c>
      <c r="H31" s="7"/>
      <c r="I31" s="8">
        <f t="shared" ref="I31:I33" si="6">SUM(J31:K31)</f>
        <v>351</v>
      </c>
      <c r="J31" s="24">
        <v>302</v>
      </c>
      <c r="K31" s="24">
        <v>49</v>
      </c>
      <c r="L31" s="14"/>
    </row>
    <row r="32" spans="1:12">
      <c r="A32" s="3"/>
      <c r="B32" s="9" t="s">
        <v>699</v>
      </c>
      <c r="C32" s="10"/>
      <c r="D32" s="700">
        <v>2023</v>
      </c>
      <c r="E32" s="8">
        <f t="shared" si="5"/>
        <v>82</v>
      </c>
      <c r="F32" s="8">
        <v>31</v>
      </c>
      <c r="G32" s="8">
        <v>51</v>
      </c>
      <c r="H32" s="7"/>
      <c r="I32" s="8">
        <f t="shared" si="6"/>
        <v>413</v>
      </c>
      <c r="J32" s="24">
        <v>369</v>
      </c>
      <c r="K32" s="24">
        <v>44</v>
      </c>
      <c r="L32" s="14"/>
    </row>
    <row r="33" spans="1:12">
      <c r="A33" s="3"/>
      <c r="B33" s="9"/>
      <c r="C33" s="10"/>
      <c r="D33" s="672">
        <v>2024</v>
      </c>
      <c r="E33" s="8">
        <f t="shared" si="5"/>
        <v>79</v>
      </c>
      <c r="F33" s="1794">
        <v>29</v>
      </c>
      <c r="G33" s="1794">
        <v>50</v>
      </c>
      <c r="H33" s="7"/>
      <c r="I33" s="8">
        <f t="shared" si="6"/>
        <v>506</v>
      </c>
      <c r="J33" s="24">
        <v>440</v>
      </c>
      <c r="K33" s="24">
        <v>66</v>
      </c>
      <c r="L33" s="14"/>
    </row>
    <row r="34" spans="1:12" ht="8.1" customHeight="1">
      <c r="A34" s="3"/>
      <c r="B34" s="9"/>
      <c r="C34" s="10"/>
      <c r="D34" s="700"/>
      <c r="E34" s="8"/>
      <c r="F34" s="8"/>
      <c r="G34" s="8"/>
      <c r="H34" s="7"/>
      <c r="I34" s="8"/>
      <c r="J34" s="24"/>
      <c r="K34" s="24"/>
      <c r="L34" s="14"/>
    </row>
    <row r="35" spans="1:12">
      <c r="A35" s="5"/>
      <c r="B35" s="6" t="s">
        <v>1030</v>
      </c>
      <c r="C35" s="7"/>
      <c r="D35" s="672">
        <v>2022</v>
      </c>
      <c r="E35" s="8">
        <f t="shared" ref="E35:E37" si="7">SUM(F35:G35)</f>
        <v>15</v>
      </c>
      <c r="F35" s="8">
        <v>5</v>
      </c>
      <c r="G35" s="8">
        <v>10</v>
      </c>
      <c r="H35" s="7"/>
      <c r="I35" s="8">
        <f t="shared" ref="I35:I37" si="8">SUM(J35:K35)</f>
        <v>62</v>
      </c>
      <c r="J35" s="24">
        <v>46</v>
      </c>
      <c r="K35" s="24">
        <v>16</v>
      </c>
      <c r="L35" s="14"/>
    </row>
    <row r="36" spans="1:12">
      <c r="A36" s="3"/>
      <c r="B36" s="9" t="s">
        <v>1031</v>
      </c>
      <c r="C36" s="10"/>
      <c r="D36" s="700">
        <v>2023</v>
      </c>
      <c r="E36" s="8">
        <f t="shared" si="7"/>
        <v>14</v>
      </c>
      <c r="F36" s="8">
        <v>5</v>
      </c>
      <c r="G36" s="8">
        <v>9</v>
      </c>
      <c r="H36" s="7"/>
      <c r="I36" s="8">
        <f t="shared" si="8"/>
        <v>68</v>
      </c>
      <c r="J36" s="24">
        <v>43</v>
      </c>
      <c r="K36" s="24">
        <v>25</v>
      </c>
      <c r="L36" s="14"/>
    </row>
    <row r="37" spans="1:12">
      <c r="A37" s="3"/>
      <c r="B37" s="9"/>
      <c r="C37" s="10"/>
      <c r="D37" s="672">
        <v>2024</v>
      </c>
      <c r="E37" s="8">
        <f t="shared" si="7"/>
        <v>15</v>
      </c>
      <c r="F37" s="1794">
        <v>5</v>
      </c>
      <c r="G37" s="1794">
        <v>10</v>
      </c>
      <c r="H37" s="7"/>
      <c r="I37" s="8">
        <f t="shared" si="8"/>
        <v>59</v>
      </c>
      <c r="J37" s="1794">
        <v>32</v>
      </c>
      <c r="K37" s="1795">
        <v>27</v>
      </c>
      <c r="L37" s="14"/>
    </row>
    <row r="38" spans="1:12" ht="8.1" customHeight="1">
      <c r="A38" s="3"/>
      <c r="B38" s="9"/>
      <c r="C38" s="10"/>
      <c r="D38" s="700"/>
      <c r="E38" s="8"/>
      <c r="F38" s="8"/>
      <c r="G38" s="8"/>
      <c r="H38" s="7"/>
      <c r="I38" s="8"/>
      <c r="J38" s="24"/>
      <c r="K38" s="24"/>
      <c r="L38" s="14"/>
    </row>
    <row r="39" spans="1:12">
      <c r="A39" s="5"/>
      <c r="B39" s="6" t="s">
        <v>700</v>
      </c>
      <c r="C39" s="7"/>
      <c r="D39" s="672">
        <v>2022</v>
      </c>
      <c r="E39" s="8">
        <f t="shared" ref="E39:E41" si="9">SUM(F39:G39)</f>
        <v>18</v>
      </c>
      <c r="F39" s="8">
        <v>10</v>
      </c>
      <c r="G39" s="8">
        <v>8</v>
      </c>
      <c r="H39" s="7"/>
      <c r="I39" s="8">
        <f t="shared" ref="I39:I41" si="10">SUM(J39:K39)</f>
        <v>115</v>
      </c>
      <c r="J39" s="24">
        <v>86</v>
      </c>
      <c r="K39" s="24">
        <v>29</v>
      </c>
      <c r="L39" s="14"/>
    </row>
    <row r="40" spans="1:12">
      <c r="A40" s="3"/>
      <c r="B40" s="9" t="s">
        <v>701</v>
      </c>
      <c r="C40" s="10"/>
      <c r="D40" s="700">
        <v>2023</v>
      </c>
      <c r="E40" s="8">
        <f t="shared" si="9"/>
        <v>19</v>
      </c>
      <c r="F40" s="8">
        <v>11</v>
      </c>
      <c r="G40" s="8">
        <v>8</v>
      </c>
      <c r="H40" s="7"/>
      <c r="I40" s="8">
        <f t="shared" si="10"/>
        <v>141</v>
      </c>
      <c r="J40" s="24">
        <v>105</v>
      </c>
      <c r="K40" s="24">
        <v>36</v>
      </c>
      <c r="L40" s="14"/>
    </row>
    <row r="41" spans="1:12">
      <c r="A41" s="3"/>
      <c r="B41" s="9"/>
      <c r="C41" s="10"/>
      <c r="D41" s="672">
        <v>2024</v>
      </c>
      <c r="E41" s="8">
        <f t="shared" si="9"/>
        <v>22</v>
      </c>
      <c r="F41" s="1794">
        <v>11</v>
      </c>
      <c r="G41" s="1794">
        <v>11</v>
      </c>
      <c r="H41" s="7"/>
      <c r="I41" s="8">
        <f t="shared" si="10"/>
        <v>175</v>
      </c>
      <c r="J41" s="1794">
        <v>129</v>
      </c>
      <c r="K41" s="1795">
        <v>46</v>
      </c>
      <c r="L41" s="14"/>
    </row>
    <row r="42" spans="1:12" ht="8.1" customHeight="1">
      <c r="A42" s="3"/>
      <c r="B42" s="9"/>
      <c r="C42" s="10"/>
      <c r="D42" s="700"/>
      <c r="E42" s="8"/>
      <c r="F42" s="8"/>
      <c r="G42" s="8"/>
      <c r="H42" s="7"/>
      <c r="I42" s="8"/>
      <c r="J42" s="24"/>
      <c r="K42" s="24"/>
      <c r="L42" s="14"/>
    </row>
    <row r="43" spans="1:12">
      <c r="A43" s="16"/>
      <c r="B43" s="17" t="s">
        <v>805</v>
      </c>
      <c r="C43" s="18"/>
      <c r="D43" s="672">
        <v>2022</v>
      </c>
      <c r="E43" s="8" t="s">
        <v>29</v>
      </c>
      <c r="F43" s="8" t="s">
        <v>29</v>
      </c>
      <c r="G43" s="8" t="s">
        <v>29</v>
      </c>
      <c r="H43" s="7"/>
      <c r="I43" s="8">
        <f t="shared" ref="I43:I45" si="11">SUM(J43:K43)</f>
        <v>70</v>
      </c>
      <c r="J43" s="24">
        <v>44</v>
      </c>
      <c r="K43" s="24">
        <v>26</v>
      </c>
      <c r="L43" s="150"/>
    </row>
    <row r="44" spans="1:12">
      <c r="A44" s="19"/>
      <c r="B44" s="20" t="s">
        <v>1033</v>
      </c>
      <c r="C44" s="21"/>
      <c r="D44" s="700">
        <v>2023</v>
      </c>
      <c r="E44" s="8" t="s">
        <v>29</v>
      </c>
      <c r="F44" s="8" t="s">
        <v>29</v>
      </c>
      <c r="G44" s="8" t="s">
        <v>29</v>
      </c>
      <c r="H44" s="7"/>
      <c r="I44" s="8">
        <f t="shared" si="11"/>
        <v>75</v>
      </c>
      <c r="J44" s="24">
        <v>43</v>
      </c>
      <c r="K44" s="24">
        <v>32</v>
      </c>
      <c r="L44" s="150"/>
    </row>
    <row r="45" spans="1:12">
      <c r="A45" s="22"/>
      <c r="B45" s="23"/>
      <c r="C45" s="10"/>
      <c r="D45" s="672">
        <v>2024</v>
      </c>
      <c r="E45" s="8" t="s">
        <v>29</v>
      </c>
      <c r="F45" s="8" t="s">
        <v>29</v>
      </c>
      <c r="G45" s="8" t="s">
        <v>29</v>
      </c>
      <c r="H45" s="7"/>
      <c r="I45" s="8">
        <f t="shared" si="11"/>
        <v>76</v>
      </c>
      <c r="J45" s="1794">
        <v>48</v>
      </c>
      <c r="K45" s="1795">
        <v>28</v>
      </c>
      <c r="L45" s="14"/>
    </row>
    <row r="46" spans="1:12" ht="8.1" customHeight="1">
      <c r="A46" s="3"/>
      <c r="B46" s="9"/>
      <c r="C46" s="10"/>
      <c r="D46" s="700"/>
      <c r="E46" s="8"/>
      <c r="F46" s="8"/>
      <c r="G46" s="8"/>
      <c r="H46" s="7"/>
      <c r="I46" s="8"/>
      <c r="J46" s="24"/>
      <c r="K46" s="24"/>
      <c r="L46" s="14"/>
    </row>
    <row r="47" spans="1:12">
      <c r="A47" s="16"/>
      <c r="B47" s="6" t="s">
        <v>1032</v>
      </c>
      <c r="C47" s="18"/>
      <c r="D47" s="700">
        <v>2022</v>
      </c>
      <c r="E47" s="8" t="s">
        <v>29</v>
      </c>
      <c r="F47" s="8" t="s">
        <v>29</v>
      </c>
      <c r="G47" s="8" t="s">
        <v>29</v>
      </c>
      <c r="H47" s="7"/>
      <c r="I47" s="8">
        <f t="shared" ref="I47:I49" si="12">SUM(J47:K47)</f>
        <v>17</v>
      </c>
      <c r="J47" s="25" t="s">
        <v>29</v>
      </c>
      <c r="K47" s="24">
        <v>17</v>
      </c>
      <c r="L47" s="150"/>
    </row>
    <row r="48" spans="1:12">
      <c r="A48" s="16"/>
      <c r="B48" s="20" t="s">
        <v>1034</v>
      </c>
      <c r="C48" s="18"/>
      <c r="D48" s="672">
        <v>2023</v>
      </c>
      <c r="E48" s="8" t="s">
        <v>29</v>
      </c>
      <c r="F48" s="8" t="s">
        <v>29</v>
      </c>
      <c r="G48" s="8" t="s">
        <v>29</v>
      </c>
      <c r="H48" s="7"/>
      <c r="I48" s="8">
        <f t="shared" si="12"/>
        <v>45</v>
      </c>
      <c r="J48" s="25" t="s">
        <v>29</v>
      </c>
      <c r="K48" s="24">
        <v>45</v>
      </c>
      <c r="L48" s="150"/>
    </row>
    <row r="49" spans="1:12">
      <c r="A49" s="19"/>
      <c r="C49" s="21"/>
      <c r="D49" s="672">
        <v>2024</v>
      </c>
      <c r="E49" s="8" t="s">
        <v>29</v>
      </c>
      <c r="F49" s="8" t="s">
        <v>29</v>
      </c>
      <c r="G49" s="8" t="s">
        <v>29</v>
      </c>
      <c r="H49" s="7"/>
      <c r="I49" s="8">
        <f t="shared" si="12"/>
        <v>45</v>
      </c>
      <c r="J49" s="1794">
        <v>1</v>
      </c>
      <c r="K49" s="1795">
        <v>44</v>
      </c>
      <c r="L49" s="150"/>
    </row>
    <row r="50" spans="1:12" ht="8.1" customHeight="1">
      <c r="A50" s="3"/>
      <c r="B50" s="9"/>
      <c r="C50" s="10"/>
      <c r="D50" s="672"/>
      <c r="E50" s="8"/>
      <c r="F50" s="8"/>
      <c r="G50" s="8"/>
      <c r="H50" s="7"/>
      <c r="I50" s="8"/>
      <c r="J50" s="24"/>
      <c r="K50" s="24"/>
      <c r="L50" s="14"/>
    </row>
    <row r="51" spans="1:12">
      <c r="A51" s="16"/>
      <c r="B51" s="6" t="s">
        <v>1113</v>
      </c>
      <c r="C51" s="18"/>
      <c r="D51" s="672">
        <v>2023</v>
      </c>
      <c r="E51" s="8" t="s">
        <v>29</v>
      </c>
      <c r="F51" s="8" t="s">
        <v>29</v>
      </c>
      <c r="G51" s="8" t="s">
        <v>29</v>
      </c>
      <c r="H51" s="7"/>
      <c r="I51" s="8">
        <f>SUM(J51:K51)</f>
        <v>36</v>
      </c>
      <c r="J51" s="24">
        <v>36</v>
      </c>
      <c r="K51" s="25" t="s">
        <v>29</v>
      </c>
      <c r="L51" s="150"/>
    </row>
    <row r="52" spans="1:12">
      <c r="A52" s="19"/>
      <c r="B52" s="20" t="s">
        <v>1114</v>
      </c>
      <c r="C52" s="21"/>
      <c r="D52" s="672">
        <v>2024</v>
      </c>
      <c r="E52" s="8" t="s">
        <v>29</v>
      </c>
      <c r="F52" s="8" t="s">
        <v>29</v>
      </c>
      <c r="G52" s="8" t="s">
        <v>29</v>
      </c>
      <c r="H52" s="7"/>
      <c r="I52" s="8">
        <f>SUM(J52:K52)</f>
        <v>92</v>
      </c>
      <c r="J52" s="1794">
        <v>92</v>
      </c>
      <c r="K52" s="25" t="s">
        <v>29</v>
      </c>
      <c r="L52" s="150"/>
    </row>
    <row r="53" spans="1:12" ht="8.1" customHeight="1" thickBot="1">
      <c r="A53" s="703"/>
      <c r="B53" s="704"/>
      <c r="C53" s="704"/>
      <c r="D53" s="705"/>
      <c r="E53" s="704"/>
      <c r="F53" s="706"/>
      <c r="G53" s="706"/>
      <c r="H53" s="704"/>
      <c r="I53" s="707"/>
      <c r="J53" s="708"/>
      <c r="K53" s="708"/>
      <c r="L53" s="708"/>
    </row>
    <row r="54" spans="1:12" ht="16.5" customHeight="1">
      <c r="A54" s="709"/>
      <c r="B54" s="710"/>
      <c r="C54" s="27"/>
      <c r="D54" s="12"/>
      <c r="E54" s="27"/>
      <c r="F54" s="702"/>
      <c r="G54" s="702"/>
      <c r="H54" s="27"/>
      <c r="I54" s="710"/>
      <c r="J54" s="7"/>
      <c r="K54" s="711"/>
      <c r="L54" s="374" t="s">
        <v>804</v>
      </c>
    </row>
    <row r="55" spans="1:12" ht="15" customHeight="1">
      <c r="A55" s="712"/>
      <c r="B55" s="713"/>
      <c r="C55" s="27"/>
      <c r="D55" s="12"/>
      <c r="E55" s="27"/>
      <c r="F55" s="702"/>
      <c r="G55" s="702"/>
      <c r="H55" s="27"/>
      <c r="I55" s="714"/>
      <c r="J55" s="7"/>
      <c r="K55" s="711"/>
      <c r="L55" s="375" t="s">
        <v>786</v>
      </c>
    </row>
  </sheetData>
  <mergeCells count="4">
    <mergeCell ref="E7:G8"/>
    <mergeCell ref="I8:K8"/>
    <mergeCell ref="E9:G9"/>
    <mergeCell ref="I9:K9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92D050"/>
    <pageSetUpPr fitToPage="1"/>
  </sheetPr>
  <dimension ref="A1:WVT510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0.140625" style="539" customWidth="1"/>
    <col min="4" max="4" width="7.85546875" style="546" customWidth="1"/>
    <col min="5" max="5" width="8.28515625" style="539" customWidth="1"/>
    <col min="6" max="6" width="9.140625" style="539" customWidth="1"/>
    <col min="7" max="7" width="12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2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s="598" customFormat="1" ht="16.5" customHeight="1">
      <c r="B4" s="540" t="s">
        <v>1447</v>
      </c>
      <c r="C4" s="541" t="s">
        <v>1336</v>
      </c>
      <c r="D4" s="626"/>
    </row>
    <row r="5" spans="1:13" s="1948" customFormat="1" ht="20.100000000000001" customHeight="1">
      <c r="B5" s="1964"/>
      <c r="C5" s="1965" t="s">
        <v>1343</v>
      </c>
      <c r="D5" s="1949"/>
    </row>
    <row r="6" spans="1:13" s="1948" customFormat="1" ht="20.100000000000001" customHeight="1">
      <c r="B6" s="1945" t="s">
        <v>1448</v>
      </c>
      <c r="C6" s="1946" t="s">
        <v>1344</v>
      </c>
      <c r="D6" s="1949"/>
    </row>
    <row r="7" spans="1:13" s="598" customFormat="1" ht="16.5" customHeight="1" thickBot="1">
      <c r="A7" s="673"/>
      <c r="D7" s="626"/>
    </row>
    <row r="8" spans="1:13" s="598" customFormat="1" ht="3" customHeight="1" thickTop="1">
      <c r="A8" s="547"/>
      <c r="B8" s="547"/>
      <c r="C8" s="547"/>
      <c r="D8" s="674"/>
      <c r="E8" s="547"/>
      <c r="F8" s="547"/>
      <c r="G8" s="547"/>
      <c r="H8" s="547"/>
      <c r="I8" s="547"/>
      <c r="J8" s="547"/>
      <c r="K8" s="547"/>
      <c r="L8" s="547"/>
      <c r="M8" s="525"/>
    </row>
    <row r="9" spans="1:13" s="598" customFormat="1" ht="17.100000000000001" customHeight="1">
      <c r="A9" s="525"/>
      <c r="B9" s="548" t="s">
        <v>702</v>
      </c>
      <c r="C9" s="525"/>
      <c r="D9" s="550" t="s">
        <v>1</v>
      </c>
      <c r="E9" s="2357" t="s">
        <v>703</v>
      </c>
      <c r="F9" s="2357"/>
      <c r="G9" s="2357"/>
      <c r="H9" s="508"/>
      <c r="I9" s="2357" t="s">
        <v>704</v>
      </c>
      <c r="J9" s="2357"/>
      <c r="K9" s="2357"/>
      <c r="L9" s="555"/>
      <c r="M9" s="555"/>
    </row>
    <row r="10" spans="1:13" s="598" customFormat="1" ht="13.5">
      <c r="A10" s="525"/>
      <c r="B10" s="508" t="s">
        <v>705</v>
      </c>
      <c r="C10" s="525"/>
      <c r="D10" s="554" t="s">
        <v>6</v>
      </c>
      <c r="E10" s="2358" t="s">
        <v>706</v>
      </c>
      <c r="F10" s="2358"/>
      <c r="G10" s="2358"/>
      <c r="H10" s="566"/>
      <c r="I10" s="2358" t="s">
        <v>707</v>
      </c>
      <c r="J10" s="2358"/>
      <c r="K10" s="2358"/>
      <c r="L10" s="525"/>
      <c r="M10" s="525"/>
    </row>
    <row r="11" spans="1:13" s="598" customFormat="1" ht="17.100000000000001" customHeight="1">
      <c r="A11" s="525"/>
      <c r="B11" s="525"/>
      <c r="C11" s="525"/>
      <c r="D11" s="550"/>
      <c r="E11" s="583" t="s">
        <v>2</v>
      </c>
      <c r="F11" s="583" t="s">
        <v>33</v>
      </c>
      <c r="G11" s="583" t="s">
        <v>34</v>
      </c>
      <c r="H11" s="557"/>
      <c r="I11" s="583" t="s">
        <v>2</v>
      </c>
      <c r="J11" s="583" t="s">
        <v>33</v>
      </c>
      <c r="K11" s="583" t="s">
        <v>34</v>
      </c>
      <c r="L11" s="557"/>
      <c r="M11" s="557"/>
    </row>
    <row r="12" spans="1:13" s="598" customFormat="1" ht="16.5" customHeight="1">
      <c r="A12" s="525"/>
      <c r="B12" s="525"/>
      <c r="C12" s="525"/>
      <c r="D12" s="556"/>
      <c r="E12" s="558" t="s">
        <v>7</v>
      </c>
      <c r="F12" s="558" t="s">
        <v>35</v>
      </c>
      <c r="G12" s="558" t="s">
        <v>36</v>
      </c>
      <c r="H12" s="558"/>
      <c r="I12" s="558" t="s">
        <v>7</v>
      </c>
      <c r="J12" s="558" t="s">
        <v>35</v>
      </c>
      <c r="K12" s="558" t="s">
        <v>36</v>
      </c>
      <c r="L12" s="584"/>
      <c r="M12" s="584"/>
    </row>
    <row r="13" spans="1:13" ht="3" customHeight="1">
      <c r="A13" s="560"/>
      <c r="B13" s="560"/>
      <c r="C13" s="560"/>
      <c r="D13" s="624"/>
      <c r="E13" s="560"/>
      <c r="F13" s="560"/>
      <c r="G13" s="560"/>
      <c r="H13" s="560"/>
      <c r="I13" s="560"/>
      <c r="J13" s="560"/>
      <c r="K13" s="560"/>
      <c r="L13" s="560"/>
      <c r="M13" s="535"/>
    </row>
    <row r="14" spans="1:13" ht="6" customHeight="1">
      <c r="A14" s="535"/>
      <c r="B14" s="535"/>
      <c r="C14" s="535"/>
      <c r="D14" s="563"/>
      <c r="E14" s="535"/>
      <c r="F14" s="535"/>
      <c r="G14" s="535"/>
      <c r="H14" s="535"/>
      <c r="I14" s="535"/>
      <c r="J14" s="535"/>
      <c r="K14" s="535"/>
      <c r="L14" s="585"/>
      <c r="M14" s="535"/>
    </row>
    <row r="15" spans="1:13" ht="14.1" customHeight="1">
      <c r="A15" s="535"/>
      <c r="B15" s="548" t="s">
        <v>2</v>
      </c>
      <c r="C15" s="525"/>
      <c r="D15" s="517">
        <v>2020</v>
      </c>
      <c r="E15" s="586">
        <f t="shared" ref="E15:G17" si="0">E19+E23+E27+E31+E35+E39+E43+E47+E51</f>
        <v>37501</v>
      </c>
      <c r="F15" s="586">
        <f t="shared" si="0"/>
        <v>18947</v>
      </c>
      <c r="G15" s="586">
        <f t="shared" si="0"/>
        <v>18554</v>
      </c>
      <c r="H15" s="600"/>
      <c r="I15" s="586">
        <f t="shared" ref="I15:K17" si="1">I19+I23+I27+I31+I35+I39+I43+I47+I51</f>
        <v>54818</v>
      </c>
      <c r="J15" s="586">
        <f t="shared" si="1"/>
        <v>21848</v>
      </c>
      <c r="K15" s="586">
        <f t="shared" si="1"/>
        <v>32970</v>
      </c>
      <c r="L15" s="525"/>
      <c r="M15" s="535"/>
    </row>
    <row r="16" spans="1:13" ht="14.1" customHeight="1">
      <c r="A16" s="535"/>
      <c r="B16" s="508" t="s">
        <v>7</v>
      </c>
      <c r="C16" s="525"/>
      <c r="D16" s="551">
        <v>2021</v>
      </c>
      <c r="E16" s="586">
        <f t="shared" si="0"/>
        <v>43487</v>
      </c>
      <c r="F16" s="586">
        <f t="shared" si="0"/>
        <v>20999</v>
      </c>
      <c r="G16" s="586">
        <f t="shared" si="0"/>
        <v>22488</v>
      </c>
      <c r="H16" s="600"/>
      <c r="I16" s="586">
        <f t="shared" si="1"/>
        <v>57585</v>
      </c>
      <c r="J16" s="586">
        <f t="shared" si="1"/>
        <v>22506</v>
      </c>
      <c r="K16" s="586">
        <f t="shared" si="1"/>
        <v>35079</v>
      </c>
      <c r="L16" s="525"/>
      <c r="M16" s="535"/>
    </row>
    <row r="17" spans="1:15" ht="14.1" customHeight="1">
      <c r="A17" s="535"/>
      <c r="B17" s="508"/>
      <c r="C17" s="525"/>
      <c r="D17" s="1336">
        <v>2022</v>
      </c>
      <c r="E17" s="586">
        <f t="shared" si="0"/>
        <v>46422</v>
      </c>
      <c r="F17" s="586">
        <f t="shared" si="0"/>
        <v>21211</v>
      </c>
      <c r="G17" s="586">
        <f t="shared" si="0"/>
        <v>25211</v>
      </c>
      <c r="H17" s="587"/>
      <c r="I17" s="586">
        <f t="shared" si="1"/>
        <v>56544</v>
      </c>
      <c r="J17" s="586">
        <f t="shared" si="1"/>
        <v>21889</v>
      </c>
      <c r="K17" s="586">
        <f t="shared" si="1"/>
        <v>34655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708</v>
      </c>
      <c r="C19" s="553"/>
      <c r="D19" s="519">
        <v>2020</v>
      </c>
      <c r="E19" s="587">
        <f>SUM(F19:G19)</f>
        <v>4686</v>
      </c>
      <c r="F19" s="587">
        <v>1784</v>
      </c>
      <c r="G19" s="587">
        <v>2902</v>
      </c>
      <c r="H19" s="587"/>
      <c r="I19" s="587">
        <f>SUM(J19:K19)</f>
        <v>10311</v>
      </c>
      <c r="J19" s="587">
        <v>2745</v>
      </c>
      <c r="K19" s="587">
        <v>7566</v>
      </c>
      <c r="L19" s="675"/>
      <c r="M19" s="535"/>
      <c r="O19" s="539">
        <v>1</v>
      </c>
    </row>
    <row r="20" spans="1:15" ht="14.1" customHeight="1">
      <c r="A20" s="535"/>
      <c r="B20" s="508" t="s">
        <v>709</v>
      </c>
      <c r="C20" s="566"/>
      <c r="D20" s="519">
        <v>2021</v>
      </c>
      <c r="E20" s="587">
        <f t="shared" ref="E20:E21" si="2">SUM(F20:G20)</f>
        <v>5799</v>
      </c>
      <c r="F20" s="587">
        <v>2038</v>
      </c>
      <c r="G20" s="587">
        <v>3761</v>
      </c>
      <c r="H20" s="587"/>
      <c r="I20" s="587">
        <f t="shared" ref="I20:I21" si="3">SUM(J20:K20)</f>
        <v>10844</v>
      </c>
      <c r="J20" s="587">
        <v>2719</v>
      </c>
      <c r="K20" s="587">
        <v>8125</v>
      </c>
      <c r="L20" s="621"/>
      <c r="M20" s="536"/>
    </row>
    <row r="21" spans="1:15" ht="14.1" customHeight="1">
      <c r="A21" s="535"/>
      <c r="B21" s="508"/>
      <c r="C21" s="566"/>
      <c r="D21" s="519">
        <v>2022</v>
      </c>
      <c r="E21" s="587">
        <f t="shared" si="2"/>
        <v>6723</v>
      </c>
      <c r="F21" s="587">
        <v>2221</v>
      </c>
      <c r="G21" s="587">
        <v>4502</v>
      </c>
      <c r="H21" s="587"/>
      <c r="I21" s="587">
        <f t="shared" si="3"/>
        <v>10876</v>
      </c>
      <c r="J21" s="587">
        <v>2681</v>
      </c>
      <c r="K21" s="587">
        <v>8195</v>
      </c>
      <c r="L21" s="621"/>
      <c r="M21" s="536"/>
    </row>
    <row r="22" spans="1:15" ht="14.1" customHeight="1">
      <c r="A22" s="535"/>
      <c r="B22" s="508"/>
      <c r="C22" s="566"/>
      <c r="D22" s="519"/>
      <c r="E22" s="587"/>
      <c r="F22" s="587"/>
      <c r="G22" s="587"/>
      <c r="H22" s="587"/>
      <c r="I22" s="587"/>
      <c r="J22" s="587"/>
      <c r="K22" s="587"/>
      <c r="L22" s="621"/>
      <c r="M22" s="536"/>
    </row>
    <row r="23" spans="1:15" ht="14.1" customHeight="1">
      <c r="A23" s="535"/>
      <c r="B23" s="548" t="s">
        <v>710</v>
      </c>
      <c r="C23" s="525"/>
      <c r="D23" s="519">
        <v>2020</v>
      </c>
      <c r="E23" s="587">
        <f>SUM(F23:G23)</f>
        <v>4568</v>
      </c>
      <c r="F23" s="587">
        <v>2365</v>
      </c>
      <c r="G23" s="587">
        <v>2203</v>
      </c>
      <c r="H23" s="587"/>
      <c r="I23" s="587">
        <f>SUM(J23:K23)</f>
        <v>5126</v>
      </c>
      <c r="J23" s="587">
        <v>2081</v>
      </c>
      <c r="K23" s="587">
        <v>3045</v>
      </c>
      <c r="L23" s="675"/>
      <c r="M23" s="535"/>
      <c r="O23" s="539">
        <v>2</v>
      </c>
    </row>
    <row r="24" spans="1:15" ht="14.1" customHeight="1">
      <c r="A24" s="535"/>
      <c r="B24" s="508" t="s">
        <v>711</v>
      </c>
      <c r="C24" s="548"/>
      <c r="D24" s="519">
        <v>2021</v>
      </c>
      <c r="E24" s="587">
        <f t="shared" ref="E24:E25" si="4">SUM(F24:G24)</f>
        <v>5889</v>
      </c>
      <c r="F24" s="587">
        <v>2767</v>
      </c>
      <c r="G24" s="587">
        <v>3122</v>
      </c>
      <c r="H24" s="587"/>
      <c r="I24" s="587">
        <f t="shared" ref="I24:I25" si="5">SUM(J24:K24)</f>
        <v>5037</v>
      </c>
      <c r="J24" s="587">
        <v>1963</v>
      </c>
      <c r="K24" s="587">
        <v>3074</v>
      </c>
      <c r="L24" s="621"/>
      <c r="M24" s="535"/>
      <c r="N24" s="539" t="s">
        <v>49</v>
      </c>
    </row>
    <row r="25" spans="1:15" ht="14.1" customHeight="1">
      <c r="A25" s="535"/>
      <c r="B25" s="508"/>
      <c r="C25" s="548"/>
      <c r="D25" s="519">
        <v>2022</v>
      </c>
      <c r="E25" s="587">
        <f t="shared" si="4"/>
        <v>6794</v>
      </c>
      <c r="F25" s="587">
        <v>2956</v>
      </c>
      <c r="G25" s="587">
        <v>3838</v>
      </c>
      <c r="H25" s="587"/>
      <c r="I25" s="587">
        <f t="shared" si="5"/>
        <v>4945</v>
      </c>
      <c r="J25" s="587">
        <v>1847</v>
      </c>
      <c r="K25" s="587">
        <v>3098</v>
      </c>
      <c r="L25" s="621"/>
      <c r="M25" s="535"/>
    </row>
    <row r="26" spans="1:15" ht="14.1" customHeight="1">
      <c r="A26" s="535"/>
      <c r="B26" s="508"/>
      <c r="C26" s="548"/>
      <c r="D26" s="519"/>
      <c r="E26" s="587"/>
      <c r="F26" s="587"/>
      <c r="G26" s="587"/>
      <c r="H26" s="587"/>
      <c r="I26" s="587"/>
      <c r="J26" s="587"/>
      <c r="K26" s="587"/>
      <c r="L26" s="621"/>
      <c r="M26" s="535"/>
    </row>
    <row r="27" spans="1:15" ht="14.1" customHeight="1">
      <c r="A27" s="535"/>
      <c r="B27" s="548" t="s">
        <v>712</v>
      </c>
      <c r="C27" s="553"/>
      <c r="D27" s="519">
        <v>2020</v>
      </c>
      <c r="E27" s="587">
        <f>SUM(F27:G27)</f>
        <v>10465</v>
      </c>
      <c r="F27" s="587">
        <v>5707</v>
      </c>
      <c r="G27" s="587">
        <v>4758</v>
      </c>
      <c r="H27" s="587"/>
      <c r="I27" s="587">
        <f>SUM(J27:K27)</f>
        <v>13174</v>
      </c>
      <c r="J27" s="587">
        <v>5488</v>
      </c>
      <c r="K27" s="587">
        <v>7686</v>
      </c>
      <c r="L27" s="675"/>
      <c r="M27" s="535"/>
      <c r="O27" s="539">
        <v>3</v>
      </c>
    </row>
    <row r="28" spans="1:15" ht="14.1" customHeight="1">
      <c r="A28" s="535"/>
      <c r="B28" s="508" t="s">
        <v>713</v>
      </c>
      <c r="C28" s="566"/>
      <c r="D28" s="519">
        <v>2021</v>
      </c>
      <c r="E28" s="587">
        <f t="shared" ref="E28:E29" si="6">SUM(F28:G28)</f>
        <v>12053</v>
      </c>
      <c r="F28" s="587">
        <v>6238</v>
      </c>
      <c r="G28" s="587">
        <v>5815</v>
      </c>
      <c r="H28" s="587"/>
      <c r="I28" s="587">
        <f t="shared" ref="I28:I29" si="7">SUM(J28:K28)</f>
        <v>14294</v>
      </c>
      <c r="J28" s="587">
        <v>5820</v>
      </c>
      <c r="K28" s="587">
        <v>8474</v>
      </c>
      <c r="L28" s="621"/>
      <c r="M28" s="535"/>
    </row>
    <row r="29" spans="1:15" ht="14.1" customHeight="1">
      <c r="A29" s="535"/>
      <c r="B29" s="508"/>
      <c r="C29" s="566"/>
      <c r="D29" s="519">
        <v>2022</v>
      </c>
      <c r="E29" s="587">
        <f t="shared" si="6"/>
        <v>12769</v>
      </c>
      <c r="F29" s="587">
        <v>6138</v>
      </c>
      <c r="G29" s="587">
        <v>6631</v>
      </c>
      <c r="H29" s="587"/>
      <c r="I29" s="587">
        <f t="shared" si="7"/>
        <v>14333</v>
      </c>
      <c r="J29" s="587">
        <v>5668</v>
      </c>
      <c r="K29" s="587">
        <v>8665</v>
      </c>
      <c r="L29" s="621"/>
      <c r="M29" s="535"/>
    </row>
    <row r="30" spans="1:15" ht="14.1" customHeight="1">
      <c r="A30" s="535"/>
      <c r="B30" s="508"/>
      <c r="C30" s="566"/>
      <c r="D30" s="519"/>
      <c r="E30" s="587"/>
      <c r="F30" s="587"/>
      <c r="G30" s="587"/>
      <c r="H30" s="587"/>
      <c r="I30" s="587"/>
      <c r="J30" s="587"/>
      <c r="K30" s="587"/>
      <c r="L30" s="621"/>
      <c r="M30" s="535"/>
    </row>
    <row r="31" spans="1:15" ht="14.1" customHeight="1">
      <c r="A31" s="535"/>
      <c r="B31" s="548" t="s">
        <v>714</v>
      </c>
      <c r="C31" s="525"/>
      <c r="D31" s="519">
        <v>2020</v>
      </c>
      <c r="E31" s="587">
        <f>SUM(F31:G31)</f>
        <v>6769</v>
      </c>
      <c r="F31" s="587">
        <v>3404</v>
      </c>
      <c r="G31" s="587">
        <v>3365</v>
      </c>
      <c r="H31" s="587"/>
      <c r="I31" s="587">
        <f>SUM(J31:K31)</f>
        <v>7405</v>
      </c>
      <c r="J31" s="587">
        <v>3045</v>
      </c>
      <c r="K31" s="587">
        <v>4360</v>
      </c>
      <c r="L31" s="675"/>
      <c r="M31" s="535"/>
      <c r="O31" s="539">
        <v>4</v>
      </c>
    </row>
    <row r="32" spans="1:15" ht="14.1" customHeight="1">
      <c r="A32" s="535"/>
      <c r="B32" s="508" t="s">
        <v>1062</v>
      </c>
      <c r="C32" s="525"/>
      <c r="D32" s="519">
        <v>2021</v>
      </c>
      <c r="E32" s="587">
        <f t="shared" ref="E32:E33" si="8">SUM(F32:G32)</f>
        <v>7000</v>
      </c>
      <c r="F32" s="587">
        <v>3497</v>
      </c>
      <c r="G32" s="587">
        <v>3503</v>
      </c>
      <c r="H32" s="587"/>
      <c r="I32" s="587">
        <f t="shared" ref="I32:I33" si="9">SUM(J32:K32)</f>
        <v>7570</v>
      </c>
      <c r="J32" s="587">
        <v>3211</v>
      </c>
      <c r="K32" s="587">
        <v>4359</v>
      </c>
      <c r="L32" s="675"/>
      <c r="M32" s="535"/>
    </row>
    <row r="33" spans="1:15" ht="14.1" customHeight="1">
      <c r="A33" s="535"/>
      <c r="B33" s="508"/>
      <c r="C33" s="525"/>
      <c r="D33" s="519">
        <v>2022</v>
      </c>
      <c r="E33" s="587">
        <f t="shared" si="8"/>
        <v>7351</v>
      </c>
      <c r="F33" s="587">
        <v>3643</v>
      </c>
      <c r="G33" s="587">
        <v>3708</v>
      </c>
      <c r="H33" s="587"/>
      <c r="I33" s="587">
        <f t="shared" si="9"/>
        <v>7429</v>
      </c>
      <c r="J33" s="587">
        <v>3228</v>
      </c>
      <c r="K33" s="587">
        <v>4201</v>
      </c>
      <c r="L33" s="675"/>
      <c r="M33" s="535"/>
    </row>
    <row r="34" spans="1:15" ht="14.1" customHeight="1">
      <c r="A34" s="535"/>
      <c r="B34" s="508"/>
      <c r="C34" s="525"/>
      <c r="D34" s="519"/>
      <c r="E34" s="587"/>
      <c r="F34" s="587"/>
      <c r="G34" s="587"/>
      <c r="H34" s="587"/>
      <c r="I34" s="587"/>
      <c r="J34" s="587"/>
      <c r="K34" s="587"/>
      <c r="L34" s="675"/>
      <c r="M34" s="535"/>
    </row>
    <row r="35" spans="1:15" ht="14.1" customHeight="1">
      <c r="A35" s="535"/>
      <c r="B35" s="548" t="s">
        <v>715</v>
      </c>
      <c r="C35" s="553"/>
      <c r="D35" s="519">
        <v>2020</v>
      </c>
      <c r="E35" s="587">
        <f>SUM(F35:G35)</f>
        <v>7382</v>
      </c>
      <c r="F35" s="587">
        <v>4196</v>
      </c>
      <c r="G35" s="587">
        <v>3186</v>
      </c>
      <c r="H35" s="587"/>
      <c r="I35" s="587">
        <f>SUM(J35:K35)</f>
        <v>9122</v>
      </c>
      <c r="J35" s="587">
        <v>4687</v>
      </c>
      <c r="K35" s="587">
        <v>4435</v>
      </c>
      <c r="L35" s="675"/>
      <c r="M35" s="535"/>
      <c r="O35" s="539">
        <v>5</v>
      </c>
    </row>
    <row r="36" spans="1:15" ht="14.1" customHeight="1">
      <c r="A36" s="535"/>
      <c r="B36" s="508" t="s">
        <v>716</v>
      </c>
      <c r="C36" s="566"/>
      <c r="D36" s="519">
        <v>2021</v>
      </c>
      <c r="E36" s="587">
        <f t="shared" ref="E36:E37" si="10">SUM(F36:G36)</f>
        <v>7808</v>
      </c>
      <c r="F36" s="587">
        <v>4371</v>
      </c>
      <c r="G36" s="587">
        <v>3437</v>
      </c>
      <c r="H36" s="587"/>
      <c r="I36" s="587">
        <f t="shared" ref="I36:I37" si="11">SUM(J36:K36)</f>
        <v>9050</v>
      </c>
      <c r="J36" s="587">
        <v>4650</v>
      </c>
      <c r="K36" s="587">
        <v>4400</v>
      </c>
      <c r="L36" s="621"/>
      <c r="M36" s="535"/>
    </row>
    <row r="37" spans="1:15" ht="14.1" customHeight="1">
      <c r="A37" s="535"/>
      <c r="B37" s="508"/>
      <c r="C37" s="566"/>
      <c r="D37" s="519">
        <v>2022</v>
      </c>
      <c r="E37" s="587">
        <f t="shared" si="10"/>
        <v>8057</v>
      </c>
      <c r="F37" s="587">
        <v>4368</v>
      </c>
      <c r="G37" s="587">
        <v>3689</v>
      </c>
      <c r="H37" s="587"/>
      <c r="I37" s="587">
        <f t="shared" si="11"/>
        <v>8412</v>
      </c>
      <c r="J37" s="587">
        <v>4338</v>
      </c>
      <c r="K37" s="587">
        <v>4074</v>
      </c>
      <c r="L37" s="621"/>
      <c r="M37" s="535"/>
    </row>
    <row r="38" spans="1:15" ht="14.1" customHeight="1">
      <c r="A38" s="535"/>
      <c r="B38" s="508"/>
      <c r="C38" s="566"/>
      <c r="D38" s="519"/>
      <c r="E38" s="587"/>
      <c r="F38" s="587"/>
      <c r="G38" s="587"/>
      <c r="H38" s="587"/>
      <c r="I38" s="587"/>
      <c r="J38" s="587"/>
      <c r="K38" s="587"/>
      <c r="L38" s="621"/>
      <c r="M38" s="535"/>
    </row>
    <row r="39" spans="1:15" ht="14.1" customHeight="1">
      <c r="A39" s="535"/>
      <c r="B39" s="548" t="s">
        <v>717</v>
      </c>
      <c r="C39" s="525"/>
      <c r="D39" s="519">
        <v>2020</v>
      </c>
      <c r="E39" s="587">
        <f>SUM(F39:G39)</f>
        <v>612</v>
      </c>
      <c r="F39" s="587">
        <v>305</v>
      </c>
      <c r="G39" s="587">
        <v>307</v>
      </c>
      <c r="H39" s="587"/>
      <c r="I39" s="587">
        <f>SUM(J39:K39)</f>
        <v>978</v>
      </c>
      <c r="J39" s="587">
        <v>359</v>
      </c>
      <c r="K39" s="587">
        <v>619</v>
      </c>
      <c r="L39" s="675"/>
      <c r="M39" s="535"/>
      <c r="O39" s="539">
        <v>6</v>
      </c>
    </row>
    <row r="40" spans="1:15" ht="14.1" customHeight="1">
      <c r="A40" s="535"/>
      <c r="B40" s="549" t="s">
        <v>718</v>
      </c>
      <c r="C40" s="553"/>
      <c r="D40" s="519">
        <v>2021</v>
      </c>
      <c r="E40" s="587">
        <f t="shared" ref="E40:E41" si="12">SUM(F40:G40)</f>
        <v>1291</v>
      </c>
      <c r="F40" s="587">
        <v>628</v>
      </c>
      <c r="G40" s="587">
        <v>663</v>
      </c>
      <c r="H40" s="587"/>
      <c r="I40" s="587">
        <f t="shared" ref="I40:I41" si="13">SUM(J40:K40)</f>
        <v>1887</v>
      </c>
      <c r="J40" s="587">
        <v>685</v>
      </c>
      <c r="K40" s="587">
        <v>1202</v>
      </c>
      <c r="L40" s="621"/>
      <c r="M40" s="535"/>
    </row>
    <row r="41" spans="1:15" ht="14.1" customHeight="1">
      <c r="A41" s="535"/>
      <c r="B41" s="549"/>
      <c r="C41" s="553"/>
      <c r="D41" s="519">
        <v>2022</v>
      </c>
      <c r="E41" s="587">
        <f t="shared" si="12"/>
        <v>722</v>
      </c>
      <c r="F41" s="587">
        <v>326</v>
      </c>
      <c r="G41" s="587">
        <v>396</v>
      </c>
      <c r="H41" s="587"/>
      <c r="I41" s="587">
        <f t="shared" si="13"/>
        <v>879</v>
      </c>
      <c r="J41" s="587">
        <v>330</v>
      </c>
      <c r="K41" s="587">
        <v>549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719</v>
      </c>
      <c r="C43" s="553"/>
      <c r="D43" s="519">
        <v>2020</v>
      </c>
      <c r="E43" s="587">
        <f>SUM(F43:G43)</f>
        <v>2382</v>
      </c>
      <c r="F43" s="587">
        <v>882</v>
      </c>
      <c r="G43" s="587">
        <v>1500</v>
      </c>
      <c r="H43" s="587"/>
      <c r="I43" s="587">
        <f>SUM(J43:K43)</f>
        <v>7359</v>
      </c>
      <c r="J43" s="587">
        <v>2813</v>
      </c>
      <c r="K43" s="587">
        <v>4546</v>
      </c>
      <c r="L43" s="675"/>
      <c r="M43" s="535"/>
      <c r="O43" s="539">
        <v>7</v>
      </c>
    </row>
    <row r="44" spans="1:15" ht="14.1" customHeight="1">
      <c r="A44" s="535"/>
      <c r="B44" s="508" t="s">
        <v>720</v>
      </c>
      <c r="C44" s="566"/>
      <c r="D44" s="519">
        <v>2021</v>
      </c>
      <c r="E44" s="587">
        <f t="shared" ref="E44:E45" si="14">SUM(F44:G44)</f>
        <v>2827</v>
      </c>
      <c r="F44" s="587">
        <v>1044</v>
      </c>
      <c r="G44" s="587">
        <v>1783</v>
      </c>
      <c r="H44" s="587"/>
      <c r="I44" s="587">
        <f t="shared" ref="I44:I45" si="15">SUM(J44:K44)</f>
        <v>7412</v>
      </c>
      <c r="J44" s="587">
        <v>2751</v>
      </c>
      <c r="K44" s="587">
        <v>4661</v>
      </c>
      <c r="L44" s="621"/>
      <c r="M44" s="535"/>
    </row>
    <row r="45" spans="1:15" ht="14.1" customHeight="1">
      <c r="A45" s="535"/>
      <c r="B45" s="508"/>
      <c r="C45" s="566"/>
      <c r="D45" s="519">
        <v>2022</v>
      </c>
      <c r="E45" s="587">
        <f t="shared" si="14"/>
        <v>3078</v>
      </c>
      <c r="F45" s="587">
        <v>1097</v>
      </c>
      <c r="G45" s="587">
        <v>1981</v>
      </c>
      <c r="H45" s="587"/>
      <c r="I45" s="587">
        <f t="shared" si="15"/>
        <v>8334</v>
      </c>
      <c r="J45" s="587">
        <v>3148</v>
      </c>
      <c r="K45" s="587">
        <v>5186</v>
      </c>
      <c r="L45" s="621"/>
      <c r="M45" s="535"/>
    </row>
    <row r="46" spans="1:15" ht="14.1" customHeight="1">
      <c r="A46" s="535"/>
      <c r="B46" s="508"/>
      <c r="C46" s="566"/>
      <c r="D46" s="519"/>
      <c r="E46" s="587"/>
      <c r="F46" s="587"/>
      <c r="G46" s="587"/>
      <c r="H46" s="587"/>
      <c r="I46" s="587"/>
      <c r="J46" s="587"/>
      <c r="K46" s="587"/>
      <c r="L46" s="621"/>
      <c r="M46" s="535"/>
    </row>
    <row r="47" spans="1:15" ht="14.1" customHeight="1">
      <c r="A47" s="535"/>
      <c r="B47" s="548" t="s">
        <v>721</v>
      </c>
      <c r="C47" s="525"/>
      <c r="D47" s="519">
        <v>2020</v>
      </c>
      <c r="E47" s="587">
        <f>SUM(F47:G47)</f>
        <v>493</v>
      </c>
      <c r="F47" s="587">
        <v>243</v>
      </c>
      <c r="G47" s="587">
        <v>250</v>
      </c>
      <c r="H47" s="587"/>
      <c r="I47" s="587">
        <f>SUM(J47:K47)</f>
        <v>1140</v>
      </c>
      <c r="J47" s="587">
        <v>564</v>
      </c>
      <c r="K47" s="587">
        <v>576</v>
      </c>
      <c r="L47" s="621"/>
      <c r="M47" s="535"/>
      <c r="O47" s="539">
        <v>8</v>
      </c>
    </row>
    <row r="48" spans="1:15" ht="14.1" customHeight="1">
      <c r="A48" s="535"/>
      <c r="B48" s="549" t="s">
        <v>722</v>
      </c>
      <c r="C48" s="553"/>
      <c r="D48" s="519">
        <v>2021</v>
      </c>
      <c r="E48" s="587">
        <f t="shared" ref="E48:E49" si="16">SUM(F48:G48)</f>
        <v>581</v>
      </c>
      <c r="F48" s="587">
        <v>304</v>
      </c>
      <c r="G48" s="587">
        <v>277</v>
      </c>
      <c r="H48" s="587"/>
      <c r="I48" s="587">
        <f t="shared" ref="I48:I49" si="17">SUM(J48:K48)</f>
        <v>1296</v>
      </c>
      <c r="J48" s="587">
        <v>645</v>
      </c>
      <c r="K48" s="587">
        <v>651</v>
      </c>
      <c r="L48" s="621"/>
      <c r="M48" s="535"/>
    </row>
    <row r="49" spans="1:15" ht="14.1" customHeight="1">
      <c r="A49" s="535"/>
      <c r="B49" s="549"/>
      <c r="C49" s="553"/>
      <c r="D49" s="519">
        <v>2022</v>
      </c>
      <c r="E49" s="587">
        <f t="shared" si="16"/>
        <v>633</v>
      </c>
      <c r="F49" s="587">
        <v>337</v>
      </c>
      <c r="G49" s="587">
        <v>296</v>
      </c>
      <c r="H49" s="587"/>
      <c r="I49" s="587">
        <f t="shared" si="17"/>
        <v>1224</v>
      </c>
      <c r="J49" s="587">
        <v>614</v>
      </c>
      <c r="K49" s="587">
        <v>610</v>
      </c>
      <c r="L49" s="621"/>
      <c r="M49" s="535"/>
    </row>
    <row r="50" spans="1:15" ht="14.1" customHeight="1">
      <c r="A50" s="535"/>
      <c r="B50" s="549"/>
      <c r="C50" s="553"/>
      <c r="D50" s="519"/>
      <c r="E50" s="587"/>
      <c r="F50" s="587"/>
      <c r="G50" s="587"/>
      <c r="H50" s="587"/>
      <c r="I50" s="587"/>
      <c r="J50" s="587"/>
      <c r="K50" s="587"/>
      <c r="L50" s="621"/>
      <c r="M50" s="535"/>
    </row>
    <row r="51" spans="1:15" ht="14.1" customHeight="1">
      <c r="A51" s="535"/>
      <c r="B51" s="548" t="s">
        <v>723</v>
      </c>
      <c r="C51" s="553"/>
      <c r="D51" s="519">
        <v>2020</v>
      </c>
      <c r="E51" s="587">
        <f>SUM(F51:G51)</f>
        <v>144</v>
      </c>
      <c r="F51" s="587">
        <v>61</v>
      </c>
      <c r="G51" s="587">
        <v>83</v>
      </c>
      <c r="H51" s="587"/>
      <c r="I51" s="587">
        <f>SUM(J51:K51)</f>
        <v>203</v>
      </c>
      <c r="J51" s="587">
        <v>66</v>
      </c>
      <c r="K51" s="587">
        <v>137</v>
      </c>
      <c r="L51" s="675"/>
      <c r="M51" s="535"/>
      <c r="O51" s="539">
        <v>9</v>
      </c>
    </row>
    <row r="52" spans="1:15" ht="14.1" customHeight="1">
      <c r="A52" s="535"/>
      <c r="B52" s="508" t="s">
        <v>724</v>
      </c>
      <c r="C52" s="566"/>
      <c r="D52" s="519">
        <v>2021</v>
      </c>
      <c r="E52" s="587">
        <f t="shared" ref="E52:E53" si="18">SUM(F52:G52)</f>
        <v>239</v>
      </c>
      <c r="F52" s="587">
        <v>112</v>
      </c>
      <c r="G52" s="587">
        <v>127</v>
      </c>
      <c r="H52" s="587"/>
      <c r="I52" s="587">
        <f t="shared" ref="I52:I53" si="19">SUM(J52:K52)</f>
        <v>195</v>
      </c>
      <c r="J52" s="587">
        <v>62</v>
      </c>
      <c r="K52" s="587">
        <v>133</v>
      </c>
      <c r="L52" s="621"/>
      <c r="M52" s="535"/>
    </row>
    <row r="53" spans="1:15" ht="14.1" customHeight="1">
      <c r="A53" s="535"/>
      <c r="B53" s="508"/>
      <c r="C53" s="566"/>
      <c r="D53" s="519">
        <v>2022</v>
      </c>
      <c r="E53" s="587">
        <f t="shared" si="18"/>
        <v>295</v>
      </c>
      <c r="F53" s="587">
        <v>125</v>
      </c>
      <c r="G53" s="587">
        <v>170</v>
      </c>
      <c r="H53" s="587"/>
      <c r="I53" s="587">
        <f t="shared" si="19"/>
        <v>112</v>
      </c>
      <c r="J53" s="587">
        <v>35</v>
      </c>
      <c r="K53" s="587">
        <v>77</v>
      </c>
      <c r="L53" s="621"/>
      <c r="M53" s="535"/>
    </row>
    <row r="54" spans="1:15" s="535" customFormat="1" ht="17.100000000000001" customHeight="1" thickBot="1">
      <c r="A54" s="567"/>
      <c r="B54" s="625"/>
      <c r="C54" s="625"/>
      <c r="D54" s="602"/>
      <c r="E54" s="569"/>
      <c r="F54" s="569"/>
      <c r="G54" s="569"/>
      <c r="H54" s="569"/>
      <c r="I54" s="569"/>
      <c r="J54" s="569"/>
      <c r="K54" s="569"/>
      <c r="L54" s="617"/>
    </row>
    <row r="55" spans="1:15" s="479" customFormat="1" ht="3" customHeight="1">
      <c r="B55" s="525"/>
      <c r="C55" s="548"/>
      <c r="D55" s="519"/>
      <c r="E55" s="525"/>
      <c r="F55" s="525"/>
      <c r="G55" s="525"/>
      <c r="H55" s="525"/>
      <c r="I55" s="525"/>
      <c r="J55" s="525"/>
      <c r="K55" s="525"/>
      <c r="L55" s="525"/>
    </row>
    <row r="56" spans="1:15" s="604" customFormat="1" ht="16.5" customHeight="1">
      <c r="A56" s="524"/>
      <c r="B56" s="525"/>
      <c r="C56" s="525"/>
      <c r="D56" s="519"/>
      <c r="E56" s="525"/>
      <c r="F56" s="633"/>
      <c r="G56" s="633"/>
      <c r="H56" s="598"/>
      <c r="I56" s="598"/>
      <c r="J56" s="598"/>
      <c r="K56" s="374" t="s">
        <v>804</v>
      </c>
      <c r="L56" s="598"/>
    </row>
    <row r="57" spans="1:15" s="604" customFormat="1" ht="15" customHeight="1">
      <c r="B57" s="598"/>
      <c r="C57" s="598"/>
      <c r="D57" s="626"/>
      <c r="E57" s="598"/>
      <c r="F57" s="598"/>
      <c r="G57" s="598"/>
      <c r="H57" s="598"/>
      <c r="I57" s="598"/>
      <c r="J57" s="598"/>
      <c r="K57" s="375" t="s">
        <v>786</v>
      </c>
      <c r="L57" s="598"/>
    </row>
    <row r="58" spans="1:15" s="535" customFormat="1" ht="15" customHeight="1">
      <c r="C58" s="628"/>
      <c r="D58" s="537"/>
    </row>
    <row r="59" spans="1:15" s="535" customFormat="1" ht="15" customHeight="1">
      <c r="C59" s="628"/>
      <c r="D59" s="537"/>
    </row>
    <row r="60" spans="1:15" s="535" customFormat="1" ht="9.75" customHeight="1">
      <c r="C60" s="536"/>
      <c r="D60" s="605"/>
    </row>
    <row r="61" spans="1:15" s="535" customFormat="1" ht="15" customHeight="1">
      <c r="C61" s="537"/>
      <c r="D61" s="537"/>
    </row>
    <row r="62" spans="1:15" s="535" customFormat="1" ht="9.75" customHeight="1">
      <c r="C62" s="536"/>
      <c r="D62" s="605"/>
    </row>
    <row r="63" spans="1:15" s="535" customFormat="1" ht="15" customHeight="1">
      <c r="C63" s="628"/>
      <c r="D63" s="537"/>
    </row>
    <row r="64" spans="1:15" s="535" customFormat="1" ht="9.75" customHeight="1">
      <c r="C64" s="536"/>
      <c r="D64" s="537"/>
    </row>
    <row r="65" spans="2:13" s="535" customFormat="1" ht="9.75" customHeight="1">
      <c r="D65" s="605"/>
    </row>
    <row r="66" spans="2:13" s="535" customFormat="1" ht="15" customHeight="1">
      <c r="B66" s="628"/>
      <c r="C66" s="628"/>
      <c r="D66" s="563"/>
      <c r="E66" s="536"/>
      <c r="F66" s="536"/>
      <c r="G66" s="536"/>
      <c r="H66" s="536"/>
      <c r="I66" s="536"/>
      <c r="J66" s="536"/>
      <c r="K66" s="536"/>
      <c r="L66" s="536"/>
      <c r="M66" s="536"/>
    </row>
    <row r="67" spans="2:13" s="535" customFormat="1" ht="9.75" customHeight="1">
      <c r="C67" s="627"/>
      <c r="D67" s="563"/>
    </row>
    <row r="68" spans="2:13" s="535" customFormat="1" ht="9.75" customHeight="1">
      <c r="C68" s="627"/>
      <c r="D68" s="563"/>
    </row>
    <row r="69" spans="2:13" s="535" customFormat="1" ht="15" customHeight="1">
      <c r="C69" s="628"/>
      <c r="D69" s="537"/>
    </row>
    <row r="70" spans="2:13" s="535" customFormat="1" ht="9.75" customHeight="1">
      <c r="C70" s="536"/>
      <c r="D70" s="605"/>
    </row>
    <row r="71" spans="2:13" s="535" customFormat="1" ht="15" customHeight="1">
      <c r="C71" s="628"/>
      <c r="D71" s="537"/>
    </row>
    <row r="72" spans="2:13" s="535" customFormat="1" ht="9.75" customHeight="1">
      <c r="C72" s="536"/>
      <c r="D72" s="605"/>
    </row>
    <row r="73" spans="2:13" s="535" customFormat="1" ht="15" customHeight="1">
      <c r="C73" s="628"/>
      <c r="D73" s="537"/>
    </row>
    <row r="74" spans="2:13" s="535" customFormat="1" ht="9.75" customHeight="1">
      <c r="C74" s="536"/>
      <c r="D74" s="605"/>
    </row>
    <row r="75" spans="2:13" s="535" customFormat="1" ht="15" customHeight="1">
      <c r="C75" s="628"/>
      <c r="D75" s="537"/>
    </row>
    <row r="76" spans="2:13" s="535" customFormat="1" ht="9.75" customHeight="1">
      <c r="D76" s="605"/>
    </row>
    <row r="77" spans="2:13" s="535" customFormat="1" ht="18" customHeight="1">
      <c r="B77" s="628"/>
      <c r="D77" s="563"/>
    </row>
    <row r="78" spans="2:13" s="535" customFormat="1" ht="15" customHeight="1">
      <c r="B78" s="628"/>
      <c r="C78" s="628"/>
      <c r="D78" s="563"/>
      <c r="E78" s="536"/>
      <c r="F78" s="536"/>
      <c r="G78" s="536"/>
      <c r="H78" s="536"/>
      <c r="I78" s="536"/>
      <c r="J78" s="536"/>
      <c r="K78" s="536"/>
      <c r="L78" s="536"/>
      <c r="M78" s="536"/>
    </row>
    <row r="79" spans="2:13" s="535" customFormat="1" ht="9.75" customHeight="1">
      <c r="B79" s="536"/>
      <c r="C79" s="627"/>
      <c r="D79" s="563"/>
    </row>
    <row r="80" spans="2:13" s="535" customFormat="1" ht="15" customHeight="1">
      <c r="B80" s="628"/>
      <c r="C80" s="628"/>
      <c r="D80" s="563"/>
      <c r="E80" s="536"/>
      <c r="F80" s="536"/>
      <c r="G80" s="536"/>
      <c r="H80" s="536"/>
      <c r="I80" s="536"/>
      <c r="J80" s="536"/>
      <c r="K80" s="536"/>
      <c r="L80" s="536"/>
      <c r="M80" s="536"/>
    </row>
    <row r="81" spans="2:13" s="535" customFormat="1" ht="9.75" customHeight="1">
      <c r="B81" s="536"/>
      <c r="C81" s="627"/>
      <c r="D81" s="563"/>
    </row>
    <row r="82" spans="2:13" s="535" customFormat="1" ht="5.0999999999999996" customHeight="1">
      <c r="D82" s="563"/>
    </row>
    <row r="83" spans="2:13" s="535" customFormat="1" ht="11.1" customHeight="1">
      <c r="D83" s="563"/>
    </row>
    <row r="84" spans="2:13" s="535" customFormat="1" ht="11.1" customHeight="1">
      <c r="C84" s="628"/>
      <c r="D84" s="563"/>
      <c r="E84" s="536"/>
      <c r="F84" s="536"/>
      <c r="G84" s="536"/>
      <c r="H84" s="536"/>
      <c r="I84" s="536"/>
      <c r="J84" s="536"/>
      <c r="K84" s="536"/>
      <c r="L84" s="536"/>
      <c r="M84" s="536"/>
    </row>
    <row r="85" spans="2:13" s="535" customFormat="1" ht="11.25" customHeight="1">
      <c r="C85" s="627"/>
      <c r="D85" s="563"/>
    </row>
    <row r="86" spans="2:13" s="535" customFormat="1" ht="5.25" customHeight="1">
      <c r="D86" s="563"/>
    </row>
    <row r="87" spans="2:13" s="535" customFormat="1" ht="4.1500000000000004" customHeight="1">
      <c r="D87" s="563"/>
      <c r="E87" s="570"/>
      <c r="F87" s="570"/>
      <c r="G87" s="570"/>
      <c r="H87" s="570"/>
      <c r="I87" s="570"/>
      <c r="J87" s="570"/>
      <c r="K87" s="570"/>
      <c r="L87" s="570"/>
      <c r="M87" s="570"/>
    </row>
    <row r="88" spans="2:13" s="535" customFormat="1" ht="11.1" customHeight="1">
      <c r="D88" s="563"/>
    </row>
    <row r="89" spans="2:13" s="535" customFormat="1" ht="10.5" customHeight="1">
      <c r="D89" s="563"/>
    </row>
    <row r="90" spans="2:13" s="535" customFormat="1">
      <c r="D90" s="563"/>
    </row>
    <row r="91" spans="2:13" s="535" customFormat="1">
      <c r="D91" s="563"/>
    </row>
    <row r="92" spans="2:13" s="535" customFormat="1">
      <c r="D92" s="563"/>
    </row>
    <row r="93" spans="2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2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2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2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  <c r="E109" s="570"/>
      <c r="F109" s="570"/>
      <c r="G109" s="570"/>
      <c r="H109" s="570"/>
      <c r="I109" s="570"/>
      <c r="J109" s="570"/>
      <c r="K109" s="570"/>
      <c r="L109" s="570"/>
      <c r="M109" s="570"/>
    </row>
    <row r="110" spans="4:13" s="535" customFormat="1">
      <c r="D110" s="563"/>
      <c r="E110" s="570"/>
      <c r="F110" s="570"/>
      <c r="G110" s="570"/>
      <c r="H110" s="570"/>
      <c r="I110" s="570"/>
      <c r="J110" s="570"/>
      <c r="K110" s="570"/>
      <c r="L110" s="570"/>
      <c r="M110" s="570"/>
    </row>
    <row r="111" spans="4:13" s="535" customFormat="1">
      <c r="D111" s="563"/>
      <c r="E111" s="570"/>
      <c r="F111" s="570"/>
      <c r="G111" s="570"/>
      <c r="H111" s="570"/>
      <c r="I111" s="570"/>
      <c r="J111" s="570"/>
      <c r="K111" s="570"/>
      <c r="L111" s="570"/>
      <c r="M111" s="570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</sheetData>
  <mergeCells count="4">
    <mergeCell ref="E9:G9"/>
    <mergeCell ref="I9:K9"/>
    <mergeCell ref="E10:G10"/>
    <mergeCell ref="I10:K10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92D050"/>
    <pageSetUpPr fitToPage="1"/>
  </sheetPr>
  <dimension ref="A1:M59"/>
  <sheetViews>
    <sheetView view="pageBreakPreview" zoomScale="80" zoomScaleNormal="100" zoomScaleSheetLayoutView="80" workbookViewId="0">
      <selection activeCell="K1" sqref="K1:K2"/>
    </sheetView>
  </sheetViews>
  <sheetFormatPr defaultColWidth="12.5703125" defaultRowHeight="17.25"/>
  <cols>
    <col min="1" max="1" width="1.85546875" style="577" customWidth="1"/>
    <col min="2" max="2" width="12.5703125" style="577"/>
    <col min="3" max="3" width="29.7109375" style="577" customWidth="1"/>
    <col min="4" max="4" width="7.85546875" style="578" customWidth="1"/>
    <col min="5" max="5" width="8.28515625" style="577" customWidth="1"/>
    <col min="6" max="6" width="7.5703125" style="577" customWidth="1"/>
    <col min="7" max="7" width="12" style="577" customWidth="1"/>
    <col min="8" max="8" width="1.85546875" style="577" customWidth="1"/>
    <col min="9" max="9" width="9.7109375" style="577" customWidth="1"/>
    <col min="10" max="10" width="8.28515625" style="577" customWidth="1"/>
    <col min="11" max="11" width="11.28515625" style="577" customWidth="1"/>
    <col min="12" max="12" width="1.85546875" style="577" customWidth="1"/>
    <col min="13" max="16384" width="12.5703125" style="577"/>
  </cols>
  <sheetData>
    <row r="1" spans="1:13">
      <c r="G1" s="539"/>
      <c r="K1" s="2380" t="s">
        <v>110</v>
      </c>
    </row>
    <row r="2" spans="1:13">
      <c r="K2" s="2381" t="s">
        <v>111</v>
      </c>
    </row>
    <row r="3" spans="1:13" s="539" customFormat="1" ht="16.5">
      <c r="D3" s="546"/>
    </row>
    <row r="4" spans="1:13" s="539" customFormat="1" ht="16.5" customHeight="1">
      <c r="B4" s="540" t="s">
        <v>1447</v>
      </c>
      <c r="C4" s="541" t="s">
        <v>725</v>
      </c>
      <c r="D4" s="546"/>
    </row>
    <row r="5" spans="1:13" s="539" customFormat="1" ht="20.100000000000001" customHeight="1">
      <c r="B5" s="1964"/>
      <c r="C5" s="541" t="s">
        <v>1345</v>
      </c>
      <c r="D5" s="546"/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s="539" customFormat="1" ht="15" customHeight="1">
      <c r="B7" s="543"/>
      <c r="C7" s="544" t="s">
        <v>1346</v>
      </c>
      <c r="D7" s="546"/>
    </row>
    <row r="8" spans="1:13" s="539" customFormat="1" ht="16.5" customHeight="1" thickBot="1">
      <c r="A8" s="544"/>
      <c r="D8" s="546"/>
    </row>
    <row r="9" spans="1:13" s="539" customFormat="1" ht="8.1" customHeight="1" thickTop="1">
      <c r="A9" s="596"/>
      <c r="B9" s="596"/>
      <c r="C9" s="596"/>
      <c r="D9" s="597"/>
      <c r="E9" s="596"/>
      <c r="F9" s="596"/>
      <c r="G9" s="596"/>
      <c r="H9" s="596"/>
      <c r="I9" s="596"/>
      <c r="J9" s="596"/>
      <c r="K9" s="596"/>
      <c r="L9" s="596"/>
      <c r="M9" s="635"/>
    </row>
    <row r="10" spans="1:13" s="539" customFormat="1" ht="16.5">
      <c r="A10" s="535"/>
      <c r="B10" s="548" t="s">
        <v>702</v>
      </c>
      <c r="C10" s="525"/>
      <c r="D10" s="550" t="s">
        <v>1</v>
      </c>
      <c r="E10" s="2357" t="s">
        <v>727</v>
      </c>
      <c r="F10" s="2357"/>
      <c r="G10" s="2357"/>
      <c r="H10" s="508"/>
      <c r="I10" s="2357" t="s">
        <v>728</v>
      </c>
      <c r="J10" s="2357"/>
      <c r="K10" s="2357"/>
      <c r="L10" s="662"/>
      <c r="M10" s="635"/>
    </row>
    <row r="11" spans="1:13" s="539" customFormat="1" ht="16.5">
      <c r="A11" s="610"/>
      <c r="B11" s="611" t="s">
        <v>705</v>
      </c>
      <c r="C11" s="641"/>
      <c r="D11" s="613" t="s">
        <v>396</v>
      </c>
      <c r="E11" s="2359" t="s">
        <v>729</v>
      </c>
      <c r="F11" s="2359"/>
      <c r="G11" s="2359"/>
      <c r="H11" s="669"/>
      <c r="I11" s="2359" t="s">
        <v>730</v>
      </c>
      <c r="J11" s="2359"/>
      <c r="K11" s="2359"/>
      <c r="L11" s="535"/>
      <c r="M11" s="635"/>
    </row>
    <row r="12" spans="1:13" s="539" customFormat="1" ht="17.100000000000001" customHeight="1">
      <c r="A12" s="535"/>
      <c r="B12" s="525"/>
      <c r="C12" s="525"/>
      <c r="D12" s="556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642"/>
      <c r="M12" s="635"/>
    </row>
    <row r="13" spans="1:13" s="539" customFormat="1" ht="16.5">
      <c r="A13" s="53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632"/>
      <c r="M13" s="635"/>
    </row>
    <row r="14" spans="1:13" s="539" customFormat="1" ht="1.5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635"/>
    </row>
    <row r="15" spans="1:13" s="539" customFormat="1" ht="8.1" customHeight="1">
      <c r="A15" s="525"/>
      <c r="B15" s="525"/>
      <c r="C15" s="525"/>
      <c r="D15" s="519"/>
      <c r="E15" s="525"/>
      <c r="F15" s="525"/>
      <c r="G15" s="525"/>
      <c r="H15" s="525"/>
      <c r="I15" s="525"/>
      <c r="J15" s="525"/>
      <c r="K15" s="525"/>
      <c r="L15" s="585"/>
      <c r="M15" s="635"/>
    </row>
    <row r="16" spans="1:13" s="539" customFormat="1" ht="14.1" customHeight="1">
      <c r="A16" s="525"/>
      <c r="B16" s="548" t="s">
        <v>2</v>
      </c>
      <c r="C16" s="525"/>
      <c r="D16" s="517">
        <v>2020</v>
      </c>
      <c r="E16" s="518">
        <f t="shared" ref="E16:G18" si="0">SUM(E20,E24,E28,E32,E36,E40,E44,E48,E52)</f>
        <v>2012</v>
      </c>
      <c r="F16" s="518">
        <f t="shared" si="0"/>
        <v>590</v>
      </c>
      <c r="G16" s="518">
        <f t="shared" si="0"/>
        <v>1422</v>
      </c>
      <c r="H16" s="587"/>
      <c r="I16" s="518">
        <f t="shared" ref="I16:K18" si="1">SUM(I20,I24,I28,I32,I36,I40,I44,I48,I52)</f>
        <v>369312</v>
      </c>
      <c r="J16" s="518">
        <f t="shared" si="1"/>
        <v>139285</v>
      </c>
      <c r="K16" s="518">
        <f t="shared" si="1"/>
        <v>230027</v>
      </c>
      <c r="L16" s="535"/>
      <c r="M16" s="635"/>
    </row>
    <row r="17" spans="1:13" s="539" customFormat="1" ht="14.1" customHeight="1">
      <c r="A17" s="525"/>
      <c r="B17" s="611" t="s">
        <v>7</v>
      </c>
      <c r="C17" s="525"/>
      <c r="D17" s="551">
        <v>2021</v>
      </c>
      <c r="E17" s="518">
        <f t="shared" si="0"/>
        <v>1939</v>
      </c>
      <c r="F17" s="518">
        <f t="shared" si="0"/>
        <v>578</v>
      </c>
      <c r="G17" s="518">
        <f t="shared" si="0"/>
        <v>1361</v>
      </c>
      <c r="H17" s="587"/>
      <c r="I17" s="518">
        <f t="shared" si="1"/>
        <v>383919</v>
      </c>
      <c r="J17" s="518">
        <f t="shared" si="1"/>
        <v>145558</v>
      </c>
      <c r="K17" s="518">
        <f t="shared" si="1"/>
        <v>238361</v>
      </c>
      <c r="L17" s="535"/>
      <c r="M17" s="635"/>
    </row>
    <row r="18" spans="1:13" s="539" customFormat="1" ht="14.1" customHeight="1">
      <c r="A18" s="525"/>
      <c r="B18" s="508"/>
      <c r="C18" s="525"/>
      <c r="D18" s="1336">
        <v>2022</v>
      </c>
      <c r="E18" s="518">
        <f t="shared" si="0"/>
        <v>5235</v>
      </c>
      <c r="F18" s="518">
        <f t="shared" si="0"/>
        <v>1267</v>
      </c>
      <c r="G18" s="518">
        <f t="shared" si="0"/>
        <v>3968</v>
      </c>
      <c r="H18" s="587"/>
      <c r="I18" s="518">
        <f t="shared" si="1"/>
        <v>376858</v>
      </c>
      <c r="J18" s="518">
        <f t="shared" si="1"/>
        <v>142300</v>
      </c>
      <c r="K18" s="518">
        <f t="shared" si="1"/>
        <v>234558</v>
      </c>
      <c r="L18" s="535"/>
      <c r="M18" s="635"/>
    </row>
    <row r="19" spans="1:13" s="539" customFormat="1" ht="14.1" customHeight="1">
      <c r="A19" s="525"/>
      <c r="B19" s="508"/>
      <c r="C19" s="525"/>
      <c r="D19" s="519"/>
      <c r="E19" s="587"/>
      <c r="F19" s="587"/>
      <c r="G19" s="587"/>
      <c r="H19" s="587"/>
      <c r="I19" s="587"/>
      <c r="J19" s="587"/>
      <c r="K19" s="587"/>
      <c r="L19" s="535"/>
      <c r="M19" s="635"/>
    </row>
    <row r="20" spans="1:13" s="539" customFormat="1" ht="14.1" customHeight="1">
      <c r="A20" s="525"/>
      <c r="B20" s="548" t="s">
        <v>708</v>
      </c>
      <c r="C20" s="553"/>
      <c r="D20" s="519">
        <v>2020</v>
      </c>
      <c r="E20" s="587">
        <f>SUM(F20:G20)</f>
        <v>1419</v>
      </c>
      <c r="F20" s="587">
        <v>364</v>
      </c>
      <c r="G20" s="587">
        <v>1055</v>
      </c>
      <c r="H20" s="587"/>
      <c r="I20" s="587">
        <f>SUM(J20:K20)</f>
        <v>24509</v>
      </c>
      <c r="J20" s="587">
        <v>6746</v>
      </c>
      <c r="K20" s="587">
        <v>17763</v>
      </c>
      <c r="L20" s="670"/>
      <c r="M20" s="635"/>
    </row>
    <row r="21" spans="1:13" s="539" customFormat="1" ht="14.1" customHeight="1">
      <c r="A21" s="525"/>
      <c r="B21" s="611" t="s">
        <v>709</v>
      </c>
      <c r="C21" s="566"/>
      <c r="D21" s="519">
        <v>2021</v>
      </c>
      <c r="E21" s="587">
        <f t="shared" ref="E21:E22" si="2">SUM(F21:G21)</f>
        <v>1228</v>
      </c>
      <c r="F21" s="587">
        <v>338</v>
      </c>
      <c r="G21" s="587">
        <v>890</v>
      </c>
      <c r="H21" s="587"/>
      <c r="I21" s="587">
        <f t="shared" ref="I21:I22" si="3">SUM(J21:K21)</f>
        <v>27665</v>
      </c>
      <c r="J21" s="587">
        <v>7679</v>
      </c>
      <c r="K21" s="587">
        <v>19986</v>
      </c>
      <c r="L21" s="645"/>
      <c r="M21" s="635"/>
    </row>
    <row r="22" spans="1:13" s="539" customFormat="1" ht="14.1" customHeight="1">
      <c r="A22" s="525"/>
      <c r="B22" s="508"/>
      <c r="C22" s="566"/>
      <c r="D22" s="519">
        <v>2022</v>
      </c>
      <c r="E22" s="587">
        <f t="shared" si="2"/>
        <v>4580</v>
      </c>
      <c r="F22" s="587">
        <v>1053</v>
      </c>
      <c r="G22" s="587">
        <v>3527</v>
      </c>
      <c r="H22" s="587"/>
      <c r="I22" s="587">
        <f t="shared" si="3"/>
        <v>27196</v>
      </c>
      <c r="J22" s="587">
        <v>7729</v>
      </c>
      <c r="K22" s="587">
        <v>19467</v>
      </c>
      <c r="L22" s="645"/>
      <c r="M22" s="635"/>
    </row>
    <row r="23" spans="1:13" s="539" customFormat="1" ht="14.1" customHeight="1">
      <c r="A23" s="525"/>
      <c r="B23" s="508"/>
      <c r="C23" s="566"/>
      <c r="D23" s="519"/>
      <c r="E23" s="587"/>
      <c r="F23" s="587"/>
      <c r="G23" s="587"/>
      <c r="H23" s="587"/>
      <c r="I23" s="587"/>
      <c r="J23" s="587"/>
      <c r="K23" s="587"/>
      <c r="L23" s="645"/>
      <c r="M23" s="635"/>
    </row>
    <row r="24" spans="1:13" s="539" customFormat="1" ht="14.1" customHeight="1">
      <c r="A24" s="525"/>
      <c r="B24" s="548" t="s">
        <v>710</v>
      </c>
      <c r="C24" s="525"/>
      <c r="D24" s="519">
        <v>2020</v>
      </c>
      <c r="E24" s="587">
        <f>SUM(F24:G24)</f>
        <v>2</v>
      </c>
      <c r="F24" s="647" t="s">
        <v>29</v>
      </c>
      <c r="G24" s="587">
        <v>2</v>
      </c>
      <c r="H24" s="587"/>
      <c r="I24" s="587">
        <f>SUM(J24:K24)</f>
        <v>33175</v>
      </c>
      <c r="J24" s="587">
        <v>10863</v>
      </c>
      <c r="K24" s="587">
        <v>22312</v>
      </c>
      <c r="L24" s="670"/>
      <c r="M24" s="635"/>
    </row>
    <row r="25" spans="1:13" s="539" customFormat="1" ht="14.1" customHeight="1">
      <c r="A25" s="525"/>
      <c r="B25" s="611" t="s">
        <v>711</v>
      </c>
      <c r="C25" s="548"/>
      <c r="D25" s="519">
        <v>2021</v>
      </c>
      <c r="E25" s="587">
        <f t="shared" ref="E25:E26" si="4">SUM(F25:G25)</f>
        <v>9</v>
      </c>
      <c r="F25" s="587">
        <v>5</v>
      </c>
      <c r="G25" s="587">
        <v>4</v>
      </c>
      <c r="H25" s="587"/>
      <c r="I25" s="587">
        <f t="shared" ref="I25:I26" si="5">SUM(J25:K25)</f>
        <v>34060</v>
      </c>
      <c r="J25" s="587">
        <v>11179</v>
      </c>
      <c r="K25" s="587">
        <v>22881</v>
      </c>
      <c r="L25" s="645"/>
      <c r="M25" s="635"/>
    </row>
    <row r="26" spans="1:13" s="539" customFormat="1" ht="14.1" customHeight="1">
      <c r="A26" s="525"/>
      <c r="B26" s="508"/>
      <c r="C26" s="548"/>
      <c r="D26" s="519">
        <v>2022</v>
      </c>
      <c r="E26" s="587">
        <f t="shared" si="4"/>
        <v>11</v>
      </c>
      <c r="F26" s="587">
        <v>6</v>
      </c>
      <c r="G26" s="587">
        <v>5</v>
      </c>
      <c r="H26" s="587"/>
      <c r="I26" s="587">
        <f t="shared" si="5"/>
        <v>33421</v>
      </c>
      <c r="J26" s="587">
        <v>10933</v>
      </c>
      <c r="K26" s="587">
        <v>22488</v>
      </c>
      <c r="L26" s="645"/>
      <c r="M26" s="635"/>
    </row>
    <row r="27" spans="1:13" s="539" customFormat="1" ht="14.1" customHeight="1">
      <c r="A27" s="525"/>
      <c r="B27" s="508"/>
      <c r="C27" s="548"/>
      <c r="D27" s="519"/>
      <c r="E27" s="587"/>
      <c r="F27" s="587"/>
      <c r="G27" s="587"/>
      <c r="H27" s="587"/>
      <c r="I27" s="587"/>
      <c r="J27" s="587"/>
      <c r="K27" s="587"/>
      <c r="L27" s="645"/>
      <c r="M27" s="635"/>
    </row>
    <row r="28" spans="1:13" s="539" customFormat="1" ht="14.1" customHeight="1">
      <c r="A28" s="525"/>
      <c r="B28" s="548" t="s">
        <v>712</v>
      </c>
      <c r="C28" s="553"/>
      <c r="D28" s="519">
        <v>2020</v>
      </c>
      <c r="E28" s="587">
        <f>SUM(F28:G28)</f>
        <v>547</v>
      </c>
      <c r="F28" s="587">
        <v>191</v>
      </c>
      <c r="G28" s="587">
        <v>356</v>
      </c>
      <c r="H28" s="587"/>
      <c r="I28" s="587">
        <f>SUM(J28:K28)</f>
        <v>128782</v>
      </c>
      <c r="J28" s="587">
        <v>39979</v>
      </c>
      <c r="K28" s="587">
        <v>88803</v>
      </c>
      <c r="L28" s="670"/>
      <c r="M28" s="635"/>
    </row>
    <row r="29" spans="1:13" s="539" customFormat="1" ht="14.1" customHeight="1">
      <c r="A29" s="525"/>
      <c r="B29" s="611" t="s">
        <v>713</v>
      </c>
      <c r="C29" s="566"/>
      <c r="D29" s="519">
        <v>2021</v>
      </c>
      <c r="E29" s="587">
        <f t="shared" ref="E29:E30" si="6">SUM(F29:G29)</f>
        <v>667</v>
      </c>
      <c r="F29" s="587">
        <v>209</v>
      </c>
      <c r="G29" s="587">
        <v>458</v>
      </c>
      <c r="H29" s="587"/>
      <c r="I29" s="587">
        <f t="shared" ref="I29:I30" si="7">SUM(J29:K29)</f>
        <v>131563</v>
      </c>
      <c r="J29" s="587">
        <v>40639</v>
      </c>
      <c r="K29" s="587">
        <v>90924</v>
      </c>
      <c r="L29" s="645"/>
      <c r="M29" s="635"/>
    </row>
    <row r="30" spans="1:13" s="539" customFormat="1" ht="14.1" customHeight="1">
      <c r="A30" s="525"/>
      <c r="B30" s="508"/>
      <c r="C30" s="566"/>
      <c r="D30" s="519">
        <v>2022</v>
      </c>
      <c r="E30" s="587">
        <f t="shared" si="6"/>
        <v>610</v>
      </c>
      <c r="F30" s="587">
        <v>183</v>
      </c>
      <c r="G30" s="587">
        <v>427</v>
      </c>
      <c r="H30" s="587"/>
      <c r="I30" s="587">
        <f t="shared" si="7"/>
        <v>132410</v>
      </c>
      <c r="J30" s="587">
        <v>40259</v>
      </c>
      <c r="K30" s="587">
        <v>92151</v>
      </c>
      <c r="L30" s="645"/>
      <c r="M30" s="635"/>
    </row>
    <row r="31" spans="1:13" s="539" customFormat="1" ht="14.1" customHeight="1">
      <c r="A31" s="525"/>
      <c r="B31" s="508"/>
      <c r="C31" s="566"/>
      <c r="D31" s="519"/>
      <c r="E31" s="587"/>
      <c r="F31" s="587"/>
      <c r="G31" s="587"/>
      <c r="H31" s="587"/>
      <c r="I31" s="587"/>
      <c r="J31" s="587"/>
      <c r="K31" s="587"/>
      <c r="L31" s="645"/>
      <c r="M31" s="635"/>
    </row>
    <row r="32" spans="1:13" s="539" customFormat="1" ht="14.1" customHeight="1">
      <c r="A32" s="525"/>
      <c r="B32" s="548" t="s">
        <v>714</v>
      </c>
      <c r="C32" s="525"/>
      <c r="D32" s="519">
        <v>2020</v>
      </c>
      <c r="E32" s="587" t="s">
        <v>29</v>
      </c>
      <c r="F32" s="587" t="s">
        <v>29</v>
      </c>
      <c r="G32" s="587" t="s">
        <v>29</v>
      </c>
      <c r="H32" s="587"/>
      <c r="I32" s="587">
        <f>SUM(J32:K32)</f>
        <v>54068</v>
      </c>
      <c r="J32" s="587">
        <v>20303</v>
      </c>
      <c r="K32" s="587">
        <v>33765</v>
      </c>
      <c r="L32" s="670"/>
      <c r="M32" s="635"/>
    </row>
    <row r="33" spans="1:13" s="539" customFormat="1" ht="14.1" customHeight="1">
      <c r="A33" s="525"/>
      <c r="B33" s="508" t="s">
        <v>1062</v>
      </c>
      <c r="C33" s="525"/>
      <c r="D33" s="519">
        <v>2021</v>
      </c>
      <c r="E33" s="587" t="s">
        <v>29</v>
      </c>
      <c r="F33" s="587" t="s">
        <v>29</v>
      </c>
      <c r="G33" s="587" t="s">
        <v>29</v>
      </c>
      <c r="H33" s="587"/>
      <c r="I33" s="587">
        <f t="shared" ref="I33:I34" si="8">SUM(J33:K33)</f>
        <v>56581</v>
      </c>
      <c r="J33" s="587">
        <v>21841</v>
      </c>
      <c r="K33" s="587">
        <v>34740</v>
      </c>
      <c r="L33" s="670"/>
      <c r="M33" s="635"/>
    </row>
    <row r="34" spans="1:13" s="539" customFormat="1" ht="14.1" customHeight="1">
      <c r="A34" s="525"/>
      <c r="B34" s="508"/>
      <c r="C34" s="525"/>
      <c r="D34" s="519">
        <v>2022</v>
      </c>
      <c r="E34" s="587" t="s">
        <v>29</v>
      </c>
      <c r="F34" s="587" t="s">
        <v>29</v>
      </c>
      <c r="G34" s="587" t="s">
        <v>29</v>
      </c>
      <c r="H34" s="587"/>
      <c r="I34" s="587">
        <f t="shared" si="8"/>
        <v>58689</v>
      </c>
      <c r="J34" s="587">
        <v>23035</v>
      </c>
      <c r="K34" s="587">
        <v>35654</v>
      </c>
      <c r="L34" s="670"/>
      <c r="M34" s="635"/>
    </row>
    <row r="35" spans="1:13" s="539" customFormat="1" ht="14.1" customHeight="1">
      <c r="A35" s="525"/>
      <c r="B35" s="508"/>
      <c r="C35" s="525"/>
      <c r="D35" s="519"/>
      <c r="E35" s="587"/>
      <c r="F35" s="587"/>
      <c r="G35" s="587"/>
      <c r="H35" s="587"/>
      <c r="I35" s="587"/>
      <c r="J35" s="587"/>
      <c r="K35" s="587"/>
      <c r="L35" s="670"/>
      <c r="M35" s="635"/>
    </row>
    <row r="36" spans="1:13" s="539" customFormat="1" ht="14.1" customHeight="1">
      <c r="A36" s="525"/>
      <c r="B36" s="548" t="s">
        <v>715</v>
      </c>
      <c r="C36" s="553"/>
      <c r="D36" s="519">
        <v>2020</v>
      </c>
      <c r="E36" s="587" t="s">
        <v>29</v>
      </c>
      <c r="F36" s="587" t="s">
        <v>29</v>
      </c>
      <c r="G36" s="587" t="s">
        <v>29</v>
      </c>
      <c r="H36" s="587"/>
      <c r="I36" s="587">
        <f>SUM(J36:K36)</f>
        <v>89655</v>
      </c>
      <c r="J36" s="587">
        <v>49776</v>
      </c>
      <c r="K36" s="587">
        <v>39879</v>
      </c>
      <c r="L36" s="670"/>
      <c r="M36" s="635"/>
    </row>
    <row r="37" spans="1:13" s="539" customFormat="1" ht="14.1" customHeight="1">
      <c r="A37" s="525"/>
      <c r="B37" s="611" t="s">
        <v>716</v>
      </c>
      <c r="C37" s="566"/>
      <c r="D37" s="519">
        <v>2021</v>
      </c>
      <c r="E37" s="587" t="s">
        <v>29</v>
      </c>
      <c r="F37" s="587" t="s">
        <v>29</v>
      </c>
      <c r="G37" s="587" t="s">
        <v>29</v>
      </c>
      <c r="H37" s="587"/>
      <c r="I37" s="587">
        <f t="shared" ref="I37:I38" si="9">SUM(J37:K37)</f>
        <v>88470</v>
      </c>
      <c r="J37" s="587">
        <v>49770</v>
      </c>
      <c r="K37" s="587">
        <v>38700</v>
      </c>
      <c r="L37" s="645"/>
      <c r="M37" s="635"/>
    </row>
    <row r="38" spans="1:13" s="539" customFormat="1" ht="14.1" customHeight="1">
      <c r="A38" s="525"/>
      <c r="B38" s="508"/>
      <c r="C38" s="566"/>
      <c r="D38" s="519">
        <v>2022</v>
      </c>
      <c r="E38" s="587" t="s">
        <v>29</v>
      </c>
      <c r="F38" s="587" t="s">
        <v>29</v>
      </c>
      <c r="G38" s="587" t="s">
        <v>29</v>
      </c>
      <c r="H38" s="587"/>
      <c r="I38" s="587">
        <f t="shared" si="9"/>
        <v>84410</v>
      </c>
      <c r="J38" s="587">
        <v>47735</v>
      </c>
      <c r="K38" s="587">
        <v>36675</v>
      </c>
      <c r="L38" s="645"/>
      <c r="M38" s="635"/>
    </row>
    <row r="39" spans="1:13" s="539" customFormat="1" ht="14.1" customHeight="1">
      <c r="A39" s="52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45"/>
      <c r="M39" s="635"/>
    </row>
    <row r="40" spans="1:13" s="539" customFormat="1" ht="14.1" customHeight="1">
      <c r="A40" s="525"/>
      <c r="B40" s="548" t="s">
        <v>717</v>
      </c>
      <c r="C40" s="525"/>
      <c r="D40" s="519">
        <v>2020</v>
      </c>
      <c r="E40" s="587" t="s">
        <v>29</v>
      </c>
      <c r="F40" s="587" t="s">
        <v>29</v>
      </c>
      <c r="G40" s="587" t="s">
        <v>29</v>
      </c>
      <c r="H40" s="587"/>
      <c r="I40" s="587">
        <f>SUM(J40:K40)</f>
        <v>5113</v>
      </c>
      <c r="J40" s="587">
        <v>2017</v>
      </c>
      <c r="K40" s="587">
        <v>3096</v>
      </c>
      <c r="L40" s="670"/>
      <c r="M40" s="635"/>
    </row>
    <row r="41" spans="1:13" s="539" customFormat="1" ht="14.1" customHeight="1">
      <c r="A41" s="525"/>
      <c r="B41" s="671" t="s">
        <v>718</v>
      </c>
      <c r="C41" s="553"/>
      <c r="D41" s="519">
        <v>2021</v>
      </c>
      <c r="E41" s="587" t="s">
        <v>29</v>
      </c>
      <c r="F41" s="587" t="s">
        <v>29</v>
      </c>
      <c r="G41" s="587" t="s">
        <v>29</v>
      </c>
      <c r="H41" s="587"/>
      <c r="I41" s="587">
        <f t="shared" ref="I41:I42" si="10">SUM(J41:K41)</f>
        <v>10375</v>
      </c>
      <c r="J41" s="587">
        <v>4165</v>
      </c>
      <c r="K41" s="587">
        <v>6210</v>
      </c>
      <c r="L41" s="645"/>
      <c r="M41" s="635"/>
    </row>
    <row r="42" spans="1:13" s="539" customFormat="1" ht="14.1" customHeight="1">
      <c r="A42" s="525"/>
      <c r="B42" s="549"/>
      <c r="C42" s="553"/>
      <c r="D42" s="519">
        <v>2022</v>
      </c>
      <c r="E42" s="587" t="s">
        <v>29</v>
      </c>
      <c r="F42" s="587" t="s">
        <v>29</v>
      </c>
      <c r="G42" s="587" t="s">
        <v>29</v>
      </c>
      <c r="H42" s="587"/>
      <c r="I42" s="587">
        <f t="shared" si="10"/>
        <v>5258</v>
      </c>
      <c r="J42" s="587">
        <v>2181</v>
      </c>
      <c r="K42" s="587">
        <v>3077</v>
      </c>
      <c r="L42" s="645"/>
      <c r="M42" s="635"/>
    </row>
    <row r="43" spans="1:13" s="539" customFormat="1" ht="14.1" customHeight="1">
      <c r="A43" s="525"/>
      <c r="B43" s="549"/>
      <c r="C43" s="553"/>
      <c r="D43" s="519"/>
      <c r="E43" s="587"/>
      <c r="F43" s="587"/>
      <c r="G43" s="587"/>
      <c r="H43" s="587"/>
      <c r="I43" s="587"/>
      <c r="J43" s="587"/>
      <c r="K43" s="587"/>
      <c r="L43" s="645"/>
      <c r="M43" s="635"/>
    </row>
    <row r="44" spans="1:13" s="539" customFormat="1" ht="14.1" customHeight="1">
      <c r="A44" s="525"/>
      <c r="B44" s="548" t="s">
        <v>719</v>
      </c>
      <c r="C44" s="553"/>
      <c r="D44" s="519">
        <v>2020</v>
      </c>
      <c r="E44" s="587">
        <f>SUM(F44:G44)</f>
        <v>1</v>
      </c>
      <c r="F44" s="587" t="s">
        <v>29</v>
      </c>
      <c r="G44" s="587">
        <v>1</v>
      </c>
      <c r="H44" s="587"/>
      <c r="I44" s="587">
        <f>SUM(J44:K44)</f>
        <v>22356</v>
      </c>
      <c r="J44" s="587">
        <v>5443</v>
      </c>
      <c r="K44" s="587">
        <v>16913</v>
      </c>
      <c r="L44" s="670"/>
      <c r="M44" s="635"/>
    </row>
    <row r="45" spans="1:13" s="535" customFormat="1" ht="14.1" customHeight="1">
      <c r="A45" s="525"/>
      <c r="B45" s="611" t="s">
        <v>720</v>
      </c>
      <c r="C45" s="566"/>
      <c r="D45" s="519">
        <v>2021</v>
      </c>
      <c r="E45" s="587" t="s">
        <v>29</v>
      </c>
      <c r="F45" s="587" t="s">
        <v>29</v>
      </c>
      <c r="G45" s="587" t="s">
        <v>29</v>
      </c>
      <c r="H45" s="587"/>
      <c r="I45" s="587">
        <f t="shared" ref="I45:I46" si="11">SUM(J45:K45)</f>
        <v>23245</v>
      </c>
      <c r="J45" s="587">
        <v>5911</v>
      </c>
      <c r="K45" s="587">
        <v>17334</v>
      </c>
      <c r="L45" s="645"/>
      <c r="M45" s="570"/>
    </row>
    <row r="46" spans="1:13" s="535" customFormat="1" ht="14.1" customHeight="1">
      <c r="A46" s="525"/>
      <c r="B46" s="508"/>
      <c r="C46" s="566"/>
      <c r="D46" s="519">
        <v>2022</v>
      </c>
      <c r="E46" s="587" t="s">
        <v>29</v>
      </c>
      <c r="F46" s="587" t="s">
        <v>29</v>
      </c>
      <c r="G46" s="587" t="s">
        <v>29</v>
      </c>
      <c r="H46" s="587"/>
      <c r="I46" s="587">
        <f t="shared" si="11"/>
        <v>23482</v>
      </c>
      <c r="J46" s="587">
        <v>5997</v>
      </c>
      <c r="K46" s="587">
        <v>17485</v>
      </c>
      <c r="L46" s="645"/>
      <c r="M46" s="570"/>
    </row>
    <row r="47" spans="1:13" s="535" customFormat="1" ht="14.1" customHeight="1">
      <c r="A47" s="525"/>
      <c r="B47" s="508"/>
      <c r="C47" s="566"/>
      <c r="D47" s="519"/>
      <c r="E47" s="587"/>
      <c r="F47" s="587"/>
      <c r="G47" s="587"/>
      <c r="H47" s="587"/>
      <c r="I47" s="587"/>
      <c r="J47" s="587"/>
      <c r="K47" s="587"/>
      <c r="L47" s="645"/>
      <c r="M47" s="570"/>
    </row>
    <row r="48" spans="1:13" s="535" customFormat="1" ht="14.1" customHeight="1">
      <c r="A48" s="525"/>
      <c r="B48" s="548" t="s">
        <v>721</v>
      </c>
      <c r="C48" s="525"/>
      <c r="D48" s="519">
        <v>2020</v>
      </c>
      <c r="E48" s="587">
        <f>SUM(F48:G48)</f>
        <v>43</v>
      </c>
      <c r="F48" s="587">
        <v>35</v>
      </c>
      <c r="G48" s="587">
        <v>8</v>
      </c>
      <c r="H48" s="587"/>
      <c r="I48" s="587">
        <f>SUM(J48:K48)</f>
        <v>11306</v>
      </c>
      <c r="J48" s="587">
        <v>4086</v>
      </c>
      <c r="K48" s="587">
        <v>7220</v>
      </c>
      <c r="L48" s="645"/>
      <c r="M48" s="570"/>
    </row>
    <row r="49" spans="1:13" s="535" customFormat="1" ht="14.1" customHeight="1">
      <c r="A49" s="525"/>
      <c r="B49" s="671" t="s">
        <v>722</v>
      </c>
      <c r="C49" s="553"/>
      <c r="D49" s="519">
        <v>2021</v>
      </c>
      <c r="E49" s="587">
        <f t="shared" ref="E49:E50" si="12">SUM(F49:G49)</f>
        <v>35</v>
      </c>
      <c r="F49" s="587">
        <v>26</v>
      </c>
      <c r="G49" s="587">
        <v>9</v>
      </c>
      <c r="H49" s="587"/>
      <c r="I49" s="587">
        <f t="shared" ref="I49:I50" si="13">SUM(J49:K49)</f>
        <v>11393</v>
      </c>
      <c r="J49" s="587">
        <v>4244</v>
      </c>
      <c r="K49" s="587">
        <v>7149</v>
      </c>
      <c r="L49" s="645"/>
      <c r="M49" s="570"/>
    </row>
    <row r="50" spans="1:13" s="535" customFormat="1" ht="14.1" customHeight="1">
      <c r="A50" s="525"/>
      <c r="B50" s="549"/>
      <c r="C50" s="553"/>
      <c r="D50" s="519">
        <v>2022</v>
      </c>
      <c r="E50" s="587">
        <f t="shared" si="12"/>
        <v>34</v>
      </c>
      <c r="F50" s="587">
        <v>25</v>
      </c>
      <c r="G50" s="587">
        <v>9</v>
      </c>
      <c r="H50" s="587"/>
      <c r="I50" s="587">
        <f t="shared" si="13"/>
        <v>11568</v>
      </c>
      <c r="J50" s="587">
        <v>4341</v>
      </c>
      <c r="K50" s="587">
        <v>7227</v>
      </c>
      <c r="L50" s="645"/>
      <c r="M50" s="570"/>
    </row>
    <row r="51" spans="1:13" s="535" customFormat="1" ht="14.1" customHeight="1">
      <c r="A51" s="525"/>
      <c r="B51" s="549"/>
      <c r="C51" s="553"/>
      <c r="D51" s="519"/>
      <c r="E51" s="587"/>
      <c r="F51" s="587"/>
      <c r="G51" s="587"/>
      <c r="H51" s="587"/>
      <c r="I51" s="587"/>
      <c r="J51" s="587"/>
      <c r="K51" s="587"/>
      <c r="L51" s="645"/>
      <c r="M51" s="570"/>
    </row>
    <row r="52" spans="1:13" s="535" customFormat="1" ht="14.1" customHeight="1">
      <c r="A52" s="525"/>
      <c r="B52" s="548" t="s">
        <v>723</v>
      </c>
      <c r="C52" s="553"/>
      <c r="D52" s="519">
        <v>2020</v>
      </c>
      <c r="E52" s="587" t="s">
        <v>29</v>
      </c>
      <c r="F52" s="587" t="s">
        <v>29</v>
      </c>
      <c r="G52" s="587" t="s">
        <v>29</v>
      </c>
      <c r="H52" s="587"/>
      <c r="I52" s="587">
        <f>SUM(J52:K52)</f>
        <v>348</v>
      </c>
      <c r="J52" s="587">
        <v>72</v>
      </c>
      <c r="K52" s="587">
        <v>276</v>
      </c>
      <c r="L52" s="645"/>
      <c r="M52" s="570"/>
    </row>
    <row r="53" spans="1:13" s="535" customFormat="1" ht="14.1" customHeight="1">
      <c r="A53" s="525"/>
      <c r="B53" s="611" t="s">
        <v>724</v>
      </c>
      <c r="C53" s="566"/>
      <c r="D53" s="519">
        <v>2021</v>
      </c>
      <c r="E53" s="587" t="s">
        <v>29</v>
      </c>
      <c r="F53" s="587" t="s">
        <v>29</v>
      </c>
      <c r="G53" s="587" t="s">
        <v>29</v>
      </c>
      <c r="H53" s="587"/>
      <c r="I53" s="587">
        <f t="shared" ref="I53:I54" si="14">SUM(J53:K53)</f>
        <v>567</v>
      </c>
      <c r="J53" s="587">
        <v>130</v>
      </c>
      <c r="K53" s="587">
        <v>437</v>
      </c>
      <c r="L53" s="645"/>
      <c r="M53" s="570"/>
    </row>
    <row r="54" spans="1:13" s="535" customFormat="1" ht="14.1" customHeight="1">
      <c r="A54" s="525"/>
      <c r="B54" s="508"/>
      <c r="C54" s="566"/>
      <c r="D54" s="519">
        <v>2022</v>
      </c>
      <c r="E54" s="587" t="s">
        <v>29</v>
      </c>
      <c r="F54" s="587" t="s">
        <v>29</v>
      </c>
      <c r="G54" s="587" t="s">
        <v>29</v>
      </c>
      <c r="H54" s="587"/>
      <c r="I54" s="587">
        <f t="shared" si="14"/>
        <v>424</v>
      </c>
      <c r="J54" s="587">
        <v>90</v>
      </c>
      <c r="K54" s="587">
        <v>334</v>
      </c>
      <c r="L54" s="645"/>
      <c r="M54" s="570"/>
    </row>
    <row r="55" spans="1:13" s="535" customFormat="1" ht="8.1" customHeight="1" thickBot="1">
      <c r="A55" s="625"/>
      <c r="B55" s="625"/>
      <c r="C55" s="625"/>
      <c r="D55" s="602"/>
      <c r="E55" s="569"/>
      <c r="F55" s="569"/>
      <c r="G55" s="569"/>
      <c r="H55" s="569"/>
      <c r="I55" s="569"/>
      <c r="J55" s="569"/>
      <c r="K55" s="569"/>
      <c r="L55" s="567"/>
    </row>
    <row r="56" spans="1:13" s="479" customFormat="1" ht="3" customHeight="1">
      <c r="A56" s="525"/>
      <c r="B56" s="525"/>
      <c r="C56" s="548"/>
      <c r="D56" s="519"/>
      <c r="E56" s="525"/>
      <c r="F56" s="525"/>
      <c r="G56" s="525"/>
      <c r="H56" s="525"/>
      <c r="I56" s="525"/>
      <c r="J56" s="525"/>
      <c r="K56" s="525"/>
    </row>
    <row r="57" spans="1:13" s="604" customFormat="1" ht="16.5" customHeight="1">
      <c r="A57" s="525"/>
      <c r="B57" s="525"/>
      <c r="C57" s="525"/>
      <c r="D57" s="519"/>
      <c r="E57" s="525"/>
      <c r="F57" s="548"/>
      <c r="G57" s="548"/>
      <c r="H57" s="525"/>
      <c r="I57" s="525"/>
      <c r="J57" s="525"/>
      <c r="K57" s="524"/>
      <c r="L57" s="374" t="s">
        <v>804</v>
      </c>
    </row>
    <row r="58" spans="1:13" s="604" customFormat="1" ht="15" customHeight="1">
      <c r="A58" s="598"/>
      <c r="B58" s="598"/>
      <c r="C58" s="598"/>
      <c r="D58" s="626"/>
      <c r="E58" s="598"/>
      <c r="F58" s="598"/>
      <c r="G58" s="598"/>
      <c r="H58" s="598"/>
      <c r="I58" s="598"/>
      <c r="J58" s="598"/>
      <c r="L58" s="375" t="s">
        <v>786</v>
      </c>
    </row>
    <row r="59" spans="1:13">
      <c r="A59" s="582"/>
      <c r="B59" s="582"/>
      <c r="C59" s="582"/>
      <c r="D59" s="672"/>
      <c r="E59" s="582"/>
      <c r="F59" s="582"/>
      <c r="G59" s="582"/>
      <c r="H59" s="582"/>
      <c r="I59" s="582"/>
      <c r="J59" s="582"/>
      <c r="K59" s="582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92D050"/>
    <pageSetUpPr fitToPage="1"/>
  </sheetPr>
  <dimension ref="A1:WVQ510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.85546875" style="539" customWidth="1"/>
    <col min="2" max="2" width="12.5703125" style="539" customWidth="1"/>
    <col min="3" max="3" width="30.140625" style="539" customWidth="1"/>
    <col min="4" max="4" width="7.85546875" style="546" customWidth="1"/>
    <col min="5" max="5" width="8" style="539" customWidth="1"/>
    <col min="6" max="6" width="8.28515625" style="539" customWidth="1"/>
    <col min="7" max="7" width="11.5703125" style="539" customWidth="1"/>
    <col min="8" max="8" width="1.85546875" style="539" customWidth="1"/>
    <col min="9" max="9" width="8" style="539" customWidth="1"/>
    <col min="10" max="10" width="8.28515625" style="539" customWidth="1"/>
    <col min="11" max="11" width="11.5703125" style="539" customWidth="1"/>
    <col min="12" max="12" width="1.85546875" style="539" customWidth="1"/>
    <col min="13" max="13" width="3" style="539" hidden="1" customWidth="1"/>
    <col min="14" max="251" width="7.5703125" style="539"/>
    <col min="252" max="252" width="0.7109375" style="539" customWidth="1"/>
    <col min="253" max="253" width="2.85546875" style="539" customWidth="1"/>
    <col min="254" max="254" width="41.140625" style="539" customWidth="1"/>
    <col min="255" max="255" width="1.7109375" style="539" customWidth="1"/>
    <col min="256" max="257" width="9.85546875" style="539" customWidth="1"/>
    <col min="258" max="258" width="13.28515625" style="539" customWidth="1"/>
    <col min="259" max="259" width="1.85546875" style="539" customWidth="1"/>
    <col min="260" max="261" width="9.85546875" style="539" customWidth="1"/>
    <col min="262" max="262" width="13.28515625" style="539" customWidth="1"/>
    <col min="263" max="263" width="1" style="539" customWidth="1"/>
    <col min="264" max="264" width="1.5703125" style="539" customWidth="1"/>
    <col min="265" max="265" width="7.5703125" style="539" hidden="1" customWidth="1"/>
    <col min="266" max="507" width="7.5703125" style="539"/>
    <col min="508" max="508" width="0.7109375" style="539" customWidth="1"/>
    <col min="509" max="509" width="2.85546875" style="539" customWidth="1"/>
    <col min="510" max="510" width="41.140625" style="539" customWidth="1"/>
    <col min="511" max="511" width="1.7109375" style="539" customWidth="1"/>
    <col min="512" max="513" width="9.85546875" style="539" customWidth="1"/>
    <col min="514" max="514" width="13.28515625" style="539" customWidth="1"/>
    <col min="515" max="515" width="1.85546875" style="539" customWidth="1"/>
    <col min="516" max="517" width="9.85546875" style="539" customWidth="1"/>
    <col min="518" max="518" width="13.28515625" style="539" customWidth="1"/>
    <col min="519" max="519" width="1" style="539" customWidth="1"/>
    <col min="520" max="520" width="1.5703125" style="539" customWidth="1"/>
    <col min="521" max="521" width="7.5703125" style="539" hidden="1" customWidth="1"/>
    <col min="522" max="763" width="7.5703125" style="539"/>
    <col min="764" max="764" width="0.7109375" style="539" customWidth="1"/>
    <col min="765" max="765" width="2.85546875" style="539" customWidth="1"/>
    <col min="766" max="766" width="41.140625" style="539" customWidth="1"/>
    <col min="767" max="767" width="1.7109375" style="539" customWidth="1"/>
    <col min="768" max="769" width="9.85546875" style="539" customWidth="1"/>
    <col min="770" max="770" width="13.28515625" style="539" customWidth="1"/>
    <col min="771" max="771" width="1.85546875" style="539" customWidth="1"/>
    <col min="772" max="773" width="9.85546875" style="539" customWidth="1"/>
    <col min="774" max="774" width="13.28515625" style="539" customWidth="1"/>
    <col min="775" max="775" width="1" style="539" customWidth="1"/>
    <col min="776" max="776" width="1.5703125" style="539" customWidth="1"/>
    <col min="777" max="777" width="7.5703125" style="539" hidden="1" customWidth="1"/>
    <col min="778" max="1019" width="7.5703125" style="539"/>
    <col min="1020" max="1020" width="0.7109375" style="539" customWidth="1"/>
    <col min="1021" max="1021" width="2.85546875" style="539" customWidth="1"/>
    <col min="1022" max="1022" width="41.140625" style="539" customWidth="1"/>
    <col min="1023" max="1023" width="1.7109375" style="539" customWidth="1"/>
    <col min="1024" max="1025" width="9.85546875" style="539" customWidth="1"/>
    <col min="1026" max="1026" width="13.28515625" style="539" customWidth="1"/>
    <col min="1027" max="1027" width="1.85546875" style="539" customWidth="1"/>
    <col min="1028" max="1029" width="9.85546875" style="539" customWidth="1"/>
    <col min="1030" max="1030" width="13.28515625" style="539" customWidth="1"/>
    <col min="1031" max="1031" width="1" style="539" customWidth="1"/>
    <col min="1032" max="1032" width="1.5703125" style="539" customWidth="1"/>
    <col min="1033" max="1033" width="7.5703125" style="539" hidden="1" customWidth="1"/>
    <col min="1034" max="1275" width="7.5703125" style="539"/>
    <col min="1276" max="1276" width="0.7109375" style="539" customWidth="1"/>
    <col min="1277" max="1277" width="2.85546875" style="539" customWidth="1"/>
    <col min="1278" max="1278" width="41.140625" style="539" customWidth="1"/>
    <col min="1279" max="1279" width="1.7109375" style="539" customWidth="1"/>
    <col min="1280" max="1281" width="9.85546875" style="539" customWidth="1"/>
    <col min="1282" max="1282" width="13.28515625" style="539" customWidth="1"/>
    <col min="1283" max="1283" width="1.85546875" style="539" customWidth="1"/>
    <col min="1284" max="1285" width="9.85546875" style="539" customWidth="1"/>
    <col min="1286" max="1286" width="13.28515625" style="539" customWidth="1"/>
    <col min="1287" max="1287" width="1" style="539" customWidth="1"/>
    <col min="1288" max="1288" width="1.5703125" style="539" customWidth="1"/>
    <col min="1289" max="1289" width="7.5703125" style="539" hidden="1" customWidth="1"/>
    <col min="1290" max="1531" width="7.5703125" style="539"/>
    <col min="1532" max="1532" width="0.7109375" style="539" customWidth="1"/>
    <col min="1533" max="1533" width="2.85546875" style="539" customWidth="1"/>
    <col min="1534" max="1534" width="41.140625" style="539" customWidth="1"/>
    <col min="1535" max="1535" width="1.7109375" style="539" customWidth="1"/>
    <col min="1536" max="1537" width="9.85546875" style="539" customWidth="1"/>
    <col min="1538" max="1538" width="13.28515625" style="539" customWidth="1"/>
    <col min="1539" max="1539" width="1.85546875" style="539" customWidth="1"/>
    <col min="1540" max="1541" width="9.85546875" style="539" customWidth="1"/>
    <col min="1542" max="1542" width="13.28515625" style="539" customWidth="1"/>
    <col min="1543" max="1543" width="1" style="539" customWidth="1"/>
    <col min="1544" max="1544" width="1.5703125" style="539" customWidth="1"/>
    <col min="1545" max="1545" width="7.5703125" style="539" hidden="1" customWidth="1"/>
    <col min="1546" max="1787" width="7.5703125" style="539"/>
    <col min="1788" max="1788" width="0.7109375" style="539" customWidth="1"/>
    <col min="1789" max="1789" width="2.85546875" style="539" customWidth="1"/>
    <col min="1790" max="1790" width="41.140625" style="539" customWidth="1"/>
    <col min="1791" max="1791" width="1.7109375" style="539" customWidth="1"/>
    <col min="1792" max="1793" width="9.85546875" style="539" customWidth="1"/>
    <col min="1794" max="1794" width="13.28515625" style="539" customWidth="1"/>
    <col min="1795" max="1795" width="1.85546875" style="539" customWidth="1"/>
    <col min="1796" max="1797" width="9.85546875" style="539" customWidth="1"/>
    <col min="1798" max="1798" width="13.28515625" style="539" customWidth="1"/>
    <col min="1799" max="1799" width="1" style="539" customWidth="1"/>
    <col min="1800" max="1800" width="1.5703125" style="539" customWidth="1"/>
    <col min="1801" max="1801" width="7.5703125" style="539" hidden="1" customWidth="1"/>
    <col min="1802" max="2043" width="7.5703125" style="539"/>
    <col min="2044" max="2044" width="0.7109375" style="539" customWidth="1"/>
    <col min="2045" max="2045" width="2.85546875" style="539" customWidth="1"/>
    <col min="2046" max="2046" width="41.140625" style="539" customWidth="1"/>
    <col min="2047" max="2047" width="1.7109375" style="539" customWidth="1"/>
    <col min="2048" max="2049" width="9.85546875" style="539" customWidth="1"/>
    <col min="2050" max="2050" width="13.28515625" style="539" customWidth="1"/>
    <col min="2051" max="2051" width="1.85546875" style="539" customWidth="1"/>
    <col min="2052" max="2053" width="9.85546875" style="539" customWidth="1"/>
    <col min="2054" max="2054" width="13.28515625" style="539" customWidth="1"/>
    <col min="2055" max="2055" width="1" style="539" customWidth="1"/>
    <col min="2056" max="2056" width="1.5703125" style="539" customWidth="1"/>
    <col min="2057" max="2057" width="7.5703125" style="539" hidden="1" customWidth="1"/>
    <col min="2058" max="2299" width="7.5703125" style="539"/>
    <col min="2300" max="2300" width="0.7109375" style="539" customWidth="1"/>
    <col min="2301" max="2301" width="2.85546875" style="539" customWidth="1"/>
    <col min="2302" max="2302" width="41.140625" style="539" customWidth="1"/>
    <col min="2303" max="2303" width="1.7109375" style="539" customWidth="1"/>
    <col min="2304" max="2305" width="9.85546875" style="539" customWidth="1"/>
    <col min="2306" max="2306" width="13.28515625" style="539" customWidth="1"/>
    <col min="2307" max="2307" width="1.85546875" style="539" customWidth="1"/>
    <col min="2308" max="2309" width="9.85546875" style="539" customWidth="1"/>
    <col min="2310" max="2310" width="13.28515625" style="539" customWidth="1"/>
    <col min="2311" max="2311" width="1" style="539" customWidth="1"/>
    <col min="2312" max="2312" width="1.5703125" style="539" customWidth="1"/>
    <col min="2313" max="2313" width="7.5703125" style="539" hidden="1" customWidth="1"/>
    <col min="2314" max="2555" width="7.5703125" style="539"/>
    <col min="2556" max="2556" width="0.7109375" style="539" customWidth="1"/>
    <col min="2557" max="2557" width="2.85546875" style="539" customWidth="1"/>
    <col min="2558" max="2558" width="41.140625" style="539" customWidth="1"/>
    <col min="2559" max="2559" width="1.7109375" style="539" customWidth="1"/>
    <col min="2560" max="2561" width="9.85546875" style="539" customWidth="1"/>
    <col min="2562" max="2562" width="13.28515625" style="539" customWidth="1"/>
    <col min="2563" max="2563" width="1.85546875" style="539" customWidth="1"/>
    <col min="2564" max="2565" width="9.85546875" style="539" customWidth="1"/>
    <col min="2566" max="2566" width="13.28515625" style="539" customWidth="1"/>
    <col min="2567" max="2567" width="1" style="539" customWidth="1"/>
    <col min="2568" max="2568" width="1.5703125" style="539" customWidth="1"/>
    <col min="2569" max="2569" width="7.5703125" style="539" hidden="1" customWidth="1"/>
    <col min="2570" max="2811" width="7.5703125" style="539"/>
    <col min="2812" max="2812" width="0.7109375" style="539" customWidth="1"/>
    <col min="2813" max="2813" width="2.85546875" style="539" customWidth="1"/>
    <col min="2814" max="2814" width="41.140625" style="539" customWidth="1"/>
    <col min="2815" max="2815" width="1.7109375" style="539" customWidth="1"/>
    <col min="2816" max="2817" width="9.85546875" style="539" customWidth="1"/>
    <col min="2818" max="2818" width="13.28515625" style="539" customWidth="1"/>
    <col min="2819" max="2819" width="1.85546875" style="539" customWidth="1"/>
    <col min="2820" max="2821" width="9.85546875" style="539" customWidth="1"/>
    <col min="2822" max="2822" width="13.28515625" style="539" customWidth="1"/>
    <col min="2823" max="2823" width="1" style="539" customWidth="1"/>
    <col min="2824" max="2824" width="1.5703125" style="539" customWidth="1"/>
    <col min="2825" max="2825" width="7.5703125" style="539" hidden="1" customWidth="1"/>
    <col min="2826" max="3067" width="7.5703125" style="539"/>
    <col min="3068" max="3068" width="0.7109375" style="539" customWidth="1"/>
    <col min="3069" max="3069" width="2.85546875" style="539" customWidth="1"/>
    <col min="3070" max="3070" width="41.140625" style="539" customWidth="1"/>
    <col min="3071" max="3071" width="1.7109375" style="539" customWidth="1"/>
    <col min="3072" max="3073" width="9.85546875" style="539" customWidth="1"/>
    <col min="3074" max="3074" width="13.28515625" style="539" customWidth="1"/>
    <col min="3075" max="3075" width="1.85546875" style="539" customWidth="1"/>
    <col min="3076" max="3077" width="9.85546875" style="539" customWidth="1"/>
    <col min="3078" max="3078" width="13.28515625" style="539" customWidth="1"/>
    <col min="3079" max="3079" width="1" style="539" customWidth="1"/>
    <col min="3080" max="3080" width="1.5703125" style="539" customWidth="1"/>
    <col min="3081" max="3081" width="7.5703125" style="539" hidden="1" customWidth="1"/>
    <col min="3082" max="3323" width="7.5703125" style="539"/>
    <col min="3324" max="3324" width="0.7109375" style="539" customWidth="1"/>
    <col min="3325" max="3325" width="2.85546875" style="539" customWidth="1"/>
    <col min="3326" max="3326" width="41.140625" style="539" customWidth="1"/>
    <col min="3327" max="3327" width="1.7109375" style="539" customWidth="1"/>
    <col min="3328" max="3329" width="9.85546875" style="539" customWidth="1"/>
    <col min="3330" max="3330" width="13.28515625" style="539" customWidth="1"/>
    <col min="3331" max="3331" width="1.85546875" style="539" customWidth="1"/>
    <col min="3332" max="3333" width="9.85546875" style="539" customWidth="1"/>
    <col min="3334" max="3334" width="13.28515625" style="539" customWidth="1"/>
    <col min="3335" max="3335" width="1" style="539" customWidth="1"/>
    <col min="3336" max="3336" width="1.5703125" style="539" customWidth="1"/>
    <col min="3337" max="3337" width="7.5703125" style="539" hidden="1" customWidth="1"/>
    <col min="3338" max="3579" width="7.5703125" style="539"/>
    <col min="3580" max="3580" width="0.7109375" style="539" customWidth="1"/>
    <col min="3581" max="3581" width="2.85546875" style="539" customWidth="1"/>
    <col min="3582" max="3582" width="41.140625" style="539" customWidth="1"/>
    <col min="3583" max="3583" width="1.7109375" style="539" customWidth="1"/>
    <col min="3584" max="3585" width="9.85546875" style="539" customWidth="1"/>
    <col min="3586" max="3586" width="13.28515625" style="539" customWidth="1"/>
    <col min="3587" max="3587" width="1.85546875" style="539" customWidth="1"/>
    <col min="3588" max="3589" width="9.85546875" style="539" customWidth="1"/>
    <col min="3590" max="3590" width="13.28515625" style="539" customWidth="1"/>
    <col min="3591" max="3591" width="1" style="539" customWidth="1"/>
    <col min="3592" max="3592" width="1.5703125" style="539" customWidth="1"/>
    <col min="3593" max="3593" width="7.5703125" style="539" hidden="1" customWidth="1"/>
    <col min="3594" max="3835" width="7.5703125" style="539"/>
    <col min="3836" max="3836" width="0.7109375" style="539" customWidth="1"/>
    <col min="3837" max="3837" width="2.85546875" style="539" customWidth="1"/>
    <col min="3838" max="3838" width="41.140625" style="539" customWidth="1"/>
    <col min="3839" max="3839" width="1.7109375" style="539" customWidth="1"/>
    <col min="3840" max="3841" width="9.85546875" style="539" customWidth="1"/>
    <col min="3842" max="3842" width="13.28515625" style="539" customWidth="1"/>
    <col min="3843" max="3843" width="1.85546875" style="539" customWidth="1"/>
    <col min="3844" max="3845" width="9.85546875" style="539" customWidth="1"/>
    <col min="3846" max="3846" width="13.28515625" style="539" customWidth="1"/>
    <col min="3847" max="3847" width="1" style="539" customWidth="1"/>
    <col min="3848" max="3848" width="1.5703125" style="539" customWidth="1"/>
    <col min="3849" max="3849" width="7.5703125" style="539" hidden="1" customWidth="1"/>
    <col min="3850" max="4091" width="7.5703125" style="539"/>
    <col min="4092" max="4092" width="0.7109375" style="539" customWidth="1"/>
    <col min="4093" max="4093" width="2.85546875" style="539" customWidth="1"/>
    <col min="4094" max="4094" width="41.140625" style="539" customWidth="1"/>
    <col min="4095" max="4095" width="1.7109375" style="539" customWidth="1"/>
    <col min="4096" max="4097" width="9.85546875" style="539" customWidth="1"/>
    <col min="4098" max="4098" width="13.28515625" style="539" customWidth="1"/>
    <col min="4099" max="4099" width="1.85546875" style="539" customWidth="1"/>
    <col min="4100" max="4101" width="9.85546875" style="539" customWidth="1"/>
    <col min="4102" max="4102" width="13.28515625" style="539" customWidth="1"/>
    <col min="4103" max="4103" width="1" style="539" customWidth="1"/>
    <col min="4104" max="4104" width="1.5703125" style="539" customWidth="1"/>
    <col min="4105" max="4105" width="7.5703125" style="539" hidden="1" customWidth="1"/>
    <col min="4106" max="4347" width="7.5703125" style="539"/>
    <col min="4348" max="4348" width="0.7109375" style="539" customWidth="1"/>
    <col min="4349" max="4349" width="2.85546875" style="539" customWidth="1"/>
    <col min="4350" max="4350" width="41.140625" style="539" customWidth="1"/>
    <col min="4351" max="4351" width="1.7109375" style="539" customWidth="1"/>
    <col min="4352" max="4353" width="9.85546875" style="539" customWidth="1"/>
    <col min="4354" max="4354" width="13.28515625" style="539" customWidth="1"/>
    <col min="4355" max="4355" width="1.85546875" style="539" customWidth="1"/>
    <col min="4356" max="4357" width="9.85546875" style="539" customWidth="1"/>
    <col min="4358" max="4358" width="13.28515625" style="539" customWidth="1"/>
    <col min="4359" max="4359" width="1" style="539" customWidth="1"/>
    <col min="4360" max="4360" width="1.5703125" style="539" customWidth="1"/>
    <col min="4361" max="4361" width="7.5703125" style="539" hidden="1" customWidth="1"/>
    <col min="4362" max="4603" width="7.5703125" style="539"/>
    <col min="4604" max="4604" width="0.7109375" style="539" customWidth="1"/>
    <col min="4605" max="4605" width="2.85546875" style="539" customWidth="1"/>
    <col min="4606" max="4606" width="41.140625" style="539" customWidth="1"/>
    <col min="4607" max="4607" width="1.7109375" style="539" customWidth="1"/>
    <col min="4608" max="4609" width="9.85546875" style="539" customWidth="1"/>
    <col min="4610" max="4610" width="13.28515625" style="539" customWidth="1"/>
    <col min="4611" max="4611" width="1.85546875" style="539" customWidth="1"/>
    <col min="4612" max="4613" width="9.85546875" style="539" customWidth="1"/>
    <col min="4614" max="4614" width="13.28515625" style="539" customWidth="1"/>
    <col min="4615" max="4615" width="1" style="539" customWidth="1"/>
    <col min="4616" max="4616" width="1.5703125" style="539" customWidth="1"/>
    <col min="4617" max="4617" width="7.5703125" style="539" hidden="1" customWidth="1"/>
    <col min="4618" max="4859" width="7.5703125" style="539"/>
    <col min="4860" max="4860" width="0.7109375" style="539" customWidth="1"/>
    <col min="4861" max="4861" width="2.85546875" style="539" customWidth="1"/>
    <col min="4862" max="4862" width="41.140625" style="539" customWidth="1"/>
    <col min="4863" max="4863" width="1.7109375" style="539" customWidth="1"/>
    <col min="4864" max="4865" width="9.85546875" style="539" customWidth="1"/>
    <col min="4866" max="4866" width="13.28515625" style="539" customWidth="1"/>
    <col min="4867" max="4867" width="1.85546875" style="539" customWidth="1"/>
    <col min="4868" max="4869" width="9.85546875" style="539" customWidth="1"/>
    <col min="4870" max="4870" width="13.28515625" style="539" customWidth="1"/>
    <col min="4871" max="4871" width="1" style="539" customWidth="1"/>
    <col min="4872" max="4872" width="1.5703125" style="539" customWidth="1"/>
    <col min="4873" max="4873" width="7.5703125" style="539" hidden="1" customWidth="1"/>
    <col min="4874" max="5115" width="7.5703125" style="539"/>
    <col min="5116" max="5116" width="0.7109375" style="539" customWidth="1"/>
    <col min="5117" max="5117" width="2.85546875" style="539" customWidth="1"/>
    <col min="5118" max="5118" width="41.140625" style="539" customWidth="1"/>
    <col min="5119" max="5119" width="1.7109375" style="539" customWidth="1"/>
    <col min="5120" max="5121" width="9.85546875" style="539" customWidth="1"/>
    <col min="5122" max="5122" width="13.28515625" style="539" customWidth="1"/>
    <col min="5123" max="5123" width="1.85546875" style="539" customWidth="1"/>
    <col min="5124" max="5125" width="9.85546875" style="539" customWidth="1"/>
    <col min="5126" max="5126" width="13.28515625" style="539" customWidth="1"/>
    <col min="5127" max="5127" width="1" style="539" customWidth="1"/>
    <col min="5128" max="5128" width="1.5703125" style="539" customWidth="1"/>
    <col min="5129" max="5129" width="7.5703125" style="539" hidden="1" customWidth="1"/>
    <col min="5130" max="5371" width="7.5703125" style="539"/>
    <col min="5372" max="5372" width="0.7109375" style="539" customWidth="1"/>
    <col min="5373" max="5373" width="2.85546875" style="539" customWidth="1"/>
    <col min="5374" max="5374" width="41.140625" style="539" customWidth="1"/>
    <col min="5375" max="5375" width="1.7109375" style="539" customWidth="1"/>
    <col min="5376" max="5377" width="9.85546875" style="539" customWidth="1"/>
    <col min="5378" max="5378" width="13.28515625" style="539" customWidth="1"/>
    <col min="5379" max="5379" width="1.85546875" style="539" customWidth="1"/>
    <col min="5380" max="5381" width="9.85546875" style="539" customWidth="1"/>
    <col min="5382" max="5382" width="13.28515625" style="539" customWidth="1"/>
    <col min="5383" max="5383" width="1" style="539" customWidth="1"/>
    <col min="5384" max="5384" width="1.5703125" style="539" customWidth="1"/>
    <col min="5385" max="5385" width="7.5703125" style="539" hidden="1" customWidth="1"/>
    <col min="5386" max="5627" width="7.5703125" style="539"/>
    <col min="5628" max="5628" width="0.7109375" style="539" customWidth="1"/>
    <col min="5629" max="5629" width="2.85546875" style="539" customWidth="1"/>
    <col min="5630" max="5630" width="41.140625" style="539" customWidth="1"/>
    <col min="5631" max="5631" width="1.7109375" style="539" customWidth="1"/>
    <col min="5632" max="5633" width="9.85546875" style="539" customWidth="1"/>
    <col min="5634" max="5634" width="13.28515625" style="539" customWidth="1"/>
    <col min="5635" max="5635" width="1.85546875" style="539" customWidth="1"/>
    <col min="5636" max="5637" width="9.85546875" style="539" customWidth="1"/>
    <col min="5638" max="5638" width="13.28515625" style="539" customWidth="1"/>
    <col min="5639" max="5639" width="1" style="539" customWidth="1"/>
    <col min="5640" max="5640" width="1.5703125" style="539" customWidth="1"/>
    <col min="5641" max="5641" width="7.5703125" style="539" hidden="1" customWidth="1"/>
    <col min="5642" max="5883" width="7.5703125" style="539"/>
    <col min="5884" max="5884" width="0.7109375" style="539" customWidth="1"/>
    <col min="5885" max="5885" width="2.85546875" style="539" customWidth="1"/>
    <col min="5886" max="5886" width="41.140625" style="539" customWidth="1"/>
    <col min="5887" max="5887" width="1.7109375" style="539" customWidth="1"/>
    <col min="5888" max="5889" width="9.85546875" style="539" customWidth="1"/>
    <col min="5890" max="5890" width="13.28515625" style="539" customWidth="1"/>
    <col min="5891" max="5891" width="1.85546875" style="539" customWidth="1"/>
    <col min="5892" max="5893" width="9.85546875" style="539" customWidth="1"/>
    <col min="5894" max="5894" width="13.28515625" style="539" customWidth="1"/>
    <col min="5895" max="5895" width="1" style="539" customWidth="1"/>
    <col min="5896" max="5896" width="1.5703125" style="539" customWidth="1"/>
    <col min="5897" max="5897" width="7.5703125" style="539" hidden="1" customWidth="1"/>
    <col min="5898" max="6139" width="7.5703125" style="539"/>
    <col min="6140" max="6140" width="0.7109375" style="539" customWidth="1"/>
    <col min="6141" max="6141" width="2.85546875" style="539" customWidth="1"/>
    <col min="6142" max="6142" width="41.140625" style="539" customWidth="1"/>
    <col min="6143" max="6143" width="1.7109375" style="539" customWidth="1"/>
    <col min="6144" max="6145" width="9.85546875" style="539" customWidth="1"/>
    <col min="6146" max="6146" width="13.28515625" style="539" customWidth="1"/>
    <col min="6147" max="6147" width="1.85546875" style="539" customWidth="1"/>
    <col min="6148" max="6149" width="9.85546875" style="539" customWidth="1"/>
    <col min="6150" max="6150" width="13.28515625" style="539" customWidth="1"/>
    <col min="6151" max="6151" width="1" style="539" customWidth="1"/>
    <col min="6152" max="6152" width="1.5703125" style="539" customWidth="1"/>
    <col min="6153" max="6153" width="7.5703125" style="539" hidden="1" customWidth="1"/>
    <col min="6154" max="6395" width="7.5703125" style="539"/>
    <col min="6396" max="6396" width="0.7109375" style="539" customWidth="1"/>
    <col min="6397" max="6397" width="2.85546875" style="539" customWidth="1"/>
    <col min="6398" max="6398" width="41.140625" style="539" customWidth="1"/>
    <col min="6399" max="6399" width="1.7109375" style="539" customWidth="1"/>
    <col min="6400" max="6401" width="9.85546875" style="539" customWidth="1"/>
    <col min="6402" max="6402" width="13.28515625" style="539" customWidth="1"/>
    <col min="6403" max="6403" width="1.85546875" style="539" customWidth="1"/>
    <col min="6404" max="6405" width="9.85546875" style="539" customWidth="1"/>
    <col min="6406" max="6406" width="13.28515625" style="539" customWidth="1"/>
    <col min="6407" max="6407" width="1" style="539" customWidth="1"/>
    <col min="6408" max="6408" width="1.5703125" style="539" customWidth="1"/>
    <col min="6409" max="6409" width="7.5703125" style="539" hidden="1" customWidth="1"/>
    <col min="6410" max="6651" width="7.5703125" style="539"/>
    <col min="6652" max="6652" width="0.7109375" style="539" customWidth="1"/>
    <col min="6653" max="6653" width="2.85546875" style="539" customWidth="1"/>
    <col min="6654" max="6654" width="41.140625" style="539" customWidth="1"/>
    <col min="6655" max="6655" width="1.7109375" style="539" customWidth="1"/>
    <col min="6656" max="6657" width="9.85546875" style="539" customWidth="1"/>
    <col min="6658" max="6658" width="13.28515625" style="539" customWidth="1"/>
    <col min="6659" max="6659" width="1.85546875" style="539" customWidth="1"/>
    <col min="6660" max="6661" width="9.85546875" style="539" customWidth="1"/>
    <col min="6662" max="6662" width="13.28515625" style="539" customWidth="1"/>
    <col min="6663" max="6663" width="1" style="539" customWidth="1"/>
    <col min="6664" max="6664" width="1.5703125" style="539" customWidth="1"/>
    <col min="6665" max="6665" width="7.5703125" style="539" hidden="1" customWidth="1"/>
    <col min="6666" max="6907" width="7.5703125" style="539"/>
    <col min="6908" max="6908" width="0.7109375" style="539" customWidth="1"/>
    <col min="6909" max="6909" width="2.85546875" style="539" customWidth="1"/>
    <col min="6910" max="6910" width="41.140625" style="539" customWidth="1"/>
    <col min="6911" max="6911" width="1.7109375" style="539" customWidth="1"/>
    <col min="6912" max="6913" width="9.85546875" style="539" customWidth="1"/>
    <col min="6914" max="6914" width="13.28515625" style="539" customWidth="1"/>
    <col min="6915" max="6915" width="1.85546875" style="539" customWidth="1"/>
    <col min="6916" max="6917" width="9.85546875" style="539" customWidth="1"/>
    <col min="6918" max="6918" width="13.28515625" style="539" customWidth="1"/>
    <col min="6919" max="6919" width="1" style="539" customWidth="1"/>
    <col min="6920" max="6920" width="1.5703125" style="539" customWidth="1"/>
    <col min="6921" max="6921" width="7.5703125" style="539" hidden="1" customWidth="1"/>
    <col min="6922" max="7163" width="7.5703125" style="539"/>
    <col min="7164" max="7164" width="0.7109375" style="539" customWidth="1"/>
    <col min="7165" max="7165" width="2.85546875" style="539" customWidth="1"/>
    <col min="7166" max="7166" width="41.140625" style="539" customWidth="1"/>
    <col min="7167" max="7167" width="1.7109375" style="539" customWidth="1"/>
    <col min="7168" max="7169" width="9.85546875" style="539" customWidth="1"/>
    <col min="7170" max="7170" width="13.28515625" style="539" customWidth="1"/>
    <col min="7171" max="7171" width="1.85546875" style="539" customWidth="1"/>
    <col min="7172" max="7173" width="9.85546875" style="539" customWidth="1"/>
    <col min="7174" max="7174" width="13.28515625" style="539" customWidth="1"/>
    <col min="7175" max="7175" width="1" style="539" customWidth="1"/>
    <col min="7176" max="7176" width="1.5703125" style="539" customWidth="1"/>
    <col min="7177" max="7177" width="7.5703125" style="539" hidden="1" customWidth="1"/>
    <col min="7178" max="7419" width="7.5703125" style="539"/>
    <col min="7420" max="7420" width="0.7109375" style="539" customWidth="1"/>
    <col min="7421" max="7421" width="2.85546875" style="539" customWidth="1"/>
    <col min="7422" max="7422" width="41.140625" style="539" customWidth="1"/>
    <col min="7423" max="7423" width="1.7109375" style="539" customWidth="1"/>
    <col min="7424" max="7425" width="9.85546875" style="539" customWidth="1"/>
    <col min="7426" max="7426" width="13.28515625" style="539" customWidth="1"/>
    <col min="7427" max="7427" width="1.85546875" style="539" customWidth="1"/>
    <col min="7428" max="7429" width="9.85546875" style="539" customWidth="1"/>
    <col min="7430" max="7430" width="13.28515625" style="539" customWidth="1"/>
    <col min="7431" max="7431" width="1" style="539" customWidth="1"/>
    <col min="7432" max="7432" width="1.5703125" style="539" customWidth="1"/>
    <col min="7433" max="7433" width="7.5703125" style="539" hidden="1" customWidth="1"/>
    <col min="7434" max="7675" width="7.5703125" style="539"/>
    <col min="7676" max="7676" width="0.7109375" style="539" customWidth="1"/>
    <col min="7677" max="7677" width="2.85546875" style="539" customWidth="1"/>
    <col min="7678" max="7678" width="41.140625" style="539" customWidth="1"/>
    <col min="7679" max="7679" width="1.7109375" style="539" customWidth="1"/>
    <col min="7680" max="7681" width="9.85546875" style="539" customWidth="1"/>
    <col min="7682" max="7682" width="13.28515625" style="539" customWidth="1"/>
    <col min="7683" max="7683" width="1.85546875" style="539" customWidth="1"/>
    <col min="7684" max="7685" width="9.85546875" style="539" customWidth="1"/>
    <col min="7686" max="7686" width="13.28515625" style="539" customWidth="1"/>
    <col min="7687" max="7687" width="1" style="539" customWidth="1"/>
    <col min="7688" max="7688" width="1.5703125" style="539" customWidth="1"/>
    <col min="7689" max="7689" width="7.5703125" style="539" hidden="1" customWidth="1"/>
    <col min="7690" max="7931" width="7.5703125" style="539"/>
    <col min="7932" max="7932" width="0.7109375" style="539" customWidth="1"/>
    <col min="7933" max="7933" width="2.85546875" style="539" customWidth="1"/>
    <col min="7934" max="7934" width="41.140625" style="539" customWidth="1"/>
    <col min="7935" max="7935" width="1.7109375" style="539" customWidth="1"/>
    <col min="7936" max="7937" width="9.85546875" style="539" customWidth="1"/>
    <col min="7938" max="7938" width="13.28515625" style="539" customWidth="1"/>
    <col min="7939" max="7939" width="1.85546875" style="539" customWidth="1"/>
    <col min="7940" max="7941" width="9.85546875" style="539" customWidth="1"/>
    <col min="7942" max="7942" width="13.28515625" style="539" customWidth="1"/>
    <col min="7943" max="7943" width="1" style="539" customWidth="1"/>
    <col min="7944" max="7944" width="1.5703125" style="539" customWidth="1"/>
    <col min="7945" max="7945" width="7.5703125" style="539" hidden="1" customWidth="1"/>
    <col min="7946" max="8187" width="7.5703125" style="539"/>
    <col min="8188" max="8188" width="0.7109375" style="539" customWidth="1"/>
    <col min="8189" max="8189" width="2.85546875" style="539" customWidth="1"/>
    <col min="8190" max="8190" width="41.140625" style="539" customWidth="1"/>
    <col min="8191" max="8191" width="1.7109375" style="539" customWidth="1"/>
    <col min="8192" max="8193" width="9.85546875" style="539" customWidth="1"/>
    <col min="8194" max="8194" width="13.28515625" style="539" customWidth="1"/>
    <col min="8195" max="8195" width="1.85546875" style="539" customWidth="1"/>
    <col min="8196" max="8197" width="9.85546875" style="539" customWidth="1"/>
    <col min="8198" max="8198" width="13.28515625" style="539" customWidth="1"/>
    <col min="8199" max="8199" width="1" style="539" customWidth="1"/>
    <col min="8200" max="8200" width="1.5703125" style="539" customWidth="1"/>
    <col min="8201" max="8201" width="7.5703125" style="539" hidden="1" customWidth="1"/>
    <col min="8202" max="8443" width="7.5703125" style="539"/>
    <col min="8444" max="8444" width="0.7109375" style="539" customWidth="1"/>
    <col min="8445" max="8445" width="2.85546875" style="539" customWidth="1"/>
    <col min="8446" max="8446" width="41.140625" style="539" customWidth="1"/>
    <col min="8447" max="8447" width="1.7109375" style="539" customWidth="1"/>
    <col min="8448" max="8449" width="9.85546875" style="539" customWidth="1"/>
    <col min="8450" max="8450" width="13.28515625" style="539" customWidth="1"/>
    <col min="8451" max="8451" width="1.85546875" style="539" customWidth="1"/>
    <col min="8452" max="8453" width="9.85546875" style="539" customWidth="1"/>
    <col min="8454" max="8454" width="13.28515625" style="539" customWidth="1"/>
    <col min="8455" max="8455" width="1" style="539" customWidth="1"/>
    <col min="8456" max="8456" width="1.5703125" style="539" customWidth="1"/>
    <col min="8457" max="8457" width="7.5703125" style="539" hidden="1" customWidth="1"/>
    <col min="8458" max="8699" width="7.5703125" style="539"/>
    <col min="8700" max="8700" width="0.7109375" style="539" customWidth="1"/>
    <col min="8701" max="8701" width="2.85546875" style="539" customWidth="1"/>
    <col min="8702" max="8702" width="41.140625" style="539" customWidth="1"/>
    <col min="8703" max="8703" width="1.7109375" style="539" customWidth="1"/>
    <col min="8704" max="8705" width="9.85546875" style="539" customWidth="1"/>
    <col min="8706" max="8706" width="13.28515625" style="539" customWidth="1"/>
    <col min="8707" max="8707" width="1.85546875" style="539" customWidth="1"/>
    <col min="8708" max="8709" width="9.85546875" style="539" customWidth="1"/>
    <col min="8710" max="8710" width="13.28515625" style="539" customWidth="1"/>
    <col min="8711" max="8711" width="1" style="539" customWidth="1"/>
    <col min="8712" max="8712" width="1.5703125" style="539" customWidth="1"/>
    <col min="8713" max="8713" width="7.5703125" style="539" hidden="1" customWidth="1"/>
    <col min="8714" max="8955" width="7.5703125" style="539"/>
    <col min="8956" max="8956" width="0.7109375" style="539" customWidth="1"/>
    <col min="8957" max="8957" width="2.85546875" style="539" customWidth="1"/>
    <col min="8958" max="8958" width="41.140625" style="539" customWidth="1"/>
    <col min="8959" max="8959" width="1.7109375" style="539" customWidth="1"/>
    <col min="8960" max="8961" width="9.85546875" style="539" customWidth="1"/>
    <col min="8962" max="8962" width="13.28515625" style="539" customWidth="1"/>
    <col min="8963" max="8963" width="1.85546875" style="539" customWidth="1"/>
    <col min="8964" max="8965" width="9.85546875" style="539" customWidth="1"/>
    <col min="8966" max="8966" width="13.28515625" style="539" customWidth="1"/>
    <col min="8967" max="8967" width="1" style="539" customWidth="1"/>
    <col min="8968" max="8968" width="1.5703125" style="539" customWidth="1"/>
    <col min="8969" max="8969" width="7.5703125" style="539" hidden="1" customWidth="1"/>
    <col min="8970" max="9211" width="7.5703125" style="539"/>
    <col min="9212" max="9212" width="0.7109375" style="539" customWidth="1"/>
    <col min="9213" max="9213" width="2.85546875" style="539" customWidth="1"/>
    <col min="9214" max="9214" width="41.140625" style="539" customWidth="1"/>
    <col min="9215" max="9215" width="1.7109375" style="539" customWidth="1"/>
    <col min="9216" max="9217" width="9.85546875" style="539" customWidth="1"/>
    <col min="9218" max="9218" width="13.28515625" style="539" customWidth="1"/>
    <col min="9219" max="9219" width="1.85546875" style="539" customWidth="1"/>
    <col min="9220" max="9221" width="9.85546875" style="539" customWidth="1"/>
    <col min="9222" max="9222" width="13.28515625" style="539" customWidth="1"/>
    <col min="9223" max="9223" width="1" style="539" customWidth="1"/>
    <col min="9224" max="9224" width="1.5703125" style="539" customWidth="1"/>
    <col min="9225" max="9225" width="7.5703125" style="539" hidden="1" customWidth="1"/>
    <col min="9226" max="9467" width="7.5703125" style="539"/>
    <col min="9468" max="9468" width="0.7109375" style="539" customWidth="1"/>
    <col min="9469" max="9469" width="2.85546875" style="539" customWidth="1"/>
    <col min="9470" max="9470" width="41.140625" style="539" customWidth="1"/>
    <col min="9471" max="9471" width="1.7109375" style="539" customWidth="1"/>
    <col min="9472" max="9473" width="9.85546875" style="539" customWidth="1"/>
    <col min="9474" max="9474" width="13.28515625" style="539" customWidth="1"/>
    <col min="9475" max="9475" width="1.85546875" style="539" customWidth="1"/>
    <col min="9476" max="9477" width="9.85546875" style="539" customWidth="1"/>
    <col min="9478" max="9478" width="13.28515625" style="539" customWidth="1"/>
    <col min="9479" max="9479" width="1" style="539" customWidth="1"/>
    <col min="9480" max="9480" width="1.5703125" style="539" customWidth="1"/>
    <col min="9481" max="9481" width="7.5703125" style="539" hidden="1" customWidth="1"/>
    <col min="9482" max="9723" width="7.5703125" style="539"/>
    <col min="9724" max="9724" width="0.7109375" style="539" customWidth="1"/>
    <col min="9725" max="9725" width="2.85546875" style="539" customWidth="1"/>
    <col min="9726" max="9726" width="41.140625" style="539" customWidth="1"/>
    <col min="9727" max="9727" width="1.7109375" style="539" customWidth="1"/>
    <col min="9728" max="9729" width="9.85546875" style="539" customWidth="1"/>
    <col min="9730" max="9730" width="13.28515625" style="539" customWidth="1"/>
    <col min="9731" max="9731" width="1.85546875" style="539" customWidth="1"/>
    <col min="9732" max="9733" width="9.85546875" style="539" customWidth="1"/>
    <col min="9734" max="9734" width="13.28515625" style="539" customWidth="1"/>
    <col min="9735" max="9735" width="1" style="539" customWidth="1"/>
    <col min="9736" max="9736" width="1.5703125" style="539" customWidth="1"/>
    <col min="9737" max="9737" width="7.5703125" style="539" hidden="1" customWidth="1"/>
    <col min="9738" max="9979" width="7.5703125" style="539"/>
    <col min="9980" max="9980" width="0.7109375" style="539" customWidth="1"/>
    <col min="9981" max="9981" width="2.85546875" style="539" customWidth="1"/>
    <col min="9982" max="9982" width="41.140625" style="539" customWidth="1"/>
    <col min="9983" max="9983" width="1.7109375" style="539" customWidth="1"/>
    <col min="9984" max="9985" width="9.85546875" style="539" customWidth="1"/>
    <col min="9986" max="9986" width="13.28515625" style="539" customWidth="1"/>
    <col min="9987" max="9987" width="1.85546875" style="539" customWidth="1"/>
    <col min="9988" max="9989" width="9.85546875" style="539" customWidth="1"/>
    <col min="9990" max="9990" width="13.28515625" style="539" customWidth="1"/>
    <col min="9991" max="9991" width="1" style="539" customWidth="1"/>
    <col min="9992" max="9992" width="1.5703125" style="539" customWidth="1"/>
    <col min="9993" max="9993" width="7.5703125" style="539" hidden="1" customWidth="1"/>
    <col min="9994" max="10235" width="7.5703125" style="539"/>
    <col min="10236" max="10236" width="0.7109375" style="539" customWidth="1"/>
    <col min="10237" max="10237" width="2.85546875" style="539" customWidth="1"/>
    <col min="10238" max="10238" width="41.140625" style="539" customWidth="1"/>
    <col min="10239" max="10239" width="1.7109375" style="539" customWidth="1"/>
    <col min="10240" max="10241" width="9.85546875" style="539" customWidth="1"/>
    <col min="10242" max="10242" width="13.28515625" style="539" customWidth="1"/>
    <col min="10243" max="10243" width="1.85546875" style="539" customWidth="1"/>
    <col min="10244" max="10245" width="9.85546875" style="539" customWidth="1"/>
    <col min="10246" max="10246" width="13.28515625" style="539" customWidth="1"/>
    <col min="10247" max="10247" width="1" style="539" customWidth="1"/>
    <col min="10248" max="10248" width="1.5703125" style="539" customWidth="1"/>
    <col min="10249" max="10249" width="7.5703125" style="539" hidden="1" customWidth="1"/>
    <col min="10250" max="10491" width="7.5703125" style="539"/>
    <col min="10492" max="10492" width="0.7109375" style="539" customWidth="1"/>
    <col min="10493" max="10493" width="2.85546875" style="539" customWidth="1"/>
    <col min="10494" max="10494" width="41.140625" style="539" customWidth="1"/>
    <col min="10495" max="10495" width="1.7109375" style="539" customWidth="1"/>
    <col min="10496" max="10497" width="9.85546875" style="539" customWidth="1"/>
    <col min="10498" max="10498" width="13.28515625" style="539" customWidth="1"/>
    <col min="10499" max="10499" width="1.85546875" style="539" customWidth="1"/>
    <col min="10500" max="10501" width="9.85546875" style="539" customWidth="1"/>
    <col min="10502" max="10502" width="13.28515625" style="539" customWidth="1"/>
    <col min="10503" max="10503" width="1" style="539" customWidth="1"/>
    <col min="10504" max="10504" width="1.5703125" style="539" customWidth="1"/>
    <col min="10505" max="10505" width="7.5703125" style="539" hidden="1" customWidth="1"/>
    <col min="10506" max="10747" width="7.5703125" style="539"/>
    <col min="10748" max="10748" width="0.7109375" style="539" customWidth="1"/>
    <col min="10749" max="10749" width="2.85546875" style="539" customWidth="1"/>
    <col min="10750" max="10750" width="41.140625" style="539" customWidth="1"/>
    <col min="10751" max="10751" width="1.7109375" style="539" customWidth="1"/>
    <col min="10752" max="10753" width="9.85546875" style="539" customWidth="1"/>
    <col min="10754" max="10754" width="13.28515625" style="539" customWidth="1"/>
    <col min="10755" max="10755" width="1.85546875" style="539" customWidth="1"/>
    <col min="10756" max="10757" width="9.85546875" style="539" customWidth="1"/>
    <col min="10758" max="10758" width="13.28515625" style="539" customWidth="1"/>
    <col min="10759" max="10759" width="1" style="539" customWidth="1"/>
    <col min="10760" max="10760" width="1.5703125" style="539" customWidth="1"/>
    <col min="10761" max="10761" width="7.5703125" style="539" hidden="1" customWidth="1"/>
    <col min="10762" max="11003" width="7.5703125" style="539"/>
    <col min="11004" max="11004" width="0.7109375" style="539" customWidth="1"/>
    <col min="11005" max="11005" width="2.85546875" style="539" customWidth="1"/>
    <col min="11006" max="11006" width="41.140625" style="539" customWidth="1"/>
    <col min="11007" max="11007" width="1.7109375" style="539" customWidth="1"/>
    <col min="11008" max="11009" width="9.85546875" style="539" customWidth="1"/>
    <col min="11010" max="11010" width="13.28515625" style="539" customWidth="1"/>
    <col min="11011" max="11011" width="1.85546875" style="539" customWidth="1"/>
    <col min="11012" max="11013" width="9.85546875" style="539" customWidth="1"/>
    <col min="11014" max="11014" width="13.28515625" style="539" customWidth="1"/>
    <col min="11015" max="11015" width="1" style="539" customWidth="1"/>
    <col min="11016" max="11016" width="1.5703125" style="539" customWidth="1"/>
    <col min="11017" max="11017" width="7.5703125" style="539" hidden="1" customWidth="1"/>
    <col min="11018" max="11259" width="7.5703125" style="539"/>
    <col min="11260" max="11260" width="0.7109375" style="539" customWidth="1"/>
    <col min="11261" max="11261" width="2.85546875" style="539" customWidth="1"/>
    <col min="11262" max="11262" width="41.140625" style="539" customWidth="1"/>
    <col min="11263" max="11263" width="1.7109375" style="539" customWidth="1"/>
    <col min="11264" max="11265" width="9.85546875" style="539" customWidth="1"/>
    <col min="11266" max="11266" width="13.28515625" style="539" customWidth="1"/>
    <col min="11267" max="11267" width="1.85546875" style="539" customWidth="1"/>
    <col min="11268" max="11269" width="9.85546875" style="539" customWidth="1"/>
    <col min="11270" max="11270" width="13.28515625" style="539" customWidth="1"/>
    <col min="11271" max="11271" width="1" style="539" customWidth="1"/>
    <col min="11272" max="11272" width="1.5703125" style="539" customWidth="1"/>
    <col min="11273" max="11273" width="7.5703125" style="539" hidden="1" customWidth="1"/>
    <col min="11274" max="11515" width="7.5703125" style="539"/>
    <col min="11516" max="11516" width="0.7109375" style="539" customWidth="1"/>
    <col min="11517" max="11517" width="2.85546875" style="539" customWidth="1"/>
    <col min="11518" max="11518" width="41.140625" style="539" customWidth="1"/>
    <col min="11519" max="11519" width="1.7109375" style="539" customWidth="1"/>
    <col min="11520" max="11521" width="9.85546875" style="539" customWidth="1"/>
    <col min="11522" max="11522" width="13.28515625" style="539" customWidth="1"/>
    <col min="11523" max="11523" width="1.85546875" style="539" customWidth="1"/>
    <col min="11524" max="11525" width="9.85546875" style="539" customWidth="1"/>
    <col min="11526" max="11526" width="13.28515625" style="539" customWidth="1"/>
    <col min="11527" max="11527" width="1" style="539" customWidth="1"/>
    <col min="11528" max="11528" width="1.5703125" style="539" customWidth="1"/>
    <col min="11529" max="11529" width="7.5703125" style="539" hidden="1" customWidth="1"/>
    <col min="11530" max="11771" width="7.5703125" style="539"/>
    <col min="11772" max="11772" width="0.7109375" style="539" customWidth="1"/>
    <col min="11773" max="11773" width="2.85546875" style="539" customWidth="1"/>
    <col min="11774" max="11774" width="41.140625" style="539" customWidth="1"/>
    <col min="11775" max="11775" width="1.7109375" style="539" customWidth="1"/>
    <col min="11776" max="11777" width="9.85546875" style="539" customWidth="1"/>
    <col min="11778" max="11778" width="13.28515625" style="539" customWidth="1"/>
    <col min="11779" max="11779" width="1.85546875" style="539" customWidth="1"/>
    <col min="11780" max="11781" width="9.85546875" style="539" customWidth="1"/>
    <col min="11782" max="11782" width="13.28515625" style="539" customWidth="1"/>
    <col min="11783" max="11783" width="1" style="539" customWidth="1"/>
    <col min="11784" max="11784" width="1.5703125" style="539" customWidth="1"/>
    <col min="11785" max="11785" width="7.5703125" style="539" hidden="1" customWidth="1"/>
    <col min="11786" max="12027" width="7.5703125" style="539"/>
    <col min="12028" max="12028" width="0.7109375" style="539" customWidth="1"/>
    <col min="12029" max="12029" width="2.85546875" style="539" customWidth="1"/>
    <col min="12030" max="12030" width="41.140625" style="539" customWidth="1"/>
    <col min="12031" max="12031" width="1.7109375" style="539" customWidth="1"/>
    <col min="12032" max="12033" width="9.85546875" style="539" customWidth="1"/>
    <col min="12034" max="12034" width="13.28515625" style="539" customWidth="1"/>
    <col min="12035" max="12035" width="1.85546875" style="539" customWidth="1"/>
    <col min="12036" max="12037" width="9.85546875" style="539" customWidth="1"/>
    <col min="12038" max="12038" width="13.28515625" style="539" customWidth="1"/>
    <col min="12039" max="12039" width="1" style="539" customWidth="1"/>
    <col min="12040" max="12040" width="1.5703125" style="539" customWidth="1"/>
    <col min="12041" max="12041" width="7.5703125" style="539" hidden="1" customWidth="1"/>
    <col min="12042" max="12283" width="7.5703125" style="539"/>
    <col min="12284" max="12284" width="0.7109375" style="539" customWidth="1"/>
    <col min="12285" max="12285" width="2.85546875" style="539" customWidth="1"/>
    <col min="12286" max="12286" width="41.140625" style="539" customWidth="1"/>
    <col min="12287" max="12287" width="1.7109375" style="539" customWidth="1"/>
    <col min="12288" max="12289" width="9.85546875" style="539" customWidth="1"/>
    <col min="12290" max="12290" width="13.28515625" style="539" customWidth="1"/>
    <col min="12291" max="12291" width="1.85546875" style="539" customWidth="1"/>
    <col min="12292" max="12293" width="9.85546875" style="539" customWidth="1"/>
    <col min="12294" max="12294" width="13.28515625" style="539" customWidth="1"/>
    <col min="12295" max="12295" width="1" style="539" customWidth="1"/>
    <col min="12296" max="12296" width="1.5703125" style="539" customWidth="1"/>
    <col min="12297" max="12297" width="7.5703125" style="539" hidden="1" customWidth="1"/>
    <col min="12298" max="12539" width="7.5703125" style="539"/>
    <col min="12540" max="12540" width="0.7109375" style="539" customWidth="1"/>
    <col min="12541" max="12541" width="2.85546875" style="539" customWidth="1"/>
    <col min="12542" max="12542" width="41.140625" style="539" customWidth="1"/>
    <col min="12543" max="12543" width="1.7109375" style="539" customWidth="1"/>
    <col min="12544" max="12545" width="9.85546875" style="539" customWidth="1"/>
    <col min="12546" max="12546" width="13.28515625" style="539" customWidth="1"/>
    <col min="12547" max="12547" width="1.85546875" style="539" customWidth="1"/>
    <col min="12548" max="12549" width="9.85546875" style="539" customWidth="1"/>
    <col min="12550" max="12550" width="13.28515625" style="539" customWidth="1"/>
    <col min="12551" max="12551" width="1" style="539" customWidth="1"/>
    <col min="12552" max="12552" width="1.5703125" style="539" customWidth="1"/>
    <col min="12553" max="12553" width="7.5703125" style="539" hidden="1" customWidth="1"/>
    <col min="12554" max="12795" width="7.5703125" style="539"/>
    <col min="12796" max="12796" width="0.7109375" style="539" customWidth="1"/>
    <col min="12797" max="12797" width="2.85546875" style="539" customWidth="1"/>
    <col min="12798" max="12798" width="41.140625" style="539" customWidth="1"/>
    <col min="12799" max="12799" width="1.7109375" style="539" customWidth="1"/>
    <col min="12800" max="12801" width="9.85546875" style="539" customWidth="1"/>
    <col min="12802" max="12802" width="13.28515625" style="539" customWidth="1"/>
    <col min="12803" max="12803" width="1.85546875" style="539" customWidth="1"/>
    <col min="12804" max="12805" width="9.85546875" style="539" customWidth="1"/>
    <col min="12806" max="12806" width="13.28515625" style="539" customWidth="1"/>
    <col min="12807" max="12807" width="1" style="539" customWidth="1"/>
    <col min="12808" max="12808" width="1.5703125" style="539" customWidth="1"/>
    <col min="12809" max="12809" width="7.5703125" style="539" hidden="1" customWidth="1"/>
    <col min="12810" max="13051" width="7.5703125" style="539"/>
    <col min="13052" max="13052" width="0.7109375" style="539" customWidth="1"/>
    <col min="13053" max="13053" width="2.85546875" style="539" customWidth="1"/>
    <col min="13054" max="13054" width="41.140625" style="539" customWidth="1"/>
    <col min="13055" max="13055" width="1.7109375" style="539" customWidth="1"/>
    <col min="13056" max="13057" width="9.85546875" style="539" customWidth="1"/>
    <col min="13058" max="13058" width="13.28515625" style="539" customWidth="1"/>
    <col min="13059" max="13059" width="1.85546875" style="539" customWidth="1"/>
    <col min="13060" max="13061" width="9.85546875" style="539" customWidth="1"/>
    <col min="13062" max="13062" width="13.28515625" style="539" customWidth="1"/>
    <col min="13063" max="13063" width="1" style="539" customWidth="1"/>
    <col min="13064" max="13064" width="1.5703125" style="539" customWidth="1"/>
    <col min="13065" max="13065" width="7.5703125" style="539" hidden="1" customWidth="1"/>
    <col min="13066" max="13307" width="7.5703125" style="539"/>
    <col min="13308" max="13308" width="0.7109375" style="539" customWidth="1"/>
    <col min="13309" max="13309" width="2.85546875" style="539" customWidth="1"/>
    <col min="13310" max="13310" width="41.140625" style="539" customWidth="1"/>
    <col min="13311" max="13311" width="1.7109375" style="539" customWidth="1"/>
    <col min="13312" max="13313" width="9.85546875" style="539" customWidth="1"/>
    <col min="13314" max="13314" width="13.28515625" style="539" customWidth="1"/>
    <col min="13315" max="13315" width="1.85546875" style="539" customWidth="1"/>
    <col min="13316" max="13317" width="9.85546875" style="539" customWidth="1"/>
    <col min="13318" max="13318" width="13.28515625" style="539" customWidth="1"/>
    <col min="13319" max="13319" width="1" style="539" customWidth="1"/>
    <col min="13320" max="13320" width="1.5703125" style="539" customWidth="1"/>
    <col min="13321" max="13321" width="7.5703125" style="539" hidden="1" customWidth="1"/>
    <col min="13322" max="13563" width="7.5703125" style="539"/>
    <col min="13564" max="13564" width="0.7109375" style="539" customWidth="1"/>
    <col min="13565" max="13565" width="2.85546875" style="539" customWidth="1"/>
    <col min="13566" max="13566" width="41.140625" style="539" customWidth="1"/>
    <col min="13567" max="13567" width="1.7109375" style="539" customWidth="1"/>
    <col min="13568" max="13569" width="9.85546875" style="539" customWidth="1"/>
    <col min="13570" max="13570" width="13.28515625" style="539" customWidth="1"/>
    <col min="13571" max="13571" width="1.85546875" style="539" customWidth="1"/>
    <col min="13572" max="13573" width="9.85546875" style="539" customWidth="1"/>
    <col min="13574" max="13574" width="13.28515625" style="539" customWidth="1"/>
    <col min="13575" max="13575" width="1" style="539" customWidth="1"/>
    <col min="13576" max="13576" width="1.5703125" style="539" customWidth="1"/>
    <col min="13577" max="13577" width="7.5703125" style="539" hidden="1" customWidth="1"/>
    <col min="13578" max="13819" width="7.5703125" style="539"/>
    <col min="13820" max="13820" width="0.7109375" style="539" customWidth="1"/>
    <col min="13821" max="13821" width="2.85546875" style="539" customWidth="1"/>
    <col min="13822" max="13822" width="41.140625" style="539" customWidth="1"/>
    <col min="13823" max="13823" width="1.7109375" style="539" customWidth="1"/>
    <col min="13824" max="13825" width="9.85546875" style="539" customWidth="1"/>
    <col min="13826" max="13826" width="13.28515625" style="539" customWidth="1"/>
    <col min="13827" max="13827" width="1.85546875" style="539" customWidth="1"/>
    <col min="13828" max="13829" width="9.85546875" style="539" customWidth="1"/>
    <col min="13830" max="13830" width="13.28515625" style="539" customWidth="1"/>
    <col min="13831" max="13831" width="1" style="539" customWidth="1"/>
    <col min="13832" max="13832" width="1.5703125" style="539" customWidth="1"/>
    <col min="13833" max="13833" width="7.5703125" style="539" hidden="1" customWidth="1"/>
    <col min="13834" max="14075" width="7.5703125" style="539"/>
    <col min="14076" max="14076" width="0.7109375" style="539" customWidth="1"/>
    <col min="14077" max="14077" width="2.85546875" style="539" customWidth="1"/>
    <col min="14078" max="14078" width="41.140625" style="539" customWidth="1"/>
    <col min="14079" max="14079" width="1.7109375" style="539" customWidth="1"/>
    <col min="14080" max="14081" width="9.85546875" style="539" customWidth="1"/>
    <col min="14082" max="14082" width="13.28515625" style="539" customWidth="1"/>
    <col min="14083" max="14083" width="1.85546875" style="539" customWidth="1"/>
    <col min="14084" max="14085" width="9.85546875" style="539" customWidth="1"/>
    <col min="14086" max="14086" width="13.28515625" style="539" customWidth="1"/>
    <col min="14087" max="14087" width="1" style="539" customWidth="1"/>
    <col min="14088" max="14088" width="1.5703125" style="539" customWidth="1"/>
    <col min="14089" max="14089" width="7.5703125" style="539" hidden="1" customWidth="1"/>
    <col min="14090" max="14331" width="7.5703125" style="539"/>
    <col min="14332" max="14332" width="0.7109375" style="539" customWidth="1"/>
    <col min="14333" max="14333" width="2.85546875" style="539" customWidth="1"/>
    <col min="14334" max="14334" width="41.140625" style="539" customWidth="1"/>
    <col min="14335" max="14335" width="1.7109375" style="539" customWidth="1"/>
    <col min="14336" max="14337" width="9.85546875" style="539" customWidth="1"/>
    <col min="14338" max="14338" width="13.28515625" style="539" customWidth="1"/>
    <col min="14339" max="14339" width="1.85546875" style="539" customWidth="1"/>
    <col min="14340" max="14341" width="9.85546875" style="539" customWidth="1"/>
    <col min="14342" max="14342" width="13.28515625" style="539" customWidth="1"/>
    <col min="14343" max="14343" width="1" style="539" customWidth="1"/>
    <col min="14344" max="14344" width="1.5703125" style="539" customWidth="1"/>
    <col min="14345" max="14345" width="7.5703125" style="539" hidden="1" customWidth="1"/>
    <col min="14346" max="14587" width="7.5703125" style="539"/>
    <col min="14588" max="14588" width="0.7109375" style="539" customWidth="1"/>
    <col min="14589" max="14589" width="2.85546875" style="539" customWidth="1"/>
    <col min="14590" max="14590" width="41.140625" style="539" customWidth="1"/>
    <col min="14591" max="14591" width="1.7109375" style="539" customWidth="1"/>
    <col min="14592" max="14593" width="9.85546875" style="539" customWidth="1"/>
    <col min="14594" max="14594" width="13.28515625" style="539" customWidth="1"/>
    <col min="14595" max="14595" width="1.85546875" style="539" customWidth="1"/>
    <col min="14596" max="14597" width="9.85546875" style="539" customWidth="1"/>
    <col min="14598" max="14598" width="13.28515625" style="539" customWidth="1"/>
    <col min="14599" max="14599" width="1" style="539" customWidth="1"/>
    <col min="14600" max="14600" width="1.5703125" style="539" customWidth="1"/>
    <col min="14601" max="14601" width="7.5703125" style="539" hidden="1" customWidth="1"/>
    <col min="14602" max="14843" width="7.5703125" style="539"/>
    <col min="14844" max="14844" width="0.7109375" style="539" customWidth="1"/>
    <col min="14845" max="14845" width="2.85546875" style="539" customWidth="1"/>
    <col min="14846" max="14846" width="41.140625" style="539" customWidth="1"/>
    <col min="14847" max="14847" width="1.7109375" style="539" customWidth="1"/>
    <col min="14848" max="14849" width="9.85546875" style="539" customWidth="1"/>
    <col min="14850" max="14850" width="13.28515625" style="539" customWidth="1"/>
    <col min="14851" max="14851" width="1.85546875" style="539" customWidth="1"/>
    <col min="14852" max="14853" width="9.85546875" style="539" customWidth="1"/>
    <col min="14854" max="14854" width="13.28515625" style="539" customWidth="1"/>
    <col min="14855" max="14855" width="1" style="539" customWidth="1"/>
    <col min="14856" max="14856" width="1.5703125" style="539" customWidth="1"/>
    <col min="14857" max="14857" width="7.5703125" style="539" hidden="1" customWidth="1"/>
    <col min="14858" max="15099" width="7.5703125" style="539"/>
    <col min="15100" max="15100" width="0.7109375" style="539" customWidth="1"/>
    <col min="15101" max="15101" width="2.85546875" style="539" customWidth="1"/>
    <col min="15102" max="15102" width="41.140625" style="539" customWidth="1"/>
    <col min="15103" max="15103" width="1.7109375" style="539" customWidth="1"/>
    <col min="15104" max="15105" width="9.85546875" style="539" customWidth="1"/>
    <col min="15106" max="15106" width="13.28515625" style="539" customWidth="1"/>
    <col min="15107" max="15107" width="1.85546875" style="539" customWidth="1"/>
    <col min="15108" max="15109" width="9.85546875" style="539" customWidth="1"/>
    <col min="15110" max="15110" width="13.28515625" style="539" customWidth="1"/>
    <col min="15111" max="15111" width="1" style="539" customWidth="1"/>
    <col min="15112" max="15112" width="1.5703125" style="539" customWidth="1"/>
    <col min="15113" max="15113" width="7.5703125" style="539" hidden="1" customWidth="1"/>
    <col min="15114" max="15355" width="7.5703125" style="539"/>
    <col min="15356" max="15356" width="0.7109375" style="539" customWidth="1"/>
    <col min="15357" max="15357" width="2.85546875" style="539" customWidth="1"/>
    <col min="15358" max="15358" width="41.140625" style="539" customWidth="1"/>
    <col min="15359" max="15359" width="1.7109375" style="539" customWidth="1"/>
    <col min="15360" max="15361" width="9.85546875" style="539" customWidth="1"/>
    <col min="15362" max="15362" width="13.28515625" style="539" customWidth="1"/>
    <col min="15363" max="15363" width="1.85546875" style="539" customWidth="1"/>
    <col min="15364" max="15365" width="9.85546875" style="539" customWidth="1"/>
    <col min="15366" max="15366" width="13.28515625" style="539" customWidth="1"/>
    <col min="15367" max="15367" width="1" style="539" customWidth="1"/>
    <col min="15368" max="15368" width="1.5703125" style="539" customWidth="1"/>
    <col min="15369" max="15369" width="7.5703125" style="539" hidden="1" customWidth="1"/>
    <col min="15370" max="15611" width="7.5703125" style="539"/>
    <col min="15612" max="15612" width="0.7109375" style="539" customWidth="1"/>
    <col min="15613" max="15613" width="2.85546875" style="539" customWidth="1"/>
    <col min="15614" max="15614" width="41.140625" style="539" customWidth="1"/>
    <col min="15615" max="15615" width="1.7109375" style="539" customWidth="1"/>
    <col min="15616" max="15617" width="9.85546875" style="539" customWidth="1"/>
    <col min="15618" max="15618" width="13.28515625" style="539" customWidth="1"/>
    <col min="15619" max="15619" width="1.85546875" style="539" customWidth="1"/>
    <col min="15620" max="15621" width="9.85546875" style="539" customWidth="1"/>
    <col min="15622" max="15622" width="13.28515625" style="539" customWidth="1"/>
    <col min="15623" max="15623" width="1" style="539" customWidth="1"/>
    <col min="15624" max="15624" width="1.5703125" style="539" customWidth="1"/>
    <col min="15625" max="15625" width="7.5703125" style="539" hidden="1" customWidth="1"/>
    <col min="15626" max="15867" width="7.5703125" style="539"/>
    <col min="15868" max="15868" width="0.7109375" style="539" customWidth="1"/>
    <col min="15869" max="15869" width="2.85546875" style="539" customWidth="1"/>
    <col min="15870" max="15870" width="41.140625" style="539" customWidth="1"/>
    <col min="15871" max="15871" width="1.7109375" style="539" customWidth="1"/>
    <col min="15872" max="15873" width="9.85546875" style="539" customWidth="1"/>
    <col min="15874" max="15874" width="13.28515625" style="539" customWidth="1"/>
    <col min="15875" max="15875" width="1.85546875" style="539" customWidth="1"/>
    <col min="15876" max="15877" width="9.85546875" style="539" customWidth="1"/>
    <col min="15878" max="15878" width="13.28515625" style="539" customWidth="1"/>
    <col min="15879" max="15879" width="1" style="539" customWidth="1"/>
    <col min="15880" max="15880" width="1.5703125" style="539" customWidth="1"/>
    <col min="15881" max="15881" width="7.5703125" style="539" hidden="1" customWidth="1"/>
    <col min="15882" max="16123" width="7.5703125" style="539"/>
    <col min="16124" max="16124" width="0.7109375" style="539" customWidth="1"/>
    <col min="16125" max="16125" width="2.85546875" style="539" customWidth="1"/>
    <col min="16126" max="16126" width="41.140625" style="539" customWidth="1"/>
    <col min="16127" max="16127" width="1.7109375" style="539" customWidth="1"/>
    <col min="16128" max="16129" width="9.85546875" style="539" customWidth="1"/>
    <col min="16130" max="16130" width="13.28515625" style="539" customWidth="1"/>
    <col min="16131" max="16131" width="1.85546875" style="539" customWidth="1"/>
    <col min="16132" max="16133" width="9.85546875" style="539" customWidth="1"/>
    <col min="16134" max="16134" width="13.28515625" style="539" customWidth="1"/>
    <col min="16135" max="16135" width="1" style="539" customWidth="1"/>
    <col min="16136" max="16136" width="1.5703125" style="539" customWidth="1"/>
    <col min="16137" max="16137" width="7.5703125" style="539" hidden="1" customWidth="1"/>
    <col min="16138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ht="16.5" customHeight="1" thickBot="1">
      <c r="A8" s="544"/>
      <c r="C8" s="660"/>
      <c r="D8" s="545"/>
    </row>
    <row r="9" spans="1:13" ht="3.75" customHeight="1" thickTop="1">
      <c r="A9" s="596"/>
      <c r="B9" s="596"/>
      <c r="C9" s="596"/>
      <c r="D9" s="597"/>
      <c r="E9" s="596"/>
      <c r="F9" s="596"/>
      <c r="G9" s="596"/>
      <c r="H9" s="596"/>
      <c r="I9" s="596"/>
      <c r="J9" s="596"/>
      <c r="K9" s="596"/>
      <c r="L9" s="596"/>
      <c r="M9" s="596"/>
    </row>
    <row r="10" spans="1:13" ht="14.25" customHeight="1">
      <c r="A10" s="535"/>
      <c r="B10" s="548" t="s">
        <v>702</v>
      </c>
      <c r="C10" s="549"/>
      <c r="D10" s="550" t="s">
        <v>1</v>
      </c>
      <c r="E10" s="2357" t="s">
        <v>731</v>
      </c>
      <c r="F10" s="2357"/>
      <c r="G10" s="2357"/>
      <c r="H10" s="517"/>
      <c r="I10" s="2357" t="s">
        <v>1045</v>
      </c>
      <c r="J10" s="2357"/>
      <c r="K10" s="2357"/>
      <c r="L10" s="661"/>
      <c r="M10" s="627"/>
    </row>
    <row r="11" spans="1:13" ht="15" customHeight="1">
      <c r="A11" s="535"/>
      <c r="B11" s="508" t="s">
        <v>705</v>
      </c>
      <c r="C11" s="549"/>
      <c r="D11" s="554" t="s">
        <v>6</v>
      </c>
      <c r="E11" s="2360" t="s">
        <v>731</v>
      </c>
      <c r="F11" s="2360"/>
      <c r="G11" s="2360"/>
      <c r="H11" s="555"/>
      <c r="I11" s="2360" t="s">
        <v>1046</v>
      </c>
      <c r="J11" s="2360"/>
      <c r="K11" s="2360"/>
      <c r="L11" s="662"/>
      <c r="M11" s="535"/>
    </row>
    <row r="12" spans="1:13">
      <c r="A12" s="53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642"/>
      <c r="M12" s="642"/>
    </row>
    <row r="13" spans="1:13" ht="14.25" customHeight="1">
      <c r="A13" s="535"/>
      <c r="B13" s="525"/>
      <c r="C13" s="525"/>
      <c r="D13" s="550"/>
      <c r="E13" s="584" t="s">
        <v>734</v>
      </c>
      <c r="F13" s="584" t="s">
        <v>35</v>
      </c>
      <c r="G13" s="584" t="s">
        <v>36</v>
      </c>
      <c r="H13" s="584"/>
      <c r="I13" s="584" t="s">
        <v>734</v>
      </c>
      <c r="J13" s="584" t="s">
        <v>35</v>
      </c>
      <c r="K13" s="584" t="s">
        <v>36</v>
      </c>
      <c r="L13" s="632"/>
      <c r="M13" s="632"/>
    </row>
    <row r="14" spans="1:13" ht="4.1500000000000004" customHeight="1">
      <c r="A14" s="560"/>
      <c r="B14" s="560"/>
      <c r="C14" s="560"/>
      <c r="D14" s="599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3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35"/>
      <c r="M15" s="535"/>
    </row>
    <row r="16" spans="1:13" ht="14.1" customHeight="1">
      <c r="A16" s="535"/>
      <c r="B16" s="548" t="s">
        <v>2</v>
      </c>
      <c r="C16" s="525"/>
      <c r="D16" s="517">
        <v>2020</v>
      </c>
      <c r="E16" s="518">
        <f t="shared" ref="E16:G18" si="0">SUM(E20,E24,E28,E32,E36,E40,E44,E48,E52)</f>
        <v>101191</v>
      </c>
      <c r="F16" s="518">
        <f t="shared" si="0"/>
        <v>39080</v>
      </c>
      <c r="G16" s="518">
        <f t="shared" si="0"/>
        <v>62111</v>
      </c>
      <c r="H16" s="621"/>
      <c r="I16" s="518">
        <f t="shared" ref="I16:K18" si="1">SUM(I20,I24,I28,I32,I36,I40,I44,I48,I52)</f>
        <v>13884</v>
      </c>
      <c r="J16" s="518">
        <f t="shared" si="1"/>
        <v>5562</v>
      </c>
      <c r="K16" s="518">
        <f t="shared" si="1"/>
        <v>8322</v>
      </c>
      <c r="L16" s="535"/>
      <c r="M16" s="535"/>
    </row>
    <row r="17" spans="1:13" ht="14.1" customHeight="1">
      <c r="A17" s="535"/>
      <c r="B17" s="508" t="s">
        <v>7</v>
      </c>
      <c r="C17" s="525"/>
      <c r="D17" s="551">
        <v>2021</v>
      </c>
      <c r="E17" s="518">
        <f t="shared" si="0"/>
        <v>95602</v>
      </c>
      <c r="F17" s="518">
        <f t="shared" si="0"/>
        <v>37889</v>
      </c>
      <c r="G17" s="518">
        <f t="shared" si="0"/>
        <v>57713</v>
      </c>
      <c r="H17" s="621"/>
      <c r="I17" s="518">
        <f t="shared" si="1"/>
        <v>13487</v>
      </c>
      <c r="J17" s="518">
        <f t="shared" si="1"/>
        <v>5442</v>
      </c>
      <c r="K17" s="518">
        <f t="shared" si="1"/>
        <v>8045</v>
      </c>
      <c r="L17" s="535"/>
      <c r="M17" s="535"/>
    </row>
    <row r="18" spans="1:13" ht="14.1" customHeight="1">
      <c r="A18" s="535"/>
      <c r="B18" s="508"/>
      <c r="C18" s="525"/>
      <c r="D18" s="1336">
        <v>2022</v>
      </c>
      <c r="E18" s="518">
        <f t="shared" si="0"/>
        <v>90314</v>
      </c>
      <c r="F18" s="518">
        <f t="shared" si="0"/>
        <v>35440</v>
      </c>
      <c r="G18" s="518">
        <f t="shared" si="0"/>
        <v>54874</v>
      </c>
      <c r="H18" s="587"/>
      <c r="I18" s="518">
        <f t="shared" si="1"/>
        <v>13414</v>
      </c>
      <c r="J18" s="518">
        <f t="shared" si="1"/>
        <v>5268</v>
      </c>
      <c r="K18" s="518">
        <f t="shared" si="1"/>
        <v>8146</v>
      </c>
      <c r="L18" s="535"/>
      <c r="M18" s="535"/>
    </row>
    <row r="19" spans="1:13" ht="14.1" customHeight="1">
      <c r="A19" s="535"/>
      <c r="B19" s="508"/>
      <c r="C19" s="525"/>
      <c r="D19" s="519"/>
      <c r="E19" s="587"/>
      <c r="F19" s="587"/>
      <c r="G19" s="587"/>
      <c r="H19" s="587"/>
      <c r="I19" s="587"/>
      <c r="J19" s="587"/>
      <c r="K19" s="587"/>
      <c r="L19" s="535"/>
      <c r="M19" s="535"/>
    </row>
    <row r="20" spans="1:13" s="666" customFormat="1" ht="14.1" customHeight="1">
      <c r="A20" s="610"/>
      <c r="B20" s="663" t="s">
        <v>708</v>
      </c>
      <c r="C20" s="612"/>
      <c r="D20" s="519">
        <v>2020</v>
      </c>
      <c r="E20" s="587">
        <f>SUM(F20:G20)</f>
        <v>1144</v>
      </c>
      <c r="F20" s="587">
        <v>165</v>
      </c>
      <c r="G20" s="587">
        <v>979</v>
      </c>
      <c r="H20" s="587"/>
      <c r="I20" s="587" t="s">
        <v>29</v>
      </c>
      <c r="J20" s="587" t="s">
        <v>29</v>
      </c>
      <c r="K20" s="587" t="s">
        <v>29</v>
      </c>
      <c r="L20" s="664">
        <v>439</v>
      </c>
      <c r="M20" s="665"/>
    </row>
    <row r="21" spans="1:13" ht="14.1" customHeight="1">
      <c r="A21" s="535"/>
      <c r="B21" s="508" t="s">
        <v>709</v>
      </c>
      <c r="C21" s="566"/>
      <c r="D21" s="519">
        <v>2021</v>
      </c>
      <c r="E21" s="587">
        <f t="shared" ref="E21:E22" si="2">SUM(F21:G21)</f>
        <v>806</v>
      </c>
      <c r="F21" s="587">
        <v>102</v>
      </c>
      <c r="G21" s="587">
        <v>704</v>
      </c>
      <c r="H21" s="587"/>
      <c r="I21" s="647" t="s">
        <v>29</v>
      </c>
      <c r="J21" s="647" t="s">
        <v>29</v>
      </c>
      <c r="K21" s="647" t="s">
        <v>29</v>
      </c>
      <c r="L21" s="648"/>
      <c r="M21" s="667"/>
    </row>
    <row r="22" spans="1:13" ht="14.1" customHeight="1">
      <c r="A22" s="535"/>
      <c r="B22" s="508"/>
      <c r="C22" s="566"/>
      <c r="D22" s="519">
        <v>2022</v>
      </c>
      <c r="E22" s="587">
        <f t="shared" si="2"/>
        <v>748</v>
      </c>
      <c r="F22" s="587">
        <v>87</v>
      </c>
      <c r="G22" s="587">
        <v>661</v>
      </c>
      <c r="H22" s="587"/>
      <c r="I22" s="647" t="s">
        <v>29</v>
      </c>
      <c r="J22" s="647" t="s">
        <v>29</v>
      </c>
      <c r="K22" s="647" t="s">
        <v>29</v>
      </c>
      <c r="L22" s="648"/>
      <c r="M22" s="667"/>
    </row>
    <row r="23" spans="1:13" ht="14.1" customHeight="1">
      <c r="A23" s="535"/>
      <c r="B23" s="508"/>
      <c r="C23" s="566"/>
      <c r="D23" s="519"/>
      <c r="E23" s="587"/>
      <c r="F23" s="587"/>
      <c r="G23" s="587"/>
      <c r="H23" s="587"/>
      <c r="I23" s="587"/>
      <c r="J23" s="587"/>
      <c r="K23" s="587"/>
      <c r="L23" s="648"/>
      <c r="M23" s="667"/>
    </row>
    <row r="24" spans="1:13" ht="14.1" customHeight="1">
      <c r="A24" s="535"/>
      <c r="B24" s="548" t="s">
        <v>710</v>
      </c>
      <c r="C24" s="525"/>
      <c r="D24" s="519">
        <v>2020</v>
      </c>
      <c r="E24" s="587">
        <f>SUM(F24:G24)</f>
        <v>8866</v>
      </c>
      <c r="F24" s="587">
        <v>3458</v>
      </c>
      <c r="G24" s="587">
        <v>5408</v>
      </c>
      <c r="H24" s="587"/>
      <c r="I24" s="587">
        <f>SUM(J24:K24)</f>
        <v>1625</v>
      </c>
      <c r="J24" s="587">
        <v>465</v>
      </c>
      <c r="K24" s="587">
        <v>1160</v>
      </c>
      <c r="L24" s="648">
        <v>3926</v>
      </c>
      <c r="M24" s="668"/>
    </row>
    <row r="25" spans="1:13" ht="14.1" customHeight="1">
      <c r="A25" s="535"/>
      <c r="B25" s="508" t="s">
        <v>711</v>
      </c>
      <c r="C25" s="548"/>
      <c r="D25" s="519">
        <v>2021</v>
      </c>
      <c r="E25" s="587">
        <f t="shared" ref="E25:E26" si="3">SUM(F25:G25)</f>
        <v>8051</v>
      </c>
      <c r="F25" s="587">
        <v>3068</v>
      </c>
      <c r="G25" s="587">
        <v>4983</v>
      </c>
      <c r="H25" s="587"/>
      <c r="I25" s="587">
        <f t="shared" ref="I25:I26" si="4">SUM(J25:K25)</f>
        <v>1304</v>
      </c>
      <c r="J25" s="587">
        <v>338</v>
      </c>
      <c r="K25" s="587">
        <v>966</v>
      </c>
      <c r="L25" s="648"/>
      <c r="M25" s="570"/>
    </row>
    <row r="26" spans="1:13" ht="14.1" customHeight="1">
      <c r="A26" s="535"/>
      <c r="B26" s="508"/>
      <c r="C26" s="548"/>
      <c r="D26" s="519">
        <v>2022</v>
      </c>
      <c r="E26" s="587">
        <f t="shared" si="3"/>
        <v>7832</v>
      </c>
      <c r="F26" s="587">
        <v>2935</v>
      </c>
      <c r="G26" s="587">
        <v>4897</v>
      </c>
      <c r="H26" s="587"/>
      <c r="I26" s="587">
        <f t="shared" si="4"/>
        <v>1941</v>
      </c>
      <c r="J26" s="587">
        <v>551</v>
      </c>
      <c r="K26" s="587">
        <v>1390</v>
      </c>
      <c r="L26" s="648"/>
      <c r="M26" s="570"/>
    </row>
    <row r="27" spans="1:13" ht="14.1" customHeight="1">
      <c r="A27" s="535"/>
      <c r="B27" s="508"/>
      <c r="C27" s="548"/>
      <c r="D27" s="519"/>
      <c r="E27" s="587"/>
      <c r="F27" s="587"/>
      <c r="G27" s="587"/>
      <c r="H27" s="587"/>
      <c r="I27" s="587"/>
      <c r="J27" s="587"/>
      <c r="K27" s="587"/>
      <c r="L27" s="648"/>
      <c r="M27" s="570"/>
    </row>
    <row r="28" spans="1:13" ht="14.1" customHeight="1">
      <c r="A28" s="610"/>
      <c r="B28" s="663" t="s">
        <v>712</v>
      </c>
      <c r="C28" s="612"/>
      <c r="D28" s="519">
        <v>2020</v>
      </c>
      <c r="E28" s="587">
        <f>SUM(F28:G28)</f>
        <v>38669</v>
      </c>
      <c r="F28" s="587">
        <v>10931</v>
      </c>
      <c r="G28" s="587">
        <v>27738</v>
      </c>
      <c r="H28" s="587"/>
      <c r="I28" s="587">
        <f>SUM(J28:K28)</f>
        <v>2521</v>
      </c>
      <c r="J28" s="587">
        <v>727</v>
      </c>
      <c r="K28" s="587">
        <v>1794</v>
      </c>
      <c r="L28" s="664">
        <v>29309</v>
      </c>
      <c r="M28" s="667"/>
    </row>
    <row r="29" spans="1:13" ht="14.1" customHeight="1">
      <c r="A29" s="535"/>
      <c r="B29" s="508" t="s">
        <v>713</v>
      </c>
      <c r="C29" s="566"/>
      <c r="D29" s="519">
        <v>2021</v>
      </c>
      <c r="E29" s="587">
        <f t="shared" ref="E29:E30" si="5">SUM(F29:G29)</f>
        <v>35704</v>
      </c>
      <c r="F29" s="587">
        <v>10250</v>
      </c>
      <c r="G29" s="587">
        <v>25454</v>
      </c>
      <c r="H29" s="587"/>
      <c r="I29" s="587">
        <f t="shared" ref="I29:I30" si="6">SUM(J29:K29)</f>
        <v>2507</v>
      </c>
      <c r="J29" s="587">
        <v>764</v>
      </c>
      <c r="K29" s="587">
        <v>1743</v>
      </c>
      <c r="L29" s="648"/>
      <c r="M29" s="667"/>
    </row>
    <row r="30" spans="1:13" ht="14.1" customHeight="1">
      <c r="A30" s="535"/>
      <c r="B30" s="508"/>
      <c r="C30" s="566"/>
      <c r="D30" s="519">
        <v>2022</v>
      </c>
      <c r="E30" s="587">
        <f t="shared" si="5"/>
        <v>35439</v>
      </c>
      <c r="F30" s="587">
        <v>10477</v>
      </c>
      <c r="G30" s="587">
        <v>24962</v>
      </c>
      <c r="H30" s="587"/>
      <c r="I30" s="587">
        <f t="shared" si="6"/>
        <v>2690</v>
      </c>
      <c r="J30" s="587">
        <v>853</v>
      </c>
      <c r="K30" s="587">
        <v>1837</v>
      </c>
      <c r="L30" s="648"/>
      <c r="M30" s="667"/>
    </row>
    <row r="31" spans="1:13" ht="14.1" customHeight="1">
      <c r="A31" s="535"/>
      <c r="B31" s="508"/>
      <c r="C31" s="566"/>
      <c r="D31" s="519"/>
      <c r="E31" s="587"/>
      <c r="F31" s="587"/>
      <c r="G31" s="587"/>
      <c r="H31" s="587"/>
      <c r="I31" s="587"/>
      <c r="J31" s="587"/>
      <c r="K31" s="587"/>
      <c r="L31" s="648"/>
      <c r="M31" s="667"/>
    </row>
    <row r="32" spans="1:13" ht="14.1" customHeight="1">
      <c r="A32" s="535"/>
      <c r="B32" s="548" t="s">
        <v>714</v>
      </c>
      <c r="C32" s="525"/>
      <c r="D32" s="519">
        <v>2020</v>
      </c>
      <c r="E32" s="587">
        <f>SUM(F32:G32)</f>
        <v>16574</v>
      </c>
      <c r="F32" s="587">
        <v>6631</v>
      </c>
      <c r="G32" s="587">
        <v>9943</v>
      </c>
      <c r="H32" s="587"/>
      <c r="I32" s="587">
        <f>SUM(J32:K32)</f>
        <v>6007</v>
      </c>
      <c r="J32" s="587">
        <v>2451</v>
      </c>
      <c r="K32" s="587">
        <v>3556</v>
      </c>
      <c r="L32" s="648">
        <v>7360</v>
      </c>
      <c r="M32" s="667"/>
    </row>
    <row r="33" spans="1:13" ht="14.1" customHeight="1">
      <c r="A33" s="535"/>
      <c r="B33" s="508" t="s">
        <v>1062</v>
      </c>
      <c r="C33" s="525"/>
      <c r="D33" s="519">
        <v>2021</v>
      </c>
      <c r="E33" s="587">
        <f t="shared" ref="E33:E34" si="7">SUM(F33:G33)</f>
        <v>14644</v>
      </c>
      <c r="F33" s="587">
        <v>6016</v>
      </c>
      <c r="G33" s="587">
        <v>8628</v>
      </c>
      <c r="H33" s="587"/>
      <c r="I33" s="587">
        <f t="shared" ref="I33:I34" si="8">SUM(J33:K33)</f>
        <v>4571</v>
      </c>
      <c r="J33" s="587">
        <v>1853</v>
      </c>
      <c r="K33" s="587">
        <v>2718</v>
      </c>
      <c r="L33" s="648"/>
      <c r="M33" s="667"/>
    </row>
    <row r="34" spans="1:13" ht="14.1" customHeight="1">
      <c r="A34" s="535"/>
      <c r="B34" s="508"/>
      <c r="C34" s="525"/>
      <c r="D34" s="519">
        <v>2022</v>
      </c>
      <c r="E34" s="587">
        <f t="shared" si="7"/>
        <v>15560</v>
      </c>
      <c r="F34" s="587">
        <v>6156</v>
      </c>
      <c r="G34" s="587">
        <v>9404</v>
      </c>
      <c r="H34" s="587"/>
      <c r="I34" s="587">
        <f t="shared" si="8"/>
        <v>4206</v>
      </c>
      <c r="J34" s="587">
        <v>1708</v>
      </c>
      <c r="K34" s="587">
        <v>2498</v>
      </c>
      <c r="L34" s="648"/>
      <c r="M34" s="667"/>
    </row>
    <row r="35" spans="1:13" ht="14.1" customHeight="1">
      <c r="A35" s="535"/>
      <c r="B35" s="508"/>
      <c r="C35" s="525"/>
      <c r="D35" s="519"/>
      <c r="E35" s="587"/>
      <c r="F35" s="587"/>
      <c r="G35" s="587"/>
      <c r="H35" s="587"/>
      <c r="I35" s="587"/>
      <c r="J35" s="587"/>
      <c r="K35" s="587"/>
      <c r="L35" s="648"/>
      <c r="M35" s="667"/>
    </row>
    <row r="36" spans="1:13" ht="14.1" customHeight="1">
      <c r="A36" s="535"/>
      <c r="B36" s="548" t="s">
        <v>715</v>
      </c>
      <c r="C36" s="525"/>
      <c r="D36" s="519">
        <v>2020</v>
      </c>
      <c r="E36" s="587">
        <f>SUM(F36:G36)</f>
        <v>21000</v>
      </c>
      <c r="F36" s="587">
        <v>12090</v>
      </c>
      <c r="G36" s="587">
        <v>8910</v>
      </c>
      <c r="H36" s="587"/>
      <c r="I36" s="587">
        <f>SUM(J36:K36)</f>
        <v>1774</v>
      </c>
      <c r="J36" s="587">
        <v>1132</v>
      </c>
      <c r="K36" s="587">
        <v>642</v>
      </c>
      <c r="L36" s="648">
        <v>8250</v>
      </c>
      <c r="M36" s="667"/>
    </row>
    <row r="37" spans="1:13" ht="14.1" customHeight="1">
      <c r="A37" s="535"/>
      <c r="B37" s="508" t="s">
        <v>716</v>
      </c>
      <c r="C37" s="525"/>
      <c r="D37" s="519">
        <v>2021</v>
      </c>
      <c r="E37" s="587">
        <f t="shared" ref="E37:E38" si="9">SUM(F37:G37)</f>
        <v>18997</v>
      </c>
      <c r="F37" s="587">
        <v>11281</v>
      </c>
      <c r="G37" s="587">
        <v>7716</v>
      </c>
      <c r="H37" s="587"/>
      <c r="I37" s="587">
        <f t="shared" ref="I37:I38" si="10">SUM(J37:K37)</f>
        <v>2297</v>
      </c>
      <c r="J37" s="587">
        <v>1522</v>
      </c>
      <c r="K37" s="587">
        <v>775</v>
      </c>
      <c r="L37" s="648"/>
      <c r="M37" s="667"/>
    </row>
    <row r="38" spans="1:13" ht="14.1" customHeight="1">
      <c r="A38" s="535"/>
      <c r="B38" s="508"/>
      <c r="C38" s="525"/>
      <c r="D38" s="519">
        <v>2022</v>
      </c>
      <c r="E38" s="587">
        <f t="shared" si="9"/>
        <v>17670</v>
      </c>
      <c r="F38" s="587">
        <v>10482</v>
      </c>
      <c r="G38" s="587">
        <v>7188</v>
      </c>
      <c r="H38" s="587"/>
      <c r="I38" s="587">
        <f t="shared" si="10"/>
        <v>1983</v>
      </c>
      <c r="J38" s="587">
        <v>1237</v>
      </c>
      <c r="K38" s="587">
        <v>746</v>
      </c>
      <c r="L38" s="648"/>
      <c r="M38" s="667"/>
    </row>
    <row r="39" spans="1:13" ht="14.1" customHeight="1">
      <c r="A39" s="535"/>
      <c r="B39" s="508"/>
      <c r="C39" s="525"/>
      <c r="D39" s="519"/>
      <c r="E39" s="587"/>
      <c r="F39" s="587"/>
      <c r="G39" s="587"/>
      <c r="H39" s="587"/>
      <c r="I39" s="587"/>
      <c r="J39" s="587"/>
      <c r="K39" s="587"/>
      <c r="L39" s="648"/>
      <c r="M39" s="667"/>
    </row>
    <row r="40" spans="1:13" ht="14.1" customHeight="1">
      <c r="A40" s="535"/>
      <c r="B40" s="548" t="s">
        <v>717</v>
      </c>
      <c r="C40" s="525"/>
      <c r="D40" s="519">
        <v>2020</v>
      </c>
      <c r="E40" s="587">
        <f>SUM(F40:G40)</f>
        <v>3536</v>
      </c>
      <c r="F40" s="587">
        <v>1765</v>
      </c>
      <c r="G40" s="587">
        <v>1771</v>
      </c>
      <c r="H40" s="587"/>
      <c r="I40" s="587">
        <f>SUM(J40:K40)</f>
        <v>781</v>
      </c>
      <c r="J40" s="587">
        <v>260</v>
      </c>
      <c r="K40" s="587">
        <v>521</v>
      </c>
      <c r="L40" s="648">
        <v>629</v>
      </c>
      <c r="M40" s="667"/>
    </row>
    <row r="41" spans="1:13" ht="14.1" customHeight="1">
      <c r="A41" s="535"/>
      <c r="B41" s="549" t="s">
        <v>718</v>
      </c>
      <c r="C41" s="553"/>
      <c r="D41" s="519">
        <v>2021</v>
      </c>
      <c r="E41" s="587">
        <f t="shared" ref="E41:E42" si="11">SUM(F41:G41)</f>
        <v>6737</v>
      </c>
      <c r="F41" s="587">
        <v>3349</v>
      </c>
      <c r="G41" s="587">
        <v>3388</v>
      </c>
      <c r="H41" s="587"/>
      <c r="I41" s="587">
        <f t="shared" ref="I41:I42" si="12">SUM(J41:K41)</f>
        <v>1579</v>
      </c>
      <c r="J41" s="587">
        <v>492</v>
      </c>
      <c r="K41" s="587">
        <v>1087</v>
      </c>
      <c r="L41" s="648"/>
      <c r="M41" s="570"/>
    </row>
    <row r="42" spans="1:13" ht="14.1" customHeight="1">
      <c r="A42" s="535"/>
      <c r="B42" s="549"/>
      <c r="C42" s="553"/>
      <c r="D42" s="519">
        <v>2022</v>
      </c>
      <c r="E42" s="587">
        <f t="shared" si="11"/>
        <v>3069</v>
      </c>
      <c r="F42" s="587">
        <v>1584</v>
      </c>
      <c r="G42" s="587">
        <v>1485</v>
      </c>
      <c r="H42" s="587"/>
      <c r="I42" s="587">
        <f t="shared" si="12"/>
        <v>511</v>
      </c>
      <c r="J42" s="587">
        <v>158</v>
      </c>
      <c r="K42" s="587">
        <v>353</v>
      </c>
      <c r="L42" s="648"/>
      <c r="M42" s="570"/>
    </row>
    <row r="43" spans="1:13" ht="14.1" customHeight="1">
      <c r="A43" s="535"/>
      <c r="B43" s="549"/>
      <c r="C43" s="553"/>
      <c r="D43" s="519"/>
      <c r="E43" s="587"/>
      <c r="F43" s="587"/>
      <c r="G43" s="587"/>
      <c r="H43" s="587"/>
      <c r="I43" s="587"/>
      <c r="J43" s="587"/>
      <c r="K43" s="587"/>
      <c r="L43" s="648"/>
      <c r="M43" s="570"/>
    </row>
    <row r="44" spans="1:13" ht="14.1" customHeight="1">
      <c r="A44" s="535"/>
      <c r="B44" s="548" t="s">
        <v>719</v>
      </c>
      <c r="C44" s="525"/>
      <c r="D44" s="519">
        <v>2020</v>
      </c>
      <c r="E44" s="587">
        <f>SUM(F44:G44)</f>
        <v>2764</v>
      </c>
      <c r="F44" s="587">
        <v>493</v>
      </c>
      <c r="G44" s="587">
        <v>2271</v>
      </c>
      <c r="H44" s="587"/>
      <c r="I44" s="587">
        <f>SUM(J44:K44)</f>
        <v>534</v>
      </c>
      <c r="J44" s="587">
        <v>148</v>
      </c>
      <c r="K44" s="587">
        <v>386</v>
      </c>
      <c r="L44" s="648">
        <v>2659</v>
      </c>
      <c r="M44" s="570"/>
    </row>
    <row r="45" spans="1:13" ht="14.1" customHeight="1">
      <c r="A45" s="535"/>
      <c r="B45" s="508" t="s">
        <v>720</v>
      </c>
      <c r="C45" s="525"/>
      <c r="D45" s="519">
        <v>2021</v>
      </c>
      <c r="E45" s="587">
        <f t="shared" ref="E45:E46" si="13">SUM(F45:G45)</f>
        <v>2487</v>
      </c>
      <c r="F45" s="587">
        <v>422</v>
      </c>
      <c r="G45" s="587">
        <v>2065</v>
      </c>
      <c r="H45" s="587"/>
      <c r="I45" s="587">
        <f t="shared" ref="I45:I46" si="14">SUM(J45:K45)</f>
        <v>739</v>
      </c>
      <c r="J45" s="587">
        <v>162</v>
      </c>
      <c r="K45" s="587">
        <v>577</v>
      </c>
      <c r="L45" s="648"/>
      <c r="M45" s="570"/>
    </row>
    <row r="46" spans="1:13" ht="14.1" customHeight="1">
      <c r="A46" s="535"/>
      <c r="B46" s="508"/>
      <c r="C46" s="525"/>
      <c r="D46" s="519">
        <v>2022</v>
      </c>
      <c r="E46" s="587">
        <f t="shared" si="13"/>
        <v>2253</v>
      </c>
      <c r="F46" s="587">
        <v>400</v>
      </c>
      <c r="G46" s="587">
        <v>1853</v>
      </c>
      <c r="H46" s="587"/>
      <c r="I46" s="587">
        <f t="shared" si="14"/>
        <v>696</v>
      </c>
      <c r="J46" s="587">
        <v>175</v>
      </c>
      <c r="K46" s="587">
        <v>521</v>
      </c>
      <c r="L46" s="648"/>
      <c r="M46" s="570"/>
    </row>
    <row r="47" spans="1:13" ht="14.1" customHeight="1">
      <c r="A47" s="535"/>
      <c r="B47" s="508"/>
      <c r="C47" s="525"/>
      <c r="D47" s="519"/>
      <c r="E47" s="587"/>
      <c r="F47" s="587"/>
      <c r="G47" s="587"/>
      <c r="H47" s="587"/>
      <c r="I47" s="587"/>
      <c r="J47" s="587"/>
      <c r="K47" s="587"/>
      <c r="L47" s="648"/>
      <c r="M47" s="570"/>
    </row>
    <row r="48" spans="1:13" ht="14.1" customHeight="1">
      <c r="A48" s="535"/>
      <c r="B48" s="548" t="s">
        <v>721</v>
      </c>
      <c r="C48" s="525"/>
      <c r="D48" s="519">
        <v>2020</v>
      </c>
      <c r="E48" s="587">
        <f>SUM(F48:G48)</f>
        <v>8127</v>
      </c>
      <c r="F48" s="587">
        <v>3439</v>
      </c>
      <c r="G48" s="587">
        <v>4688</v>
      </c>
      <c r="H48" s="587"/>
      <c r="I48" s="587">
        <f>SUM(J48:K48)</f>
        <v>67</v>
      </c>
      <c r="J48" s="587">
        <v>17</v>
      </c>
      <c r="K48" s="587">
        <v>50</v>
      </c>
      <c r="L48" s="648">
        <v>3139</v>
      </c>
      <c r="M48" s="570"/>
    </row>
    <row r="49" spans="1:13" ht="14.1" customHeight="1">
      <c r="A49" s="535"/>
      <c r="B49" s="549" t="s">
        <v>722</v>
      </c>
      <c r="C49" s="553"/>
      <c r="D49" s="519">
        <v>2021</v>
      </c>
      <c r="E49" s="587">
        <f t="shared" ref="E49:E50" si="15">SUM(F49:G49)</f>
        <v>7692</v>
      </c>
      <c r="F49" s="587">
        <v>3310</v>
      </c>
      <c r="G49" s="587">
        <v>4382</v>
      </c>
      <c r="H49" s="587"/>
      <c r="I49" s="587">
        <f t="shared" ref="I49:I50" si="16">SUM(J49:K49)</f>
        <v>48</v>
      </c>
      <c r="J49" s="587">
        <v>13</v>
      </c>
      <c r="K49" s="587">
        <v>35</v>
      </c>
      <c r="L49" s="648"/>
      <c r="M49" s="570"/>
    </row>
    <row r="50" spans="1:13" ht="14.1" customHeight="1">
      <c r="A50" s="535"/>
      <c r="B50" s="549"/>
      <c r="C50" s="553"/>
      <c r="D50" s="519">
        <v>2022</v>
      </c>
      <c r="E50" s="587">
        <f t="shared" si="15"/>
        <v>7292</v>
      </c>
      <c r="F50" s="587">
        <v>3243</v>
      </c>
      <c r="G50" s="587">
        <v>4049</v>
      </c>
      <c r="H50" s="587"/>
      <c r="I50" s="587">
        <f t="shared" si="16"/>
        <v>51</v>
      </c>
      <c r="J50" s="587">
        <v>13</v>
      </c>
      <c r="K50" s="587">
        <v>38</v>
      </c>
      <c r="L50" s="648"/>
      <c r="M50" s="570"/>
    </row>
    <row r="51" spans="1:13" ht="14.1" customHeight="1">
      <c r="A51" s="535"/>
      <c r="B51" s="549"/>
      <c r="C51" s="553"/>
      <c r="D51" s="519"/>
      <c r="E51" s="587"/>
      <c r="F51" s="587"/>
      <c r="G51" s="587"/>
      <c r="H51" s="587"/>
      <c r="I51" s="587"/>
      <c r="J51" s="587"/>
      <c r="K51" s="587"/>
      <c r="L51" s="648"/>
      <c r="M51" s="570"/>
    </row>
    <row r="52" spans="1:13" ht="14.1" customHeight="1">
      <c r="A52" s="535"/>
      <c r="B52" s="548" t="s">
        <v>723</v>
      </c>
      <c r="C52" s="525"/>
      <c r="D52" s="519">
        <v>2020</v>
      </c>
      <c r="E52" s="587">
        <f>SUM(F52:G52)</f>
        <v>511</v>
      </c>
      <c r="F52" s="587">
        <v>108</v>
      </c>
      <c r="G52" s="587">
        <v>403</v>
      </c>
      <c r="H52" s="587"/>
      <c r="I52" s="587">
        <f>SUM(J52:K52)</f>
        <v>575</v>
      </c>
      <c r="J52" s="587">
        <v>362</v>
      </c>
      <c r="K52" s="587">
        <v>213</v>
      </c>
      <c r="L52" s="648"/>
      <c r="M52" s="570"/>
    </row>
    <row r="53" spans="1:13" ht="14.1" customHeight="1">
      <c r="A53" s="535"/>
      <c r="B53" s="508" t="s">
        <v>724</v>
      </c>
      <c r="C53" s="525"/>
      <c r="D53" s="519">
        <v>2021</v>
      </c>
      <c r="E53" s="587">
        <f t="shared" ref="E53:E54" si="17">SUM(F53:G53)</f>
        <v>484</v>
      </c>
      <c r="F53" s="587">
        <v>91</v>
      </c>
      <c r="G53" s="587">
        <v>393</v>
      </c>
      <c r="H53" s="587"/>
      <c r="I53" s="587">
        <f t="shared" ref="I53:I54" si="18">SUM(J53:K53)</f>
        <v>442</v>
      </c>
      <c r="J53" s="587">
        <v>298</v>
      </c>
      <c r="K53" s="587">
        <v>144</v>
      </c>
      <c r="L53" s="648"/>
      <c r="M53" s="570"/>
    </row>
    <row r="54" spans="1:13" ht="14.1" customHeight="1">
      <c r="A54" s="535"/>
      <c r="B54" s="508"/>
      <c r="C54" s="525"/>
      <c r="D54" s="519">
        <v>2022</v>
      </c>
      <c r="E54" s="587">
        <f t="shared" si="17"/>
        <v>451</v>
      </c>
      <c r="F54" s="587">
        <v>76</v>
      </c>
      <c r="G54" s="587">
        <v>375</v>
      </c>
      <c r="H54" s="587"/>
      <c r="I54" s="587">
        <f t="shared" si="18"/>
        <v>1336</v>
      </c>
      <c r="J54" s="587">
        <v>573</v>
      </c>
      <c r="K54" s="587">
        <v>763</v>
      </c>
      <c r="L54" s="648"/>
      <c r="M54" s="570"/>
    </row>
    <row r="55" spans="1:13" s="535" customFormat="1" ht="8.1" customHeight="1" thickBot="1">
      <c r="A55" s="567"/>
      <c r="B55" s="625"/>
      <c r="C55" s="625"/>
      <c r="D55" s="602"/>
      <c r="E55" s="569"/>
      <c r="F55" s="569"/>
      <c r="G55" s="569"/>
      <c r="H55" s="569"/>
      <c r="I55" s="569"/>
      <c r="J55" s="569"/>
      <c r="K55" s="569"/>
      <c r="L55" s="567"/>
    </row>
    <row r="56" spans="1:13" s="479" customFormat="1" ht="3" customHeight="1">
      <c r="B56" s="525"/>
      <c r="C56" s="548"/>
      <c r="D56" s="519"/>
      <c r="E56" s="525"/>
      <c r="F56" s="525"/>
      <c r="G56" s="525"/>
      <c r="H56" s="525"/>
      <c r="I56" s="525"/>
      <c r="J56" s="525"/>
      <c r="K56" s="525"/>
    </row>
    <row r="57" spans="1:13" s="604" customFormat="1" ht="16.5" customHeight="1">
      <c r="A57" s="524"/>
      <c r="B57" s="525"/>
      <c r="C57" s="525"/>
      <c r="D57" s="519"/>
      <c r="E57" s="525"/>
      <c r="F57" s="633"/>
      <c r="G57" s="633"/>
      <c r="H57" s="598"/>
      <c r="I57" s="598"/>
      <c r="J57" s="598"/>
      <c r="L57" s="374" t="s">
        <v>804</v>
      </c>
    </row>
    <row r="58" spans="1:13" s="604" customFormat="1" ht="15" customHeight="1">
      <c r="B58" s="598"/>
      <c r="C58" s="598"/>
      <c r="D58" s="626"/>
      <c r="E58" s="598"/>
      <c r="F58" s="598"/>
      <c r="G58" s="598"/>
      <c r="H58" s="598"/>
      <c r="I58" s="598"/>
      <c r="J58" s="598"/>
      <c r="L58" s="375" t="s">
        <v>786</v>
      </c>
    </row>
    <row r="59" spans="1:13" s="535" customFormat="1" ht="15" customHeight="1">
      <c r="D59" s="563"/>
    </row>
    <row r="60" spans="1:13" s="535" customFormat="1" ht="9.75" customHeight="1">
      <c r="D60" s="563"/>
    </row>
    <row r="61" spans="1:13" s="535" customFormat="1" ht="15" customHeight="1">
      <c r="D61" s="563"/>
    </row>
    <row r="62" spans="1:13" s="535" customFormat="1" ht="9.75" customHeight="1">
      <c r="D62" s="563"/>
    </row>
    <row r="63" spans="1:13" s="535" customFormat="1" ht="15" customHeight="1">
      <c r="D63" s="563"/>
    </row>
    <row r="64" spans="1:13" s="535" customFormat="1" ht="9.75" customHeight="1">
      <c r="D64" s="563"/>
    </row>
    <row r="65" spans="1:12" s="535" customFormat="1" ht="9.75" customHeight="1">
      <c r="D65" s="563"/>
    </row>
    <row r="66" spans="1:12" s="535" customFormat="1" ht="15" customHeight="1">
      <c r="A66" s="536"/>
      <c r="B66" s="536"/>
      <c r="C66" s="536"/>
      <c r="D66" s="537"/>
      <c r="E66" s="536"/>
      <c r="F66" s="536"/>
      <c r="G66" s="536"/>
      <c r="H66" s="536"/>
      <c r="I66" s="536"/>
      <c r="J66" s="536"/>
      <c r="K66" s="536"/>
      <c r="L66" s="536"/>
    </row>
    <row r="67" spans="1:12" s="535" customFormat="1" ht="9.75" customHeight="1">
      <c r="D67" s="563"/>
    </row>
    <row r="68" spans="1:12" s="535" customFormat="1" ht="9.75" customHeight="1">
      <c r="D68" s="563"/>
    </row>
    <row r="69" spans="1:12" s="535" customFormat="1" ht="15" customHeight="1">
      <c r="D69" s="563"/>
    </row>
    <row r="70" spans="1:12" s="535" customFormat="1" ht="9.75" customHeight="1">
      <c r="D70" s="563"/>
    </row>
    <row r="71" spans="1:12" s="535" customFormat="1" ht="15" customHeight="1">
      <c r="D71" s="563"/>
    </row>
    <row r="72" spans="1:12" s="535" customFormat="1" ht="9.75" customHeight="1">
      <c r="D72" s="563"/>
    </row>
    <row r="73" spans="1:12" s="535" customFormat="1" ht="15" customHeight="1">
      <c r="D73" s="563"/>
    </row>
    <row r="74" spans="1:12" s="535" customFormat="1" ht="9.75" customHeight="1">
      <c r="D74" s="563"/>
    </row>
    <row r="75" spans="1:12" s="535" customFormat="1" ht="15" customHeight="1">
      <c r="D75" s="563"/>
    </row>
    <row r="76" spans="1:12" s="535" customFormat="1" ht="9.75" customHeight="1">
      <c r="D76" s="563"/>
    </row>
    <row r="77" spans="1:12" s="535" customFormat="1" ht="18" customHeight="1">
      <c r="D77" s="563"/>
    </row>
    <row r="78" spans="1:12" s="535" customFormat="1" ht="15" customHeight="1">
      <c r="A78" s="536"/>
      <c r="B78" s="536"/>
      <c r="C78" s="536"/>
      <c r="D78" s="537"/>
      <c r="E78" s="536"/>
      <c r="F78" s="536"/>
      <c r="G78" s="536"/>
      <c r="H78" s="536"/>
      <c r="I78" s="536"/>
      <c r="J78" s="536"/>
      <c r="K78" s="536"/>
      <c r="L78" s="536"/>
    </row>
    <row r="79" spans="1:12" s="535" customFormat="1" ht="9.75" customHeight="1">
      <c r="D79" s="563"/>
    </row>
    <row r="80" spans="1:12" s="535" customFormat="1" ht="15" customHeight="1">
      <c r="A80" s="536"/>
      <c r="B80" s="536"/>
      <c r="C80" s="536"/>
      <c r="D80" s="537"/>
      <c r="E80" s="536"/>
      <c r="F80" s="536"/>
      <c r="G80" s="536"/>
      <c r="H80" s="536"/>
      <c r="I80" s="536"/>
      <c r="J80" s="536"/>
      <c r="K80" s="536"/>
      <c r="L80" s="536"/>
    </row>
    <row r="81" spans="1:12" s="535" customFormat="1" ht="9.75" customHeight="1">
      <c r="D81" s="563"/>
    </row>
    <row r="82" spans="1:12" s="535" customFormat="1" ht="5.0999999999999996" customHeight="1">
      <c r="D82" s="563"/>
    </row>
    <row r="83" spans="1:12" s="535" customFormat="1" ht="11.1" customHeight="1">
      <c r="D83" s="563"/>
    </row>
    <row r="84" spans="1:12" s="535" customFormat="1" ht="11.1" customHeight="1">
      <c r="A84" s="536"/>
      <c r="B84" s="536"/>
      <c r="C84" s="536"/>
      <c r="D84" s="537"/>
      <c r="E84" s="536"/>
      <c r="F84" s="536"/>
      <c r="G84" s="536"/>
      <c r="H84" s="536"/>
      <c r="I84" s="536"/>
      <c r="J84" s="536"/>
      <c r="K84" s="536"/>
      <c r="L84" s="536"/>
    </row>
    <row r="85" spans="1:12" s="535" customFormat="1" ht="11.25" customHeight="1">
      <c r="D85" s="563"/>
    </row>
    <row r="86" spans="1:12" s="535" customFormat="1" ht="5.25" customHeight="1">
      <c r="D86" s="563"/>
    </row>
    <row r="87" spans="1:12" s="535" customFormat="1" ht="4.1500000000000004" customHeight="1">
      <c r="A87" s="570"/>
      <c r="B87" s="570"/>
      <c r="C87" s="570"/>
      <c r="D87" s="607"/>
      <c r="E87" s="570"/>
      <c r="F87" s="570"/>
      <c r="G87" s="570"/>
      <c r="H87" s="570"/>
      <c r="I87" s="570"/>
      <c r="J87" s="570"/>
      <c r="K87" s="570"/>
      <c r="L87" s="570"/>
    </row>
    <row r="88" spans="1:12" s="535" customFormat="1" ht="11.1" customHeight="1">
      <c r="D88" s="563"/>
    </row>
    <row r="89" spans="1:12" s="535" customFormat="1" ht="10.5" customHeight="1">
      <c r="D89" s="563"/>
    </row>
    <row r="90" spans="1:12" s="535" customFormat="1">
      <c r="D90" s="563"/>
    </row>
    <row r="91" spans="1:12" s="535" customFormat="1">
      <c r="D91" s="563"/>
    </row>
    <row r="92" spans="1:12" s="535" customFormat="1">
      <c r="D92" s="563"/>
    </row>
    <row r="93" spans="1:12" s="535" customFormat="1">
      <c r="A93" s="570"/>
      <c r="B93" s="570"/>
      <c r="C93" s="570"/>
      <c r="D93" s="607"/>
      <c r="E93" s="570"/>
      <c r="F93" s="570"/>
      <c r="G93" s="570"/>
      <c r="H93" s="570"/>
      <c r="I93" s="570"/>
      <c r="J93" s="570"/>
      <c r="K93" s="570"/>
      <c r="L93" s="570"/>
    </row>
    <row r="94" spans="1:12" s="535" customFormat="1">
      <c r="A94" s="570"/>
      <c r="B94" s="570"/>
      <c r="C94" s="570"/>
      <c r="D94" s="607"/>
      <c r="E94" s="570"/>
      <c r="F94" s="570"/>
      <c r="G94" s="570"/>
      <c r="H94" s="570"/>
      <c r="I94" s="570"/>
      <c r="J94" s="570"/>
      <c r="K94" s="570"/>
      <c r="L94" s="570"/>
    </row>
    <row r="95" spans="1:12" s="535" customFormat="1">
      <c r="A95" s="570"/>
      <c r="B95" s="570"/>
      <c r="C95" s="570"/>
      <c r="D95" s="607"/>
      <c r="E95" s="570"/>
      <c r="F95" s="570"/>
      <c r="G95" s="570"/>
      <c r="H95" s="570"/>
      <c r="I95" s="570"/>
      <c r="J95" s="570"/>
      <c r="K95" s="570"/>
      <c r="L95" s="570"/>
    </row>
    <row r="96" spans="1:12" s="535" customFormat="1">
      <c r="A96" s="570"/>
      <c r="B96" s="570"/>
      <c r="C96" s="570"/>
      <c r="D96" s="607"/>
      <c r="E96" s="570"/>
      <c r="F96" s="570"/>
      <c r="G96" s="570"/>
      <c r="H96" s="570"/>
      <c r="I96" s="570"/>
      <c r="J96" s="570"/>
      <c r="K96" s="570"/>
      <c r="L96" s="570"/>
    </row>
    <row r="97" spans="1:12" s="535" customFormat="1">
      <c r="A97" s="570"/>
      <c r="B97" s="570"/>
      <c r="C97" s="570"/>
      <c r="D97" s="607"/>
      <c r="E97" s="570"/>
      <c r="F97" s="570"/>
      <c r="G97" s="570"/>
      <c r="H97" s="570"/>
      <c r="I97" s="570"/>
      <c r="J97" s="570"/>
      <c r="K97" s="570"/>
      <c r="L97" s="570"/>
    </row>
    <row r="98" spans="1:12" s="535" customFormat="1">
      <c r="A98" s="570"/>
      <c r="B98" s="570"/>
      <c r="C98" s="570"/>
      <c r="D98" s="607"/>
      <c r="E98" s="570"/>
      <c r="F98" s="570"/>
      <c r="G98" s="570"/>
      <c r="H98" s="570"/>
      <c r="I98" s="570"/>
      <c r="J98" s="570"/>
      <c r="K98" s="570"/>
      <c r="L98" s="570"/>
    </row>
    <row r="99" spans="1:12" s="535" customFormat="1">
      <c r="A99" s="570"/>
      <c r="B99" s="570"/>
      <c r="C99" s="570"/>
      <c r="D99" s="607"/>
      <c r="E99" s="570"/>
      <c r="F99" s="570"/>
      <c r="G99" s="570"/>
      <c r="H99" s="570"/>
      <c r="I99" s="570"/>
      <c r="J99" s="570"/>
      <c r="K99" s="570"/>
      <c r="L99" s="570"/>
    </row>
    <row r="100" spans="1:12" s="535" customFormat="1">
      <c r="A100" s="570"/>
      <c r="B100" s="570"/>
      <c r="C100" s="570"/>
      <c r="D100" s="607"/>
      <c r="E100" s="570"/>
      <c r="F100" s="570"/>
      <c r="G100" s="570"/>
      <c r="H100" s="570"/>
      <c r="I100" s="570"/>
      <c r="J100" s="570"/>
      <c r="K100" s="570"/>
      <c r="L100" s="570"/>
    </row>
    <row r="101" spans="1:12" s="535" customFormat="1">
      <c r="A101" s="570"/>
      <c r="B101" s="570"/>
      <c r="C101" s="570"/>
      <c r="D101" s="607"/>
      <c r="E101" s="570"/>
      <c r="F101" s="570"/>
      <c r="G101" s="570"/>
      <c r="H101" s="570"/>
      <c r="I101" s="570"/>
      <c r="J101" s="570"/>
      <c r="K101" s="570"/>
      <c r="L101" s="570"/>
    </row>
    <row r="102" spans="1:12" s="535" customFormat="1">
      <c r="A102" s="570"/>
      <c r="B102" s="570"/>
      <c r="C102" s="570"/>
      <c r="D102" s="607"/>
      <c r="E102" s="570"/>
      <c r="F102" s="570"/>
      <c r="G102" s="570"/>
      <c r="H102" s="570"/>
      <c r="I102" s="570"/>
      <c r="J102" s="570"/>
      <c r="K102" s="570"/>
      <c r="L102" s="570"/>
    </row>
    <row r="103" spans="1:12" s="535" customFormat="1">
      <c r="A103" s="570"/>
      <c r="B103" s="570"/>
      <c r="C103" s="570"/>
      <c r="D103" s="607"/>
      <c r="E103" s="570"/>
      <c r="F103" s="570"/>
      <c r="G103" s="570"/>
      <c r="H103" s="570"/>
      <c r="I103" s="570"/>
      <c r="J103" s="570"/>
      <c r="K103" s="570"/>
      <c r="L103" s="570"/>
    </row>
    <row r="104" spans="1:12" s="535" customFormat="1">
      <c r="A104" s="570"/>
      <c r="B104" s="570"/>
      <c r="C104" s="570"/>
      <c r="D104" s="607"/>
      <c r="E104" s="570"/>
      <c r="F104" s="570"/>
      <c r="G104" s="570"/>
      <c r="H104" s="570"/>
      <c r="I104" s="570"/>
      <c r="J104" s="570"/>
      <c r="K104" s="570"/>
      <c r="L104" s="570"/>
    </row>
    <row r="105" spans="1:12" s="535" customFormat="1">
      <c r="A105" s="570"/>
      <c r="B105" s="570"/>
      <c r="C105" s="570"/>
      <c r="D105" s="607"/>
      <c r="E105" s="570"/>
      <c r="F105" s="570"/>
      <c r="G105" s="570"/>
      <c r="H105" s="570"/>
      <c r="I105" s="570"/>
      <c r="J105" s="570"/>
      <c r="K105" s="570"/>
      <c r="L105" s="570"/>
    </row>
    <row r="106" spans="1:12" s="535" customFormat="1">
      <c r="A106" s="570"/>
      <c r="B106" s="570"/>
      <c r="C106" s="570"/>
      <c r="D106" s="607"/>
      <c r="E106" s="570"/>
      <c r="F106" s="570"/>
      <c r="G106" s="570"/>
      <c r="H106" s="570"/>
      <c r="I106" s="570"/>
      <c r="J106" s="570"/>
      <c r="K106" s="570"/>
      <c r="L106" s="570"/>
    </row>
    <row r="107" spans="1:12" s="535" customFormat="1">
      <c r="A107" s="570"/>
      <c r="B107" s="570"/>
      <c r="C107" s="570"/>
      <c r="D107" s="607"/>
      <c r="E107" s="570"/>
      <c r="F107" s="570"/>
      <c r="G107" s="570"/>
      <c r="H107" s="570"/>
      <c r="I107" s="570"/>
      <c r="J107" s="570"/>
      <c r="K107" s="570"/>
      <c r="L107" s="570"/>
    </row>
    <row r="108" spans="1:12" s="535" customFormat="1">
      <c r="A108" s="570"/>
      <c r="B108" s="570"/>
      <c r="C108" s="570"/>
      <c r="D108" s="607"/>
      <c r="E108" s="570"/>
      <c r="F108" s="570"/>
      <c r="G108" s="570"/>
      <c r="H108" s="570"/>
      <c r="I108" s="570"/>
      <c r="J108" s="570"/>
      <c r="K108" s="570"/>
      <c r="L108" s="570"/>
    </row>
    <row r="109" spans="1:12" s="535" customFormat="1">
      <c r="A109" s="570"/>
      <c r="B109" s="570"/>
      <c r="C109" s="570"/>
      <c r="D109" s="607"/>
      <c r="E109" s="570"/>
      <c r="F109" s="570"/>
      <c r="G109" s="570"/>
      <c r="H109" s="570"/>
      <c r="I109" s="570"/>
      <c r="J109" s="570"/>
      <c r="K109" s="570"/>
      <c r="L109" s="570"/>
    </row>
    <row r="110" spans="1:12" s="535" customFormat="1">
      <c r="A110" s="570"/>
      <c r="B110" s="570"/>
      <c r="C110" s="570"/>
      <c r="D110" s="607"/>
      <c r="E110" s="570"/>
      <c r="F110" s="570"/>
      <c r="G110" s="570"/>
      <c r="H110" s="570"/>
      <c r="I110" s="570"/>
      <c r="J110" s="570"/>
      <c r="K110" s="570"/>
      <c r="L110" s="570"/>
    </row>
    <row r="111" spans="1:12" s="535" customFormat="1">
      <c r="A111" s="570"/>
      <c r="B111" s="570"/>
      <c r="C111" s="570"/>
      <c r="D111" s="607"/>
      <c r="E111" s="570"/>
      <c r="F111" s="570"/>
      <c r="G111" s="570"/>
      <c r="H111" s="570"/>
      <c r="I111" s="570"/>
      <c r="J111" s="570"/>
      <c r="K111" s="570"/>
      <c r="L111" s="570"/>
    </row>
    <row r="112" spans="1:12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92D050"/>
    <pageSetUpPr fitToPage="1"/>
  </sheetPr>
  <dimension ref="A1:M60"/>
  <sheetViews>
    <sheetView view="pageBreakPreview" zoomScale="80" zoomScaleNormal="120" zoomScaleSheetLayoutView="80" workbookViewId="0">
      <selection activeCell="K1" sqref="K1:K2"/>
    </sheetView>
  </sheetViews>
  <sheetFormatPr defaultColWidth="12.5703125" defaultRowHeight="16.5"/>
  <cols>
    <col min="1" max="1" width="1.85546875" style="638" customWidth="1"/>
    <col min="2" max="2" width="12.140625" style="638" customWidth="1"/>
    <col min="3" max="3" width="30.42578125" style="638" customWidth="1"/>
    <col min="4" max="4" width="8.7109375" style="659" customWidth="1"/>
    <col min="5" max="5" width="8.28515625" style="638" customWidth="1"/>
    <col min="6" max="6" width="7.28515625" style="638" customWidth="1"/>
    <col min="7" max="7" width="12.5703125" style="638" customWidth="1"/>
    <col min="8" max="8" width="1.85546875" style="638" customWidth="1"/>
    <col min="9" max="9" width="8.28515625" style="638" customWidth="1"/>
    <col min="10" max="10" width="7.28515625" style="638" customWidth="1"/>
    <col min="11" max="11" width="12.5703125" style="638" customWidth="1"/>
    <col min="12" max="12" width="1.85546875" style="638" customWidth="1"/>
    <col min="13" max="16384" width="12.5703125" style="638"/>
  </cols>
  <sheetData>
    <row r="1" spans="1:12">
      <c r="K1" s="2380" t="s">
        <v>110</v>
      </c>
    </row>
    <row r="2" spans="1:12">
      <c r="K2" s="2381" t="s">
        <v>111</v>
      </c>
    </row>
    <row r="4" spans="1:12" s="539" customFormat="1" ht="16.5" customHeight="1">
      <c r="B4" s="540" t="s">
        <v>1447</v>
      </c>
      <c r="C4" s="541" t="s">
        <v>725</v>
      </c>
      <c r="D4" s="546"/>
    </row>
    <row r="5" spans="1:12" s="539" customFormat="1" ht="20.100000000000001" customHeight="1">
      <c r="B5" s="1964"/>
      <c r="C5" s="541" t="s">
        <v>1345</v>
      </c>
      <c r="D5" s="546"/>
    </row>
    <row r="6" spans="1:12" s="666" customFormat="1" ht="20.100000000000001" customHeight="1">
      <c r="B6" s="1945" t="s">
        <v>1448</v>
      </c>
      <c r="C6" s="1946" t="s">
        <v>726</v>
      </c>
      <c r="D6" s="1947"/>
    </row>
    <row r="7" spans="1:12" s="539" customFormat="1" ht="15" customHeight="1">
      <c r="B7" s="543"/>
      <c r="C7" s="544" t="s">
        <v>1346</v>
      </c>
      <c r="D7" s="546"/>
    </row>
    <row r="8" spans="1:12" ht="17.25" thickBot="1"/>
    <row r="9" spans="1:12" ht="8.1" customHeight="1" thickTop="1">
      <c r="A9" s="547"/>
      <c r="B9" s="547"/>
      <c r="C9" s="547"/>
      <c r="D9" s="637"/>
      <c r="E9" s="547"/>
      <c r="F9" s="547"/>
      <c r="G9" s="547"/>
      <c r="H9" s="547"/>
      <c r="I9" s="547"/>
      <c r="J9" s="547"/>
      <c r="K9" s="547"/>
      <c r="L9" s="596"/>
    </row>
    <row r="10" spans="1:12">
      <c r="A10" s="548"/>
      <c r="B10" s="548" t="s">
        <v>702</v>
      </c>
      <c r="C10" s="549"/>
      <c r="D10" s="550" t="s">
        <v>1</v>
      </c>
      <c r="E10" s="552"/>
      <c r="F10" s="552" t="s">
        <v>735</v>
      </c>
      <c r="G10" s="552"/>
      <c r="H10" s="508"/>
      <c r="I10" s="2357" t="s">
        <v>736</v>
      </c>
      <c r="J10" s="2357"/>
      <c r="K10" s="2357"/>
      <c r="L10" s="627"/>
    </row>
    <row r="11" spans="1:12">
      <c r="A11" s="508"/>
      <c r="B11" s="611" t="s">
        <v>705</v>
      </c>
      <c r="C11" s="549"/>
      <c r="D11" s="613" t="s">
        <v>6</v>
      </c>
      <c r="E11" s="639"/>
      <c r="F11" s="640" t="s">
        <v>737</v>
      </c>
      <c r="G11" s="640"/>
      <c r="H11" s="641"/>
      <c r="I11" s="2359" t="s">
        <v>76</v>
      </c>
      <c r="J11" s="2359"/>
      <c r="K11" s="2359"/>
      <c r="L11" s="535"/>
    </row>
    <row r="12" spans="1:12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642"/>
    </row>
    <row r="13" spans="1:12">
      <c r="A13" s="525"/>
      <c r="B13" s="525"/>
      <c r="C13" s="525"/>
      <c r="D13" s="550"/>
      <c r="E13" s="558" t="s">
        <v>738</v>
      </c>
      <c r="F13" s="558" t="s">
        <v>35</v>
      </c>
      <c r="G13" s="558" t="s">
        <v>36</v>
      </c>
      <c r="H13" s="558"/>
      <c r="I13" s="558" t="s">
        <v>738</v>
      </c>
      <c r="J13" s="558" t="s">
        <v>35</v>
      </c>
      <c r="K13" s="558" t="s">
        <v>36</v>
      </c>
      <c r="L13" s="632"/>
    </row>
    <row r="14" spans="1:12" ht="8.1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</row>
    <row r="15" spans="1:12" ht="8.1" customHeight="1">
      <c r="A15" s="535"/>
      <c r="B15" s="525"/>
      <c r="C15" s="525"/>
      <c r="D15" s="519"/>
      <c r="E15" s="525"/>
      <c r="F15" s="525"/>
      <c r="G15" s="525"/>
      <c r="H15" s="525"/>
      <c r="I15" s="525"/>
      <c r="J15" s="525"/>
      <c r="K15" s="525"/>
      <c r="L15" s="535"/>
    </row>
    <row r="16" spans="1:12">
      <c r="B16" s="548" t="s">
        <v>2</v>
      </c>
      <c r="C16" s="548"/>
      <c r="D16" s="517">
        <v>2020</v>
      </c>
      <c r="E16" s="518">
        <f>SUM(E20,E24,E28,E32,E36,E40,E44,E48,E52)</f>
        <v>923</v>
      </c>
      <c r="F16" s="518">
        <f>SUM(F20,F24,F28,F32,F36,F40,F44,F48,F52)</f>
        <v>330</v>
      </c>
      <c r="G16" s="518">
        <f>SUM(G20,G24,G28,G32,G36,G40,G44,G48,G52)</f>
        <v>593</v>
      </c>
      <c r="H16" s="587"/>
      <c r="I16" s="518">
        <f>SUM(I20,I24,I28,I32,I36,I40,I44,I48,I52)</f>
        <v>4935</v>
      </c>
      <c r="J16" s="518">
        <f>SUM(J20,J24,J28,J32,J36,J40,J44,J48,J52)</f>
        <v>1978</v>
      </c>
      <c r="K16" s="518">
        <f>SUM(K20,K24,K28,K32,K36,K40,K44,K48,K52)</f>
        <v>2957</v>
      </c>
      <c r="L16" s="643"/>
    </row>
    <row r="17" spans="2:13">
      <c r="B17" s="508" t="s">
        <v>7</v>
      </c>
      <c r="C17" s="508"/>
      <c r="D17" s="551">
        <v>2021</v>
      </c>
      <c r="E17" s="518">
        <f t="shared" ref="E17:G17" si="0">SUM(E21,E25,E29,E33,E37,E41,E45,E49,E53)</f>
        <v>1076</v>
      </c>
      <c r="F17" s="518">
        <f t="shared" si="0"/>
        <v>398</v>
      </c>
      <c r="G17" s="518">
        <f t="shared" si="0"/>
        <v>678</v>
      </c>
      <c r="H17" s="646"/>
      <c r="I17" s="518">
        <f t="shared" ref="I17:K17" si="1">SUM(I21,I25,I29,I33,I37,I41,I45,I49,I53)</f>
        <v>3804</v>
      </c>
      <c r="J17" s="518">
        <f t="shared" si="1"/>
        <v>1497</v>
      </c>
      <c r="K17" s="518">
        <f t="shared" si="1"/>
        <v>2307</v>
      </c>
      <c r="L17" s="643"/>
    </row>
    <row r="18" spans="2:13">
      <c r="B18" s="508"/>
      <c r="C18" s="508"/>
      <c r="D18" s="1336">
        <v>2022</v>
      </c>
      <c r="E18" s="518">
        <f>SUM(E22,E26,E30,E34,E38,E42,E46,E50,E54)</f>
        <v>1117</v>
      </c>
      <c r="F18" s="518">
        <f t="shared" ref="F18:G18" si="2">SUM(F22,F26,F30,F34,F38,F42,F46,F50,F54)</f>
        <v>400</v>
      </c>
      <c r="G18" s="518">
        <f t="shared" si="2"/>
        <v>717</v>
      </c>
      <c r="H18" s="587"/>
      <c r="I18" s="518">
        <f t="shared" ref="I18:K18" si="3">SUM(I22,I26,I30,I34,I38,I42,I46,I50,I54)</f>
        <v>5244</v>
      </c>
      <c r="J18" s="518">
        <f t="shared" si="3"/>
        <v>2037</v>
      </c>
      <c r="K18" s="518">
        <f t="shared" si="3"/>
        <v>3207</v>
      </c>
      <c r="L18" s="645"/>
    </row>
    <row r="19" spans="2:13">
      <c r="B19" s="508"/>
      <c r="C19" s="508"/>
      <c r="D19" s="519"/>
      <c r="E19" s="587"/>
      <c r="F19" s="587"/>
      <c r="G19" s="587"/>
      <c r="H19" s="587"/>
      <c r="I19" s="587"/>
      <c r="J19" s="587"/>
      <c r="K19" s="587"/>
      <c r="L19" s="645"/>
    </row>
    <row r="20" spans="2:13">
      <c r="B20" s="548" t="s">
        <v>708</v>
      </c>
      <c r="C20" s="548"/>
      <c r="D20" s="519">
        <v>2020</v>
      </c>
      <c r="E20" s="587" t="s">
        <v>29</v>
      </c>
      <c r="F20" s="587" t="s">
        <v>29</v>
      </c>
      <c r="G20" s="587" t="s">
        <v>29</v>
      </c>
      <c r="H20" s="587"/>
      <c r="I20" s="587" t="s">
        <v>29</v>
      </c>
      <c r="J20" s="587" t="s">
        <v>29</v>
      </c>
      <c r="K20" s="587" t="s">
        <v>29</v>
      </c>
    </row>
    <row r="21" spans="2:13">
      <c r="B21" s="508" t="s">
        <v>709</v>
      </c>
      <c r="C21" s="508"/>
      <c r="D21" s="519">
        <v>2021</v>
      </c>
      <c r="E21" s="647" t="s">
        <v>29</v>
      </c>
      <c r="F21" s="647" t="s">
        <v>29</v>
      </c>
      <c r="G21" s="647" t="s">
        <v>29</v>
      </c>
      <c r="H21" s="587"/>
      <c r="I21" s="647" t="s">
        <v>29</v>
      </c>
      <c r="J21" s="647" t="s">
        <v>29</v>
      </c>
      <c r="K21" s="647" t="s">
        <v>29</v>
      </c>
    </row>
    <row r="22" spans="2:13">
      <c r="B22" s="508"/>
      <c r="C22" s="508"/>
      <c r="D22" s="519">
        <v>2022</v>
      </c>
      <c r="E22" s="647" t="s">
        <v>29</v>
      </c>
      <c r="F22" s="647" t="s">
        <v>29</v>
      </c>
      <c r="G22" s="647" t="s">
        <v>29</v>
      </c>
      <c r="H22" s="587"/>
      <c r="I22" s="647" t="s">
        <v>29</v>
      </c>
      <c r="J22" s="647" t="s">
        <v>29</v>
      </c>
      <c r="K22" s="647" t="s">
        <v>29</v>
      </c>
    </row>
    <row r="23" spans="2:13">
      <c r="B23" s="508"/>
      <c r="C23" s="508"/>
      <c r="D23" s="519"/>
      <c r="E23" s="587"/>
      <c r="F23" s="587"/>
      <c r="G23" s="587"/>
      <c r="H23" s="587"/>
      <c r="I23" s="587"/>
      <c r="J23" s="587"/>
      <c r="K23" s="587"/>
    </row>
    <row r="24" spans="2:13">
      <c r="B24" s="548" t="s">
        <v>710</v>
      </c>
      <c r="C24" s="548"/>
      <c r="D24" s="519">
        <v>2020</v>
      </c>
      <c r="E24" s="587" t="s">
        <v>29</v>
      </c>
      <c r="F24" s="587" t="s">
        <v>29</v>
      </c>
      <c r="G24" s="587" t="s">
        <v>29</v>
      </c>
      <c r="H24" s="587"/>
      <c r="I24" s="587">
        <f>SUM(J24:K24)</f>
        <v>1000</v>
      </c>
      <c r="J24" s="587">
        <v>435</v>
      </c>
      <c r="K24" s="587">
        <v>565</v>
      </c>
    </row>
    <row r="25" spans="2:13">
      <c r="B25" s="508" t="s">
        <v>711</v>
      </c>
      <c r="C25" s="508"/>
      <c r="D25" s="519">
        <v>2021</v>
      </c>
      <c r="E25" s="647" t="s">
        <v>29</v>
      </c>
      <c r="F25" s="647" t="s">
        <v>29</v>
      </c>
      <c r="G25" s="647" t="s">
        <v>29</v>
      </c>
      <c r="H25" s="587"/>
      <c r="I25" s="587">
        <f t="shared" ref="I25:I26" si="4">SUM(J25:K25)</f>
        <v>754</v>
      </c>
      <c r="J25" s="587">
        <v>290</v>
      </c>
      <c r="K25" s="587">
        <v>464</v>
      </c>
    </row>
    <row r="26" spans="2:13">
      <c r="B26" s="508"/>
      <c r="C26" s="508"/>
      <c r="D26" s="519">
        <v>2022</v>
      </c>
      <c r="E26" s="647" t="s">
        <v>29</v>
      </c>
      <c r="F26" s="647" t="s">
        <v>29</v>
      </c>
      <c r="G26" s="647" t="s">
        <v>29</v>
      </c>
      <c r="H26" s="587"/>
      <c r="I26" s="587">
        <f t="shared" si="4"/>
        <v>770</v>
      </c>
      <c r="J26" s="587">
        <v>303</v>
      </c>
      <c r="K26" s="587">
        <v>467</v>
      </c>
    </row>
    <row r="27" spans="2:13">
      <c r="B27" s="508"/>
      <c r="C27" s="508"/>
      <c r="D27" s="519"/>
      <c r="E27" s="587"/>
      <c r="F27" s="587"/>
      <c r="G27" s="587"/>
      <c r="H27" s="587"/>
      <c r="I27" s="587"/>
      <c r="J27" s="587"/>
      <c r="K27" s="587"/>
    </row>
    <row r="28" spans="2:13">
      <c r="B28" s="548" t="s">
        <v>712</v>
      </c>
      <c r="C28" s="548"/>
      <c r="D28" s="519">
        <v>2020</v>
      </c>
      <c r="E28" s="587">
        <f>SUM(F28:G28)</f>
        <v>906</v>
      </c>
      <c r="F28" s="587">
        <v>316</v>
      </c>
      <c r="G28" s="587">
        <v>590</v>
      </c>
      <c r="H28" s="587"/>
      <c r="I28" s="587">
        <f>SUM(J28:K28)</f>
        <v>2825</v>
      </c>
      <c r="J28" s="587">
        <v>1033</v>
      </c>
      <c r="K28" s="587">
        <v>1792</v>
      </c>
    </row>
    <row r="29" spans="2:13">
      <c r="B29" s="508" t="s">
        <v>713</v>
      </c>
      <c r="C29" s="508"/>
      <c r="D29" s="519">
        <v>2021</v>
      </c>
      <c r="E29" s="587">
        <f t="shared" ref="E29:E30" si="5">SUM(F29:G29)</f>
        <v>1065</v>
      </c>
      <c r="F29" s="587">
        <v>389</v>
      </c>
      <c r="G29" s="587">
        <v>676</v>
      </c>
      <c r="H29" s="587"/>
      <c r="I29" s="587">
        <f t="shared" ref="I29:I30" si="6">SUM(J29:K29)</f>
        <v>2095</v>
      </c>
      <c r="J29" s="587">
        <v>789</v>
      </c>
      <c r="K29" s="587">
        <v>1306</v>
      </c>
    </row>
    <row r="30" spans="2:13">
      <c r="B30" s="508"/>
      <c r="C30" s="508"/>
      <c r="D30" s="519">
        <v>2022</v>
      </c>
      <c r="E30" s="587">
        <f t="shared" si="5"/>
        <v>1116</v>
      </c>
      <c r="F30" s="587">
        <v>399</v>
      </c>
      <c r="G30" s="587">
        <v>717</v>
      </c>
      <c r="H30" s="587"/>
      <c r="I30" s="587">
        <f t="shared" si="6"/>
        <v>3027</v>
      </c>
      <c r="J30" s="587">
        <v>1118</v>
      </c>
      <c r="K30" s="587">
        <v>1909</v>
      </c>
    </row>
    <row r="31" spans="2:13">
      <c r="B31" s="508"/>
      <c r="C31" s="508"/>
      <c r="D31" s="519"/>
      <c r="E31" s="587"/>
      <c r="F31" s="587"/>
      <c r="G31" s="587"/>
      <c r="H31" s="587"/>
      <c r="I31" s="587"/>
      <c r="J31" s="587"/>
      <c r="K31" s="587"/>
    </row>
    <row r="32" spans="2:13">
      <c r="B32" s="548" t="s">
        <v>714</v>
      </c>
      <c r="C32" s="548"/>
      <c r="D32" s="519">
        <v>2020</v>
      </c>
      <c r="E32" s="587" t="s">
        <v>29</v>
      </c>
      <c r="F32" s="587" t="s">
        <v>29</v>
      </c>
      <c r="G32" s="587" t="s">
        <v>29</v>
      </c>
      <c r="H32" s="587"/>
      <c r="I32" s="587">
        <f>SUM(J32:K32)</f>
        <v>630</v>
      </c>
      <c r="J32" s="587">
        <v>302</v>
      </c>
      <c r="K32" s="587">
        <v>328</v>
      </c>
      <c r="M32" s="648"/>
    </row>
    <row r="33" spans="2:11">
      <c r="B33" s="508" t="s">
        <v>1062</v>
      </c>
      <c r="C33" s="508"/>
      <c r="D33" s="519">
        <v>2021</v>
      </c>
      <c r="E33" s="587" t="s">
        <v>29</v>
      </c>
      <c r="F33" s="587" t="s">
        <v>29</v>
      </c>
      <c r="G33" s="587" t="s">
        <v>29</v>
      </c>
      <c r="H33" s="587"/>
      <c r="I33" s="587">
        <f t="shared" ref="I33:I34" si="7">SUM(J33:K33)</f>
        <v>496</v>
      </c>
      <c r="J33" s="587">
        <v>226</v>
      </c>
      <c r="K33" s="587">
        <v>270</v>
      </c>
    </row>
    <row r="34" spans="2:11">
      <c r="B34" s="508"/>
      <c r="C34" s="508"/>
      <c r="D34" s="519">
        <v>2022</v>
      </c>
      <c r="E34" s="587" t="s">
        <v>29</v>
      </c>
      <c r="F34" s="587" t="s">
        <v>29</v>
      </c>
      <c r="G34" s="587" t="s">
        <v>29</v>
      </c>
      <c r="H34" s="587"/>
      <c r="I34" s="587">
        <f t="shared" si="7"/>
        <v>917</v>
      </c>
      <c r="J34" s="587">
        <v>405</v>
      </c>
      <c r="K34" s="587">
        <v>512</v>
      </c>
    </row>
    <row r="35" spans="2:11">
      <c r="B35" s="508"/>
      <c r="C35" s="508"/>
      <c r="D35" s="519"/>
      <c r="E35" s="587"/>
      <c r="F35" s="587"/>
      <c r="G35" s="587"/>
      <c r="H35" s="587"/>
      <c r="I35" s="587"/>
      <c r="J35" s="587"/>
      <c r="K35" s="587"/>
    </row>
    <row r="36" spans="2:11">
      <c r="B36" s="548" t="s">
        <v>715</v>
      </c>
      <c r="C36" s="548"/>
      <c r="D36" s="519">
        <v>2020</v>
      </c>
      <c r="E36" s="587" t="s">
        <v>29</v>
      </c>
      <c r="F36" s="587" t="s">
        <v>29</v>
      </c>
      <c r="G36" s="587" t="s">
        <v>29</v>
      </c>
      <c r="H36" s="587"/>
      <c r="I36" s="587">
        <f>SUM(J36:K36)</f>
        <v>420</v>
      </c>
      <c r="J36" s="587">
        <v>187</v>
      </c>
      <c r="K36" s="587">
        <v>233</v>
      </c>
    </row>
    <row r="37" spans="2:11">
      <c r="B37" s="508" t="s">
        <v>716</v>
      </c>
      <c r="C37" s="508"/>
      <c r="D37" s="519">
        <v>2021</v>
      </c>
      <c r="E37" s="587" t="s">
        <v>29</v>
      </c>
      <c r="F37" s="587" t="s">
        <v>29</v>
      </c>
      <c r="G37" s="587" t="s">
        <v>29</v>
      </c>
      <c r="H37" s="587"/>
      <c r="I37" s="587">
        <f t="shared" ref="I37" si="8">SUM(J37:K37)</f>
        <v>304</v>
      </c>
      <c r="J37" s="587">
        <v>137</v>
      </c>
      <c r="K37" s="587">
        <v>167</v>
      </c>
    </row>
    <row r="38" spans="2:11">
      <c r="B38" s="508"/>
      <c r="C38" s="508"/>
      <c r="D38" s="519">
        <v>2022</v>
      </c>
      <c r="E38" s="587" t="s">
        <v>29</v>
      </c>
      <c r="F38" s="587" t="s">
        <v>29</v>
      </c>
      <c r="G38" s="587" t="s">
        <v>29</v>
      </c>
      <c r="H38" s="587"/>
      <c r="I38" s="587" t="s">
        <v>29</v>
      </c>
      <c r="J38" s="587" t="s">
        <v>29</v>
      </c>
      <c r="K38" s="587" t="s">
        <v>29</v>
      </c>
    </row>
    <row r="39" spans="2:11">
      <c r="B39" s="508"/>
      <c r="C39" s="508"/>
      <c r="D39" s="519"/>
      <c r="E39" s="587"/>
      <c r="F39" s="587"/>
      <c r="G39" s="587"/>
      <c r="H39" s="587"/>
      <c r="I39" s="587"/>
      <c r="J39" s="587"/>
      <c r="K39" s="587"/>
    </row>
    <row r="40" spans="2:11">
      <c r="B40" s="548" t="s">
        <v>717</v>
      </c>
      <c r="C40" s="548"/>
      <c r="D40" s="519">
        <v>2020</v>
      </c>
      <c r="E40" s="587" t="s">
        <v>29</v>
      </c>
      <c r="F40" s="587" t="s">
        <v>29</v>
      </c>
      <c r="G40" s="587" t="s">
        <v>29</v>
      </c>
      <c r="H40" s="587"/>
      <c r="I40" s="587" t="s">
        <v>29</v>
      </c>
      <c r="J40" s="587" t="s">
        <v>29</v>
      </c>
      <c r="K40" s="587" t="s">
        <v>29</v>
      </c>
    </row>
    <row r="41" spans="2:11">
      <c r="B41" s="549" t="s">
        <v>718</v>
      </c>
      <c r="C41" s="549"/>
      <c r="D41" s="519">
        <v>2021</v>
      </c>
      <c r="E41" s="587" t="s">
        <v>29</v>
      </c>
      <c r="F41" s="587" t="s">
        <v>29</v>
      </c>
      <c r="G41" s="587" t="s">
        <v>29</v>
      </c>
      <c r="H41" s="587"/>
      <c r="I41" s="587">
        <f t="shared" ref="I41:I42" si="9">SUM(J41:K41)</f>
        <v>57</v>
      </c>
      <c r="J41" s="587">
        <v>37</v>
      </c>
      <c r="K41" s="587">
        <v>20</v>
      </c>
    </row>
    <row r="42" spans="2:11">
      <c r="B42" s="549"/>
      <c r="C42" s="549"/>
      <c r="D42" s="519">
        <v>2022</v>
      </c>
      <c r="E42" s="587" t="s">
        <v>29</v>
      </c>
      <c r="F42" s="587" t="s">
        <v>29</v>
      </c>
      <c r="G42" s="587" t="s">
        <v>29</v>
      </c>
      <c r="H42" s="587"/>
      <c r="I42" s="587">
        <f t="shared" si="9"/>
        <v>237</v>
      </c>
      <c r="J42" s="587">
        <v>133</v>
      </c>
      <c r="K42" s="587">
        <v>104</v>
      </c>
    </row>
    <row r="43" spans="2:11">
      <c r="B43" s="549"/>
      <c r="C43" s="549"/>
      <c r="D43" s="519"/>
      <c r="E43" s="587"/>
      <c r="F43" s="587"/>
      <c r="G43" s="587"/>
      <c r="H43" s="587"/>
      <c r="I43" s="587"/>
      <c r="J43" s="587"/>
      <c r="K43" s="587"/>
    </row>
    <row r="44" spans="2:11">
      <c r="B44" s="548" t="s">
        <v>719</v>
      </c>
      <c r="C44" s="548"/>
      <c r="D44" s="519">
        <v>2020</v>
      </c>
      <c r="E44" s="587">
        <f t="shared" ref="E44:E46" si="10">SUM(F44:G44)</f>
        <v>1</v>
      </c>
      <c r="F44" s="587">
        <v>1</v>
      </c>
      <c r="G44" s="587" t="s">
        <v>29</v>
      </c>
      <c r="H44" s="587"/>
      <c r="I44" s="587">
        <f t="shared" ref="I44:I46" si="11">SUM(J44:K44)</f>
        <v>30</v>
      </c>
      <c r="J44" s="587">
        <v>7</v>
      </c>
      <c r="K44" s="587">
        <v>23</v>
      </c>
    </row>
    <row r="45" spans="2:11">
      <c r="B45" s="508" t="s">
        <v>720</v>
      </c>
      <c r="C45" s="508"/>
      <c r="D45" s="519">
        <v>2021</v>
      </c>
      <c r="E45" s="587">
        <f t="shared" si="10"/>
        <v>1</v>
      </c>
      <c r="F45" s="587">
        <v>1</v>
      </c>
      <c r="G45" s="587" t="s">
        <v>29</v>
      </c>
      <c r="H45" s="587"/>
      <c r="I45" s="587">
        <f t="shared" si="11"/>
        <v>69</v>
      </c>
      <c r="J45" s="587">
        <v>4</v>
      </c>
      <c r="K45" s="587">
        <v>65</v>
      </c>
    </row>
    <row r="46" spans="2:11">
      <c r="B46" s="508"/>
      <c r="C46" s="508"/>
      <c r="D46" s="519">
        <v>2022</v>
      </c>
      <c r="E46" s="587">
        <f t="shared" si="10"/>
        <v>1</v>
      </c>
      <c r="F46" s="587">
        <v>1</v>
      </c>
      <c r="G46" s="587" t="s">
        <v>29</v>
      </c>
      <c r="H46" s="587"/>
      <c r="I46" s="587">
        <f t="shared" si="11"/>
        <v>148</v>
      </c>
      <c r="J46" s="587">
        <v>12</v>
      </c>
      <c r="K46" s="587">
        <v>136</v>
      </c>
    </row>
    <row r="47" spans="2:11">
      <c r="B47" s="508"/>
      <c r="C47" s="508"/>
      <c r="D47" s="519"/>
      <c r="E47" s="587"/>
      <c r="F47" s="587"/>
      <c r="G47" s="587"/>
      <c r="H47" s="587"/>
      <c r="I47" s="587"/>
      <c r="J47" s="587"/>
      <c r="K47" s="587"/>
    </row>
    <row r="48" spans="2:11">
      <c r="B48" s="548" t="s">
        <v>721</v>
      </c>
      <c r="C48" s="548"/>
      <c r="D48" s="519">
        <v>2020</v>
      </c>
      <c r="E48" s="587">
        <f>SUM(F48:G48)</f>
        <v>16</v>
      </c>
      <c r="F48" s="587">
        <v>13</v>
      </c>
      <c r="G48" s="587">
        <v>3</v>
      </c>
      <c r="H48" s="587"/>
      <c r="I48" s="587" t="s">
        <v>29</v>
      </c>
      <c r="J48" s="587" t="s">
        <v>29</v>
      </c>
      <c r="K48" s="587" t="s">
        <v>29</v>
      </c>
    </row>
    <row r="49" spans="1:12">
      <c r="B49" s="549" t="s">
        <v>722</v>
      </c>
      <c r="C49" s="549"/>
      <c r="D49" s="519">
        <v>2021</v>
      </c>
      <c r="E49" s="587">
        <v>10</v>
      </c>
      <c r="F49" s="587">
        <v>8</v>
      </c>
      <c r="G49" s="587">
        <v>2</v>
      </c>
      <c r="H49" s="587"/>
      <c r="I49" s="587" t="s">
        <v>29</v>
      </c>
      <c r="J49" s="587" t="s">
        <v>29</v>
      </c>
      <c r="K49" s="587" t="s">
        <v>29</v>
      </c>
    </row>
    <row r="50" spans="1:12">
      <c r="B50" s="549"/>
      <c r="C50" s="549"/>
      <c r="D50" s="519">
        <v>2022</v>
      </c>
      <c r="E50" s="587" t="s">
        <v>29</v>
      </c>
      <c r="F50" s="587" t="s">
        <v>29</v>
      </c>
      <c r="G50" s="587" t="s">
        <v>29</v>
      </c>
      <c r="H50" s="587"/>
      <c r="I50" s="587" t="s">
        <v>29</v>
      </c>
      <c r="J50" s="587" t="s">
        <v>29</v>
      </c>
      <c r="K50" s="587" t="s">
        <v>29</v>
      </c>
    </row>
    <row r="51" spans="1:12">
      <c r="B51" s="549"/>
      <c r="C51" s="549"/>
      <c r="D51" s="519"/>
      <c r="E51" s="587"/>
      <c r="F51" s="587"/>
      <c r="G51" s="587"/>
      <c r="H51" s="587"/>
      <c r="I51" s="587"/>
      <c r="J51" s="587"/>
      <c r="K51" s="587"/>
    </row>
    <row r="52" spans="1:12">
      <c r="B52" s="548" t="s">
        <v>723</v>
      </c>
      <c r="C52" s="548"/>
      <c r="D52" s="519">
        <v>2020</v>
      </c>
      <c r="E52" s="587" t="s">
        <v>29</v>
      </c>
      <c r="F52" s="587" t="s">
        <v>29</v>
      </c>
      <c r="G52" s="587" t="s">
        <v>29</v>
      </c>
      <c r="H52" s="587"/>
      <c r="I52" s="587">
        <f t="shared" ref="I52:I54" si="12">SUM(J52:K52)</f>
        <v>30</v>
      </c>
      <c r="J52" s="587">
        <v>14</v>
      </c>
      <c r="K52" s="587">
        <v>16</v>
      </c>
    </row>
    <row r="53" spans="1:12">
      <c r="B53" s="508" t="s">
        <v>724</v>
      </c>
      <c r="C53" s="508"/>
      <c r="D53" s="519">
        <v>2021</v>
      </c>
      <c r="E53" s="587" t="s">
        <v>29</v>
      </c>
      <c r="F53" s="587" t="s">
        <v>29</v>
      </c>
      <c r="G53" s="587" t="s">
        <v>29</v>
      </c>
      <c r="I53" s="587">
        <f t="shared" si="12"/>
        <v>29</v>
      </c>
      <c r="J53" s="638">
        <v>14</v>
      </c>
      <c r="K53" s="638">
        <v>15</v>
      </c>
    </row>
    <row r="54" spans="1:12">
      <c r="B54" s="627"/>
      <c r="C54" s="627"/>
      <c r="D54" s="519">
        <v>2022</v>
      </c>
      <c r="E54" s="587" t="s">
        <v>29</v>
      </c>
      <c r="F54" s="587" t="s">
        <v>29</v>
      </c>
      <c r="G54" s="587" t="s">
        <v>29</v>
      </c>
      <c r="I54" s="587">
        <f t="shared" si="12"/>
        <v>145</v>
      </c>
      <c r="J54" s="638">
        <v>66</v>
      </c>
      <c r="K54" s="638">
        <v>79</v>
      </c>
    </row>
    <row r="55" spans="1:12" ht="17.25" thickBot="1">
      <c r="A55" s="567"/>
      <c r="B55" s="567"/>
      <c r="C55" s="567"/>
      <c r="D55" s="649"/>
      <c r="E55" s="650"/>
      <c r="F55" s="567"/>
      <c r="G55" s="651"/>
      <c r="H55" s="651"/>
      <c r="I55" s="651"/>
      <c r="J55" s="651"/>
      <c r="K55" s="651"/>
      <c r="L55" s="651"/>
    </row>
    <row r="56" spans="1:12" s="652" customFormat="1" ht="16.5" customHeight="1">
      <c r="A56" s="479"/>
      <c r="B56" s="479"/>
      <c r="C56" s="479"/>
      <c r="D56" s="571"/>
      <c r="E56" s="479"/>
      <c r="F56" s="479"/>
      <c r="G56" s="592"/>
      <c r="H56" s="592"/>
      <c r="I56" s="593"/>
      <c r="J56" s="593"/>
      <c r="K56" s="593"/>
      <c r="L56" s="374" t="s">
        <v>804</v>
      </c>
    </row>
    <row r="57" spans="1:12" s="652" customFormat="1" ht="15" customHeight="1">
      <c r="A57" s="593"/>
      <c r="B57" s="593"/>
      <c r="C57" s="593"/>
      <c r="D57" s="595"/>
      <c r="E57" s="593"/>
      <c r="F57" s="593"/>
      <c r="G57" s="593"/>
      <c r="H57" s="593"/>
      <c r="I57" s="593"/>
      <c r="J57" s="593"/>
      <c r="K57" s="593"/>
      <c r="L57" s="375" t="s">
        <v>786</v>
      </c>
    </row>
    <row r="58" spans="1:12" s="479" customFormat="1" ht="16.5" customHeight="1">
      <c r="A58" s="653"/>
      <c r="B58" s="479" t="s">
        <v>753</v>
      </c>
      <c r="D58" s="571"/>
      <c r="E58" s="653"/>
    </row>
    <row r="59" spans="1:12" s="479" customFormat="1">
      <c r="A59" s="654"/>
      <c r="B59" s="653" t="s">
        <v>739</v>
      </c>
      <c r="D59" s="571"/>
      <c r="E59" s="655"/>
      <c r="F59" s="655"/>
    </row>
    <row r="60" spans="1:12" s="656" customFormat="1">
      <c r="B60" s="657" t="s">
        <v>740</v>
      </c>
      <c r="D60" s="658"/>
    </row>
  </sheetData>
  <mergeCells count="2">
    <mergeCell ref="I10:K10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92D050"/>
    <pageSetUpPr fitToPage="1"/>
  </sheetPr>
  <dimension ref="A1:H545"/>
  <sheetViews>
    <sheetView showGridLines="0" view="pageBreakPreview" zoomScale="80" zoomScaleNormal="100" zoomScaleSheetLayoutView="80" workbookViewId="0">
      <selection activeCell="G1" sqref="G1:G2"/>
    </sheetView>
  </sheetViews>
  <sheetFormatPr defaultColWidth="7.5703125" defaultRowHeight="16.5"/>
  <cols>
    <col min="1" max="1" width="1.28515625" style="539" customWidth="1"/>
    <col min="2" max="2" width="13.140625" style="539" customWidth="1"/>
    <col min="3" max="3" width="29.140625" style="539" customWidth="1"/>
    <col min="4" max="4" width="9.7109375" style="546" customWidth="1"/>
    <col min="5" max="7" width="17.140625" style="539" customWidth="1"/>
    <col min="8" max="8" width="1.140625" style="539" customWidth="1"/>
    <col min="9" max="255" width="7.5703125" style="539"/>
    <col min="256" max="256" width="1.28515625" style="539" customWidth="1"/>
    <col min="257" max="257" width="7.5703125" style="539"/>
    <col min="258" max="258" width="38.140625" style="539" customWidth="1"/>
    <col min="259" max="259" width="1.85546875" style="539" customWidth="1"/>
    <col min="260" max="260" width="10.28515625" style="539" customWidth="1"/>
    <col min="261" max="261" width="18.28515625" style="539" customWidth="1"/>
    <col min="262" max="262" width="19" style="539" customWidth="1"/>
    <col min="263" max="263" width="1.7109375" style="539" customWidth="1"/>
    <col min="264" max="264" width="0.7109375" style="539" customWidth="1"/>
    <col min="265" max="511" width="7.5703125" style="539"/>
    <col min="512" max="512" width="1.28515625" style="539" customWidth="1"/>
    <col min="513" max="513" width="7.5703125" style="539"/>
    <col min="514" max="514" width="38.140625" style="539" customWidth="1"/>
    <col min="515" max="515" width="1.85546875" style="539" customWidth="1"/>
    <col min="516" max="516" width="10.28515625" style="539" customWidth="1"/>
    <col min="517" max="517" width="18.28515625" style="539" customWidth="1"/>
    <col min="518" max="518" width="19" style="539" customWidth="1"/>
    <col min="519" max="519" width="1.7109375" style="539" customWidth="1"/>
    <col min="520" max="520" width="0.7109375" style="539" customWidth="1"/>
    <col min="521" max="767" width="7.5703125" style="539"/>
    <col min="768" max="768" width="1.28515625" style="539" customWidth="1"/>
    <col min="769" max="769" width="7.5703125" style="539"/>
    <col min="770" max="770" width="38.140625" style="539" customWidth="1"/>
    <col min="771" max="771" width="1.85546875" style="539" customWidth="1"/>
    <col min="772" max="772" width="10.28515625" style="539" customWidth="1"/>
    <col min="773" max="773" width="18.28515625" style="539" customWidth="1"/>
    <col min="774" max="774" width="19" style="539" customWidth="1"/>
    <col min="775" max="775" width="1.7109375" style="539" customWidth="1"/>
    <col min="776" max="776" width="0.7109375" style="539" customWidth="1"/>
    <col min="777" max="1023" width="7.5703125" style="539"/>
    <col min="1024" max="1024" width="1.28515625" style="539" customWidth="1"/>
    <col min="1025" max="1025" width="7.5703125" style="539"/>
    <col min="1026" max="1026" width="38.140625" style="539" customWidth="1"/>
    <col min="1027" max="1027" width="1.85546875" style="539" customWidth="1"/>
    <col min="1028" max="1028" width="10.28515625" style="539" customWidth="1"/>
    <col min="1029" max="1029" width="18.28515625" style="539" customWidth="1"/>
    <col min="1030" max="1030" width="19" style="539" customWidth="1"/>
    <col min="1031" max="1031" width="1.7109375" style="539" customWidth="1"/>
    <col min="1032" max="1032" width="0.7109375" style="539" customWidth="1"/>
    <col min="1033" max="1279" width="7.5703125" style="539"/>
    <col min="1280" max="1280" width="1.28515625" style="539" customWidth="1"/>
    <col min="1281" max="1281" width="7.5703125" style="539"/>
    <col min="1282" max="1282" width="38.140625" style="539" customWidth="1"/>
    <col min="1283" max="1283" width="1.85546875" style="539" customWidth="1"/>
    <col min="1284" max="1284" width="10.28515625" style="539" customWidth="1"/>
    <col min="1285" max="1285" width="18.28515625" style="539" customWidth="1"/>
    <col min="1286" max="1286" width="19" style="539" customWidth="1"/>
    <col min="1287" max="1287" width="1.7109375" style="539" customWidth="1"/>
    <col min="1288" max="1288" width="0.7109375" style="539" customWidth="1"/>
    <col min="1289" max="1535" width="7.5703125" style="539"/>
    <col min="1536" max="1536" width="1.28515625" style="539" customWidth="1"/>
    <col min="1537" max="1537" width="7.5703125" style="539"/>
    <col min="1538" max="1538" width="38.140625" style="539" customWidth="1"/>
    <col min="1539" max="1539" width="1.85546875" style="539" customWidth="1"/>
    <col min="1540" max="1540" width="10.28515625" style="539" customWidth="1"/>
    <col min="1541" max="1541" width="18.28515625" style="539" customWidth="1"/>
    <col min="1542" max="1542" width="19" style="539" customWidth="1"/>
    <col min="1543" max="1543" width="1.7109375" style="539" customWidth="1"/>
    <col min="1544" max="1544" width="0.7109375" style="539" customWidth="1"/>
    <col min="1545" max="1791" width="7.5703125" style="539"/>
    <col min="1792" max="1792" width="1.28515625" style="539" customWidth="1"/>
    <col min="1793" max="1793" width="7.5703125" style="539"/>
    <col min="1794" max="1794" width="38.140625" style="539" customWidth="1"/>
    <col min="1795" max="1795" width="1.85546875" style="539" customWidth="1"/>
    <col min="1796" max="1796" width="10.28515625" style="539" customWidth="1"/>
    <col min="1797" max="1797" width="18.28515625" style="539" customWidth="1"/>
    <col min="1798" max="1798" width="19" style="539" customWidth="1"/>
    <col min="1799" max="1799" width="1.7109375" style="539" customWidth="1"/>
    <col min="1800" max="1800" width="0.7109375" style="539" customWidth="1"/>
    <col min="1801" max="2047" width="7.5703125" style="539"/>
    <col min="2048" max="2048" width="1.28515625" style="539" customWidth="1"/>
    <col min="2049" max="2049" width="7.5703125" style="539"/>
    <col min="2050" max="2050" width="38.140625" style="539" customWidth="1"/>
    <col min="2051" max="2051" width="1.85546875" style="539" customWidth="1"/>
    <col min="2052" max="2052" width="10.28515625" style="539" customWidth="1"/>
    <col min="2053" max="2053" width="18.28515625" style="539" customWidth="1"/>
    <col min="2054" max="2054" width="19" style="539" customWidth="1"/>
    <col min="2055" max="2055" width="1.7109375" style="539" customWidth="1"/>
    <col min="2056" max="2056" width="0.7109375" style="539" customWidth="1"/>
    <col min="2057" max="2303" width="7.5703125" style="539"/>
    <col min="2304" max="2304" width="1.28515625" style="539" customWidth="1"/>
    <col min="2305" max="2305" width="7.5703125" style="539"/>
    <col min="2306" max="2306" width="38.140625" style="539" customWidth="1"/>
    <col min="2307" max="2307" width="1.85546875" style="539" customWidth="1"/>
    <col min="2308" max="2308" width="10.28515625" style="539" customWidth="1"/>
    <col min="2309" max="2309" width="18.28515625" style="539" customWidth="1"/>
    <col min="2310" max="2310" width="19" style="539" customWidth="1"/>
    <col min="2311" max="2311" width="1.7109375" style="539" customWidth="1"/>
    <col min="2312" max="2312" width="0.7109375" style="539" customWidth="1"/>
    <col min="2313" max="2559" width="7.5703125" style="539"/>
    <col min="2560" max="2560" width="1.28515625" style="539" customWidth="1"/>
    <col min="2561" max="2561" width="7.5703125" style="539"/>
    <col min="2562" max="2562" width="38.140625" style="539" customWidth="1"/>
    <col min="2563" max="2563" width="1.85546875" style="539" customWidth="1"/>
    <col min="2564" max="2564" width="10.28515625" style="539" customWidth="1"/>
    <col min="2565" max="2565" width="18.28515625" style="539" customWidth="1"/>
    <col min="2566" max="2566" width="19" style="539" customWidth="1"/>
    <col min="2567" max="2567" width="1.7109375" style="539" customWidth="1"/>
    <col min="2568" max="2568" width="0.7109375" style="539" customWidth="1"/>
    <col min="2569" max="2815" width="7.5703125" style="539"/>
    <col min="2816" max="2816" width="1.28515625" style="539" customWidth="1"/>
    <col min="2817" max="2817" width="7.5703125" style="539"/>
    <col min="2818" max="2818" width="38.140625" style="539" customWidth="1"/>
    <col min="2819" max="2819" width="1.85546875" style="539" customWidth="1"/>
    <col min="2820" max="2820" width="10.28515625" style="539" customWidth="1"/>
    <col min="2821" max="2821" width="18.28515625" style="539" customWidth="1"/>
    <col min="2822" max="2822" width="19" style="539" customWidth="1"/>
    <col min="2823" max="2823" width="1.7109375" style="539" customWidth="1"/>
    <col min="2824" max="2824" width="0.7109375" style="539" customWidth="1"/>
    <col min="2825" max="3071" width="7.5703125" style="539"/>
    <col min="3072" max="3072" width="1.28515625" style="539" customWidth="1"/>
    <col min="3073" max="3073" width="7.5703125" style="539"/>
    <col min="3074" max="3074" width="38.140625" style="539" customWidth="1"/>
    <col min="3075" max="3075" width="1.85546875" style="539" customWidth="1"/>
    <col min="3076" max="3076" width="10.28515625" style="539" customWidth="1"/>
    <col min="3077" max="3077" width="18.28515625" style="539" customWidth="1"/>
    <col min="3078" max="3078" width="19" style="539" customWidth="1"/>
    <col min="3079" max="3079" width="1.7109375" style="539" customWidth="1"/>
    <col min="3080" max="3080" width="0.7109375" style="539" customWidth="1"/>
    <col min="3081" max="3327" width="7.5703125" style="539"/>
    <col min="3328" max="3328" width="1.28515625" style="539" customWidth="1"/>
    <col min="3329" max="3329" width="7.5703125" style="539"/>
    <col min="3330" max="3330" width="38.140625" style="539" customWidth="1"/>
    <col min="3331" max="3331" width="1.85546875" style="539" customWidth="1"/>
    <col min="3332" max="3332" width="10.28515625" style="539" customWidth="1"/>
    <col min="3333" max="3333" width="18.28515625" style="539" customWidth="1"/>
    <col min="3334" max="3334" width="19" style="539" customWidth="1"/>
    <col min="3335" max="3335" width="1.7109375" style="539" customWidth="1"/>
    <col min="3336" max="3336" width="0.7109375" style="539" customWidth="1"/>
    <col min="3337" max="3583" width="7.5703125" style="539"/>
    <col min="3584" max="3584" width="1.28515625" style="539" customWidth="1"/>
    <col min="3585" max="3585" width="7.5703125" style="539"/>
    <col min="3586" max="3586" width="38.140625" style="539" customWidth="1"/>
    <col min="3587" max="3587" width="1.85546875" style="539" customWidth="1"/>
    <col min="3588" max="3588" width="10.28515625" style="539" customWidth="1"/>
    <col min="3589" max="3589" width="18.28515625" style="539" customWidth="1"/>
    <col min="3590" max="3590" width="19" style="539" customWidth="1"/>
    <col min="3591" max="3591" width="1.7109375" style="539" customWidth="1"/>
    <col min="3592" max="3592" width="0.7109375" style="539" customWidth="1"/>
    <col min="3593" max="3839" width="7.5703125" style="539"/>
    <col min="3840" max="3840" width="1.28515625" style="539" customWidth="1"/>
    <col min="3841" max="3841" width="7.5703125" style="539"/>
    <col min="3842" max="3842" width="38.140625" style="539" customWidth="1"/>
    <col min="3843" max="3843" width="1.85546875" style="539" customWidth="1"/>
    <col min="3844" max="3844" width="10.28515625" style="539" customWidth="1"/>
    <col min="3845" max="3845" width="18.28515625" style="539" customWidth="1"/>
    <col min="3846" max="3846" width="19" style="539" customWidth="1"/>
    <col min="3847" max="3847" width="1.7109375" style="539" customWidth="1"/>
    <col min="3848" max="3848" width="0.7109375" style="539" customWidth="1"/>
    <col min="3849" max="4095" width="7.5703125" style="539"/>
    <col min="4096" max="4096" width="1.28515625" style="539" customWidth="1"/>
    <col min="4097" max="4097" width="7.5703125" style="539"/>
    <col min="4098" max="4098" width="38.140625" style="539" customWidth="1"/>
    <col min="4099" max="4099" width="1.85546875" style="539" customWidth="1"/>
    <col min="4100" max="4100" width="10.28515625" style="539" customWidth="1"/>
    <col min="4101" max="4101" width="18.28515625" style="539" customWidth="1"/>
    <col min="4102" max="4102" width="19" style="539" customWidth="1"/>
    <col min="4103" max="4103" width="1.7109375" style="539" customWidth="1"/>
    <col min="4104" max="4104" width="0.7109375" style="539" customWidth="1"/>
    <col min="4105" max="4351" width="7.5703125" style="539"/>
    <col min="4352" max="4352" width="1.28515625" style="539" customWidth="1"/>
    <col min="4353" max="4353" width="7.5703125" style="539"/>
    <col min="4354" max="4354" width="38.140625" style="539" customWidth="1"/>
    <col min="4355" max="4355" width="1.85546875" style="539" customWidth="1"/>
    <col min="4356" max="4356" width="10.28515625" style="539" customWidth="1"/>
    <col min="4357" max="4357" width="18.28515625" style="539" customWidth="1"/>
    <col min="4358" max="4358" width="19" style="539" customWidth="1"/>
    <col min="4359" max="4359" width="1.7109375" style="539" customWidth="1"/>
    <col min="4360" max="4360" width="0.7109375" style="539" customWidth="1"/>
    <col min="4361" max="4607" width="7.5703125" style="539"/>
    <col min="4608" max="4608" width="1.28515625" style="539" customWidth="1"/>
    <col min="4609" max="4609" width="7.5703125" style="539"/>
    <col min="4610" max="4610" width="38.140625" style="539" customWidth="1"/>
    <col min="4611" max="4611" width="1.85546875" style="539" customWidth="1"/>
    <col min="4612" max="4612" width="10.28515625" style="539" customWidth="1"/>
    <col min="4613" max="4613" width="18.28515625" style="539" customWidth="1"/>
    <col min="4614" max="4614" width="19" style="539" customWidth="1"/>
    <col min="4615" max="4615" width="1.7109375" style="539" customWidth="1"/>
    <col min="4616" max="4616" width="0.7109375" style="539" customWidth="1"/>
    <col min="4617" max="4863" width="7.5703125" style="539"/>
    <col min="4864" max="4864" width="1.28515625" style="539" customWidth="1"/>
    <col min="4865" max="4865" width="7.5703125" style="539"/>
    <col min="4866" max="4866" width="38.140625" style="539" customWidth="1"/>
    <col min="4867" max="4867" width="1.85546875" style="539" customWidth="1"/>
    <col min="4868" max="4868" width="10.28515625" style="539" customWidth="1"/>
    <col min="4869" max="4869" width="18.28515625" style="539" customWidth="1"/>
    <col min="4870" max="4870" width="19" style="539" customWidth="1"/>
    <col min="4871" max="4871" width="1.7109375" style="539" customWidth="1"/>
    <col min="4872" max="4872" width="0.7109375" style="539" customWidth="1"/>
    <col min="4873" max="5119" width="7.5703125" style="539"/>
    <col min="5120" max="5120" width="1.28515625" style="539" customWidth="1"/>
    <col min="5121" max="5121" width="7.5703125" style="539"/>
    <col min="5122" max="5122" width="38.140625" style="539" customWidth="1"/>
    <col min="5123" max="5123" width="1.85546875" style="539" customWidth="1"/>
    <col min="5124" max="5124" width="10.28515625" style="539" customWidth="1"/>
    <col min="5125" max="5125" width="18.28515625" style="539" customWidth="1"/>
    <col min="5126" max="5126" width="19" style="539" customWidth="1"/>
    <col min="5127" max="5127" width="1.7109375" style="539" customWidth="1"/>
    <col min="5128" max="5128" width="0.7109375" style="539" customWidth="1"/>
    <col min="5129" max="5375" width="7.5703125" style="539"/>
    <col min="5376" max="5376" width="1.28515625" style="539" customWidth="1"/>
    <col min="5377" max="5377" width="7.5703125" style="539"/>
    <col min="5378" max="5378" width="38.140625" style="539" customWidth="1"/>
    <col min="5379" max="5379" width="1.85546875" style="539" customWidth="1"/>
    <col min="5380" max="5380" width="10.28515625" style="539" customWidth="1"/>
    <col min="5381" max="5381" width="18.28515625" style="539" customWidth="1"/>
    <col min="5382" max="5382" width="19" style="539" customWidth="1"/>
    <col min="5383" max="5383" width="1.7109375" style="539" customWidth="1"/>
    <col min="5384" max="5384" width="0.7109375" style="539" customWidth="1"/>
    <col min="5385" max="5631" width="7.5703125" style="539"/>
    <col min="5632" max="5632" width="1.28515625" style="539" customWidth="1"/>
    <col min="5633" max="5633" width="7.5703125" style="539"/>
    <col min="5634" max="5634" width="38.140625" style="539" customWidth="1"/>
    <col min="5635" max="5635" width="1.85546875" style="539" customWidth="1"/>
    <col min="5636" max="5636" width="10.28515625" style="539" customWidth="1"/>
    <col min="5637" max="5637" width="18.28515625" style="539" customWidth="1"/>
    <col min="5638" max="5638" width="19" style="539" customWidth="1"/>
    <col min="5639" max="5639" width="1.7109375" style="539" customWidth="1"/>
    <col min="5640" max="5640" width="0.7109375" style="539" customWidth="1"/>
    <col min="5641" max="5887" width="7.5703125" style="539"/>
    <col min="5888" max="5888" width="1.28515625" style="539" customWidth="1"/>
    <col min="5889" max="5889" width="7.5703125" style="539"/>
    <col min="5890" max="5890" width="38.140625" style="539" customWidth="1"/>
    <col min="5891" max="5891" width="1.85546875" style="539" customWidth="1"/>
    <col min="5892" max="5892" width="10.28515625" style="539" customWidth="1"/>
    <col min="5893" max="5893" width="18.28515625" style="539" customWidth="1"/>
    <col min="5894" max="5894" width="19" style="539" customWidth="1"/>
    <col min="5895" max="5895" width="1.7109375" style="539" customWidth="1"/>
    <col min="5896" max="5896" width="0.7109375" style="539" customWidth="1"/>
    <col min="5897" max="6143" width="7.5703125" style="539"/>
    <col min="6144" max="6144" width="1.28515625" style="539" customWidth="1"/>
    <col min="6145" max="6145" width="7.5703125" style="539"/>
    <col min="6146" max="6146" width="38.140625" style="539" customWidth="1"/>
    <col min="6147" max="6147" width="1.85546875" style="539" customWidth="1"/>
    <col min="6148" max="6148" width="10.28515625" style="539" customWidth="1"/>
    <col min="6149" max="6149" width="18.28515625" style="539" customWidth="1"/>
    <col min="6150" max="6150" width="19" style="539" customWidth="1"/>
    <col min="6151" max="6151" width="1.7109375" style="539" customWidth="1"/>
    <col min="6152" max="6152" width="0.7109375" style="539" customWidth="1"/>
    <col min="6153" max="6399" width="7.5703125" style="539"/>
    <col min="6400" max="6400" width="1.28515625" style="539" customWidth="1"/>
    <col min="6401" max="6401" width="7.5703125" style="539"/>
    <col min="6402" max="6402" width="38.140625" style="539" customWidth="1"/>
    <col min="6403" max="6403" width="1.85546875" style="539" customWidth="1"/>
    <col min="6404" max="6404" width="10.28515625" style="539" customWidth="1"/>
    <col min="6405" max="6405" width="18.28515625" style="539" customWidth="1"/>
    <col min="6406" max="6406" width="19" style="539" customWidth="1"/>
    <col min="6407" max="6407" width="1.7109375" style="539" customWidth="1"/>
    <col min="6408" max="6408" width="0.7109375" style="539" customWidth="1"/>
    <col min="6409" max="6655" width="7.5703125" style="539"/>
    <col min="6656" max="6656" width="1.28515625" style="539" customWidth="1"/>
    <col min="6657" max="6657" width="7.5703125" style="539"/>
    <col min="6658" max="6658" width="38.140625" style="539" customWidth="1"/>
    <col min="6659" max="6659" width="1.85546875" style="539" customWidth="1"/>
    <col min="6660" max="6660" width="10.28515625" style="539" customWidth="1"/>
    <col min="6661" max="6661" width="18.28515625" style="539" customWidth="1"/>
    <col min="6662" max="6662" width="19" style="539" customWidth="1"/>
    <col min="6663" max="6663" width="1.7109375" style="539" customWidth="1"/>
    <col min="6664" max="6664" width="0.7109375" style="539" customWidth="1"/>
    <col min="6665" max="6911" width="7.5703125" style="539"/>
    <col min="6912" max="6912" width="1.28515625" style="539" customWidth="1"/>
    <col min="6913" max="6913" width="7.5703125" style="539"/>
    <col min="6914" max="6914" width="38.140625" style="539" customWidth="1"/>
    <col min="6915" max="6915" width="1.85546875" style="539" customWidth="1"/>
    <col min="6916" max="6916" width="10.28515625" style="539" customWidth="1"/>
    <col min="6917" max="6917" width="18.28515625" style="539" customWidth="1"/>
    <col min="6918" max="6918" width="19" style="539" customWidth="1"/>
    <col min="6919" max="6919" width="1.7109375" style="539" customWidth="1"/>
    <col min="6920" max="6920" width="0.7109375" style="539" customWidth="1"/>
    <col min="6921" max="7167" width="7.5703125" style="539"/>
    <col min="7168" max="7168" width="1.28515625" style="539" customWidth="1"/>
    <col min="7169" max="7169" width="7.5703125" style="539"/>
    <col min="7170" max="7170" width="38.140625" style="539" customWidth="1"/>
    <col min="7171" max="7171" width="1.85546875" style="539" customWidth="1"/>
    <col min="7172" max="7172" width="10.28515625" style="539" customWidth="1"/>
    <col min="7173" max="7173" width="18.28515625" style="539" customWidth="1"/>
    <col min="7174" max="7174" width="19" style="539" customWidth="1"/>
    <col min="7175" max="7175" width="1.7109375" style="539" customWidth="1"/>
    <col min="7176" max="7176" width="0.7109375" style="539" customWidth="1"/>
    <col min="7177" max="7423" width="7.5703125" style="539"/>
    <col min="7424" max="7424" width="1.28515625" style="539" customWidth="1"/>
    <col min="7425" max="7425" width="7.5703125" style="539"/>
    <col min="7426" max="7426" width="38.140625" style="539" customWidth="1"/>
    <col min="7427" max="7427" width="1.85546875" style="539" customWidth="1"/>
    <col min="7428" max="7428" width="10.28515625" style="539" customWidth="1"/>
    <col min="7429" max="7429" width="18.28515625" style="539" customWidth="1"/>
    <col min="7430" max="7430" width="19" style="539" customWidth="1"/>
    <col min="7431" max="7431" width="1.7109375" style="539" customWidth="1"/>
    <col min="7432" max="7432" width="0.7109375" style="539" customWidth="1"/>
    <col min="7433" max="7679" width="7.5703125" style="539"/>
    <col min="7680" max="7680" width="1.28515625" style="539" customWidth="1"/>
    <col min="7681" max="7681" width="7.5703125" style="539"/>
    <col min="7682" max="7682" width="38.140625" style="539" customWidth="1"/>
    <col min="7683" max="7683" width="1.85546875" style="539" customWidth="1"/>
    <col min="7684" max="7684" width="10.28515625" style="539" customWidth="1"/>
    <col min="7685" max="7685" width="18.28515625" style="539" customWidth="1"/>
    <col min="7686" max="7686" width="19" style="539" customWidth="1"/>
    <col min="7687" max="7687" width="1.7109375" style="539" customWidth="1"/>
    <col min="7688" max="7688" width="0.7109375" style="539" customWidth="1"/>
    <col min="7689" max="7935" width="7.5703125" style="539"/>
    <col min="7936" max="7936" width="1.28515625" style="539" customWidth="1"/>
    <col min="7937" max="7937" width="7.5703125" style="539"/>
    <col min="7938" max="7938" width="38.140625" style="539" customWidth="1"/>
    <col min="7939" max="7939" width="1.85546875" style="539" customWidth="1"/>
    <col min="7940" max="7940" width="10.28515625" style="539" customWidth="1"/>
    <col min="7941" max="7941" width="18.28515625" style="539" customWidth="1"/>
    <col min="7942" max="7942" width="19" style="539" customWidth="1"/>
    <col min="7943" max="7943" width="1.7109375" style="539" customWidth="1"/>
    <col min="7944" max="7944" width="0.7109375" style="539" customWidth="1"/>
    <col min="7945" max="8191" width="7.5703125" style="539"/>
    <col min="8192" max="8192" width="1.28515625" style="539" customWidth="1"/>
    <col min="8193" max="8193" width="7.5703125" style="539"/>
    <col min="8194" max="8194" width="38.140625" style="539" customWidth="1"/>
    <col min="8195" max="8195" width="1.85546875" style="539" customWidth="1"/>
    <col min="8196" max="8196" width="10.28515625" style="539" customWidth="1"/>
    <col min="8197" max="8197" width="18.28515625" style="539" customWidth="1"/>
    <col min="8198" max="8198" width="19" style="539" customWidth="1"/>
    <col min="8199" max="8199" width="1.7109375" style="539" customWidth="1"/>
    <col min="8200" max="8200" width="0.7109375" style="539" customWidth="1"/>
    <col min="8201" max="8447" width="7.5703125" style="539"/>
    <col min="8448" max="8448" width="1.28515625" style="539" customWidth="1"/>
    <col min="8449" max="8449" width="7.5703125" style="539"/>
    <col min="8450" max="8450" width="38.140625" style="539" customWidth="1"/>
    <col min="8451" max="8451" width="1.85546875" style="539" customWidth="1"/>
    <col min="8452" max="8452" width="10.28515625" style="539" customWidth="1"/>
    <col min="8453" max="8453" width="18.28515625" style="539" customWidth="1"/>
    <col min="8454" max="8454" width="19" style="539" customWidth="1"/>
    <col min="8455" max="8455" width="1.7109375" style="539" customWidth="1"/>
    <col min="8456" max="8456" width="0.7109375" style="539" customWidth="1"/>
    <col min="8457" max="8703" width="7.5703125" style="539"/>
    <col min="8704" max="8704" width="1.28515625" style="539" customWidth="1"/>
    <col min="8705" max="8705" width="7.5703125" style="539"/>
    <col min="8706" max="8706" width="38.140625" style="539" customWidth="1"/>
    <col min="8707" max="8707" width="1.85546875" style="539" customWidth="1"/>
    <col min="8708" max="8708" width="10.28515625" style="539" customWidth="1"/>
    <col min="8709" max="8709" width="18.28515625" style="539" customWidth="1"/>
    <col min="8710" max="8710" width="19" style="539" customWidth="1"/>
    <col min="8711" max="8711" width="1.7109375" style="539" customWidth="1"/>
    <col min="8712" max="8712" width="0.7109375" style="539" customWidth="1"/>
    <col min="8713" max="8959" width="7.5703125" style="539"/>
    <col min="8960" max="8960" width="1.28515625" style="539" customWidth="1"/>
    <col min="8961" max="8961" width="7.5703125" style="539"/>
    <col min="8962" max="8962" width="38.140625" style="539" customWidth="1"/>
    <col min="8963" max="8963" width="1.85546875" style="539" customWidth="1"/>
    <col min="8964" max="8964" width="10.28515625" style="539" customWidth="1"/>
    <col min="8965" max="8965" width="18.28515625" style="539" customWidth="1"/>
    <col min="8966" max="8966" width="19" style="539" customWidth="1"/>
    <col min="8967" max="8967" width="1.7109375" style="539" customWidth="1"/>
    <col min="8968" max="8968" width="0.7109375" style="539" customWidth="1"/>
    <col min="8969" max="9215" width="7.5703125" style="539"/>
    <col min="9216" max="9216" width="1.28515625" style="539" customWidth="1"/>
    <col min="9217" max="9217" width="7.5703125" style="539"/>
    <col min="9218" max="9218" width="38.140625" style="539" customWidth="1"/>
    <col min="9219" max="9219" width="1.85546875" style="539" customWidth="1"/>
    <col min="9220" max="9220" width="10.28515625" style="539" customWidth="1"/>
    <col min="9221" max="9221" width="18.28515625" style="539" customWidth="1"/>
    <col min="9222" max="9222" width="19" style="539" customWidth="1"/>
    <col min="9223" max="9223" width="1.7109375" style="539" customWidth="1"/>
    <col min="9224" max="9224" width="0.7109375" style="539" customWidth="1"/>
    <col min="9225" max="9471" width="7.5703125" style="539"/>
    <col min="9472" max="9472" width="1.28515625" style="539" customWidth="1"/>
    <col min="9473" max="9473" width="7.5703125" style="539"/>
    <col min="9474" max="9474" width="38.140625" style="539" customWidth="1"/>
    <col min="9475" max="9475" width="1.85546875" style="539" customWidth="1"/>
    <col min="9476" max="9476" width="10.28515625" style="539" customWidth="1"/>
    <col min="9477" max="9477" width="18.28515625" style="539" customWidth="1"/>
    <col min="9478" max="9478" width="19" style="539" customWidth="1"/>
    <col min="9479" max="9479" width="1.7109375" style="539" customWidth="1"/>
    <col min="9480" max="9480" width="0.7109375" style="539" customWidth="1"/>
    <col min="9481" max="9727" width="7.5703125" style="539"/>
    <col min="9728" max="9728" width="1.28515625" style="539" customWidth="1"/>
    <col min="9729" max="9729" width="7.5703125" style="539"/>
    <col min="9730" max="9730" width="38.140625" style="539" customWidth="1"/>
    <col min="9731" max="9731" width="1.85546875" style="539" customWidth="1"/>
    <col min="9732" max="9732" width="10.28515625" style="539" customWidth="1"/>
    <col min="9733" max="9733" width="18.28515625" style="539" customWidth="1"/>
    <col min="9734" max="9734" width="19" style="539" customWidth="1"/>
    <col min="9735" max="9735" width="1.7109375" style="539" customWidth="1"/>
    <col min="9736" max="9736" width="0.7109375" style="539" customWidth="1"/>
    <col min="9737" max="9983" width="7.5703125" style="539"/>
    <col min="9984" max="9984" width="1.28515625" style="539" customWidth="1"/>
    <col min="9985" max="9985" width="7.5703125" style="539"/>
    <col min="9986" max="9986" width="38.140625" style="539" customWidth="1"/>
    <col min="9987" max="9987" width="1.85546875" style="539" customWidth="1"/>
    <col min="9988" max="9988" width="10.28515625" style="539" customWidth="1"/>
    <col min="9989" max="9989" width="18.28515625" style="539" customWidth="1"/>
    <col min="9990" max="9990" width="19" style="539" customWidth="1"/>
    <col min="9991" max="9991" width="1.7109375" style="539" customWidth="1"/>
    <col min="9992" max="9992" width="0.7109375" style="539" customWidth="1"/>
    <col min="9993" max="10239" width="7.5703125" style="539"/>
    <col min="10240" max="10240" width="1.28515625" style="539" customWidth="1"/>
    <col min="10241" max="10241" width="7.5703125" style="539"/>
    <col min="10242" max="10242" width="38.140625" style="539" customWidth="1"/>
    <col min="10243" max="10243" width="1.85546875" style="539" customWidth="1"/>
    <col min="10244" max="10244" width="10.28515625" style="539" customWidth="1"/>
    <col min="10245" max="10245" width="18.28515625" style="539" customWidth="1"/>
    <col min="10246" max="10246" width="19" style="539" customWidth="1"/>
    <col min="10247" max="10247" width="1.7109375" style="539" customWidth="1"/>
    <col min="10248" max="10248" width="0.7109375" style="539" customWidth="1"/>
    <col min="10249" max="10495" width="7.5703125" style="539"/>
    <col min="10496" max="10496" width="1.28515625" style="539" customWidth="1"/>
    <col min="10497" max="10497" width="7.5703125" style="539"/>
    <col min="10498" max="10498" width="38.140625" style="539" customWidth="1"/>
    <col min="10499" max="10499" width="1.85546875" style="539" customWidth="1"/>
    <col min="10500" max="10500" width="10.28515625" style="539" customWidth="1"/>
    <col min="10501" max="10501" width="18.28515625" style="539" customWidth="1"/>
    <col min="10502" max="10502" width="19" style="539" customWidth="1"/>
    <col min="10503" max="10503" width="1.7109375" style="539" customWidth="1"/>
    <col min="10504" max="10504" width="0.7109375" style="539" customWidth="1"/>
    <col min="10505" max="10751" width="7.5703125" style="539"/>
    <col min="10752" max="10752" width="1.28515625" style="539" customWidth="1"/>
    <col min="10753" max="10753" width="7.5703125" style="539"/>
    <col min="10754" max="10754" width="38.140625" style="539" customWidth="1"/>
    <col min="10755" max="10755" width="1.85546875" style="539" customWidth="1"/>
    <col min="10756" max="10756" width="10.28515625" style="539" customWidth="1"/>
    <col min="10757" max="10757" width="18.28515625" style="539" customWidth="1"/>
    <col min="10758" max="10758" width="19" style="539" customWidth="1"/>
    <col min="10759" max="10759" width="1.7109375" style="539" customWidth="1"/>
    <col min="10760" max="10760" width="0.7109375" style="539" customWidth="1"/>
    <col min="10761" max="11007" width="7.5703125" style="539"/>
    <col min="11008" max="11008" width="1.28515625" style="539" customWidth="1"/>
    <col min="11009" max="11009" width="7.5703125" style="539"/>
    <col min="11010" max="11010" width="38.140625" style="539" customWidth="1"/>
    <col min="11011" max="11011" width="1.85546875" style="539" customWidth="1"/>
    <col min="11012" max="11012" width="10.28515625" style="539" customWidth="1"/>
    <col min="11013" max="11013" width="18.28515625" style="539" customWidth="1"/>
    <col min="11014" max="11014" width="19" style="539" customWidth="1"/>
    <col min="11015" max="11015" width="1.7109375" style="539" customWidth="1"/>
    <col min="11016" max="11016" width="0.7109375" style="539" customWidth="1"/>
    <col min="11017" max="11263" width="7.5703125" style="539"/>
    <col min="11264" max="11264" width="1.28515625" style="539" customWidth="1"/>
    <col min="11265" max="11265" width="7.5703125" style="539"/>
    <col min="11266" max="11266" width="38.140625" style="539" customWidth="1"/>
    <col min="11267" max="11267" width="1.85546875" style="539" customWidth="1"/>
    <col min="11268" max="11268" width="10.28515625" style="539" customWidth="1"/>
    <col min="11269" max="11269" width="18.28515625" style="539" customWidth="1"/>
    <col min="11270" max="11270" width="19" style="539" customWidth="1"/>
    <col min="11271" max="11271" width="1.7109375" style="539" customWidth="1"/>
    <col min="11272" max="11272" width="0.7109375" style="539" customWidth="1"/>
    <col min="11273" max="11519" width="7.5703125" style="539"/>
    <col min="11520" max="11520" width="1.28515625" style="539" customWidth="1"/>
    <col min="11521" max="11521" width="7.5703125" style="539"/>
    <col min="11522" max="11522" width="38.140625" style="539" customWidth="1"/>
    <col min="11523" max="11523" width="1.85546875" style="539" customWidth="1"/>
    <col min="11524" max="11524" width="10.28515625" style="539" customWidth="1"/>
    <col min="11525" max="11525" width="18.28515625" style="539" customWidth="1"/>
    <col min="11526" max="11526" width="19" style="539" customWidth="1"/>
    <col min="11527" max="11527" width="1.7109375" style="539" customWidth="1"/>
    <col min="11528" max="11528" width="0.7109375" style="539" customWidth="1"/>
    <col min="11529" max="11775" width="7.5703125" style="539"/>
    <col min="11776" max="11776" width="1.28515625" style="539" customWidth="1"/>
    <col min="11777" max="11777" width="7.5703125" style="539"/>
    <col min="11778" max="11778" width="38.140625" style="539" customWidth="1"/>
    <col min="11779" max="11779" width="1.85546875" style="539" customWidth="1"/>
    <col min="11780" max="11780" width="10.28515625" style="539" customWidth="1"/>
    <col min="11781" max="11781" width="18.28515625" style="539" customWidth="1"/>
    <col min="11782" max="11782" width="19" style="539" customWidth="1"/>
    <col min="11783" max="11783" width="1.7109375" style="539" customWidth="1"/>
    <col min="11784" max="11784" width="0.7109375" style="539" customWidth="1"/>
    <col min="11785" max="12031" width="7.5703125" style="539"/>
    <col min="12032" max="12032" width="1.28515625" style="539" customWidth="1"/>
    <col min="12033" max="12033" width="7.5703125" style="539"/>
    <col min="12034" max="12034" width="38.140625" style="539" customWidth="1"/>
    <col min="12035" max="12035" width="1.85546875" style="539" customWidth="1"/>
    <col min="12036" max="12036" width="10.28515625" style="539" customWidth="1"/>
    <col min="12037" max="12037" width="18.28515625" style="539" customWidth="1"/>
    <col min="12038" max="12038" width="19" style="539" customWidth="1"/>
    <col min="12039" max="12039" width="1.7109375" style="539" customWidth="1"/>
    <col min="12040" max="12040" width="0.7109375" style="539" customWidth="1"/>
    <col min="12041" max="12287" width="7.5703125" style="539"/>
    <col min="12288" max="12288" width="1.28515625" style="539" customWidth="1"/>
    <col min="12289" max="12289" width="7.5703125" style="539"/>
    <col min="12290" max="12290" width="38.140625" style="539" customWidth="1"/>
    <col min="12291" max="12291" width="1.85546875" style="539" customWidth="1"/>
    <col min="12292" max="12292" width="10.28515625" style="539" customWidth="1"/>
    <col min="12293" max="12293" width="18.28515625" style="539" customWidth="1"/>
    <col min="12294" max="12294" width="19" style="539" customWidth="1"/>
    <col min="12295" max="12295" width="1.7109375" style="539" customWidth="1"/>
    <col min="12296" max="12296" width="0.7109375" style="539" customWidth="1"/>
    <col min="12297" max="12543" width="7.5703125" style="539"/>
    <col min="12544" max="12544" width="1.28515625" style="539" customWidth="1"/>
    <col min="12545" max="12545" width="7.5703125" style="539"/>
    <col min="12546" max="12546" width="38.140625" style="539" customWidth="1"/>
    <col min="12547" max="12547" width="1.85546875" style="539" customWidth="1"/>
    <col min="12548" max="12548" width="10.28515625" style="539" customWidth="1"/>
    <col min="12549" max="12549" width="18.28515625" style="539" customWidth="1"/>
    <col min="12550" max="12550" width="19" style="539" customWidth="1"/>
    <col min="12551" max="12551" width="1.7109375" style="539" customWidth="1"/>
    <col min="12552" max="12552" width="0.7109375" style="539" customWidth="1"/>
    <col min="12553" max="12799" width="7.5703125" style="539"/>
    <col min="12800" max="12800" width="1.28515625" style="539" customWidth="1"/>
    <col min="12801" max="12801" width="7.5703125" style="539"/>
    <col min="12802" max="12802" width="38.140625" style="539" customWidth="1"/>
    <col min="12803" max="12803" width="1.85546875" style="539" customWidth="1"/>
    <col min="12804" max="12804" width="10.28515625" style="539" customWidth="1"/>
    <col min="12805" max="12805" width="18.28515625" style="539" customWidth="1"/>
    <col min="12806" max="12806" width="19" style="539" customWidth="1"/>
    <col min="12807" max="12807" width="1.7109375" style="539" customWidth="1"/>
    <col min="12808" max="12808" width="0.7109375" style="539" customWidth="1"/>
    <col min="12809" max="13055" width="7.5703125" style="539"/>
    <col min="13056" max="13056" width="1.28515625" style="539" customWidth="1"/>
    <col min="13057" max="13057" width="7.5703125" style="539"/>
    <col min="13058" max="13058" width="38.140625" style="539" customWidth="1"/>
    <col min="13059" max="13059" width="1.85546875" style="539" customWidth="1"/>
    <col min="13060" max="13060" width="10.28515625" style="539" customWidth="1"/>
    <col min="13061" max="13061" width="18.28515625" style="539" customWidth="1"/>
    <col min="13062" max="13062" width="19" style="539" customWidth="1"/>
    <col min="13063" max="13063" width="1.7109375" style="539" customWidth="1"/>
    <col min="13064" max="13064" width="0.7109375" style="539" customWidth="1"/>
    <col min="13065" max="13311" width="7.5703125" style="539"/>
    <col min="13312" max="13312" width="1.28515625" style="539" customWidth="1"/>
    <col min="13313" max="13313" width="7.5703125" style="539"/>
    <col min="13314" max="13314" width="38.140625" style="539" customWidth="1"/>
    <col min="13315" max="13315" width="1.85546875" style="539" customWidth="1"/>
    <col min="13316" max="13316" width="10.28515625" style="539" customWidth="1"/>
    <col min="13317" max="13317" width="18.28515625" style="539" customWidth="1"/>
    <col min="13318" max="13318" width="19" style="539" customWidth="1"/>
    <col min="13319" max="13319" width="1.7109375" style="539" customWidth="1"/>
    <col min="13320" max="13320" width="0.7109375" style="539" customWidth="1"/>
    <col min="13321" max="13567" width="7.5703125" style="539"/>
    <col min="13568" max="13568" width="1.28515625" style="539" customWidth="1"/>
    <col min="13569" max="13569" width="7.5703125" style="539"/>
    <col min="13570" max="13570" width="38.140625" style="539" customWidth="1"/>
    <col min="13571" max="13571" width="1.85546875" style="539" customWidth="1"/>
    <col min="13572" max="13572" width="10.28515625" style="539" customWidth="1"/>
    <col min="13573" max="13573" width="18.28515625" style="539" customWidth="1"/>
    <col min="13574" max="13574" width="19" style="539" customWidth="1"/>
    <col min="13575" max="13575" width="1.7109375" style="539" customWidth="1"/>
    <col min="13576" max="13576" width="0.7109375" style="539" customWidth="1"/>
    <col min="13577" max="13823" width="7.5703125" style="539"/>
    <col min="13824" max="13824" width="1.28515625" style="539" customWidth="1"/>
    <col min="13825" max="13825" width="7.5703125" style="539"/>
    <col min="13826" max="13826" width="38.140625" style="539" customWidth="1"/>
    <col min="13827" max="13827" width="1.85546875" style="539" customWidth="1"/>
    <col min="13828" max="13828" width="10.28515625" style="539" customWidth="1"/>
    <col min="13829" max="13829" width="18.28515625" style="539" customWidth="1"/>
    <col min="13830" max="13830" width="19" style="539" customWidth="1"/>
    <col min="13831" max="13831" width="1.7109375" style="539" customWidth="1"/>
    <col min="13832" max="13832" width="0.7109375" style="539" customWidth="1"/>
    <col min="13833" max="14079" width="7.5703125" style="539"/>
    <col min="14080" max="14080" width="1.28515625" style="539" customWidth="1"/>
    <col min="14081" max="14081" width="7.5703125" style="539"/>
    <col min="14082" max="14082" width="38.140625" style="539" customWidth="1"/>
    <col min="14083" max="14083" width="1.85546875" style="539" customWidth="1"/>
    <col min="14084" max="14084" width="10.28515625" style="539" customWidth="1"/>
    <col min="14085" max="14085" width="18.28515625" style="539" customWidth="1"/>
    <col min="14086" max="14086" width="19" style="539" customWidth="1"/>
    <col min="14087" max="14087" width="1.7109375" style="539" customWidth="1"/>
    <col min="14088" max="14088" width="0.7109375" style="539" customWidth="1"/>
    <col min="14089" max="14335" width="7.5703125" style="539"/>
    <col min="14336" max="14336" width="1.28515625" style="539" customWidth="1"/>
    <col min="14337" max="14337" width="7.5703125" style="539"/>
    <col min="14338" max="14338" width="38.140625" style="539" customWidth="1"/>
    <col min="14339" max="14339" width="1.85546875" style="539" customWidth="1"/>
    <col min="14340" max="14340" width="10.28515625" style="539" customWidth="1"/>
    <col min="14341" max="14341" width="18.28515625" style="539" customWidth="1"/>
    <col min="14342" max="14342" width="19" style="539" customWidth="1"/>
    <col min="14343" max="14343" width="1.7109375" style="539" customWidth="1"/>
    <col min="14344" max="14344" width="0.7109375" style="539" customWidth="1"/>
    <col min="14345" max="14591" width="7.5703125" style="539"/>
    <col min="14592" max="14592" width="1.28515625" style="539" customWidth="1"/>
    <col min="14593" max="14593" width="7.5703125" style="539"/>
    <col min="14594" max="14594" width="38.140625" style="539" customWidth="1"/>
    <col min="14595" max="14595" width="1.85546875" style="539" customWidth="1"/>
    <col min="14596" max="14596" width="10.28515625" style="539" customWidth="1"/>
    <col min="14597" max="14597" width="18.28515625" style="539" customWidth="1"/>
    <col min="14598" max="14598" width="19" style="539" customWidth="1"/>
    <col min="14599" max="14599" width="1.7109375" style="539" customWidth="1"/>
    <col min="14600" max="14600" width="0.7109375" style="539" customWidth="1"/>
    <col min="14601" max="14847" width="7.5703125" style="539"/>
    <col min="14848" max="14848" width="1.28515625" style="539" customWidth="1"/>
    <col min="14849" max="14849" width="7.5703125" style="539"/>
    <col min="14850" max="14850" width="38.140625" style="539" customWidth="1"/>
    <col min="14851" max="14851" width="1.85546875" style="539" customWidth="1"/>
    <col min="14852" max="14852" width="10.28515625" style="539" customWidth="1"/>
    <col min="14853" max="14853" width="18.28515625" style="539" customWidth="1"/>
    <col min="14854" max="14854" width="19" style="539" customWidth="1"/>
    <col min="14855" max="14855" width="1.7109375" style="539" customWidth="1"/>
    <col min="14856" max="14856" width="0.7109375" style="539" customWidth="1"/>
    <col min="14857" max="15103" width="7.5703125" style="539"/>
    <col min="15104" max="15104" width="1.28515625" style="539" customWidth="1"/>
    <col min="15105" max="15105" width="7.5703125" style="539"/>
    <col min="15106" max="15106" width="38.140625" style="539" customWidth="1"/>
    <col min="15107" max="15107" width="1.85546875" style="539" customWidth="1"/>
    <col min="15108" max="15108" width="10.28515625" style="539" customWidth="1"/>
    <col min="15109" max="15109" width="18.28515625" style="539" customWidth="1"/>
    <col min="15110" max="15110" width="19" style="539" customWidth="1"/>
    <col min="15111" max="15111" width="1.7109375" style="539" customWidth="1"/>
    <col min="15112" max="15112" width="0.7109375" style="539" customWidth="1"/>
    <col min="15113" max="15359" width="7.5703125" style="539"/>
    <col min="15360" max="15360" width="1.28515625" style="539" customWidth="1"/>
    <col min="15361" max="15361" width="7.5703125" style="539"/>
    <col min="15362" max="15362" width="38.140625" style="539" customWidth="1"/>
    <col min="15363" max="15363" width="1.85546875" style="539" customWidth="1"/>
    <col min="15364" max="15364" width="10.28515625" style="539" customWidth="1"/>
    <col min="15365" max="15365" width="18.28515625" style="539" customWidth="1"/>
    <col min="15366" max="15366" width="19" style="539" customWidth="1"/>
    <col min="15367" max="15367" width="1.7109375" style="539" customWidth="1"/>
    <col min="15368" max="15368" width="0.7109375" style="539" customWidth="1"/>
    <col min="15369" max="15615" width="7.5703125" style="539"/>
    <col min="15616" max="15616" width="1.28515625" style="539" customWidth="1"/>
    <col min="15617" max="15617" width="7.5703125" style="539"/>
    <col min="15618" max="15618" width="38.140625" style="539" customWidth="1"/>
    <col min="15619" max="15619" width="1.85546875" style="539" customWidth="1"/>
    <col min="15620" max="15620" width="10.28515625" style="539" customWidth="1"/>
    <col min="15621" max="15621" width="18.28515625" style="539" customWidth="1"/>
    <col min="15622" max="15622" width="19" style="539" customWidth="1"/>
    <col min="15623" max="15623" width="1.7109375" style="539" customWidth="1"/>
    <col min="15624" max="15624" width="0.7109375" style="539" customWidth="1"/>
    <col min="15625" max="15871" width="7.5703125" style="539"/>
    <col min="15872" max="15872" width="1.28515625" style="539" customWidth="1"/>
    <col min="15873" max="15873" width="7.5703125" style="539"/>
    <col min="15874" max="15874" width="38.140625" style="539" customWidth="1"/>
    <col min="15875" max="15875" width="1.85546875" style="539" customWidth="1"/>
    <col min="15876" max="15876" width="10.28515625" style="539" customWidth="1"/>
    <col min="15877" max="15877" width="18.28515625" style="539" customWidth="1"/>
    <col min="15878" max="15878" width="19" style="539" customWidth="1"/>
    <col min="15879" max="15879" width="1.7109375" style="539" customWidth="1"/>
    <col min="15880" max="15880" width="0.7109375" style="539" customWidth="1"/>
    <col min="15881" max="16127" width="7.5703125" style="539"/>
    <col min="16128" max="16128" width="1.28515625" style="539" customWidth="1"/>
    <col min="16129" max="16129" width="7.5703125" style="539"/>
    <col min="16130" max="16130" width="38.140625" style="539" customWidth="1"/>
    <col min="16131" max="16131" width="1.85546875" style="539" customWidth="1"/>
    <col min="16132" max="16132" width="10.28515625" style="539" customWidth="1"/>
    <col min="16133" max="16133" width="18.28515625" style="539" customWidth="1"/>
    <col min="16134" max="16134" width="19" style="539" customWidth="1"/>
    <col min="16135" max="16135" width="1.7109375" style="539" customWidth="1"/>
    <col min="16136" max="16136" width="0.7109375" style="539" customWidth="1"/>
    <col min="16137" max="16384" width="7.5703125" style="539"/>
  </cols>
  <sheetData>
    <row r="1" spans="1:8">
      <c r="G1" s="2380" t="s">
        <v>110</v>
      </c>
    </row>
    <row r="2" spans="1:8">
      <c r="G2" s="2381" t="s">
        <v>111</v>
      </c>
    </row>
    <row r="4" spans="1:8" ht="16.5" customHeight="1">
      <c r="B4" s="540" t="s">
        <v>1447</v>
      </c>
      <c r="C4" s="541" t="s">
        <v>1366</v>
      </c>
    </row>
    <row r="5" spans="1:8" ht="20.100000000000001" customHeight="1">
      <c r="B5" s="1964"/>
      <c r="C5" s="541" t="s">
        <v>1365</v>
      </c>
    </row>
    <row r="6" spans="1:8" s="666" customFormat="1" ht="20.100000000000001" customHeight="1">
      <c r="B6" s="1945" t="s">
        <v>1448</v>
      </c>
      <c r="C6" s="1946" t="s">
        <v>726</v>
      </c>
      <c r="D6" s="1947"/>
    </row>
    <row r="7" spans="1:8" ht="15" customHeight="1">
      <c r="B7" s="543"/>
      <c r="C7" s="544" t="s">
        <v>1346</v>
      </c>
    </row>
    <row r="8" spans="1:8" ht="10.15" customHeight="1" thickBot="1">
      <c r="A8" s="544"/>
    </row>
    <row r="9" spans="1:8" ht="3.75" customHeight="1" thickTop="1">
      <c r="A9" s="596"/>
      <c r="B9" s="596"/>
      <c r="C9" s="596"/>
      <c r="D9" s="597"/>
      <c r="E9" s="596"/>
      <c r="F9" s="596"/>
      <c r="G9" s="596"/>
      <c r="H9" s="596"/>
    </row>
    <row r="10" spans="1:8" ht="14.25" customHeight="1">
      <c r="A10" s="535"/>
      <c r="B10" s="628" t="s">
        <v>702</v>
      </c>
      <c r="C10" s="606"/>
      <c r="D10" s="629" t="s">
        <v>1</v>
      </c>
      <c r="E10" s="2361" t="s">
        <v>2</v>
      </c>
      <c r="F10" s="2361"/>
      <c r="G10" s="2361"/>
      <c r="H10" s="535"/>
    </row>
    <row r="11" spans="1:8">
      <c r="A11" s="535"/>
      <c r="B11" s="627" t="s">
        <v>705</v>
      </c>
      <c r="C11" s="606"/>
      <c r="D11" s="630" t="s">
        <v>6</v>
      </c>
      <c r="E11" s="2362" t="s">
        <v>7</v>
      </c>
      <c r="F11" s="2362"/>
      <c r="G11" s="2362"/>
      <c r="H11" s="535"/>
    </row>
    <row r="12" spans="1:8">
      <c r="A12" s="535"/>
      <c r="B12" s="535"/>
      <c r="C12" s="535"/>
      <c r="D12" s="630"/>
      <c r="E12" s="631" t="s">
        <v>2</v>
      </c>
      <c r="F12" s="631" t="s">
        <v>33</v>
      </c>
      <c r="G12" s="631" t="s">
        <v>34</v>
      </c>
      <c r="H12" s="535"/>
    </row>
    <row r="13" spans="1:8">
      <c r="A13" s="535"/>
      <c r="B13" s="535"/>
      <c r="C13" s="535"/>
      <c r="D13" s="630"/>
      <c r="E13" s="632" t="s">
        <v>7</v>
      </c>
      <c r="F13" s="632" t="s">
        <v>35</v>
      </c>
      <c r="G13" s="632" t="s">
        <v>36</v>
      </c>
      <c r="H13" s="535"/>
    </row>
    <row r="14" spans="1:8" ht="4.1500000000000004" customHeight="1">
      <c r="A14" s="560"/>
      <c r="B14" s="560"/>
      <c r="C14" s="560"/>
      <c r="D14" s="624"/>
      <c r="E14" s="560"/>
      <c r="F14" s="560"/>
      <c r="G14" s="560"/>
      <c r="H14" s="560"/>
    </row>
    <row r="15" spans="1:8" ht="6.75" customHeight="1">
      <c r="A15" s="535"/>
      <c r="B15" s="535"/>
      <c r="C15" s="535"/>
      <c r="D15" s="563"/>
      <c r="E15" s="535"/>
      <c r="F15" s="535"/>
      <c r="G15" s="535"/>
      <c r="H15" s="535"/>
    </row>
    <row r="16" spans="1:8" ht="15" customHeight="1">
      <c r="A16" s="535"/>
      <c r="B16" s="548" t="s">
        <v>741</v>
      </c>
      <c r="C16" s="525"/>
      <c r="D16" s="517">
        <v>2020</v>
      </c>
      <c r="E16" s="518">
        <f t="shared" ref="E16:G18" si="0">SUM(E20,E24,E28,E32,E36,E40,E44,E48,E52)</f>
        <v>584576</v>
      </c>
      <c r="F16" s="518">
        <f t="shared" si="0"/>
        <v>227620</v>
      </c>
      <c r="G16" s="518">
        <f t="shared" si="0"/>
        <v>356956</v>
      </c>
      <c r="H16" s="525"/>
    </row>
    <row r="17" spans="1:8" ht="15" customHeight="1">
      <c r="A17" s="535"/>
      <c r="B17" s="508" t="s">
        <v>742</v>
      </c>
      <c r="C17" s="525"/>
      <c r="D17" s="551">
        <v>2021</v>
      </c>
      <c r="E17" s="518">
        <f t="shared" si="0"/>
        <v>600899</v>
      </c>
      <c r="F17" s="518">
        <f t="shared" si="0"/>
        <v>234867</v>
      </c>
      <c r="G17" s="518">
        <f t="shared" si="0"/>
        <v>366032</v>
      </c>
      <c r="H17" s="525"/>
    </row>
    <row r="18" spans="1:8" ht="15" customHeight="1">
      <c r="A18" s="535"/>
      <c r="B18" s="508"/>
      <c r="C18" s="525"/>
      <c r="D18" s="1336">
        <v>2022</v>
      </c>
      <c r="E18" s="518">
        <f t="shared" si="0"/>
        <v>595148</v>
      </c>
      <c r="F18" s="518">
        <f t="shared" si="0"/>
        <v>229812</v>
      </c>
      <c r="G18" s="518">
        <f t="shared" si="0"/>
        <v>365336</v>
      </c>
      <c r="H18" s="525"/>
    </row>
    <row r="19" spans="1:8" ht="15" customHeight="1">
      <c r="A19" s="535"/>
      <c r="B19" s="508"/>
      <c r="C19" s="525"/>
      <c r="D19" s="519"/>
      <c r="E19" s="587"/>
      <c r="F19" s="587"/>
      <c r="G19" s="587"/>
      <c r="H19" s="525"/>
    </row>
    <row r="20" spans="1:8" ht="15" customHeight="1">
      <c r="A20" s="535"/>
      <c r="B20" s="548" t="s">
        <v>708</v>
      </c>
      <c r="C20" s="553"/>
      <c r="D20" s="519">
        <v>2020</v>
      </c>
      <c r="E20" s="587">
        <f>SUM('4.30'!E19,'4.30'!I19,'4.30 (samb)'!E20,'4.30 (samb)'!I20,'4.30 (3)'!E20,'4.30 (3)'!I20,'4.30 (4)'!E20,'4.30 (4)'!I20,)</f>
        <v>42069</v>
      </c>
      <c r="F20" s="587">
        <f>SUM('4.30'!F19,'4.30'!J19,'4.30 (samb)'!F20,'4.30 (samb)'!J20,'4.30 (3)'!F20,'4.30 (3)'!J20,'4.30 (4)'!F20,'4.30 (4)'!J20,)</f>
        <v>11804</v>
      </c>
      <c r="G20" s="587">
        <f>SUM('4.30'!G19,'4.30'!K19,'4.30 (samb)'!G20,'4.30 (samb)'!K20,'4.30 (3)'!G20,'4.30 (3)'!K20,'4.30 (4)'!G20,'4.30 (4)'!K20,)</f>
        <v>30265</v>
      </c>
      <c r="H20" s="525"/>
    </row>
    <row r="21" spans="1:8" ht="15" customHeight="1">
      <c r="A21" s="535"/>
      <c r="B21" s="508" t="s">
        <v>709</v>
      </c>
      <c r="C21" s="566"/>
      <c r="D21" s="519">
        <v>2021</v>
      </c>
      <c r="E21" s="587">
        <f>SUM('4.30'!E20,'4.30'!I20,'4.30 (samb)'!E21,'4.30 (samb)'!I21,'4.30 (3)'!E21,'4.30 (3)'!I21,'4.30 (4)'!E21,'4.30 (4)'!I21,)</f>
        <v>46342</v>
      </c>
      <c r="F21" s="587">
        <f>SUM('4.30'!F20,'4.30'!J20,'4.30 (samb)'!F21,'4.30 (samb)'!J21,'4.30 (3)'!F21,'4.30 (3)'!J21,'4.30 (4)'!F21,'4.30 (4)'!J21,)</f>
        <v>12876</v>
      </c>
      <c r="G21" s="587">
        <f>SUM('4.30'!G20,'4.30'!K20,'4.30 (samb)'!G21,'4.30 (samb)'!K21,'4.30 (3)'!G21,'4.30 (3)'!K21,'4.30 (4)'!G21,'4.30 (4)'!K21,)</f>
        <v>33466</v>
      </c>
      <c r="H21" s="525"/>
    </row>
    <row r="22" spans="1:8" ht="15" customHeight="1">
      <c r="A22" s="535"/>
      <c r="B22" s="508"/>
      <c r="C22" s="566"/>
      <c r="D22" s="519">
        <v>2022</v>
      </c>
      <c r="E22" s="587">
        <f>SUM('4.30'!E21,'4.30'!I21,'4.30 (samb)'!E22,'4.30 (samb)'!I22,'4.30 (3)'!E22,'4.30 (3)'!I22,'4.30 (4)'!E22,'4.30 (4)'!I22,)</f>
        <v>50123</v>
      </c>
      <c r="F22" s="587">
        <f>SUM('4.30'!F21,'4.30'!J21,'4.30 (samb)'!F22,'4.30 (samb)'!J22,'4.30 (3)'!F22,'4.30 (3)'!J22,'4.30 (4)'!F22,'4.30 (4)'!J22,)</f>
        <v>13771</v>
      </c>
      <c r="G22" s="587">
        <f>SUM('4.30'!G21,'4.30'!K21,'4.30 (samb)'!G22,'4.30 (samb)'!K22,'4.30 (3)'!G22,'4.30 (3)'!K22,'4.30 (4)'!G22,'4.30 (4)'!K22,)</f>
        <v>36352</v>
      </c>
      <c r="H22" s="525"/>
    </row>
    <row r="23" spans="1:8" ht="15" customHeight="1">
      <c r="A23" s="535"/>
      <c r="B23" s="508"/>
      <c r="C23" s="566"/>
      <c r="D23" s="519"/>
      <c r="E23" s="587"/>
      <c r="F23" s="587"/>
      <c r="G23" s="587"/>
      <c r="H23" s="525"/>
    </row>
    <row r="24" spans="1:8" ht="15" customHeight="1">
      <c r="A24" s="535"/>
      <c r="B24" s="548" t="s">
        <v>710</v>
      </c>
      <c r="C24" s="525"/>
      <c r="D24" s="519">
        <v>2020</v>
      </c>
      <c r="E24" s="587">
        <f>SUM('4.30'!E23,'4.30'!I23,'4.30 (samb)'!E24,'4.30 (samb)'!I24,'4.30 (3)'!E24,'4.30 (3)'!I24,'4.30 (4)'!E24,'4.30 (4)'!I24,)</f>
        <v>54362</v>
      </c>
      <c r="F24" s="587">
        <f>SUM('4.30'!F23,'4.30'!J23,'4.30 (samb)'!F24,'4.30 (samb)'!J24,'4.30 (3)'!F24,'4.30 (3)'!J24,'4.30 (4)'!F24,'4.30 (4)'!J24,)</f>
        <v>19667</v>
      </c>
      <c r="G24" s="587">
        <f>SUM('4.30'!G23,'4.30'!K23,'4.30 (samb)'!G24,'4.30 (samb)'!K24,'4.30 (3)'!G24,'4.30 (3)'!K24,'4.30 (4)'!G24,'4.30 (4)'!K24,)</f>
        <v>34695</v>
      </c>
      <c r="H24" s="525"/>
    </row>
    <row r="25" spans="1:8" ht="15" customHeight="1">
      <c r="A25" s="535"/>
      <c r="B25" s="508" t="s">
        <v>711</v>
      </c>
      <c r="C25" s="548"/>
      <c r="D25" s="519">
        <v>2021</v>
      </c>
      <c r="E25" s="587">
        <f>SUM('4.30'!E24,'4.30'!I24,'4.30 (samb)'!E25,'4.30 (samb)'!I25,'4.30 (3)'!E25,'4.30 (3)'!I25,'4.30 (4)'!E25,'4.30 (4)'!I25,)</f>
        <v>55104</v>
      </c>
      <c r="F25" s="587">
        <f>SUM('4.30'!F24,'4.30'!J24,'4.30 (samb)'!F25,'4.30 (samb)'!J25,'4.30 (3)'!F25,'4.30 (3)'!J25,'4.30 (4)'!F25,'4.30 (4)'!J25,)</f>
        <v>19610</v>
      </c>
      <c r="G25" s="587">
        <f>SUM('4.30'!G24,'4.30'!K24,'4.30 (samb)'!G25,'4.30 (samb)'!K25,'4.30 (3)'!G25,'4.30 (3)'!K25,'4.30 (4)'!G25,'4.30 (4)'!K25,)</f>
        <v>35494</v>
      </c>
      <c r="H25" s="525"/>
    </row>
    <row r="26" spans="1:8" ht="15" customHeight="1">
      <c r="A26" s="535"/>
      <c r="B26" s="508"/>
      <c r="C26" s="548"/>
      <c r="D26" s="519">
        <v>2022</v>
      </c>
      <c r="E26" s="587">
        <f>SUM('4.30'!E25,'4.30'!I25,'4.30 (samb)'!E26,'4.30 (samb)'!I26,'4.30 (3)'!E26,'4.30 (3)'!I26,'4.30 (4)'!E26,'4.30 (4)'!I26,)</f>
        <v>55714</v>
      </c>
      <c r="F26" s="587">
        <f>SUM('4.30'!F25,'4.30'!J25,'4.30 (samb)'!F26,'4.30 (samb)'!J26,'4.30 (3)'!F26,'4.30 (3)'!J26,'4.30 (4)'!F26,'4.30 (4)'!J26,)</f>
        <v>19531</v>
      </c>
      <c r="G26" s="587">
        <f>SUM('4.30'!G25,'4.30'!K25,'4.30 (samb)'!G26,'4.30 (samb)'!K26,'4.30 (3)'!G26,'4.30 (3)'!K26,'4.30 (4)'!G26,'4.30 (4)'!K26,)</f>
        <v>36183</v>
      </c>
      <c r="H26" s="525"/>
    </row>
    <row r="27" spans="1:8" ht="15" customHeight="1">
      <c r="A27" s="535"/>
      <c r="B27" s="508"/>
      <c r="C27" s="548"/>
      <c r="D27" s="519"/>
      <c r="E27" s="587"/>
      <c r="F27" s="587"/>
      <c r="G27" s="587"/>
      <c r="H27" s="525"/>
    </row>
    <row r="28" spans="1:8" ht="15" customHeight="1">
      <c r="A28" s="535"/>
      <c r="B28" s="548" t="s">
        <v>712</v>
      </c>
      <c r="C28" s="553"/>
      <c r="D28" s="519">
        <v>2020</v>
      </c>
      <c r="E28" s="587">
        <f>SUM('4.30'!E27,'4.30'!I27,'4.30 (samb)'!E28,'4.30 (samb)'!I28,'4.30 (3)'!E28,'4.30 (3)'!I28,'4.30 (4)'!E28,'4.30 (4)'!I28,)</f>
        <v>197889</v>
      </c>
      <c r="F28" s="587">
        <f>SUM('4.30'!F27,'4.30'!J27,'4.30 (samb)'!F28,'4.30 (samb)'!J28,'4.30 (3)'!F28,'4.30 (3)'!J28,'4.30 (4)'!F28,'4.30 (4)'!J28,)</f>
        <v>64372</v>
      </c>
      <c r="G28" s="587">
        <f>SUM('4.30'!G27,'4.30'!K27,'4.30 (samb)'!G28,'4.30 (samb)'!K28,'4.30 (3)'!G28,'4.30 (3)'!K28,'4.30 (4)'!G28,'4.30 (4)'!K28,)</f>
        <v>133517</v>
      </c>
      <c r="H28" s="525"/>
    </row>
    <row r="29" spans="1:8" ht="15" customHeight="1">
      <c r="A29" s="535"/>
      <c r="B29" s="508" t="s">
        <v>713</v>
      </c>
      <c r="C29" s="566"/>
      <c r="D29" s="519">
        <v>2021</v>
      </c>
      <c r="E29" s="587">
        <f>SUM('4.30'!E28,'4.30'!I28,'4.30 (samb)'!E29,'4.30 (samb)'!I29,'4.30 (3)'!E29,'4.30 (3)'!I29,'4.30 (4)'!E29,'4.30 (4)'!I29,)</f>
        <v>199948</v>
      </c>
      <c r="F29" s="587">
        <f>SUM('4.30'!F28,'4.30'!J28,'4.30 (samb)'!F29,'4.30 (samb)'!J29,'4.30 (3)'!F29,'4.30 (3)'!J29,'4.30 (4)'!F29,'4.30 (4)'!J29,)</f>
        <v>65098</v>
      </c>
      <c r="G29" s="587">
        <f>SUM('4.30'!G28,'4.30'!K28,'4.30 (samb)'!G29,'4.30 (samb)'!K29,'4.30 (3)'!G29,'4.30 (3)'!K29,'4.30 (4)'!G29,'4.30 (4)'!K29,)</f>
        <v>134850</v>
      </c>
      <c r="H29" s="525"/>
    </row>
    <row r="30" spans="1:8" ht="15" customHeight="1">
      <c r="A30" s="535"/>
      <c r="B30" s="508"/>
      <c r="C30" s="566"/>
      <c r="D30" s="519">
        <v>2022</v>
      </c>
      <c r="E30" s="587">
        <f>SUM('4.30'!E29,'4.30'!I29,'4.30 (samb)'!E30,'4.30 (samb)'!I30,'4.30 (3)'!E30,'4.30 (3)'!I30,'4.30 (4)'!E30,'4.30 (4)'!I30,)</f>
        <v>202394</v>
      </c>
      <c r="F30" s="587">
        <f>SUM('4.30'!F29,'4.30'!J29,'4.30 (samb)'!F30,'4.30 (samb)'!J30,'4.30 (3)'!F30,'4.30 (3)'!J30,'4.30 (4)'!F30,'4.30 (4)'!J30,)</f>
        <v>65095</v>
      </c>
      <c r="G30" s="587">
        <f>SUM('4.30'!G29,'4.30'!K29,'4.30 (samb)'!G30,'4.30 (samb)'!K30,'4.30 (3)'!G30,'4.30 (3)'!K30,'4.30 (4)'!G30,'4.30 (4)'!K30,)</f>
        <v>137299</v>
      </c>
      <c r="H30" s="525"/>
    </row>
    <row r="31" spans="1:8" ht="15" customHeight="1">
      <c r="A31" s="535"/>
      <c r="B31" s="508"/>
      <c r="C31" s="566"/>
      <c r="D31" s="519"/>
      <c r="E31" s="587"/>
      <c r="F31" s="587"/>
      <c r="G31" s="587"/>
      <c r="H31" s="525"/>
    </row>
    <row r="32" spans="1:8" ht="15" customHeight="1">
      <c r="A32" s="535"/>
      <c r="B32" s="548" t="s">
        <v>714</v>
      </c>
      <c r="C32" s="525"/>
      <c r="D32" s="519">
        <v>2020</v>
      </c>
      <c r="E32" s="587">
        <f>SUM('4.30'!E31,'4.30'!I31,'4.30 (samb)'!E32,'4.30 (samb)'!I32,'4.30 (3)'!E32,'4.30 (3)'!I32,'4.30 (4)'!E32,'4.30 (4)'!I32,)</f>
        <v>91453</v>
      </c>
      <c r="F32" s="587">
        <f>SUM('4.30'!F31,'4.30'!J31,'4.30 (samb)'!F32,'4.30 (samb)'!J32,'4.30 (3)'!F32,'4.30 (3)'!J32,'4.30 (4)'!F32,'4.30 (4)'!J32,)</f>
        <v>36136</v>
      </c>
      <c r="G32" s="587">
        <f>SUM('4.30'!G31,'4.30'!K31,'4.30 (samb)'!G32,'4.30 (samb)'!K32,'4.30 (3)'!G32,'4.30 (3)'!K32,'4.30 (4)'!G32,'4.30 (4)'!K32,)</f>
        <v>55317</v>
      </c>
      <c r="H32" s="525"/>
    </row>
    <row r="33" spans="1:8" ht="15" customHeight="1">
      <c r="A33" s="535"/>
      <c r="B33" s="508" t="s">
        <v>1062</v>
      </c>
      <c r="C33" s="525"/>
      <c r="D33" s="519">
        <v>2021</v>
      </c>
      <c r="E33" s="587">
        <f>SUM('4.30'!E32,'4.30'!I32,'4.30 (samb)'!E33,'4.30 (samb)'!I33,'4.30 (3)'!E33,'4.30 (3)'!I33,'4.30 (4)'!E33,'4.30 (4)'!I33,)</f>
        <v>90862</v>
      </c>
      <c r="F33" s="587">
        <f>SUM('4.30'!F32,'4.30'!J32,'4.30 (samb)'!F33,'4.30 (samb)'!J33,'4.30 (3)'!F33,'4.30 (3)'!J33,'4.30 (4)'!F33,'4.30 (4)'!J33,)</f>
        <v>36644</v>
      </c>
      <c r="G33" s="587">
        <f>SUM('4.30'!G32,'4.30'!K32,'4.30 (samb)'!G33,'4.30 (samb)'!K33,'4.30 (3)'!G33,'4.30 (3)'!K33,'4.30 (4)'!G33,'4.30 (4)'!K33,)</f>
        <v>54218</v>
      </c>
      <c r="H33" s="525"/>
    </row>
    <row r="34" spans="1:8" ht="15" customHeight="1">
      <c r="A34" s="535"/>
      <c r="B34" s="508"/>
      <c r="C34" s="525"/>
      <c r="D34" s="519">
        <v>2022</v>
      </c>
      <c r="E34" s="587">
        <f>SUM('4.30'!E33,'4.30'!I33,'4.30 (samb)'!E34,'4.30 (samb)'!I34,'4.30 (3)'!E34,'4.30 (3)'!I34,'4.30 (4)'!E34,'4.30 (4)'!I34,)</f>
        <v>94152</v>
      </c>
      <c r="F34" s="587">
        <f>SUM('4.30'!F33,'4.30'!J33,'4.30 (samb)'!F34,'4.30 (samb)'!J34,'4.30 (3)'!F34,'4.30 (3)'!J34,'4.30 (4)'!F34,'4.30 (4)'!J34,)</f>
        <v>38175</v>
      </c>
      <c r="G34" s="587">
        <f>SUM('4.30'!G33,'4.30'!K33,'4.30 (samb)'!G34,'4.30 (samb)'!K34,'4.30 (3)'!G34,'4.30 (3)'!K34,'4.30 (4)'!G34,'4.30 (4)'!K34,)</f>
        <v>55977</v>
      </c>
      <c r="H34" s="525"/>
    </row>
    <row r="35" spans="1:8" ht="15" customHeight="1">
      <c r="A35" s="535"/>
      <c r="B35" s="508"/>
      <c r="C35" s="525"/>
      <c r="D35" s="519"/>
      <c r="E35" s="587"/>
      <c r="F35" s="587"/>
      <c r="G35" s="587"/>
      <c r="H35" s="525"/>
    </row>
    <row r="36" spans="1:8" ht="15" customHeight="1">
      <c r="A36" s="535"/>
      <c r="B36" s="548" t="s">
        <v>715</v>
      </c>
      <c r="C36" s="553"/>
      <c r="D36" s="519">
        <v>2020</v>
      </c>
      <c r="E36" s="587">
        <f>SUM('4.30'!E35,'4.30'!I35,'4.30 (samb)'!E36,'4.30 (samb)'!I36,'4.30 (3)'!E36,'4.30 (3)'!I36,'4.30 (4)'!E36,'4.30 (4)'!I36,)</f>
        <v>129353</v>
      </c>
      <c r="F36" s="587">
        <f>SUM('4.30'!F35,'4.30'!J35,'4.30 (samb)'!F36,'4.30 (samb)'!J36,'4.30 (3)'!F36,'4.30 (3)'!J36,'4.30 (4)'!F36,'4.30 (4)'!J36,)</f>
        <v>72068</v>
      </c>
      <c r="G36" s="587">
        <f>SUM('4.30'!G35,'4.30'!K35,'4.30 (samb)'!G36,'4.30 (samb)'!K36,'4.30 (3)'!G36,'4.30 (3)'!K36,'4.30 (4)'!G36,'4.30 (4)'!K36,)</f>
        <v>57285</v>
      </c>
      <c r="H36" s="525"/>
    </row>
    <row r="37" spans="1:8" ht="15" customHeight="1">
      <c r="A37" s="535"/>
      <c r="B37" s="508" t="s">
        <v>716</v>
      </c>
      <c r="C37" s="566"/>
      <c r="D37" s="519">
        <v>2021</v>
      </c>
      <c r="E37" s="587">
        <f>SUM('4.30'!E36,'4.30'!I36,'4.30 (samb)'!E37,'4.30 (samb)'!I37,'4.30 (3)'!E37,'4.30 (3)'!I37,'4.30 (4)'!E37,'4.30 (4)'!I37,)</f>
        <v>126926</v>
      </c>
      <c r="F37" s="587">
        <f>SUM('4.30'!F36,'4.30'!J36,'4.30 (samb)'!F37,'4.30 (samb)'!J37,'4.30 (3)'!F37,'4.30 (3)'!J37,'4.30 (4)'!F37,'4.30 (4)'!J37,)</f>
        <v>71731</v>
      </c>
      <c r="G37" s="587">
        <f>SUM('4.30'!G36,'4.30'!K36,'4.30 (samb)'!G37,'4.30 (samb)'!K37,'4.30 (3)'!G37,'4.30 (3)'!K37,'4.30 (4)'!G37,'4.30 (4)'!K37,)</f>
        <v>55195</v>
      </c>
      <c r="H37" s="525"/>
    </row>
    <row r="38" spans="1:8" ht="15" customHeight="1">
      <c r="A38" s="535"/>
      <c r="B38" s="508"/>
      <c r="C38" s="566"/>
      <c r="D38" s="519">
        <v>2022</v>
      </c>
      <c r="E38" s="587">
        <f>SUM('4.30'!E37,'4.30'!I37,'4.30 (samb)'!E38,'4.30 (samb)'!I38,'4.30 (3)'!E38,'4.30 (3)'!I38,'4.30 (4)'!E38,'4.30 (4)'!I38,)</f>
        <v>120532</v>
      </c>
      <c r="F38" s="587">
        <f>SUM('4.30'!F37,'4.30'!J37,'4.30 (samb)'!F38,'4.30 (samb)'!J38,'4.30 (3)'!F38,'4.30 (3)'!J38,'4.30 (4)'!F38,'4.30 (4)'!J38,)</f>
        <v>68160</v>
      </c>
      <c r="G38" s="587">
        <f>SUM('4.30'!G37,'4.30'!K37,'4.30 (samb)'!G38,'4.30 (samb)'!K38,'4.30 (3)'!G38,'4.30 (3)'!K38,'4.30 (4)'!G38,'4.30 (4)'!K38,)</f>
        <v>52372</v>
      </c>
      <c r="H38" s="525"/>
    </row>
    <row r="39" spans="1:8" ht="15" customHeight="1">
      <c r="A39" s="535"/>
      <c r="B39" s="508"/>
      <c r="C39" s="566"/>
      <c r="D39" s="519"/>
      <c r="E39" s="587"/>
      <c r="F39" s="587"/>
      <c r="G39" s="587"/>
      <c r="H39" s="525"/>
    </row>
    <row r="40" spans="1:8" ht="15" customHeight="1">
      <c r="A40" s="535"/>
      <c r="B40" s="548" t="s">
        <v>717</v>
      </c>
      <c r="C40" s="525"/>
      <c r="D40" s="519">
        <v>2020</v>
      </c>
      <c r="E40" s="587">
        <f>SUM('4.30'!E39,'4.30'!I39,'4.30 (samb)'!E40,'4.30 (samb)'!I40,'4.30 (3)'!E40,'4.30 (3)'!I40,'4.30 (4)'!E40,'4.30 (4)'!I40,)</f>
        <v>11020</v>
      </c>
      <c r="F40" s="587">
        <f>SUM('4.30'!F39,'4.30'!J39,'4.30 (samb)'!F40,'4.30 (samb)'!J40,'4.30 (3)'!F40,'4.30 (3)'!J40,'4.30 (4)'!F40,'4.30 (4)'!J40,)</f>
        <v>4706</v>
      </c>
      <c r="G40" s="587">
        <f>SUM('4.30'!G39,'4.30'!K39,'4.30 (samb)'!G40,'4.30 (samb)'!K40,'4.30 (3)'!G40,'4.30 (3)'!K40,'4.30 (4)'!G40,'4.30 (4)'!K40,)</f>
        <v>6314</v>
      </c>
      <c r="H40" s="525"/>
    </row>
    <row r="41" spans="1:8" ht="15" customHeight="1">
      <c r="A41" s="535"/>
      <c r="B41" s="549" t="s">
        <v>718</v>
      </c>
      <c r="C41" s="553"/>
      <c r="D41" s="519">
        <v>2021</v>
      </c>
      <c r="E41" s="587">
        <f>SUM('4.30'!E40,'4.30'!I40,'4.30 (samb)'!E41,'4.30 (samb)'!I41,'4.30 (3)'!E41,'4.30 (3)'!I41,'4.30 (4)'!E41,'4.30 (4)'!I41,)</f>
        <v>21926</v>
      </c>
      <c r="F41" s="587">
        <f>SUM('4.30'!F40,'4.30'!J40,'4.30 (samb)'!F41,'4.30 (samb)'!J41,'4.30 (3)'!F41,'4.30 (3)'!J41,'4.30 (4)'!F41,'4.30 (4)'!J41,)</f>
        <v>9356</v>
      </c>
      <c r="G41" s="587">
        <f>SUM('4.30'!G40,'4.30'!K40,'4.30 (samb)'!G41,'4.30 (samb)'!K41,'4.30 (3)'!G41,'4.30 (3)'!K41,'4.30 (4)'!G41,'4.30 (4)'!K41,)</f>
        <v>12570</v>
      </c>
      <c r="H41" s="525"/>
    </row>
    <row r="42" spans="1:8" ht="15" customHeight="1">
      <c r="A42" s="535"/>
      <c r="B42" s="549"/>
      <c r="C42" s="553"/>
      <c r="D42" s="519">
        <v>2022</v>
      </c>
      <c r="E42" s="587">
        <f>SUM('4.30'!E41,'4.30'!I41,'4.30 (samb)'!E42,'4.30 (samb)'!I42,'4.30 (3)'!E42,'4.30 (3)'!I42,'4.30 (4)'!E42,'4.30 (4)'!I42,)</f>
        <v>10676</v>
      </c>
      <c r="F42" s="587">
        <f>SUM('4.30'!F41,'4.30'!J41,'4.30 (samb)'!F42,'4.30 (samb)'!J42,'4.30 (3)'!F42,'4.30 (3)'!J42,'4.30 (4)'!F42,'4.30 (4)'!J42,)</f>
        <v>4712</v>
      </c>
      <c r="G42" s="587">
        <f>SUM('4.30'!G41,'4.30'!K41,'4.30 (samb)'!G42,'4.30 (samb)'!K42,'4.30 (3)'!G42,'4.30 (3)'!K42,'4.30 (4)'!G42,'4.30 (4)'!K42,)</f>
        <v>5964</v>
      </c>
      <c r="H42" s="525"/>
    </row>
    <row r="43" spans="1:8" ht="15" customHeight="1">
      <c r="A43" s="535"/>
      <c r="B43" s="549"/>
      <c r="C43" s="553"/>
      <c r="D43" s="519"/>
      <c r="E43" s="587"/>
      <c r="F43" s="587"/>
      <c r="G43" s="587"/>
      <c r="H43" s="525"/>
    </row>
    <row r="44" spans="1:8" ht="15" customHeight="1">
      <c r="A44" s="535"/>
      <c r="B44" s="548" t="s">
        <v>719</v>
      </c>
      <c r="C44" s="553"/>
      <c r="D44" s="519">
        <v>2020</v>
      </c>
      <c r="E44" s="587">
        <f>SUM('4.30'!E43,'4.30'!I43,'4.30 (samb)'!E44,'4.30 (samb)'!I44,'4.30 (3)'!E44,'4.30 (3)'!I44,'4.30 (4)'!E44,'4.30 (4)'!I44,)</f>
        <v>35427</v>
      </c>
      <c r="F44" s="587">
        <f>SUM('4.30'!F43,'4.30'!J43,'4.30 (samb)'!F44,'4.30 (samb)'!J44,'4.30 (3)'!F44,'4.30 (3)'!J44,'4.30 (4)'!F44,'4.30 (4)'!J44,)</f>
        <v>9787</v>
      </c>
      <c r="G44" s="587">
        <f>SUM('4.30'!G43,'4.30'!K43,'4.30 (samb)'!G44,'4.30 (samb)'!K44,'4.30 (3)'!G44,'4.30 (3)'!K44,'4.30 (4)'!G44,'4.30 (4)'!K44,)</f>
        <v>25640</v>
      </c>
      <c r="H44" s="525"/>
    </row>
    <row r="45" spans="1:8" ht="15" customHeight="1">
      <c r="A45" s="535"/>
      <c r="B45" s="508" t="s">
        <v>720</v>
      </c>
      <c r="C45" s="566"/>
      <c r="D45" s="519">
        <v>2021</v>
      </c>
      <c r="E45" s="587">
        <f>SUM('4.30'!E44,'4.30'!I44,'4.30 (samb)'!E45,'4.30 (samb)'!I45,'4.30 (3)'!E45,'4.30 (3)'!I45,'4.30 (4)'!E45,'4.30 (4)'!I45,)</f>
        <v>36780</v>
      </c>
      <c r="F45" s="587">
        <f>SUM('4.30'!F44,'4.30'!J44,'4.30 (samb)'!F45,'4.30 (samb)'!J45,'4.30 (3)'!F45,'4.30 (3)'!J45,'4.30 (4)'!F45,'4.30 (4)'!J45,)</f>
        <v>10295</v>
      </c>
      <c r="G45" s="587">
        <f>SUM('4.30'!G44,'4.30'!K44,'4.30 (samb)'!G45,'4.30 (samb)'!K45,'4.30 (3)'!G45,'4.30 (3)'!K45,'4.30 (4)'!G45,'4.30 (4)'!K45,)</f>
        <v>26485</v>
      </c>
      <c r="H45" s="525"/>
    </row>
    <row r="46" spans="1:8" ht="15" customHeight="1">
      <c r="A46" s="535"/>
      <c r="B46" s="508"/>
      <c r="C46" s="566"/>
      <c r="D46" s="519">
        <v>2022</v>
      </c>
      <c r="E46" s="587">
        <f>SUM('4.30'!E45,'4.30'!I45,'4.30 (samb)'!E46,'4.30 (samb)'!I46,'4.30 (3)'!E46,'4.30 (3)'!I46,'4.30 (4)'!E46,'4.30 (4)'!I46,)</f>
        <v>37992</v>
      </c>
      <c r="F46" s="587">
        <f>SUM('4.30'!F45,'4.30'!J45,'4.30 (samb)'!F46,'4.30 (samb)'!J46,'4.30 (3)'!F46,'4.30 (3)'!J46,'4.30 (4)'!F46,'4.30 (4)'!J46,)</f>
        <v>10830</v>
      </c>
      <c r="G46" s="587">
        <f>SUM('4.30'!G45,'4.30'!K45,'4.30 (samb)'!G46,'4.30 (samb)'!K46,'4.30 (3)'!G46,'4.30 (3)'!K46,'4.30 (4)'!G46,'4.30 (4)'!K46,)</f>
        <v>27162</v>
      </c>
      <c r="H46" s="525"/>
    </row>
    <row r="47" spans="1:8" ht="15" customHeight="1">
      <c r="A47" s="535"/>
      <c r="B47" s="508"/>
      <c r="C47" s="566"/>
      <c r="D47" s="519"/>
      <c r="E47" s="587"/>
      <c r="F47" s="587"/>
      <c r="G47" s="587"/>
      <c r="H47" s="525"/>
    </row>
    <row r="48" spans="1:8" ht="15" customHeight="1">
      <c r="A48" s="535"/>
      <c r="B48" s="548" t="s">
        <v>721</v>
      </c>
      <c r="C48" s="525"/>
      <c r="D48" s="519">
        <v>2020</v>
      </c>
      <c r="E48" s="587">
        <f>SUM('4.30'!E47,'4.30'!I47,'4.30 (samb)'!E48,'4.30 (samb)'!I48,'4.30 (3)'!E48,'4.30 (3)'!I48,'4.30 (4)'!E48,'4.30 (4)'!I48,)</f>
        <v>21192</v>
      </c>
      <c r="F48" s="587">
        <f>SUM('4.30'!F47,'4.30'!J47,'4.30 (samb)'!F48,'4.30 (samb)'!J48,'4.30 (3)'!F48,'4.30 (3)'!J48,'4.30 (4)'!F48,'4.30 (4)'!J48,)</f>
        <v>8397</v>
      </c>
      <c r="G48" s="587">
        <f>SUM('4.30'!G47,'4.30'!K47,'4.30 (samb)'!G48,'4.30 (samb)'!K48,'4.30 (3)'!G48,'4.30 (3)'!K48,'4.30 (4)'!G48,'4.30 (4)'!K48,)</f>
        <v>12795</v>
      </c>
      <c r="H48" s="525"/>
    </row>
    <row r="49" spans="1:8" ht="15" customHeight="1">
      <c r="A49" s="535"/>
      <c r="B49" s="549" t="s">
        <v>722</v>
      </c>
      <c r="C49" s="553"/>
      <c r="D49" s="519">
        <v>2021</v>
      </c>
      <c r="E49" s="587">
        <f>SUM('4.30'!E48,'4.30'!I48,'4.30 (samb)'!E49,'4.30 (samb)'!I49,'4.30 (3)'!E49,'4.30 (3)'!I49,'4.30 (4)'!E49,'4.30 (4)'!I49,)</f>
        <v>21055</v>
      </c>
      <c r="F49" s="587">
        <f>SUM('4.30'!F48,'4.30'!J48,'4.30 (samb)'!F49,'4.30 (samb)'!J49,'4.30 (3)'!F49,'4.30 (3)'!J49,'4.30 (4)'!F49,'4.30 (4)'!J49,)</f>
        <v>8550</v>
      </c>
      <c r="G49" s="587">
        <f>SUM('4.30'!G48,'4.30'!K48,'4.30 (samb)'!G49,'4.30 (samb)'!K49,'4.30 (3)'!G49,'4.30 (3)'!K49,'4.30 (4)'!G49,'4.30 (4)'!K49,)</f>
        <v>12505</v>
      </c>
      <c r="H49" s="525"/>
    </row>
    <row r="50" spans="1:8" ht="15" customHeight="1">
      <c r="A50" s="535"/>
      <c r="B50" s="549"/>
      <c r="C50" s="553"/>
      <c r="D50" s="519">
        <v>2022</v>
      </c>
      <c r="E50" s="587">
        <f>SUM('4.30'!E49,'4.30'!I49,'4.30 (samb)'!E50,'4.30 (samb)'!I50,'4.30 (3)'!E50,'4.30 (3)'!I50,'4.30 (4)'!E50,'4.30 (4)'!I50,)</f>
        <v>20802</v>
      </c>
      <c r="F50" s="587">
        <f>SUM('4.30'!F49,'4.30'!J49,'4.30 (samb)'!F50,'4.30 (samb)'!J50,'4.30 (3)'!F50,'4.30 (3)'!J50,'4.30 (4)'!F50,'4.30 (4)'!J50,)</f>
        <v>8573</v>
      </c>
      <c r="G50" s="587">
        <f>SUM('4.30'!G49,'4.30'!K49,'4.30 (samb)'!G50,'4.30 (samb)'!K50,'4.30 (3)'!G50,'4.30 (3)'!K50,'4.30 (4)'!G50,'4.30 (4)'!K50,)</f>
        <v>12229</v>
      </c>
      <c r="H50" s="525"/>
    </row>
    <row r="51" spans="1:8" ht="15" customHeight="1">
      <c r="A51" s="535"/>
      <c r="B51" s="549"/>
      <c r="C51" s="553"/>
      <c r="D51" s="519"/>
      <c r="E51" s="587"/>
      <c r="F51" s="587"/>
      <c r="G51" s="587"/>
      <c r="H51" s="525"/>
    </row>
    <row r="52" spans="1:8" ht="15" customHeight="1">
      <c r="A52" s="535"/>
      <c r="B52" s="548" t="s">
        <v>723</v>
      </c>
      <c r="C52" s="553"/>
      <c r="D52" s="519">
        <v>2020</v>
      </c>
      <c r="E52" s="587">
        <f>SUM('4.30'!E51,'4.30'!I51,'4.30 (samb)'!E52,'4.30 (samb)'!I52,'4.30 (3)'!E52,'4.30 (3)'!I52,'4.30 (4)'!E52,'4.30 (4)'!I52,)</f>
        <v>1811</v>
      </c>
      <c r="F52" s="587">
        <f>SUM('4.30'!F51,'4.30'!J51,'4.30 (samb)'!F52,'4.30 (samb)'!J52,'4.30 (3)'!F52,'4.30 (3)'!J52,'4.30 (4)'!F52,'4.30 (4)'!J52,)</f>
        <v>683</v>
      </c>
      <c r="G52" s="587">
        <f>SUM('4.30'!G51,'4.30'!K51,'4.30 (samb)'!G52,'4.30 (samb)'!K52,'4.30 (3)'!G52,'4.30 (3)'!K52,'4.30 (4)'!G52,'4.30 (4)'!K52,)</f>
        <v>1128</v>
      </c>
      <c r="H52" s="525"/>
    </row>
    <row r="53" spans="1:8" ht="15" customHeight="1">
      <c r="A53" s="535"/>
      <c r="B53" s="508" t="s">
        <v>724</v>
      </c>
      <c r="C53" s="566"/>
      <c r="D53" s="519">
        <v>2021</v>
      </c>
      <c r="E53" s="587">
        <f>SUM('4.30'!E52,'4.30'!I52,'4.30 (samb)'!E53,'4.30 (samb)'!I53,'4.30 (3)'!E53,'4.30 (3)'!I53,'4.30 (4)'!E53,'4.30 (4)'!I53,)</f>
        <v>1956</v>
      </c>
      <c r="F53" s="587">
        <f>SUM('4.30'!F52,'4.30'!J52,'4.30 (samb)'!F53,'4.30 (samb)'!J53,'4.30 (3)'!F53,'4.30 (3)'!J53,'4.30 (4)'!F53,'4.30 (4)'!J53,)</f>
        <v>707</v>
      </c>
      <c r="G53" s="587">
        <f>SUM('4.30'!G52,'4.30'!K52,'4.30 (samb)'!G53,'4.30 (samb)'!K53,'4.30 (3)'!G53,'4.30 (3)'!K53,'4.30 (4)'!G53,'4.30 (4)'!K53,)</f>
        <v>1249</v>
      </c>
      <c r="H53" s="525"/>
    </row>
    <row r="54" spans="1:8" ht="15" customHeight="1">
      <c r="A54" s="535"/>
      <c r="B54" s="508"/>
      <c r="C54" s="566"/>
      <c r="D54" s="519">
        <v>2022</v>
      </c>
      <c r="E54" s="587">
        <f>SUM('4.30'!E53,'4.30'!I53,'4.30 (samb)'!E54,'4.30 (samb)'!I54,'4.30 (3)'!E54,'4.30 (3)'!I54,'4.30 (4)'!E54,'4.30 (4)'!I54,)</f>
        <v>2763</v>
      </c>
      <c r="F54" s="587">
        <f>SUM('4.30'!F53,'4.30'!J53,'4.30 (samb)'!F54,'4.30 (samb)'!J54,'4.30 (3)'!F54,'4.30 (3)'!J54,'4.30 (4)'!F54,'4.30 (4)'!J54,)</f>
        <v>965</v>
      </c>
      <c r="G54" s="587">
        <f>SUM('4.30'!G53,'4.30'!K53,'4.30 (samb)'!G54,'4.30 (samb)'!K54,'4.30 (3)'!G54,'4.30 (3)'!K54,'4.30 (4)'!G54,'4.30 (4)'!K54,)</f>
        <v>1798</v>
      </c>
    </row>
    <row r="55" spans="1:8" ht="15" customHeight="1">
      <c r="A55" s="535"/>
      <c r="B55" s="508"/>
      <c r="C55" s="566"/>
      <c r="D55" s="519"/>
      <c r="E55" s="587"/>
      <c r="F55" s="587"/>
      <c r="G55" s="587"/>
      <c r="H55" s="525"/>
    </row>
    <row r="56" spans="1:8" ht="3.75" customHeight="1" thickBot="1">
      <c r="A56" s="567"/>
      <c r="B56" s="625"/>
      <c r="C56" s="625"/>
      <c r="D56" s="602"/>
      <c r="E56" s="602"/>
      <c r="F56" s="602"/>
      <c r="G56" s="602"/>
      <c r="H56" s="602"/>
    </row>
    <row r="57" spans="1:8" s="604" customFormat="1" ht="15" customHeight="1">
      <c r="A57" s="524"/>
      <c r="B57" s="525"/>
      <c r="C57" s="525"/>
      <c r="D57" s="519"/>
      <c r="E57" s="525"/>
      <c r="F57" s="633"/>
      <c r="G57" s="592"/>
      <c r="H57" s="374" t="s">
        <v>804</v>
      </c>
    </row>
    <row r="58" spans="1:8" s="604" customFormat="1" ht="18" customHeight="1">
      <c r="B58" s="598"/>
      <c r="C58" s="598"/>
      <c r="D58" s="626"/>
      <c r="E58" s="598"/>
      <c r="F58" s="598"/>
      <c r="G58" s="593"/>
      <c r="H58" s="375" t="s">
        <v>786</v>
      </c>
    </row>
    <row r="59" spans="1:8" ht="14.25" customHeight="1">
      <c r="H59" s="634"/>
    </row>
    <row r="60" spans="1:8" ht="15" customHeight="1"/>
    <row r="61" spans="1:8" ht="6" customHeight="1">
      <c r="A61" s="541"/>
      <c r="B61" s="535"/>
    </row>
    <row r="62" spans="1:8" ht="4.5" customHeight="1">
      <c r="A62" s="544"/>
      <c r="B62" s="570"/>
      <c r="C62" s="635"/>
      <c r="D62" s="636"/>
      <c r="E62" s="635"/>
      <c r="F62" s="635"/>
      <c r="G62" s="635"/>
    </row>
    <row r="63" spans="1:8" ht="13.5" customHeight="1">
      <c r="A63" s="544"/>
      <c r="B63" s="570"/>
      <c r="C63" s="635"/>
      <c r="D63" s="636"/>
      <c r="E63" s="635"/>
      <c r="F63" s="635"/>
      <c r="G63" s="635"/>
    </row>
    <row r="64" spans="1:8" ht="15.75" customHeight="1">
      <c r="A64" s="541"/>
      <c r="B64" s="570"/>
      <c r="C64" s="635"/>
      <c r="D64" s="636"/>
      <c r="E64" s="635"/>
      <c r="F64" s="635"/>
      <c r="G64" s="635"/>
    </row>
    <row r="65" spans="1:7" ht="17.25" customHeight="1">
      <c r="A65" s="544"/>
      <c r="B65" s="570"/>
      <c r="C65" s="635"/>
      <c r="D65" s="636"/>
      <c r="E65" s="635"/>
      <c r="F65" s="635"/>
      <c r="G65" s="635"/>
    </row>
    <row r="66" spans="1:7">
      <c r="A66" s="541"/>
      <c r="B66" s="635"/>
      <c r="C66" s="635"/>
      <c r="D66" s="636"/>
      <c r="E66" s="635"/>
      <c r="F66" s="635"/>
      <c r="G66" s="635"/>
    </row>
    <row r="67" spans="1:7" ht="1.5" customHeight="1">
      <c r="A67" s="544"/>
      <c r="B67" s="635"/>
      <c r="C67" s="635"/>
      <c r="D67" s="636"/>
      <c r="E67" s="635"/>
      <c r="F67" s="635"/>
      <c r="G67" s="635"/>
    </row>
    <row r="68" spans="1:7" ht="6.75" customHeight="1">
      <c r="A68" s="541"/>
      <c r="B68" s="635"/>
      <c r="C68" s="635"/>
      <c r="D68" s="636"/>
      <c r="E68" s="635"/>
      <c r="F68" s="635"/>
      <c r="G68" s="635"/>
    </row>
    <row r="69" spans="1:7" ht="15" customHeight="1">
      <c r="A69" s="541"/>
      <c r="B69" s="635"/>
      <c r="C69" s="635"/>
      <c r="D69" s="636"/>
      <c r="E69" s="635"/>
      <c r="F69" s="635"/>
      <c r="G69" s="635"/>
    </row>
    <row r="70" spans="1:7" ht="15" customHeight="1">
      <c r="A70" s="541"/>
      <c r="B70" s="635"/>
      <c r="C70" s="635"/>
      <c r="D70" s="636"/>
      <c r="E70" s="635"/>
      <c r="F70" s="635"/>
      <c r="G70" s="635"/>
    </row>
    <row r="71" spans="1:7" ht="19.5" customHeight="1">
      <c r="A71" s="544"/>
      <c r="B71" s="635"/>
      <c r="C71" s="635"/>
      <c r="D71" s="636"/>
      <c r="E71" s="635"/>
      <c r="F71" s="635"/>
      <c r="G71" s="635"/>
    </row>
    <row r="72" spans="1:7" ht="13.5" customHeight="1">
      <c r="A72" s="541"/>
      <c r="B72" s="635"/>
      <c r="C72" s="635"/>
      <c r="D72" s="636"/>
      <c r="E72" s="635"/>
      <c r="F72" s="635"/>
      <c r="G72" s="635"/>
    </row>
    <row r="73" spans="1:7" ht="15" customHeight="1">
      <c r="A73" s="544"/>
      <c r="B73" s="635"/>
      <c r="C73" s="635"/>
      <c r="D73" s="636"/>
      <c r="E73" s="635"/>
      <c r="F73" s="635"/>
      <c r="G73" s="635"/>
    </row>
    <row r="74" spans="1:7" ht="13.5" customHeight="1">
      <c r="A74" s="635"/>
      <c r="B74" s="635"/>
      <c r="C74" s="635"/>
      <c r="D74" s="636"/>
      <c r="E74" s="635"/>
      <c r="F74" s="635"/>
      <c r="G74" s="635"/>
    </row>
    <row r="75" spans="1:7" ht="15" customHeight="1"/>
    <row r="76" spans="1:7" ht="13.5" customHeight="1"/>
    <row r="77" spans="1:7" ht="15" customHeight="1"/>
    <row r="78" spans="1:7" ht="13.5" customHeight="1"/>
    <row r="79" spans="1:7" ht="15" customHeight="1"/>
    <row r="80" spans="1:7" ht="13.5" customHeight="1"/>
    <row r="81" spans="4:4" ht="15" customHeight="1"/>
    <row r="82" spans="4:4" ht="13.5" customHeight="1"/>
    <row r="83" spans="4:4" ht="15" customHeight="1"/>
    <row r="84" spans="4:4" s="535" customFormat="1" ht="13.5" customHeight="1">
      <c r="D84" s="563"/>
    </row>
    <row r="85" spans="4:4" s="535" customFormat="1" ht="15" customHeight="1">
      <c r="D85" s="563"/>
    </row>
    <row r="86" spans="4:4" s="535" customFormat="1" ht="13.5" customHeight="1">
      <c r="D86" s="563"/>
    </row>
    <row r="87" spans="4:4" s="535" customFormat="1" ht="15" customHeight="1">
      <c r="D87" s="563"/>
    </row>
    <row r="88" spans="4:4" s="535" customFormat="1" ht="13.5" customHeight="1">
      <c r="D88" s="563"/>
    </row>
    <row r="89" spans="4:4" s="535" customFormat="1" ht="1.5" customHeight="1">
      <c r="D89" s="563"/>
    </row>
    <row r="90" spans="4:4" s="479" customFormat="1" ht="16.5" customHeight="1">
      <c r="D90" s="571"/>
    </row>
    <row r="91" spans="4:4" s="479" customFormat="1" ht="12" customHeight="1">
      <c r="D91" s="571"/>
    </row>
    <row r="92" spans="4:4" s="535" customFormat="1" ht="9.75" customHeight="1">
      <c r="D92" s="563"/>
    </row>
    <row r="93" spans="4:4" s="535" customFormat="1" ht="15" customHeight="1">
      <c r="D93" s="563"/>
    </row>
    <row r="94" spans="4:4" s="535" customFormat="1" ht="15" customHeight="1">
      <c r="D94" s="563"/>
    </row>
    <row r="95" spans="4:4" s="535" customFormat="1" ht="9.75" customHeight="1">
      <c r="D95" s="563"/>
    </row>
    <row r="96" spans="4:4" s="535" customFormat="1" ht="15" customHeight="1">
      <c r="D96" s="563"/>
    </row>
    <row r="97" spans="4:4" s="535" customFormat="1" ht="9.75" customHeight="1">
      <c r="D97" s="563"/>
    </row>
    <row r="98" spans="4:4" s="535" customFormat="1" ht="15" customHeight="1">
      <c r="D98" s="563"/>
    </row>
    <row r="99" spans="4:4" s="535" customFormat="1" ht="9.75" customHeight="1">
      <c r="D99" s="563"/>
    </row>
    <row r="100" spans="4:4" s="535" customFormat="1" ht="9.75" customHeight="1">
      <c r="D100" s="563"/>
    </row>
    <row r="101" spans="4:4" s="535" customFormat="1" ht="15" customHeight="1">
      <c r="D101" s="563"/>
    </row>
    <row r="102" spans="4:4" s="535" customFormat="1" ht="9.75" customHeight="1">
      <c r="D102" s="563"/>
    </row>
    <row r="103" spans="4:4" s="535" customFormat="1" ht="9.75" customHeight="1">
      <c r="D103" s="563"/>
    </row>
    <row r="104" spans="4:4" s="535" customFormat="1" ht="15" customHeight="1">
      <c r="D104" s="563"/>
    </row>
    <row r="105" spans="4:4" s="535" customFormat="1" ht="9.75" customHeight="1">
      <c r="D105" s="563"/>
    </row>
    <row r="106" spans="4:4" s="535" customFormat="1" ht="15" customHeight="1">
      <c r="D106" s="563"/>
    </row>
    <row r="107" spans="4:4" s="535" customFormat="1" ht="9.75" customHeight="1">
      <c r="D107" s="563"/>
    </row>
    <row r="108" spans="4:4" s="535" customFormat="1" ht="15" customHeight="1">
      <c r="D108" s="563"/>
    </row>
    <row r="109" spans="4:4" s="535" customFormat="1" ht="9.75" customHeight="1">
      <c r="D109" s="563"/>
    </row>
    <row r="110" spans="4:4" s="535" customFormat="1" ht="15" customHeight="1">
      <c r="D110" s="563"/>
    </row>
    <row r="111" spans="4:4" s="535" customFormat="1" ht="9.75" customHeight="1">
      <c r="D111" s="563"/>
    </row>
    <row r="112" spans="4:4" s="535" customFormat="1" ht="18" customHeight="1">
      <c r="D112" s="563"/>
    </row>
    <row r="113" spans="4:4" s="535" customFormat="1" ht="15" customHeight="1">
      <c r="D113" s="563"/>
    </row>
    <row r="114" spans="4:4" s="535" customFormat="1" ht="9.75" customHeight="1">
      <c r="D114" s="563"/>
    </row>
    <row r="115" spans="4:4" s="535" customFormat="1" ht="15" customHeight="1">
      <c r="D115" s="563"/>
    </row>
    <row r="116" spans="4:4" s="535" customFormat="1" ht="9.75" customHeight="1">
      <c r="D116" s="563"/>
    </row>
    <row r="117" spans="4:4" s="535" customFormat="1" ht="5.0999999999999996" customHeight="1">
      <c r="D117" s="563"/>
    </row>
    <row r="118" spans="4:4" s="535" customFormat="1" ht="11.1" customHeight="1">
      <c r="D118" s="563"/>
    </row>
    <row r="119" spans="4:4" s="535" customFormat="1" ht="11.1" customHeight="1">
      <c r="D119" s="563"/>
    </row>
    <row r="120" spans="4:4" s="535" customFormat="1" ht="11.25" customHeight="1">
      <c r="D120" s="563"/>
    </row>
    <row r="121" spans="4:4" s="535" customFormat="1" ht="5.25" customHeight="1">
      <c r="D121" s="563"/>
    </row>
    <row r="122" spans="4:4" s="535" customFormat="1" ht="4.1500000000000004" customHeight="1">
      <c r="D122" s="563"/>
    </row>
    <row r="123" spans="4:4" s="535" customFormat="1" ht="11.1" customHeight="1">
      <c r="D123" s="563"/>
    </row>
    <row r="124" spans="4:4" s="535" customFormat="1" ht="10.5" customHeigh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  <row r="511" spans="4:4" s="535" customFormat="1">
      <c r="D511" s="563"/>
    </row>
    <row r="512" spans="4:4" s="535" customFormat="1">
      <c r="D512" s="563"/>
    </row>
    <row r="513" spans="4:4" s="535" customFormat="1">
      <c r="D513" s="563"/>
    </row>
    <row r="514" spans="4:4" s="535" customFormat="1">
      <c r="D514" s="563"/>
    </row>
    <row r="515" spans="4:4" s="535" customFormat="1">
      <c r="D515" s="563"/>
    </row>
    <row r="516" spans="4:4" s="535" customFormat="1">
      <c r="D516" s="563"/>
    </row>
    <row r="517" spans="4:4" s="535" customFormat="1">
      <c r="D517" s="563"/>
    </row>
    <row r="518" spans="4:4" s="535" customFormat="1">
      <c r="D518" s="563"/>
    </row>
    <row r="519" spans="4:4" s="535" customFormat="1">
      <c r="D519" s="563"/>
    </row>
    <row r="520" spans="4:4" s="535" customFormat="1">
      <c r="D520" s="563"/>
    </row>
    <row r="521" spans="4:4" s="535" customFormat="1">
      <c r="D521" s="563"/>
    </row>
    <row r="522" spans="4:4" s="535" customFormat="1">
      <c r="D522" s="563"/>
    </row>
    <row r="523" spans="4:4" s="535" customFormat="1">
      <c r="D523" s="563"/>
    </row>
    <row r="524" spans="4:4" s="535" customFormat="1">
      <c r="D524" s="563"/>
    </row>
    <row r="525" spans="4:4" s="535" customFormat="1">
      <c r="D525" s="563"/>
    </row>
    <row r="526" spans="4:4" s="535" customFormat="1">
      <c r="D526" s="563"/>
    </row>
    <row r="527" spans="4:4" s="535" customFormat="1">
      <c r="D527" s="563"/>
    </row>
    <row r="528" spans="4:4" s="535" customFormat="1">
      <c r="D528" s="563"/>
    </row>
    <row r="529" spans="4:4" s="535" customFormat="1">
      <c r="D529" s="563"/>
    </row>
    <row r="530" spans="4:4" s="535" customFormat="1">
      <c r="D530" s="563"/>
    </row>
    <row r="531" spans="4:4" s="535" customFormat="1">
      <c r="D531" s="563"/>
    </row>
    <row r="532" spans="4:4" s="535" customFormat="1">
      <c r="D532" s="563"/>
    </row>
    <row r="533" spans="4:4" s="535" customFormat="1">
      <c r="D533" s="563"/>
    </row>
    <row r="534" spans="4:4" s="535" customFormat="1">
      <c r="D534" s="563"/>
    </row>
    <row r="535" spans="4:4" s="535" customFormat="1">
      <c r="D535" s="563"/>
    </row>
    <row r="536" spans="4:4" s="535" customFormat="1">
      <c r="D536" s="563"/>
    </row>
    <row r="537" spans="4:4" s="535" customFormat="1">
      <c r="D537" s="563"/>
    </row>
    <row r="538" spans="4:4" s="535" customFormat="1">
      <c r="D538" s="563"/>
    </row>
    <row r="539" spans="4:4" s="535" customFormat="1">
      <c r="D539" s="563"/>
    </row>
    <row r="540" spans="4:4" s="535" customFormat="1">
      <c r="D540" s="563"/>
    </row>
    <row r="541" spans="4:4" s="535" customFormat="1">
      <c r="D541" s="563"/>
    </row>
    <row r="542" spans="4:4" s="535" customFormat="1">
      <c r="D542" s="563"/>
    </row>
    <row r="543" spans="4:4" s="535" customFormat="1">
      <c r="D543" s="563"/>
    </row>
    <row r="544" spans="4:4" s="535" customFormat="1">
      <c r="D544" s="563"/>
    </row>
    <row r="545" spans="4:4" s="535" customFormat="1">
      <c r="D545" s="563"/>
    </row>
  </sheetData>
  <mergeCells count="2">
    <mergeCell ref="E10:G10"/>
    <mergeCell ref="E11:G11"/>
  </mergeCells>
  <hyperlinks>
    <hyperlink ref="G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6" orientation="portrait"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703</v>
      </c>
      <c r="F10" s="2357"/>
      <c r="G10" s="2357"/>
      <c r="H10" s="508"/>
      <c r="I10" s="2357" t="s">
        <v>704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8" t="s">
        <v>706</v>
      </c>
      <c r="F11" s="2358"/>
      <c r="G11" s="2358"/>
      <c r="H11" s="566"/>
      <c r="I11" s="2358" t="s">
        <v>707</v>
      </c>
      <c r="J11" s="2358"/>
      <c r="K11" s="2358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36">
        <v>2023</v>
      </c>
      <c r="E16" s="586">
        <f t="shared" ref="E16:G17" si="0">SUM(E19,E22,E25,E28,E31,E34,E37,E40,E43,E46,E49)</f>
        <v>45770</v>
      </c>
      <c r="F16" s="586">
        <f t="shared" si="0"/>
        <v>20506</v>
      </c>
      <c r="G16" s="586">
        <f t="shared" si="0"/>
        <v>25264</v>
      </c>
      <c r="H16" s="600"/>
      <c r="I16" s="586">
        <f t="shared" ref="I16:K17" si="1">SUM(I19,I22,I25,I28,I31,I34,I37,I40,I43,I46,I49)</f>
        <v>53787</v>
      </c>
      <c r="J16" s="586">
        <f t="shared" si="1"/>
        <v>20915</v>
      </c>
      <c r="K16" s="586">
        <f t="shared" si="1"/>
        <v>32872</v>
      </c>
      <c r="L16" s="525"/>
      <c r="M16" s="535"/>
    </row>
    <row r="17" spans="1:15" ht="14.1" customHeight="1">
      <c r="A17" s="535"/>
      <c r="B17" s="508" t="s">
        <v>7</v>
      </c>
      <c r="C17" s="525"/>
      <c r="D17" s="1636">
        <v>2024</v>
      </c>
      <c r="E17" s="586">
        <f t="shared" si="0"/>
        <v>45002</v>
      </c>
      <c r="F17" s="586">
        <f t="shared" si="0"/>
        <v>19852</v>
      </c>
      <c r="G17" s="586">
        <f t="shared" si="0"/>
        <v>25150</v>
      </c>
      <c r="H17" s="600"/>
      <c r="I17" s="586">
        <f t="shared" si="1"/>
        <v>55790</v>
      </c>
      <c r="J17" s="586">
        <f t="shared" si="1"/>
        <v>22173</v>
      </c>
      <c r="K17" s="586">
        <f t="shared" si="1"/>
        <v>33617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587">
        <f>SUM(F19:G19)</f>
        <v>1203</v>
      </c>
      <c r="F19" s="587">
        <v>597</v>
      </c>
      <c r="G19" s="587">
        <v>606</v>
      </c>
      <c r="H19" s="587"/>
      <c r="I19" s="587">
        <f>SUM(J19:K19)</f>
        <v>566</v>
      </c>
      <c r="J19" s="587">
        <v>259</v>
      </c>
      <c r="K19" s="587">
        <v>307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587">
        <f>SUM(F20:G20)</f>
        <v>1264</v>
      </c>
      <c r="F20" s="587">
        <v>611</v>
      </c>
      <c r="G20" s="587">
        <v>653</v>
      </c>
      <c r="H20" s="587"/>
      <c r="I20" s="587">
        <f>SUM(J20:K20)</f>
        <v>793</v>
      </c>
      <c r="J20" s="587">
        <v>367</v>
      </c>
      <c r="K20" s="587">
        <v>426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6466</v>
      </c>
      <c r="F22" s="587">
        <v>2052</v>
      </c>
      <c r="G22" s="587">
        <v>4414</v>
      </c>
      <c r="H22" s="587"/>
      <c r="I22" s="587">
        <f>SUM(J22:K22)</f>
        <v>7986</v>
      </c>
      <c r="J22" s="587">
        <v>1946</v>
      </c>
      <c r="K22" s="587">
        <v>6040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6689</v>
      </c>
      <c r="F23" s="587">
        <v>2075</v>
      </c>
      <c r="G23" s="587">
        <v>4614</v>
      </c>
      <c r="H23" s="587"/>
      <c r="I23" s="587">
        <f>SUM(J23:K23)</f>
        <v>7403</v>
      </c>
      <c r="J23" s="587">
        <v>1812</v>
      </c>
      <c r="K23" s="587">
        <v>5591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6047</v>
      </c>
      <c r="F25" s="587">
        <v>2683</v>
      </c>
      <c r="G25" s="587">
        <v>3364</v>
      </c>
      <c r="H25" s="587"/>
      <c r="I25" s="587">
        <f>SUM(J25:K25)</f>
        <v>4839</v>
      </c>
      <c r="J25" s="587">
        <v>1764</v>
      </c>
      <c r="K25" s="587">
        <v>3075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6062</v>
      </c>
      <c r="F26" s="587">
        <v>2599</v>
      </c>
      <c r="G26" s="587">
        <v>3463</v>
      </c>
      <c r="H26" s="587"/>
      <c r="I26" s="587">
        <f>SUM(J26:K26)</f>
        <v>5070</v>
      </c>
      <c r="J26" s="587">
        <v>1892</v>
      </c>
      <c r="K26" s="587">
        <v>3178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3623</v>
      </c>
      <c r="F28" s="587">
        <v>1508</v>
      </c>
      <c r="G28" s="587">
        <v>2115</v>
      </c>
      <c r="H28" s="587"/>
      <c r="I28" s="587">
        <f>SUM(J28:K28)</f>
        <v>4078</v>
      </c>
      <c r="J28" s="587">
        <v>1463</v>
      </c>
      <c r="K28" s="587">
        <v>2615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3405</v>
      </c>
      <c r="F29" s="587">
        <v>1342</v>
      </c>
      <c r="G29" s="587">
        <v>2063</v>
      </c>
      <c r="H29" s="587"/>
      <c r="I29" s="587">
        <f>SUM(J29:K29)</f>
        <v>4293</v>
      </c>
      <c r="J29" s="587">
        <v>1364</v>
      </c>
      <c r="K29" s="587">
        <v>2929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9710</v>
      </c>
      <c r="F31" s="587">
        <v>4633</v>
      </c>
      <c r="G31" s="587">
        <v>5077</v>
      </c>
      <c r="H31" s="587"/>
      <c r="I31" s="587">
        <f>SUM(J31:K31)</f>
        <v>10918</v>
      </c>
      <c r="J31" s="587">
        <v>4346</v>
      </c>
      <c r="K31" s="587">
        <v>6572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9139</v>
      </c>
      <c r="F32" s="587">
        <v>4301</v>
      </c>
      <c r="G32" s="587">
        <v>4838</v>
      </c>
      <c r="H32" s="587"/>
      <c r="I32" s="587">
        <f>SUM(J32:K32)</f>
        <v>11635</v>
      </c>
      <c r="J32" s="587">
        <v>4552</v>
      </c>
      <c r="K32" s="587">
        <v>7083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587">
        <f>SUM(F34:G34)</f>
        <v>3676</v>
      </c>
      <c r="F34" s="587">
        <v>1563</v>
      </c>
      <c r="G34" s="587">
        <v>2113</v>
      </c>
      <c r="H34" s="587"/>
      <c r="I34" s="587">
        <f>SUM(J34:K34)</f>
        <v>4437</v>
      </c>
      <c r="J34" s="587">
        <v>1464</v>
      </c>
      <c r="K34" s="587">
        <v>2973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>
        <f>SUM(F35:G35)</f>
        <v>3685</v>
      </c>
      <c r="F35" s="587">
        <v>1579</v>
      </c>
      <c r="G35" s="587">
        <v>2106</v>
      </c>
      <c r="H35" s="587"/>
      <c r="I35" s="587">
        <f>SUM(J35:K35)</f>
        <v>4182</v>
      </c>
      <c r="J35" s="587">
        <v>1458</v>
      </c>
      <c r="K35" s="587">
        <v>2724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587">
        <f>SUM(F37:G37)</f>
        <v>2191</v>
      </c>
      <c r="F37" s="587">
        <v>1327</v>
      </c>
      <c r="G37" s="587">
        <v>864</v>
      </c>
      <c r="H37" s="587"/>
      <c r="I37" s="587">
        <f>SUM(J37:K37)</f>
        <v>3173</v>
      </c>
      <c r="J37" s="587">
        <v>1707</v>
      </c>
      <c r="K37" s="587">
        <v>1466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>
        <f>SUM(F38:G38)</f>
        <v>2414</v>
      </c>
      <c r="F38" s="587">
        <v>1430</v>
      </c>
      <c r="G38" s="587">
        <v>984</v>
      </c>
      <c r="H38" s="587"/>
      <c r="I38" s="587">
        <f>SUM(J38:K38)</f>
        <v>3712</v>
      </c>
      <c r="J38" s="587">
        <v>2097</v>
      </c>
      <c r="K38" s="587">
        <v>1615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587">
        <f>SUM(F40:G40)</f>
        <v>7954</v>
      </c>
      <c r="F40" s="587">
        <v>4169</v>
      </c>
      <c r="G40" s="587">
        <v>3785</v>
      </c>
      <c r="H40" s="587"/>
      <c r="I40" s="587">
        <f>SUM(J40:K40)</f>
        <v>7431</v>
      </c>
      <c r="J40" s="587">
        <v>4066</v>
      </c>
      <c r="K40" s="587">
        <v>3365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>
        <f>SUM(F41:G41)</f>
        <v>7776</v>
      </c>
      <c r="F41" s="587">
        <v>4109</v>
      </c>
      <c r="G41" s="587">
        <v>3667</v>
      </c>
      <c r="H41" s="587"/>
      <c r="I41" s="587">
        <f>SUM(J41:K41)</f>
        <v>7663</v>
      </c>
      <c r="J41" s="587">
        <v>4336</v>
      </c>
      <c r="K41" s="587">
        <v>3327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587">
        <f>SUM(F43:G43)</f>
        <v>756</v>
      </c>
      <c r="F43" s="587">
        <v>334</v>
      </c>
      <c r="G43" s="587">
        <v>422</v>
      </c>
      <c r="H43" s="587"/>
      <c r="I43" s="587">
        <f>SUM(J43:K43)</f>
        <v>875</v>
      </c>
      <c r="J43" s="587">
        <v>333</v>
      </c>
      <c r="K43" s="587">
        <v>542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587">
        <f>SUM(F44:G44)</f>
        <v>760</v>
      </c>
      <c r="F44" s="587">
        <v>329</v>
      </c>
      <c r="G44" s="587">
        <v>431</v>
      </c>
      <c r="H44" s="587"/>
      <c r="I44" s="587">
        <f>SUM(J44:K44)</f>
        <v>725</v>
      </c>
      <c r="J44" s="587">
        <v>299</v>
      </c>
      <c r="K44" s="587">
        <v>426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3400</v>
      </c>
      <c r="F46" s="587">
        <v>1220</v>
      </c>
      <c r="G46" s="587">
        <v>2180</v>
      </c>
      <c r="H46" s="587"/>
      <c r="I46" s="587">
        <f>SUM(J46:K46)</f>
        <v>8437</v>
      </c>
      <c r="J46" s="587">
        <v>3053</v>
      </c>
      <c r="K46" s="587">
        <v>5384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3127</v>
      </c>
      <c r="F47" s="587">
        <v>1101</v>
      </c>
      <c r="G47" s="587">
        <v>2026</v>
      </c>
      <c r="H47" s="587"/>
      <c r="I47" s="587">
        <f>SUM(J47:K47)</f>
        <v>9071</v>
      </c>
      <c r="J47" s="587">
        <v>3341</v>
      </c>
      <c r="K47" s="587">
        <v>5730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744</v>
      </c>
      <c r="F49" s="587">
        <v>420</v>
      </c>
      <c r="G49" s="587">
        <v>324</v>
      </c>
      <c r="H49" s="587"/>
      <c r="I49" s="587">
        <f>SUM(J49:K49)</f>
        <v>1047</v>
      </c>
      <c r="J49" s="587">
        <v>514</v>
      </c>
      <c r="K49" s="587">
        <v>533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681</v>
      </c>
      <c r="F50" s="587">
        <v>376</v>
      </c>
      <c r="G50" s="587">
        <v>305</v>
      </c>
      <c r="H50" s="587"/>
      <c r="I50" s="587">
        <f>SUM(J50:K50)</f>
        <v>1243</v>
      </c>
      <c r="J50" s="587">
        <v>655</v>
      </c>
      <c r="K50" s="587">
        <v>588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37"/>
    </row>
    <row r="56" spans="1:15" s="535" customFormat="1" ht="15" customHeight="1">
      <c r="C56" s="628"/>
      <c r="D56" s="1637"/>
    </row>
    <row r="57" spans="1:15" s="535" customFormat="1" ht="9.75" customHeight="1">
      <c r="C57" s="536"/>
      <c r="D57" s="1638"/>
    </row>
    <row r="58" spans="1:15" s="535" customFormat="1" ht="15" customHeight="1">
      <c r="C58" s="1637"/>
      <c r="D58" s="1637"/>
    </row>
    <row r="59" spans="1:15" s="535" customFormat="1" ht="9.75" customHeight="1">
      <c r="C59" s="536"/>
      <c r="D59" s="1638"/>
    </row>
    <row r="60" spans="1:15" s="535" customFormat="1" ht="15" customHeight="1">
      <c r="C60" s="628"/>
      <c r="D60" s="1637"/>
    </row>
    <row r="61" spans="1:15" s="535" customFormat="1" ht="9.75" customHeight="1">
      <c r="C61" s="536"/>
      <c r="D61" s="1637"/>
    </row>
    <row r="62" spans="1:15" s="535" customFormat="1" ht="9.75" customHeight="1">
      <c r="D62" s="1638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37"/>
    </row>
    <row r="67" spans="2:13" s="535" customFormat="1" ht="9.75" customHeight="1">
      <c r="C67" s="536"/>
      <c r="D67" s="1638"/>
    </row>
    <row r="68" spans="2:13" s="535" customFormat="1" ht="15" customHeight="1">
      <c r="C68" s="628"/>
      <c r="D68" s="1637"/>
    </row>
    <row r="69" spans="2:13" s="535" customFormat="1" ht="9.75" customHeight="1">
      <c r="C69" s="536"/>
      <c r="D69" s="1638"/>
    </row>
    <row r="70" spans="2:13" s="535" customFormat="1" ht="15" customHeight="1">
      <c r="C70" s="628"/>
      <c r="D70" s="1637"/>
    </row>
    <row r="71" spans="2:13" s="535" customFormat="1" ht="9.75" customHeight="1">
      <c r="C71" s="536"/>
      <c r="D71" s="1638"/>
    </row>
    <row r="72" spans="2:13" s="535" customFormat="1" ht="15" customHeight="1">
      <c r="C72" s="628"/>
      <c r="D72" s="1637"/>
    </row>
    <row r="73" spans="2:13" s="535" customFormat="1" ht="9.75" customHeight="1">
      <c r="D73" s="1638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U91"/>
  <sheetViews>
    <sheetView view="pageBreakPreview" zoomScale="80" zoomScaleNormal="100" zoomScaleSheetLayoutView="80" workbookViewId="0">
      <selection activeCell="L1" sqref="L1:L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8.140625" style="155" customWidth="1"/>
    <col min="4" max="4" width="9.7109375" style="156" customWidth="1"/>
    <col min="5" max="6" width="13.140625" style="157" customWidth="1"/>
    <col min="7" max="7" width="15.5703125" style="157" customWidth="1"/>
    <col min="8" max="8" width="1.5703125" style="157" customWidth="1"/>
    <col min="9" max="10" width="13.42578125" style="157" customWidth="1"/>
    <col min="11" max="11" width="14.5703125" style="157" customWidth="1"/>
    <col min="12" max="12" width="1.85546875" style="155" customWidth="1"/>
    <col min="13" max="16384" width="11.85546875" style="155"/>
  </cols>
  <sheetData>
    <row r="1" spans="1:12">
      <c r="L1" s="2380" t="s">
        <v>110</v>
      </c>
    </row>
    <row r="2" spans="1:12">
      <c r="L2" s="2381" t="s">
        <v>111</v>
      </c>
    </row>
    <row r="3" spans="1:12" ht="8.1" customHeight="1">
      <c r="G3" s="155"/>
    </row>
    <row r="4" spans="1:12" ht="8.1" customHeight="1"/>
    <row r="5" spans="1:12" s="158" customFormat="1">
      <c r="B5" s="159" t="s">
        <v>1397</v>
      </c>
      <c r="C5" s="1066" t="s">
        <v>776</v>
      </c>
      <c r="D5" s="161"/>
      <c r="E5" s="162"/>
      <c r="F5" s="162"/>
      <c r="G5" s="162"/>
      <c r="H5" s="162"/>
      <c r="I5" s="162"/>
      <c r="J5" s="162"/>
      <c r="K5" s="162"/>
    </row>
    <row r="6" spans="1:12" s="1950" customFormat="1">
      <c r="B6" s="1951"/>
      <c r="C6" s="2014" t="s">
        <v>1177</v>
      </c>
      <c r="D6" s="1953"/>
      <c r="E6" s="1951"/>
      <c r="F6" s="1951"/>
      <c r="G6" s="1951"/>
      <c r="H6" s="1951"/>
      <c r="I6" s="1951"/>
      <c r="J6" s="1951"/>
      <c r="K6" s="1951"/>
    </row>
    <row r="7" spans="1:12" s="164" customFormat="1" ht="14.25">
      <c r="B7" s="165" t="s">
        <v>1398</v>
      </c>
      <c r="C7" s="166" t="s">
        <v>785</v>
      </c>
      <c r="D7" s="167"/>
      <c r="E7" s="165"/>
      <c r="F7" s="165"/>
      <c r="G7" s="165"/>
      <c r="H7" s="165"/>
      <c r="I7" s="165"/>
      <c r="J7" s="165"/>
      <c r="K7" s="165"/>
    </row>
    <row r="8" spans="1:12" s="164" customFormat="1" ht="14.25">
      <c r="B8" s="165"/>
      <c r="C8" s="1069" t="s">
        <v>1186</v>
      </c>
      <c r="D8" s="167"/>
      <c r="E8" s="165"/>
      <c r="F8" s="165"/>
      <c r="G8" s="165"/>
      <c r="H8" s="165"/>
      <c r="I8" s="165"/>
      <c r="J8" s="165"/>
      <c r="K8" s="165"/>
    </row>
    <row r="9" spans="1:12" s="168" customFormat="1" ht="9.9499999999999993" customHeight="1" thickBot="1">
      <c r="B9" s="169"/>
      <c r="C9" s="169"/>
      <c r="D9" s="170"/>
      <c r="E9" s="171"/>
      <c r="F9" s="171"/>
      <c r="G9" s="171"/>
      <c r="H9" s="171"/>
      <c r="I9" s="171"/>
      <c r="J9" s="171"/>
      <c r="K9" s="171"/>
      <c r="L9" s="171"/>
    </row>
    <row r="10" spans="1:12" s="177" customFormat="1" ht="5.25" customHeight="1" thickTop="1">
      <c r="A10" s="172"/>
      <c r="B10" s="173"/>
      <c r="C10" s="174"/>
      <c r="D10" s="175"/>
      <c r="E10" s="176"/>
      <c r="F10" s="176"/>
      <c r="G10" s="176"/>
      <c r="H10" s="176"/>
      <c r="I10" s="176"/>
      <c r="J10" s="176"/>
      <c r="K10" s="176"/>
      <c r="L10" s="176"/>
    </row>
    <row r="11" spans="1:12" s="177" customFormat="1" ht="16.5" customHeight="1">
      <c r="A11" s="178"/>
      <c r="B11" s="178" t="s">
        <v>0</v>
      </c>
      <c r="C11" s="179"/>
      <c r="D11" s="180" t="s">
        <v>1</v>
      </c>
      <c r="E11" s="2297" t="s">
        <v>788</v>
      </c>
      <c r="F11" s="2297"/>
      <c r="G11" s="2297"/>
      <c r="H11" s="2297"/>
      <c r="I11" s="2297"/>
      <c r="J11" s="2297"/>
      <c r="K11" s="2297"/>
      <c r="L11" s="181"/>
    </row>
    <row r="12" spans="1:12" s="177" customFormat="1" ht="16.5" customHeight="1">
      <c r="A12" s="183"/>
      <c r="B12" s="183" t="s">
        <v>5</v>
      </c>
      <c r="C12" s="184"/>
      <c r="D12" s="185" t="s">
        <v>6</v>
      </c>
      <c r="E12" s="2298" t="s">
        <v>789</v>
      </c>
      <c r="F12" s="2298"/>
      <c r="G12" s="2298"/>
      <c r="H12" s="2298"/>
      <c r="I12" s="2298"/>
      <c r="J12" s="2298"/>
      <c r="K12" s="2298"/>
      <c r="L12" s="186"/>
    </row>
    <row r="13" spans="1:12" s="177" customFormat="1">
      <c r="A13" s="183"/>
      <c r="B13" s="183"/>
      <c r="C13" s="184"/>
      <c r="D13" s="185"/>
      <c r="E13" s="2302" t="s">
        <v>770</v>
      </c>
      <c r="F13" s="2302"/>
      <c r="G13" s="2302"/>
      <c r="H13" s="180"/>
      <c r="I13" s="2302" t="s">
        <v>771</v>
      </c>
      <c r="J13" s="2302"/>
      <c r="K13" s="2302"/>
      <c r="L13" s="186"/>
    </row>
    <row r="14" spans="1:12" s="177" customFormat="1">
      <c r="A14" s="183"/>
      <c r="B14" s="183"/>
      <c r="C14" s="184"/>
      <c r="D14" s="185"/>
      <c r="E14" s="1070" t="s">
        <v>2</v>
      </c>
      <c r="F14" s="1070" t="s">
        <v>775</v>
      </c>
      <c r="G14" s="1070" t="s">
        <v>34</v>
      </c>
      <c r="H14" s="1070"/>
      <c r="I14" s="1070" t="s">
        <v>2</v>
      </c>
      <c r="J14" s="1070" t="s">
        <v>775</v>
      </c>
      <c r="K14" s="1070" t="s">
        <v>34</v>
      </c>
      <c r="L14" s="186"/>
    </row>
    <row r="15" spans="1:12" s="177" customFormat="1">
      <c r="A15" s="183"/>
      <c r="B15" s="183"/>
      <c r="C15" s="184"/>
      <c r="D15" s="185"/>
      <c r="E15" s="1071" t="s">
        <v>7</v>
      </c>
      <c r="F15" s="1071" t="s">
        <v>35</v>
      </c>
      <c r="G15" s="1071" t="s">
        <v>36</v>
      </c>
      <c r="H15" s="1071"/>
      <c r="I15" s="1071" t="s">
        <v>7</v>
      </c>
      <c r="J15" s="1071" t="s">
        <v>35</v>
      </c>
      <c r="K15" s="1071" t="s">
        <v>36</v>
      </c>
      <c r="L15" s="186"/>
    </row>
    <row r="16" spans="1:12" s="177" customFormat="1" ht="7.5" customHeight="1">
      <c r="A16" s="189"/>
      <c r="B16" s="189"/>
      <c r="C16" s="190"/>
      <c r="D16" s="191"/>
      <c r="E16" s="192"/>
      <c r="F16" s="192"/>
      <c r="G16" s="192"/>
      <c r="H16" s="192"/>
      <c r="I16" s="192"/>
      <c r="J16" s="192"/>
      <c r="K16" s="192"/>
      <c r="L16" s="192"/>
    </row>
    <row r="17" spans="2:11" ht="8.1" customHeight="1">
      <c r="B17" s="288"/>
      <c r="C17" s="288"/>
      <c r="D17" s="289"/>
      <c r="E17" s="290"/>
      <c r="F17" s="290"/>
      <c r="G17" s="290"/>
      <c r="H17" s="290"/>
      <c r="I17" s="290"/>
      <c r="J17" s="290"/>
      <c r="K17" s="290"/>
    </row>
    <row r="18" spans="2:11" s="193" customFormat="1" ht="15" customHeight="1">
      <c r="B18" s="198" t="s">
        <v>12</v>
      </c>
      <c r="C18" s="199"/>
      <c r="D18" s="200">
        <v>2022</v>
      </c>
      <c r="E18" s="291">
        <f t="shared" ref="E18:E20" si="0">SUM(E22,E26,E30,E34,E38,E42,E46,E50,E54,E58,E62,E66,E70,E74,E78,E82)</f>
        <v>11394</v>
      </c>
      <c r="F18" s="291">
        <f t="shared" ref="F18:G20" si="1">SUM(F22,F26,F30,F34,F38,F42,F46,F50,F54,F58,F62,F66,F70,F74,F78,F82)</f>
        <v>2256</v>
      </c>
      <c r="G18" s="291">
        <f t="shared" si="1"/>
        <v>9199</v>
      </c>
      <c r="H18" s="291"/>
      <c r="I18" s="291">
        <f t="shared" ref="I18:I20" si="2">SUM(I22,I26,I30,I34,I38,I42,I46,I50,I54,I58,I62,I66,I70,I74,I78,I82)</f>
        <v>2661</v>
      </c>
      <c r="J18" s="291">
        <f t="shared" ref="J18:K20" si="3">SUM(J22,J26,J30,J34,J38,J42,J46,J50,J54,J58,J62,J66,J70,J74,J78,J82)</f>
        <v>1041</v>
      </c>
      <c r="K18" s="291">
        <f t="shared" si="3"/>
        <v>1620</v>
      </c>
    </row>
    <row r="19" spans="2:11" s="193" customFormat="1" ht="15" customHeight="1">
      <c r="B19" s="199"/>
      <c r="C19" s="199"/>
      <c r="D19" s="200">
        <v>2023</v>
      </c>
      <c r="E19" s="291">
        <f t="shared" si="0"/>
        <v>11431</v>
      </c>
      <c r="F19" s="291">
        <f t="shared" si="1"/>
        <v>2349</v>
      </c>
      <c r="G19" s="291">
        <f t="shared" si="1"/>
        <v>9144</v>
      </c>
      <c r="H19" s="291"/>
      <c r="I19" s="291">
        <f t="shared" si="2"/>
        <v>2643</v>
      </c>
      <c r="J19" s="291">
        <f t="shared" si="3"/>
        <v>1011</v>
      </c>
      <c r="K19" s="291">
        <f t="shared" si="3"/>
        <v>1632</v>
      </c>
    </row>
    <row r="20" spans="2:11" s="193" customFormat="1" ht="15" customHeight="1">
      <c r="B20" s="199"/>
      <c r="C20" s="199"/>
      <c r="D20" s="200">
        <v>2024</v>
      </c>
      <c r="E20" s="291">
        <f t="shared" si="0"/>
        <v>13083</v>
      </c>
      <c r="F20" s="291">
        <f t="shared" si="1"/>
        <v>3247</v>
      </c>
      <c r="G20" s="291">
        <f t="shared" si="1"/>
        <v>9959</v>
      </c>
      <c r="H20" s="291"/>
      <c r="I20" s="291">
        <f t="shared" si="2"/>
        <v>2693</v>
      </c>
      <c r="J20" s="291">
        <f t="shared" si="3"/>
        <v>1044</v>
      </c>
      <c r="K20" s="291">
        <f t="shared" si="3"/>
        <v>1649</v>
      </c>
    </row>
    <row r="21" spans="2:11" s="193" customFormat="1" ht="8.1" customHeight="1">
      <c r="B21" s="199"/>
      <c r="C21" s="199"/>
      <c r="D21" s="205"/>
      <c r="E21" s="862"/>
      <c r="F21" s="862"/>
      <c r="G21" s="862"/>
      <c r="H21" s="862"/>
      <c r="I21" s="862"/>
      <c r="J21" s="862"/>
      <c r="K21" s="862"/>
    </row>
    <row r="22" spans="2:11" s="193" customFormat="1" ht="15" customHeight="1">
      <c r="B22" s="206" t="s">
        <v>13</v>
      </c>
      <c r="C22" s="206"/>
      <c r="D22" s="205">
        <v>2022</v>
      </c>
      <c r="E22" s="56">
        <f>SUM(F22:G22)</f>
        <v>4209</v>
      </c>
      <c r="F22" s="862">
        <v>895</v>
      </c>
      <c r="G22" s="862">
        <v>3314</v>
      </c>
      <c r="H22" s="862"/>
      <c r="I22" s="56">
        <f>SUM(J22:K22)</f>
        <v>93</v>
      </c>
      <c r="J22" s="862">
        <v>38</v>
      </c>
      <c r="K22" s="862">
        <v>55</v>
      </c>
    </row>
    <row r="23" spans="2:11" s="193" customFormat="1" ht="15" customHeight="1">
      <c r="B23" s="206"/>
      <c r="C23" s="206"/>
      <c r="D23" s="205">
        <v>2023</v>
      </c>
      <c r="E23" s="56">
        <f t="shared" ref="E23:E24" si="4">SUM(F23:G23)</f>
        <v>4250</v>
      </c>
      <c r="F23" s="862">
        <v>913</v>
      </c>
      <c r="G23" s="862">
        <v>3337</v>
      </c>
      <c r="H23" s="862"/>
      <c r="I23" s="56">
        <f t="shared" ref="I23:I24" si="5">SUM(J23:K23)</f>
        <v>75</v>
      </c>
      <c r="J23" s="862">
        <v>27</v>
      </c>
      <c r="K23" s="862">
        <v>48</v>
      </c>
    </row>
    <row r="24" spans="2:11" s="193" customFormat="1" ht="15" customHeight="1">
      <c r="B24" s="206"/>
      <c r="C24" s="206"/>
      <c r="D24" s="205">
        <v>2024</v>
      </c>
      <c r="E24" s="56">
        <f t="shared" si="4"/>
        <v>4574</v>
      </c>
      <c r="F24" s="862">
        <v>1066</v>
      </c>
      <c r="G24" s="862">
        <v>3508</v>
      </c>
      <c r="H24" s="862"/>
      <c r="I24" s="56">
        <f t="shared" si="5"/>
        <v>100</v>
      </c>
      <c r="J24" s="862">
        <v>37</v>
      </c>
      <c r="K24" s="862">
        <v>63</v>
      </c>
    </row>
    <row r="25" spans="2:11" s="193" customFormat="1" ht="8.1" customHeight="1">
      <c r="B25" s="206"/>
      <c r="C25" s="206"/>
      <c r="D25" s="205"/>
      <c r="E25" s="56"/>
      <c r="F25" s="862"/>
      <c r="G25" s="862"/>
      <c r="H25" s="862"/>
      <c r="I25" s="56"/>
      <c r="J25" s="862"/>
      <c r="K25" s="862"/>
    </row>
    <row r="26" spans="2:11" s="193" customFormat="1" ht="15" customHeight="1">
      <c r="B26" s="206" t="s">
        <v>14</v>
      </c>
      <c r="C26" s="206"/>
      <c r="D26" s="205">
        <v>2022</v>
      </c>
      <c r="E26" s="56" t="s">
        <v>1349</v>
      </c>
      <c r="F26" s="56" t="s">
        <v>1349</v>
      </c>
      <c r="G26" s="56" t="s">
        <v>1349</v>
      </c>
      <c r="H26" s="862"/>
      <c r="I26" s="56">
        <f>SUM(J26:K26)</f>
        <v>130</v>
      </c>
      <c r="J26" s="862">
        <v>49</v>
      </c>
      <c r="K26" s="862">
        <v>81</v>
      </c>
    </row>
    <row r="27" spans="2:11" s="193" customFormat="1" ht="15" customHeight="1">
      <c r="B27" s="206"/>
      <c r="C27" s="206"/>
      <c r="D27" s="205">
        <v>2023</v>
      </c>
      <c r="E27" s="56" t="s">
        <v>1349</v>
      </c>
      <c r="F27" s="56" t="s">
        <v>1349</v>
      </c>
      <c r="G27" s="56" t="s">
        <v>1349</v>
      </c>
      <c r="H27" s="862"/>
      <c r="I27" s="56">
        <f t="shared" ref="I27:I28" si="6">SUM(J27:K27)</f>
        <v>147</v>
      </c>
      <c r="J27" s="862">
        <v>53</v>
      </c>
      <c r="K27" s="862">
        <v>94</v>
      </c>
    </row>
    <row r="28" spans="2:11" s="193" customFormat="1" ht="15" customHeight="1">
      <c r="B28" s="206"/>
      <c r="C28" s="206"/>
      <c r="D28" s="205">
        <v>2024</v>
      </c>
      <c r="E28" s="56" t="s">
        <v>1349</v>
      </c>
      <c r="F28" s="56" t="s">
        <v>1349</v>
      </c>
      <c r="G28" s="56" t="s">
        <v>1349</v>
      </c>
      <c r="H28" s="862"/>
      <c r="I28" s="56">
        <f t="shared" si="6"/>
        <v>152</v>
      </c>
      <c r="J28" s="862">
        <v>56</v>
      </c>
      <c r="K28" s="862">
        <v>96</v>
      </c>
    </row>
    <row r="29" spans="2:11" s="193" customFormat="1" ht="8.1" customHeight="1">
      <c r="B29" s="206"/>
      <c r="C29" s="206"/>
      <c r="D29" s="205"/>
      <c r="E29" s="56"/>
      <c r="F29" s="862"/>
      <c r="G29" s="862"/>
      <c r="H29" s="862"/>
      <c r="I29" s="56"/>
      <c r="J29" s="862"/>
      <c r="K29" s="862"/>
    </row>
    <row r="30" spans="2:11" s="193" customFormat="1" ht="15" customHeight="1">
      <c r="B30" s="206" t="s">
        <v>15</v>
      </c>
      <c r="C30" s="206"/>
      <c r="D30" s="205">
        <v>2022</v>
      </c>
      <c r="E30" s="56" t="s">
        <v>1349</v>
      </c>
      <c r="F30" s="56" t="s">
        <v>1349</v>
      </c>
      <c r="G30" s="56" t="s">
        <v>1349</v>
      </c>
      <c r="H30" s="862"/>
      <c r="I30" s="56">
        <f>SUM(J30:K30)</f>
        <v>1287</v>
      </c>
      <c r="J30" s="862">
        <v>476</v>
      </c>
      <c r="K30" s="862">
        <v>811</v>
      </c>
    </row>
    <row r="31" spans="2:11" s="193" customFormat="1" ht="15" customHeight="1">
      <c r="B31" s="206"/>
      <c r="C31" s="206"/>
      <c r="D31" s="205">
        <v>2023</v>
      </c>
      <c r="E31" s="56" t="s">
        <v>1349</v>
      </c>
      <c r="F31" s="56" t="s">
        <v>1349</v>
      </c>
      <c r="G31" s="56" t="s">
        <v>1349</v>
      </c>
      <c r="H31" s="862"/>
      <c r="I31" s="56">
        <f t="shared" ref="I31:I32" si="7">SUM(J31:K31)</f>
        <v>1220</v>
      </c>
      <c r="J31" s="862">
        <v>446</v>
      </c>
      <c r="K31" s="862">
        <v>774</v>
      </c>
    </row>
    <row r="32" spans="2:11" s="193" customFormat="1" ht="15" customHeight="1">
      <c r="B32" s="206"/>
      <c r="C32" s="206"/>
      <c r="D32" s="205">
        <v>2024</v>
      </c>
      <c r="E32" s="56" t="s">
        <v>1349</v>
      </c>
      <c r="F32" s="56" t="s">
        <v>1349</v>
      </c>
      <c r="G32" s="56" t="s">
        <v>1349</v>
      </c>
      <c r="H32" s="862"/>
      <c r="I32" s="56">
        <f t="shared" si="7"/>
        <v>1247</v>
      </c>
      <c r="J32" s="862">
        <v>451</v>
      </c>
      <c r="K32" s="862">
        <v>796</v>
      </c>
    </row>
    <row r="33" spans="2:11" s="193" customFormat="1" ht="8.1" customHeight="1">
      <c r="B33" s="206"/>
      <c r="C33" s="206"/>
      <c r="D33" s="205"/>
      <c r="E33" s="56"/>
      <c r="F33" s="862"/>
      <c r="G33" s="862"/>
      <c r="H33" s="862"/>
      <c r="I33" s="56"/>
      <c r="J33" s="862"/>
      <c r="K33" s="862"/>
    </row>
    <row r="34" spans="2:11" s="193" customFormat="1" ht="15" customHeight="1">
      <c r="B34" s="206" t="s">
        <v>16</v>
      </c>
      <c r="C34" s="212"/>
      <c r="D34" s="205">
        <v>2022</v>
      </c>
      <c r="E34" s="56" t="s">
        <v>1349</v>
      </c>
      <c r="F34" s="56" t="s">
        <v>1349</v>
      </c>
      <c r="G34" s="56" t="s">
        <v>1349</v>
      </c>
      <c r="H34" s="862"/>
      <c r="I34" s="56">
        <f>SUM(J34:K34)</f>
        <v>46</v>
      </c>
      <c r="J34" s="862">
        <v>28</v>
      </c>
      <c r="K34" s="862">
        <v>18</v>
      </c>
    </row>
    <row r="35" spans="2:11" s="193" customFormat="1" ht="15" customHeight="1">
      <c r="B35" s="206"/>
      <c r="C35" s="212"/>
      <c r="D35" s="205">
        <v>2023</v>
      </c>
      <c r="E35" s="56" t="s">
        <v>1349</v>
      </c>
      <c r="F35" s="56" t="s">
        <v>1349</v>
      </c>
      <c r="G35" s="56" t="s">
        <v>1349</v>
      </c>
      <c r="H35" s="862"/>
      <c r="I35" s="56">
        <f t="shared" ref="I35:I36" si="8">SUM(J35:K35)</f>
        <v>48</v>
      </c>
      <c r="J35" s="862">
        <v>26</v>
      </c>
      <c r="K35" s="862">
        <v>22</v>
      </c>
    </row>
    <row r="36" spans="2:11" s="193" customFormat="1" ht="15" customHeight="1">
      <c r="B36" s="206"/>
      <c r="C36" s="212"/>
      <c r="D36" s="205">
        <v>2024</v>
      </c>
      <c r="E36" s="56" t="s">
        <v>1349</v>
      </c>
      <c r="F36" s="56" t="s">
        <v>1349</v>
      </c>
      <c r="G36" s="56" t="s">
        <v>1349</v>
      </c>
      <c r="H36" s="862"/>
      <c r="I36" s="56">
        <f t="shared" si="8"/>
        <v>51</v>
      </c>
      <c r="J36" s="862">
        <v>33</v>
      </c>
      <c r="K36" s="862">
        <v>18</v>
      </c>
    </row>
    <row r="37" spans="2:11" s="193" customFormat="1" ht="8.1" customHeight="1">
      <c r="B37" s="206"/>
      <c r="C37" s="212"/>
      <c r="D37" s="205"/>
      <c r="E37" s="56"/>
      <c r="F37" s="862"/>
      <c r="G37" s="862"/>
      <c r="H37" s="862"/>
      <c r="I37" s="56"/>
      <c r="J37" s="862"/>
      <c r="K37" s="862"/>
    </row>
    <row r="38" spans="2:11" s="193" customFormat="1" ht="15" customHeight="1">
      <c r="B38" s="206" t="s">
        <v>17</v>
      </c>
      <c r="C38" s="199"/>
      <c r="D38" s="205">
        <v>2022</v>
      </c>
      <c r="E38" s="56" t="s">
        <v>1349</v>
      </c>
      <c r="F38" s="56" t="s">
        <v>1349</v>
      </c>
      <c r="G38" s="56" t="s">
        <v>1349</v>
      </c>
      <c r="H38" s="862"/>
      <c r="I38" s="56">
        <f>SUM(J38:K38)</f>
        <v>57</v>
      </c>
      <c r="J38" s="862">
        <v>29</v>
      </c>
      <c r="K38" s="862">
        <v>28</v>
      </c>
    </row>
    <row r="39" spans="2:11" s="193" customFormat="1" ht="15" customHeight="1">
      <c r="B39" s="206"/>
      <c r="C39" s="199"/>
      <c r="D39" s="205">
        <v>2023</v>
      </c>
      <c r="E39" s="56" t="s">
        <v>1349</v>
      </c>
      <c r="F39" s="56" t="s">
        <v>1349</v>
      </c>
      <c r="G39" s="56" t="s">
        <v>1349</v>
      </c>
      <c r="H39" s="862"/>
      <c r="I39" s="56">
        <f t="shared" ref="I39:I40" si="9">SUM(J39:K39)</f>
        <v>54</v>
      </c>
      <c r="J39" s="862">
        <v>29</v>
      </c>
      <c r="K39" s="862">
        <v>25</v>
      </c>
    </row>
    <row r="40" spans="2:11" s="193" customFormat="1" ht="15" customHeight="1">
      <c r="B40" s="206"/>
      <c r="C40" s="199"/>
      <c r="D40" s="205">
        <v>2024</v>
      </c>
      <c r="E40" s="56" t="s">
        <v>1349</v>
      </c>
      <c r="F40" s="56" t="s">
        <v>1349</v>
      </c>
      <c r="G40" s="56" t="s">
        <v>1349</v>
      </c>
      <c r="H40" s="862"/>
      <c r="I40" s="56">
        <f t="shared" si="9"/>
        <v>59</v>
      </c>
      <c r="J40" s="862">
        <v>34</v>
      </c>
      <c r="K40" s="862">
        <v>25</v>
      </c>
    </row>
    <row r="41" spans="2:11" s="193" customFormat="1" ht="8.1" customHeight="1">
      <c r="B41" s="206"/>
      <c r="C41" s="199"/>
      <c r="D41" s="205"/>
      <c r="E41" s="56"/>
      <c r="F41" s="862"/>
      <c r="G41" s="862"/>
      <c r="H41" s="862"/>
      <c r="I41" s="56"/>
      <c r="J41" s="862"/>
      <c r="K41" s="862"/>
    </row>
    <row r="42" spans="2:11" s="193" customFormat="1" ht="15" customHeight="1">
      <c r="B42" s="206" t="s">
        <v>18</v>
      </c>
      <c r="C42" s="199"/>
      <c r="D42" s="205">
        <v>2022</v>
      </c>
      <c r="E42" s="862" t="s">
        <v>29</v>
      </c>
      <c r="F42" s="862" t="s">
        <v>29</v>
      </c>
      <c r="G42" s="862" t="s">
        <v>29</v>
      </c>
      <c r="H42" s="862"/>
      <c r="I42" s="56">
        <f>SUM(J42:K42)</f>
        <v>732</v>
      </c>
      <c r="J42" s="862">
        <v>256</v>
      </c>
      <c r="K42" s="862">
        <v>476</v>
      </c>
    </row>
    <row r="43" spans="2:11" s="193" customFormat="1" ht="15" customHeight="1">
      <c r="B43" s="206"/>
      <c r="C43" s="199"/>
      <c r="D43" s="205">
        <v>2023</v>
      </c>
      <c r="E43" s="862" t="s">
        <v>29</v>
      </c>
      <c r="F43" s="862" t="s">
        <v>29</v>
      </c>
      <c r="G43" s="862" t="s">
        <v>29</v>
      </c>
      <c r="H43" s="862"/>
      <c r="I43" s="56">
        <f t="shared" ref="I43:I44" si="10">SUM(J43:K43)</f>
        <v>750</v>
      </c>
      <c r="J43" s="862">
        <v>267</v>
      </c>
      <c r="K43" s="862">
        <v>483</v>
      </c>
    </row>
    <row r="44" spans="2:11" s="193" customFormat="1" ht="15" customHeight="1">
      <c r="B44" s="206"/>
      <c r="C44" s="199"/>
      <c r="D44" s="205">
        <v>2024</v>
      </c>
      <c r="E44" s="56">
        <f t="shared" ref="E44" si="11">SUM(F44:G44)</f>
        <v>22</v>
      </c>
      <c r="F44" s="862">
        <v>9</v>
      </c>
      <c r="G44" s="862">
        <v>13</v>
      </c>
      <c r="H44" s="862"/>
      <c r="I44" s="56">
        <f t="shared" si="10"/>
        <v>708</v>
      </c>
      <c r="J44" s="862">
        <v>261</v>
      </c>
      <c r="K44" s="862">
        <v>447</v>
      </c>
    </row>
    <row r="45" spans="2:11" s="193" customFormat="1" ht="8.1" customHeight="1">
      <c r="B45" s="206"/>
      <c r="C45" s="199"/>
      <c r="D45" s="205"/>
      <c r="E45" s="56"/>
      <c r="F45" s="862"/>
      <c r="G45" s="862"/>
      <c r="H45" s="862"/>
      <c r="I45" s="56"/>
      <c r="J45" s="862"/>
      <c r="K45" s="862"/>
    </row>
    <row r="46" spans="2:11" s="193" customFormat="1" ht="15" customHeight="1">
      <c r="B46" s="206" t="s">
        <v>19</v>
      </c>
      <c r="C46" s="199"/>
      <c r="D46" s="205">
        <v>2022</v>
      </c>
      <c r="E46" s="56" t="s">
        <v>1349</v>
      </c>
      <c r="F46" s="56" t="s">
        <v>1349</v>
      </c>
      <c r="G46" s="56" t="s">
        <v>1349</v>
      </c>
      <c r="H46" s="862"/>
      <c r="I46" s="56" t="s">
        <v>1349</v>
      </c>
      <c r="J46" s="56" t="s">
        <v>1349</v>
      </c>
      <c r="K46" s="56" t="s">
        <v>1349</v>
      </c>
    </row>
    <row r="47" spans="2:11" s="193" customFormat="1" ht="15" customHeight="1">
      <c r="B47" s="206"/>
      <c r="C47" s="199"/>
      <c r="D47" s="205">
        <v>2023</v>
      </c>
      <c r="E47" s="56" t="s">
        <v>1349</v>
      </c>
      <c r="F47" s="56" t="s">
        <v>1349</v>
      </c>
      <c r="G47" s="56" t="s">
        <v>1349</v>
      </c>
      <c r="H47" s="862"/>
      <c r="I47" s="56" t="s">
        <v>1349</v>
      </c>
      <c r="J47" s="56" t="s">
        <v>1349</v>
      </c>
      <c r="K47" s="56" t="s">
        <v>1349</v>
      </c>
    </row>
    <row r="48" spans="2:11" s="193" customFormat="1" ht="15" customHeight="1">
      <c r="B48" s="206"/>
      <c r="C48" s="199"/>
      <c r="D48" s="205">
        <v>2024</v>
      </c>
      <c r="E48" s="56" t="s">
        <v>1349</v>
      </c>
      <c r="F48" s="56" t="s">
        <v>1349</v>
      </c>
      <c r="G48" s="56" t="s">
        <v>1349</v>
      </c>
      <c r="H48" s="862"/>
      <c r="I48" s="56" t="s">
        <v>1349</v>
      </c>
      <c r="J48" s="56" t="s">
        <v>1349</v>
      </c>
      <c r="K48" s="56" t="s">
        <v>1349</v>
      </c>
    </row>
    <row r="49" spans="2:21" s="193" customFormat="1" ht="8.1" customHeight="1">
      <c r="B49" s="206"/>
      <c r="C49" s="199"/>
      <c r="D49" s="205"/>
      <c r="E49" s="56"/>
      <c r="F49" s="862"/>
      <c r="G49" s="862"/>
      <c r="H49" s="862"/>
      <c r="I49" s="56"/>
      <c r="J49" s="862"/>
      <c r="K49" s="862"/>
    </row>
    <row r="50" spans="2:21" s="193" customFormat="1" ht="15" customHeight="1">
      <c r="B50" s="206" t="s">
        <v>20</v>
      </c>
      <c r="C50" s="199"/>
      <c r="D50" s="205">
        <v>2022</v>
      </c>
      <c r="E50" s="56" t="s">
        <v>1349</v>
      </c>
      <c r="F50" s="56" t="s">
        <v>1349</v>
      </c>
      <c r="G50" s="56" t="s">
        <v>1349</v>
      </c>
      <c r="H50" s="862"/>
      <c r="I50" s="56">
        <f>SUM(J50:K50)</f>
        <v>107</v>
      </c>
      <c r="J50" s="862">
        <v>43</v>
      </c>
      <c r="K50" s="862">
        <v>64</v>
      </c>
      <c r="L50" s="216"/>
      <c r="M50" s="216"/>
      <c r="N50" s="216"/>
      <c r="O50" s="216"/>
      <c r="P50" s="216"/>
      <c r="Q50" s="216"/>
      <c r="R50" s="216"/>
      <c r="S50" s="216"/>
      <c r="T50" s="216"/>
      <c r="U50" s="216"/>
    </row>
    <row r="51" spans="2:21" s="193" customFormat="1" ht="15" customHeight="1">
      <c r="B51" s="206"/>
      <c r="C51" s="199"/>
      <c r="D51" s="205">
        <v>2023</v>
      </c>
      <c r="E51" s="56" t="s">
        <v>1349</v>
      </c>
      <c r="F51" s="56" t="s">
        <v>1349</v>
      </c>
      <c r="G51" s="56" t="s">
        <v>1349</v>
      </c>
      <c r="H51" s="862"/>
      <c r="I51" s="56">
        <f t="shared" ref="I51:I52" si="12">SUM(J51:K51)</f>
        <v>97</v>
      </c>
      <c r="J51" s="862">
        <v>42</v>
      </c>
      <c r="K51" s="862">
        <v>55</v>
      </c>
    </row>
    <row r="52" spans="2:21" s="193" customFormat="1" ht="15" customHeight="1">
      <c r="B52" s="206"/>
      <c r="C52" s="199"/>
      <c r="D52" s="205">
        <v>2024</v>
      </c>
      <c r="E52" s="56" t="s">
        <v>1349</v>
      </c>
      <c r="F52" s="56" t="s">
        <v>1349</v>
      </c>
      <c r="G52" s="56" t="s">
        <v>1349</v>
      </c>
      <c r="H52" s="862"/>
      <c r="I52" s="56">
        <f t="shared" si="12"/>
        <v>126</v>
      </c>
      <c r="J52" s="862">
        <v>57</v>
      </c>
      <c r="K52" s="862">
        <v>69</v>
      </c>
    </row>
    <row r="53" spans="2:21" s="193" customFormat="1" ht="8.1" customHeight="1">
      <c r="B53" s="206"/>
      <c r="C53" s="199"/>
      <c r="D53" s="205"/>
      <c r="E53" s="56"/>
      <c r="F53" s="862"/>
      <c r="G53" s="862"/>
      <c r="H53" s="862"/>
      <c r="I53" s="56"/>
      <c r="J53" s="862"/>
      <c r="K53" s="862"/>
    </row>
    <row r="54" spans="2:21" s="193" customFormat="1" ht="15" customHeight="1">
      <c r="B54" s="206" t="s">
        <v>21</v>
      </c>
      <c r="C54" s="212"/>
      <c r="D54" s="205">
        <v>2022</v>
      </c>
      <c r="E54" s="56" t="s">
        <v>1349</v>
      </c>
      <c r="F54" s="56" t="s">
        <v>1349</v>
      </c>
      <c r="G54" s="56" t="s">
        <v>1349</v>
      </c>
      <c r="H54" s="862"/>
      <c r="I54" s="56" t="s">
        <v>1349</v>
      </c>
      <c r="J54" s="56" t="s">
        <v>1349</v>
      </c>
      <c r="K54" s="56" t="s">
        <v>1349</v>
      </c>
    </row>
    <row r="55" spans="2:21" s="193" customFormat="1" ht="15" customHeight="1">
      <c r="B55" s="206"/>
      <c r="C55" s="212"/>
      <c r="D55" s="205">
        <v>2023</v>
      </c>
      <c r="E55" s="56" t="s">
        <v>1349</v>
      </c>
      <c r="F55" s="56" t="s">
        <v>1349</v>
      </c>
      <c r="G55" s="56" t="s">
        <v>1349</v>
      </c>
      <c r="H55" s="862"/>
      <c r="I55" s="56" t="s">
        <v>1349</v>
      </c>
      <c r="J55" s="56" t="s">
        <v>1349</v>
      </c>
      <c r="K55" s="56" t="s">
        <v>1349</v>
      </c>
    </row>
    <row r="56" spans="2:21" s="193" customFormat="1" ht="15" customHeight="1">
      <c r="B56" s="206"/>
      <c r="C56" s="212"/>
      <c r="D56" s="205">
        <v>2024</v>
      </c>
      <c r="E56" s="56" t="s">
        <v>1349</v>
      </c>
      <c r="F56" s="56" t="s">
        <v>1349</v>
      </c>
      <c r="G56" s="56" t="s">
        <v>1349</v>
      </c>
      <c r="H56" s="862"/>
      <c r="I56" s="56" t="s">
        <v>1349</v>
      </c>
      <c r="J56" s="56" t="s">
        <v>1349</v>
      </c>
      <c r="K56" s="56" t="s">
        <v>1349</v>
      </c>
    </row>
    <row r="57" spans="2:21" s="193" customFormat="1" ht="8.1" customHeight="1">
      <c r="B57" s="206"/>
      <c r="C57" s="212"/>
      <c r="D57" s="205"/>
      <c r="E57" s="56"/>
      <c r="F57" s="862"/>
      <c r="G57" s="862"/>
      <c r="H57" s="862"/>
      <c r="I57" s="56"/>
      <c r="J57" s="862"/>
      <c r="K57" s="862"/>
    </row>
    <row r="58" spans="2:21" s="193" customFormat="1" ht="15" customHeight="1">
      <c r="B58" s="206" t="s">
        <v>22</v>
      </c>
      <c r="C58" s="199"/>
      <c r="D58" s="205">
        <v>2022</v>
      </c>
      <c r="E58" s="56">
        <f>SUM(F58:G58)</f>
        <v>5197</v>
      </c>
      <c r="F58" s="862">
        <v>886</v>
      </c>
      <c r="G58" s="862">
        <v>4311</v>
      </c>
      <c r="H58" s="862"/>
      <c r="I58" s="56" t="s">
        <v>1349</v>
      </c>
      <c r="J58" s="56" t="s">
        <v>1349</v>
      </c>
      <c r="K58" s="56" t="s">
        <v>1349</v>
      </c>
    </row>
    <row r="59" spans="2:21" s="193" customFormat="1" ht="15" customHeight="1">
      <c r="B59" s="206"/>
      <c r="C59" s="199"/>
      <c r="D59" s="205">
        <v>2023</v>
      </c>
      <c r="E59" s="56">
        <f t="shared" ref="E59:E60" si="13">SUM(F59:G59)</f>
        <v>5205</v>
      </c>
      <c r="F59" s="862">
        <v>908</v>
      </c>
      <c r="G59" s="862">
        <v>4297</v>
      </c>
      <c r="H59" s="862"/>
      <c r="I59" s="56" t="s">
        <v>1349</v>
      </c>
      <c r="J59" s="56" t="s">
        <v>1349</v>
      </c>
      <c r="K59" s="56" t="s">
        <v>1349</v>
      </c>
    </row>
    <row r="60" spans="2:21" s="193" customFormat="1" ht="15" customHeight="1">
      <c r="B60" s="206"/>
      <c r="C60" s="199"/>
      <c r="D60" s="205">
        <v>2024</v>
      </c>
      <c r="E60" s="56">
        <f t="shared" si="13"/>
        <v>5179</v>
      </c>
      <c r="F60" s="862">
        <v>925</v>
      </c>
      <c r="G60" s="862">
        <v>4254</v>
      </c>
      <c r="H60" s="862"/>
      <c r="I60" s="56" t="s">
        <v>1349</v>
      </c>
      <c r="J60" s="56" t="s">
        <v>1349</v>
      </c>
      <c r="K60" s="56" t="s">
        <v>1349</v>
      </c>
    </row>
    <row r="61" spans="2:21" s="193" customFormat="1" ht="8.1" customHeight="1">
      <c r="B61" s="206"/>
      <c r="C61" s="199"/>
      <c r="D61" s="205"/>
      <c r="E61" s="56"/>
      <c r="F61" s="862"/>
      <c r="G61" s="862"/>
      <c r="H61" s="862"/>
      <c r="I61" s="56"/>
      <c r="J61" s="862"/>
      <c r="K61" s="862"/>
    </row>
    <row r="62" spans="2:21" s="193" customFormat="1" ht="15" customHeight="1">
      <c r="B62" s="206" t="s">
        <v>23</v>
      </c>
      <c r="C62" s="199"/>
      <c r="D62" s="205">
        <v>2022</v>
      </c>
      <c r="E62" s="56">
        <f>SUM(F62:G62)</f>
        <v>122</v>
      </c>
      <c r="F62" s="862">
        <v>44</v>
      </c>
      <c r="G62" s="862">
        <v>78</v>
      </c>
      <c r="H62" s="862"/>
      <c r="I62" s="56">
        <f>SUM(J62:K62)</f>
        <v>110</v>
      </c>
      <c r="J62" s="862">
        <v>51</v>
      </c>
      <c r="K62" s="862">
        <v>59</v>
      </c>
    </row>
    <row r="63" spans="2:21" s="193" customFormat="1" ht="15" customHeight="1">
      <c r="B63" s="206"/>
      <c r="C63" s="199"/>
      <c r="D63" s="205">
        <v>2023</v>
      </c>
      <c r="E63" s="56">
        <f t="shared" ref="E63:E64" si="14">SUM(F63:G63)</f>
        <v>142</v>
      </c>
      <c r="F63" s="862">
        <v>51</v>
      </c>
      <c r="G63" s="862">
        <v>91</v>
      </c>
      <c r="H63" s="862"/>
      <c r="I63" s="56">
        <f t="shared" ref="I63:I64" si="15">SUM(J63:K63)</f>
        <v>110</v>
      </c>
      <c r="J63" s="862">
        <v>53</v>
      </c>
      <c r="K63" s="862">
        <v>57</v>
      </c>
    </row>
    <row r="64" spans="2:21" s="193" customFormat="1" ht="15" customHeight="1">
      <c r="B64" s="206"/>
      <c r="C64" s="199"/>
      <c r="D64" s="205">
        <v>2024</v>
      </c>
      <c r="E64" s="56">
        <f t="shared" si="14"/>
        <v>256</v>
      </c>
      <c r="F64" s="862">
        <v>94</v>
      </c>
      <c r="G64" s="862">
        <v>162</v>
      </c>
      <c r="H64" s="862"/>
      <c r="I64" s="56">
        <f t="shared" si="15"/>
        <v>112</v>
      </c>
      <c r="J64" s="862">
        <v>49</v>
      </c>
      <c r="K64" s="862">
        <v>63</v>
      </c>
    </row>
    <row r="65" spans="2:11" s="193" customFormat="1" ht="8.1" customHeight="1">
      <c r="B65" s="206"/>
      <c r="C65" s="199"/>
      <c r="D65" s="205"/>
      <c r="E65" s="56"/>
      <c r="F65" s="862"/>
      <c r="G65" s="862"/>
      <c r="H65" s="862"/>
      <c r="I65" s="56"/>
      <c r="J65" s="862"/>
      <c r="K65" s="862"/>
    </row>
    <row r="66" spans="2:11" s="193" customFormat="1" ht="15" customHeight="1">
      <c r="B66" s="206" t="s">
        <v>24</v>
      </c>
      <c r="C66" s="199"/>
      <c r="D66" s="205">
        <v>2022</v>
      </c>
      <c r="E66" s="56">
        <f>SUM(F66:G66)</f>
        <v>762</v>
      </c>
      <c r="F66" s="862">
        <v>200</v>
      </c>
      <c r="G66" s="862">
        <v>562</v>
      </c>
      <c r="H66" s="862"/>
      <c r="I66" s="56">
        <f>SUM(J66:K66)</f>
        <v>91</v>
      </c>
      <c r="J66" s="862">
        <v>66</v>
      </c>
      <c r="K66" s="862">
        <v>25</v>
      </c>
    </row>
    <row r="67" spans="2:11" s="193" customFormat="1" ht="15" customHeight="1">
      <c r="B67" s="206"/>
      <c r="C67" s="199"/>
      <c r="D67" s="205">
        <v>2023</v>
      </c>
      <c r="E67" s="56">
        <f t="shared" ref="E67:E68" si="16">SUM(F67:G67)</f>
        <v>805</v>
      </c>
      <c r="F67" s="862">
        <v>244</v>
      </c>
      <c r="G67" s="862">
        <v>561</v>
      </c>
      <c r="H67" s="862"/>
      <c r="I67" s="56">
        <f t="shared" ref="I67:I68" si="17">SUM(J67:K67)</f>
        <v>142</v>
      </c>
      <c r="J67" s="862">
        <v>68</v>
      </c>
      <c r="K67" s="862">
        <v>74</v>
      </c>
    </row>
    <row r="68" spans="2:11" s="193" customFormat="1" ht="15" customHeight="1">
      <c r="B68" s="206"/>
      <c r="C68" s="199"/>
      <c r="D68" s="205">
        <v>2024</v>
      </c>
      <c r="E68" s="56">
        <f t="shared" si="16"/>
        <v>753</v>
      </c>
      <c r="F68" s="862">
        <v>217</v>
      </c>
      <c r="G68" s="862">
        <v>536</v>
      </c>
      <c r="H68" s="862"/>
      <c r="I68" s="56">
        <f t="shared" si="17"/>
        <v>138</v>
      </c>
      <c r="J68" s="862">
        <v>66</v>
      </c>
      <c r="K68" s="862">
        <v>72</v>
      </c>
    </row>
    <row r="69" spans="2:11" s="193" customFormat="1" ht="8.1" customHeight="1">
      <c r="B69" s="206"/>
      <c r="C69" s="199"/>
      <c r="D69" s="205"/>
      <c r="E69" s="56"/>
      <c r="F69" s="862"/>
      <c r="G69" s="862"/>
      <c r="H69" s="862"/>
      <c r="I69" s="56"/>
      <c r="J69" s="862"/>
      <c r="K69" s="862"/>
    </row>
    <row r="70" spans="2:11" s="193" customFormat="1" ht="15" customHeight="1">
      <c r="B70" s="206" t="s">
        <v>25</v>
      </c>
      <c r="C70" s="199"/>
      <c r="D70" s="205">
        <v>2022</v>
      </c>
      <c r="E70" s="56" t="s">
        <v>1349</v>
      </c>
      <c r="F70" s="56" t="s">
        <v>1349</v>
      </c>
      <c r="G70" s="56" t="s">
        <v>1349</v>
      </c>
      <c r="H70" s="862"/>
      <c r="I70" s="56" t="s">
        <v>1349</v>
      </c>
      <c r="J70" s="56" t="s">
        <v>1349</v>
      </c>
      <c r="K70" s="56" t="s">
        <v>1349</v>
      </c>
    </row>
    <row r="71" spans="2:11" s="193" customFormat="1" ht="15" customHeight="1">
      <c r="B71" s="206"/>
      <c r="C71" s="199"/>
      <c r="D71" s="205">
        <v>2023</v>
      </c>
      <c r="E71" s="56" t="s">
        <v>1349</v>
      </c>
      <c r="F71" s="56" t="s">
        <v>1349</v>
      </c>
      <c r="G71" s="56" t="s">
        <v>1349</v>
      </c>
      <c r="H71" s="862"/>
      <c r="I71" s="56" t="s">
        <v>1349</v>
      </c>
      <c r="J71" s="56" t="s">
        <v>1349</v>
      </c>
      <c r="K71" s="56" t="s">
        <v>1349</v>
      </c>
    </row>
    <row r="72" spans="2:11" s="193" customFormat="1" ht="15" customHeight="1">
      <c r="B72" s="206"/>
      <c r="C72" s="199"/>
      <c r="D72" s="205">
        <v>2024</v>
      </c>
      <c r="E72" s="56" t="s">
        <v>1349</v>
      </c>
      <c r="F72" s="56" t="s">
        <v>1349</v>
      </c>
      <c r="G72" s="56" t="s">
        <v>1349</v>
      </c>
      <c r="H72" s="862"/>
      <c r="I72" s="56" t="s">
        <v>1349</v>
      </c>
      <c r="J72" s="56" t="s">
        <v>1349</v>
      </c>
      <c r="K72" s="56" t="s">
        <v>1349</v>
      </c>
    </row>
    <row r="73" spans="2:11" s="193" customFormat="1" ht="8.1" customHeight="1">
      <c r="B73" s="206"/>
      <c r="C73" s="199"/>
      <c r="D73" s="205"/>
      <c r="E73" s="56"/>
      <c r="F73" s="862"/>
      <c r="G73" s="862"/>
      <c r="H73" s="862"/>
      <c r="I73" s="56"/>
      <c r="J73" s="862"/>
      <c r="K73" s="862"/>
    </row>
    <row r="74" spans="2:11" s="193" customFormat="1" ht="15" customHeight="1">
      <c r="B74" s="1072" t="s">
        <v>774</v>
      </c>
      <c r="C74" s="212"/>
      <c r="D74" s="205">
        <v>2022</v>
      </c>
      <c r="E74" s="56">
        <f>SUM(F74:G74)</f>
        <v>1035</v>
      </c>
      <c r="F74" s="862">
        <v>203</v>
      </c>
      <c r="G74" s="862">
        <v>832</v>
      </c>
      <c r="H74" s="862"/>
      <c r="I74" s="56">
        <f>SUM(J74:K74)</f>
        <v>8</v>
      </c>
      <c r="J74" s="862">
        <v>5</v>
      </c>
      <c r="K74" s="862">
        <v>3</v>
      </c>
    </row>
    <row r="75" spans="2:11" s="193" customFormat="1" ht="15" customHeight="1">
      <c r="B75" s="206"/>
      <c r="C75" s="212"/>
      <c r="D75" s="205">
        <v>2023</v>
      </c>
      <c r="E75" s="56">
        <f t="shared" ref="E75:E76" si="18">SUM(F75:G75)</f>
        <v>952</v>
      </c>
      <c r="F75" s="862">
        <v>200</v>
      </c>
      <c r="G75" s="862">
        <v>752</v>
      </c>
      <c r="H75" s="862"/>
      <c r="I75" s="56" t="s">
        <v>1349</v>
      </c>
      <c r="J75" s="862" t="s">
        <v>29</v>
      </c>
      <c r="K75" s="862" t="s">
        <v>29</v>
      </c>
    </row>
    <row r="76" spans="2:11" s="193" customFormat="1" ht="15" customHeight="1">
      <c r="B76" s="206"/>
      <c r="C76" s="212"/>
      <c r="D76" s="205">
        <v>2024</v>
      </c>
      <c r="E76" s="56">
        <f t="shared" si="18"/>
        <v>990</v>
      </c>
      <c r="F76" s="862">
        <v>225</v>
      </c>
      <c r="G76" s="862">
        <v>765</v>
      </c>
      <c r="H76" s="862"/>
      <c r="I76" s="56" t="s">
        <v>1349</v>
      </c>
      <c r="J76" s="862" t="s">
        <v>29</v>
      </c>
      <c r="K76" s="862" t="s">
        <v>29</v>
      </c>
    </row>
    <row r="77" spans="2:11" s="193" customFormat="1" ht="8.1" customHeight="1">
      <c r="B77" s="206"/>
      <c r="C77" s="199"/>
      <c r="D77" s="205"/>
      <c r="E77" s="56"/>
      <c r="F77" s="862"/>
      <c r="G77" s="862"/>
      <c r="H77" s="862"/>
      <c r="I77" s="56"/>
      <c r="J77" s="862"/>
      <c r="K77" s="862"/>
    </row>
    <row r="78" spans="2:11" s="193" customFormat="1" ht="13.5" customHeight="1">
      <c r="B78" s="206" t="s">
        <v>27</v>
      </c>
      <c r="C78" s="212"/>
      <c r="D78" s="205">
        <v>2022</v>
      </c>
      <c r="E78" s="56" t="s">
        <v>1349</v>
      </c>
      <c r="F78" s="862">
        <v>16</v>
      </c>
      <c r="G78" s="862">
        <v>45</v>
      </c>
      <c r="H78" s="862"/>
      <c r="I78" s="56" t="s">
        <v>1349</v>
      </c>
      <c r="J78" s="56" t="s">
        <v>1349</v>
      </c>
      <c r="K78" s="56" t="s">
        <v>1349</v>
      </c>
    </row>
    <row r="79" spans="2:11" s="193" customFormat="1" ht="13.5" customHeight="1">
      <c r="B79" s="206"/>
      <c r="C79" s="212"/>
      <c r="D79" s="205">
        <v>2023</v>
      </c>
      <c r="E79" s="56" t="s">
        <v>1349</v>
      </c>
      <c r="F79" s="862">
        <v>18</v>
      </c>
      <c r="G79" s="862">
        <v>44</v>
      </c>
      <c r="H79" s="862"/>
      <c r="I79" s="56" t="s">
        <v>1349</v>
      </c>
      <c r="J79" s="56" t="s">
        <v>1349</v>
      </c>
      <c r="K79" s="56" t="s">
        <v>1349</v>
      </c>
    </row>
    <row r="80" spans="2:11" s="193" customFormat="1" ht="13.5" customHeight="1">
      <c r="B80" s="206"/>
      <c r="C80" s="212"/>
      <c r="D80" s="205">
        <v>2024</v>
      </c>
      <c r="E80" s="56" t="s">
        <v>1349</v>
      </c>
      <c r="F80" s="862">
        <v>27</v>
      </c>
      <c r="G80" s="862">
        <v>96</v>
      </c>
      <c r="H80" s="862"/>
      <c r="I80" s="56" t="s">
        <v>1349</v>
      </c>
      <c r="J80" s="56" t="s">
        <v>1349</v>
      </c>
      <c r="K80" s="56" t="s">
        <v>1349</v>
      </c>
    </row>
    <row r="81" spans="1:12" s="193" customFormat="1" ht="8.1" customHeight="1">
      <c r="B81" s="206"/>
      <c r="C81" s="199"/>
      <c r="D81" s="205"/>
      <c r="E81" s="56"/>
      <c r="F81" s="862"/>
      <c r="G81" s="862"/>
      <c r="H81" s="862"/>
      <c r="I81" s="56"/>
      <c r="J81" s="862"/>
      <c r="K81" s="862"/>
    </row>
    <row r="82" spans="1:12" s="193" customFormat="1" ht="13.5" customHeight="1">
      <c r="B82" s="206" t="s">
        <v>28</v>
      </c>
      <c r="C82" s="212"/>
      <c r="D82" s="205">
        <v>2022</v>
      </c>
      <c r="E82" s="56">
        <f>SUM(F82:G82)</f>
        <v>69</v>
      </c>
      <c r="F82" s="862">
        <v>12</v>
      </c>
      <c r="G82" s="862">
        <v>57</v>
      </c>
      <c r="H82" s="862"/>
      <c r="I82" s="56" t="s">
        <v>1349</v>
      </c>
      <c r="J82" s="56" t="s">
        <v>1349</v>
      </c>
      <c r="K82" s="56" t="s">
        <v>1349</v>
      </c>
    </row>
    <row r="83" spans="1:12" s="193" customFormat="1" ht="13.5" customHeight="1">
      <c r="B83" s="206"/>
      <c r="C83" s="212"/>
      <c r="D83" s="205">
        <v>2023</v>
      </c>
      <c r="E83" s="56">
        <f t="shared" ref="E83:E84" si="19">SUM(F83:G83)</f>
        <v>77</v>
      </c>
      <c r="F83" s="862">
        <v>15</v>
      </c>
      <c r="G83" s="862">
        <v>62</v>
      </c>
      <c r="H83" s="862"/>
      <c r="I83" s="56" t="s">
        <v>1349</v>
      </c>
      <c r="J83" s="56" t="s">
        <v>1349</v>
      </c>
      <c r="K83" s="56" t="s">
        <v>1349</v>
      </c>
    </row>
    <row r="84" spans="1:12" s="193" customFormat="1" ht="13.5" customHeight="1">
      <c r="B84" s="206"/>
      <c r="C84" s="212"/>
      <c r="D84" s="205">
        <v>2024</v>
      </c>
      <c r="E84" s="56">
        <f t="shared" si="19"/>
        <v>1309</v>
      </c>
      <c r="F84" s="862">
        <v>684</v>
      </c>
      <c r="G84" s="862">
        <v>625</v>
      </c>
      <c r="H84" s="862"/>
      <c r="I84" s="56" t="s">
        <v>1349</v>
      </c>
      <c r="J84" s="56" t="s">
        <v>1349</v>
      </c>
      <c r="K84" s="56" t="s">
        <v>1349</v>
      </c>
    </row>
    <row r="85" spans="1:12" s="193" customFormat="1" ht="8.1" customHeight="1" thickBot="1">
      <c r="B85" s="218"/>
      <c r="C85" s="219"/>
      <c r="D85" s="1068"/>
      <c r="E85" s="221"/>
      <c r="F85" s="221"/>
      <c r="G85" s="221"/>
      <c r="H85" s="221"/>
      <c r="I85" s="221"/>
      <c r="J85" s="221"/>
      <c r="K85" s="221"/>
      <c r="L85" s="221"/>
    </row>
    <row r="86" spans="1:12" s="224" customFormat="1" ht="16.5" customHeight="1">
      <c r="A86" s="293"/>
      <c r="B86" s="225"/>
      <c r="D86" s="205"/>
      <c r="E86" s="228"/>
      <c r="F86" s="228"/>
      <c r="G86" s="228"/>
      <c r="H86" s="228"/>
      <c r="L86" s="901" t="s">
        <v>781</v>
      </c>
    </row>
    <row r="87" spans="1:12" s="224" customFormat="1" ht="15" customHeight="1">
      <c r="D87" s="205"/>
      <c r="E87" s="228"/>
      <c r="F87" s="228"/>
      <c r="G87" s="228"/>
      <c r="H87" s="228"/>
      <c r="L87" s="902" t="s">
        <v>782</v>
      </c>
    </row>
    <row r="88" spans="1:12" s="224" customFormat="1" ht="16.5" customHeight="1">
      <c r="B88" s="296" t="s">
        <v>1063</v>
      </c>
      <c r="D88" s="205"/>
      <c r="E88" s="229"/>
      <c r="F88" s="229"/>
      <c r="G88" s="229"/>
      <c r="H88" s="229"/>
      <c r="I88" s="229"/>
      <c r="J88" s="229"/>
    </row>
    <row r="89" spans="1:12">
      <c r="B89" s="235" t="s">
        <v>1067</v>
      </c>
      <c r="K89" s="155"/>
    </row>
    <row r="90" spans="1:12">
      <c r="B90" s="235" t="s">
        <v>1068</v>
      </c>
      <c r="K90" s="155"/>
    </row>
    <row r="91" spans="1:12">
      <c r="B91" s="238"/>
    </row>
  </sheetData>
  <mergeCells count="4">
    <mergeCell ref="E13:G13"/>
    <mergeCell ref="E12:K12"/>
    <mergeCell ref="E11:K11"/>
    <mergeCell ref="I13:K13"/>
  </mergeCells>
  <hyperlinks>
    <hyperlink ref="L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66" orientation="portrait"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727</v>
      </c>
      <c r="F10" s="2357"/>
      <c r="G10" s="2357"/>
      <c r="H10" s="508"/>
      <c r="I10" s="2357" t="s">
        <v>728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9" t="s">
        <v>729</v>
      </c>
      <c r="F11" s="2359"/>
      <c r="G11" s="2359"/>
      <c r="H11" s="669"/>
      <c r="I11" s="2359" t="s">
        <v>730</v>
      </c>
      <c r="J11" s="2359"/>
      <c r="K11" s="2359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2090">
        <v>2023</v>
      </c>
      <c r="E16" s="586">
        <f t="shared" ref="E16:G17" si="0">SUM(E19,E22,E25,E28,E31,E34,E37,E40,E43,E46,E49)</f>
        <v>7624</v>
      </c>
      <c r="F16" s="586">
        <f t="shared" si="0"/>
        <v>1703</v>
      </c>
      <c r="G16" s="586">
        <f t="shared" si="0"/>
        <v>5921</v>
      </c>
      <c r="H16" s="600"/>
      <c r="I16" s="586">
        <f t="shared" ref="I16:K17" si="1">SUM(I19,I22,I25,I28,I31,I34,I37,I40,I43,I46,I49)</f>
        <v>353022</v>
      </c>
      <c r="J16" s="586">
        <f t="shared" si="1"/>
        <v>136355</v>
      </c>
      <c r="K16" s="586">
        <f t="shared" si="1"/>
        <v>216667</v>
      </c>
      <c r="L16" s="525"/>
      <c r="M16" s="535"/>
    </row>
    <row r="17" spans="1:15" ht="14.1" customHeight="1">
      <c r="A17" s="535"/>
      <c r="B17" s="508" t="s">
        <v>7</v>
      </c>
      <c r="C17" s="525"/>
      <c r="D17" s="2090">
        <v>2024</v>
      </c>
      <c r="E17" s="586">
        <f t="shared" si="0"/>
        <v>12265</v>
      </c>
      <c r="F17" s="586">
        <f t="shared" si="0"/>
        <v>2691</v>
      </c>
      <c r="G17" s="586">
        <f t="shared" si="0"/>
        <v>9574</v>
      </c>
      <c r="H17" s="600"/>
      <c r="I17" s="586">
        <f t="shared" si="1"/>
        <v>359315</v>
      </c>
      <c r="J17" s="586">
        <f t="shared" si="1"/>
        <v>141048</v>
      </c>
      <c r="K17" s="586">
        <f t="shared" si="1"/>
        <v>218267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587" t="s">
        <v>29</v>
      </c>
      <c r="F19" s="587" t="s">
        <v>29</v>
      </c>
      <c r="G19" s="587" t="s">
        <v>29</v>
      </c>
      <c r="H19" s="587"/>
      <c r="I19" s="587">
        <f>SUM(J19:K19)</f>
        <v>30</v>
      </c>
      <c r="J19" s="587">
        <v>9</v>
      </c>
      <c r="K19" s="587">
        <v>21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587" t="s">
        <v>29</v>
      </c>
      <c r="F20" s="587" t="s">
        <v>29</v>
      </c>
      <c r="G20" s="587" t="s">
        <v>29</v>
      </c>
      <c r="H20" s="587"/>
      <c r="I20" s="587">
        <f>SUM(J20:K20)</f>
        <v>25</v>
      </c>
      <c r="J20" s="587">
        <v>7</v>
      </c>
      <c r="K20" s="587">
        <v>18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2867</v>
      </c>
      <c r="F22" s="587">
        <v>730</v>
      </c>
      <c r="G22" s="587">
        <v>2137</v>
      </c>
      <c r="H22" s="587"/>
      <c r="I22" s="587">
        <f>SUM(J22:K22)</f>
        <v>2867</v>
      </c>
      <c r="J22" s="587">
        <v>730</v>
      </c>
      <c r="K22" s="587">
        <v>2137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5075</v>
      </c>
      <c r="F23" s="587">
        <v>1127</v>
      </c>
      <c r="G23" s="587">
        <v>3948</v>
      </c>
      <c r="H23" s="587"/>
      <c r="I23" s="587">
        <f>SUM(J23:K23)</f>
        <v>5075</v>
      </c>
      <c r="J23" s="587">
        <v>1127</v>
      </c>
      <c r="K23" s="587">
        <v>3948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11</v>
      </c>
      <c r="F25" s="587">
        <v>6</v>
      </c>
      <c r="G25" s="587">
        <v>5</v>
      </c>
      <c r="H25" s="587"/>
      <c r="I25" s="587">
        <f>SUM(J25:K25)</f>
        <v>38173</v>
      </c>
      <c r="J25" s="587">
        <v>12606</v>
      </c>
      <c r="K25" s="587">
        <v>25567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11</v>
      </c>
      <c r="F26" s="587">
        <v>6</v>
      </c>
      <c r="G26" s="587">
        <v>5</v>
      </c>
      <c r="H26" s="587"/>
      <c r="I26" s="587">
        <f>SUM(J26:K26)</f>
        <v>39120</v>
      </c>
      <c r="J26" s="587">
        <v>12887</v>
      </c>
      <c r="K26" s="587">
        <v>26233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4301</v>
      </c>
      <c r="F28" s="587">
        <v>842</v>
      </c>
      <c r="G28" s="587">
        <v>3459</v>
      </c>
      <c r="H28" s="587"/>
      <c r="I28" s="587">
        <f>SUM(J28:K28)</f>
        <v>27418</v>
      </c>
      <c r="J28" s="587">
        <v>8412</v>
      </c>
      <c r="K28" s="587">
        <v>19006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6606</v>
      </c>
      <c r="F29" s="587">
        <v>1382</v>
      </c>
      <c r="G29" s="587">
        <v>5224</v>
      </c>
      <c r="H29" s="587"/>
      <c r="I29" s="587">
        <f>SUM(J29:K29)</f>
        <v>27439</v>
      </c>
      <c r="J29" s="587">
        <v>8547</v>
      </c>
      <c r="K29" s="587">
        <v>18892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442</v>
      </c>
      <c r="F31" s="587">
        <v>125</v>
      </c>
      <c r="G31" s="587">
        <v>317</v>
      </c>
      <c r="H31" s="587"/>
      <c r="I31" s="587">
        <f>SUM(J31:K31)</f>
        <v>99721</v>
      </c>
      <c r="J31" s="587">
        <v>29987</v>
      </c>
      <c r="K31" s="587">
        <v>69734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569</v>
      </c>
      <c r="F32" s="587">
        <v>175</v>
      </c>
      <c r="G32" s="587">
        <v>394</v>
      </c>
      <c r="H32" s="587"/>
      <c r="I32" s="587">
        <f>SUM(J32:K32)</f>
        <v>101953</v>
      </c>
      <c r="J32" s="587">
        <v>30910</v>
      </c>
      <c r="K32" s="587">
        <v>71043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587">
        <f>SUM(J34:K34)</f>
        <v>33577</v>
      </c>
      <c r="J34" s="587">
        <v>9521</v>
      </c>
      <c r="K34" s="587">
        <v>24056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 t="s">
        <v>29</v>
      </c>
      <c r="F35" s="587" t="s">
        <v>29</v>
      </c>
      <c r="G35" s="587" t="s">
        <v>29</v>
      </c>
      <c r="H35" s="587"/>
      <c r="I35" s="587">
        <f>SUM(J35:K35)</f>
        <v>31724</v>
      </c>
      <c r="J35" s="587">
        <v>9357</v>
      </c>
      <c r="K35" s="587">
        <v>22367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587">
        <f>SUM(J37:K37)</f>
        <v>30842</v>
      </c>
      <c r="J37" s="587">
        <v>15970</v>
      </c>
      <c r="K37" s="587">
        <v>14872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 t="s">
        <v>29</v>
      </c>
      <c r="F38" s="587" t="s">
        <v>29</v>
      </c>
      <c r="G38" s="587" t="s">
        <v>29</v>
      </c>
      <c r="H38" s="587"/>
      <c r="I38" s="587">
        <f>SUM(J38:K38)</f>
        <v>32213</v>
      </c>
      <c r="J38" s="587">
        <v>17130</v>
      </c>
      <c r="K38" s="587">
        <v>15083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647" t="s">
        <v>29</v>
      </c>
      <c r="F40" s="647" t="s">
        <v>29</v>
      </c>
      <c r="G40" s="647" t="s">
        <v>29</v>
      </c>
      <c r="H40" s="587"/>
      <c r="I40" s="587">
        <f>SUM(J40:K40)</f>
        <v>78777</v>
      </c>
      <c r="J40" s="587">
        <v>45590</v>
      </c>
      <c r="K40" s="587">
        <v>33187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 t="s">
        <v>29</v>
      </c>
      <c r="F41" s="587" t="s">
        <v>29</v>
      </c>
      <c r="G41" s="587" t="s">
        <v>29</v>
      </c>
      <c r="H41" s="587"/>
      <c r="I41" s="587">
        <f>SUM(J41:K41)</f>
        <v>79247</v>
      </c>
      <c r="J41" s="587">
        <v>46792</v>
      </c>
      <c r="K41" s="587">
        <v>32455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587">
        <f>SUM(J43:K43)</f>
        <v>6511</v>
      </c>
      <c r="J43" s="587">
        <v>2915</v>
      </c>
      <c r="K43" s="587">
        <v>3596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587" t="s">
        <v>29</v>
      </c>
      <c r="F44" s="587" t="s">
        <v>29</v>
      </c>
      <c r="G44" s="587" t="s">
        <v>29</v>
      </c>
      <c r="H44" s="587"/>
      <c r="I44" s="587">
        <f>SUM(J44:K44)</f>
        <v>7036</v>
      </c>
      <c r="J44" s="587">
        <v>3278</v>
      </c>
      <c r="K44" s="587">
        <v>3758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3</v>
      </c>
      <c r="F46" s="587" t="s">
        <v>29</v>
      </c>
      <c r="G46" s="587">
        <v>3</v>
      </c>
      <c r="H46" s="587"/>
      <c r="I46" s="587">
        <f>SUM(J46:K46)</f>
        <v>23755</v>
      </c>
      <c r="J46" s="587">
        <v>6056</v>
      </c>
      <c r="K46" s="587">
        <v>17699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4</v>
      </c>
      <c r="F47" s="587">
        <v>1</v>
      </c>
      <c r="G47" s="587">
        <v>3</v>
      </c>
      <c r="H47" s="587"/>
      <c r="I47" s="587">
        <f>SUM(J47:K47)</f>
        <v>23709</v>
      </c>
      <c r="J47" s="587">
        <v>5968</v>
      </c>
      <c r="K47" s="587">
        <v>17741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647" t="s">
        <v>29</v>
      </c>
      <c r="F49" s="647" t="s">
        <v>29</v>
      </c>
      <c r="G49" s="647" t="s">
        <v>29</v>
      </c>
      <c r="H49" s="587"/>
      <c r="I49" s="587">
        <f>SUM(J49:K49)</f>
        <v>11351</v>
      </c>
      <c r="J49" s="587">
        <v>4559</v>
      </c>
      <c r="K49" s="587">
        <v>6792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 t="s">
        <v>29</v>
      </c>
      <c r="F50" s="587" t="s">
        <v>29</v>
      </c>
      <c r="G50" s="587" t="s">
        <v>29</v>
      </c>
      <c r="H50" s="587"/>
      <c r="I50" s="587">
        <f>SUM(J50:K50)</f>
        <v>11774</v>
      </c>
      <c r="J50" s="587">
        <v>5045</v>
      </c>
      <c r="K50" s="587">
        <v>6729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731</v>
      </c>
      <c r="F10" s="2357"/>
      <c r="G10" s="2357"/>
      <c r="H10" s="1639"/>
      <c r="I10" s="2357" t="s">
        <v>1045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60" t="s">
        <v>731</v>
      </c>
      <c r="F11" s="2360"/>
      <c r="G11" s="2360"/>
      <c r="H11" s="555"/>
      <c r="I11" s="2360" t="s">
        <v>1046</v>
      </c>
      <c r="J11" s="2360"/>
      <c r="K11" s="2360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2090">
        <v>2023</v>
      </c>
      <c r="E16" s="586">
        <f t="shared" ref="E16:G17" si="0">SUM(E19,E22,E25,E28,E31,E34,E37,E40,E43,E46,E49)</f>
        <v>94585</v>
      </c>
      <c r="F16" s="586">
        <f t="shared" si="0"/>
        <v>37636</v>
      </c>
      <c r="G16" s="586">
        <f t="shared" si="0"/>
        <v>56949</v>
      </c>
      <c r="H16" s="600"/>
      <c r="I16" s="586">
        <f t="shared" ref="I16:K17" si="1">SUM(I19,I22,I25,I28,I31,I34,I37,I40,I43,I46,I49)</f>
        <v>13893</v>
      </c>
      <c r="J16" s="586">
        <f t="shared" si="1"/>
        <v>5595</v>
      </c>
      <c r="K16" s="586">
        <f t="shared" si="1"/>
        <v>8298</v>
      </c>
      <c r="L16" s="525"/>
      <c r="M16" s="535"/>
    </row>
    <row r="17" spans="1:14" ht="14.1" customHeight="1">
      <c r="A17" s="535"/>
      <c r="B17" s="508" t="s">
        <v>7</v>
      </c>
      <c r="C17" s="525"/>
      <c r="D17" s="2090">
        <v>2024</v>
      </c>
      <c r="E17" s="586">
        <f t="shared" si="0"/>
        <v>103283</v>
      </c>
      <c r="F17" s="586">
        <f t="shared" si="0"/>
        <v>41287</v>
      </c>
      <c r="G17" s="586">
        <f t="shared" si="0"/>
        <v>61996</v>
      </c>
      <c r="H17" s="600"/>
      <c r="I17" s="586">
        <f t="shared" si="1"/>
        <v>17537</v>
      </c>
      <c r="J17" s="586">
        <f t="shared" si="1"/>
        <v>7303</v>
      </c>
      <c r="K17" s="586">
        <f t="shared" si="1"/>
        <v>10234</v>
      </c>
      <c r="L17" s="525"/>
      <c r="M17" s="535"/>
    </row>
    <row r="18" spans="1:14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4" ht="14.1" customHeight="1">
      <c r="A19" s="535"/>
      <c r="B19" s="548" t="s">
        <v>1126</v>
      </c>
      <c r="C19" s="553"/>
      <c r="D19" s="519">
        <v>2023</v>
      </c>
      <c r="E19" s="587">
        <f>SUM(F19:G19)</f>
        <v>5338</v>
      </c>
      <c r="F19" s="587">
        <v>2204</v>
      </c>
      <c r="G19" s="587">
        <v>3134</v>
      </c>
      <c r="H19" s="587"/>
      <c r="I19" s="587">
        <f>SUM(J19:K19)</f>
        <v>5338</v>
      </c>
      <c r="J19" s="587">
        <v>2204</v>
      </c>
      <c r="K19" s="587">
        <v>3134</v>
      </c>
      <c r="L19" s="675"/>
      <c r="M19" s="535"/>
    </row>
    <row r="20" spans="1:14" ht="14.1" customHeight="1">
      <c r="A20" s="535"/>
      <c r="B20" s="508" t="s">
        <v>1127</v>
      </c>
      <c r="C20" s="566"/>
      <c r="D20" s="519">
        <v>2024</v>
      </c>
      <c r="E20" s="587">
        <f>SUM(F20:G20)</f>
        <v>6646</v>
      </c>
      <c r="F20" s="587">
        <v>2878</v>
      </c>
      <c r="G20" s="587">
        <v>3768</v>
      </c>
      <c r="H20" s="587"/>
      <c r="I20" s="587">
        <f>SUM(J20:K20)</f>
        <v>6646</v>
      </c>
      <c r="J20" s="587">
        <v>2878</v>
      </c>
      <c r="K20" s="587">
        <v>3768</v>
      </c>
      <c r="L20" s="621"/>
      <c r="M20" s="536"/>
    </row>
    <row r="21" spans="1:14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4" ht="14.1" customHeight="1">
      <c r="A22" s="535"/>
      <c r="B22" s="548" t="s">
        <v>708</v>
      </c>
      <c r="C22" s="525"/>
      <c r="D22" s="519">
        <v>2023</v>
      </c>
      <c r="E22" s="587">
        <f>SUM(F22:G22)</f>
        <v>412</v>
      </c>
      <c r="F22" s="587">
        <v>39</v>
      </c>
      <c r="G22" s="587">
        <v>373</v>
      </c>
      <c r="H22" s="587"/>
      <c r="I22" s="587">
        <f>SUM(J22:K22)</f>
        <v>631</v>
      </c>
      <c r="J22" s="587">
        <v>138</v>
      </c>
      <c r="K22" s="587">
        <v>493</v>
      </c>
      <c r="L22" s="675"/>
      <c r="M22" s="535"/>
    </row>
    <row r="23" spans="1:14" ht="14.1" customHeight="1">
      <c r="A23" s="535"/>
      <c r="B23" s="508" t="s">
        <v>709</v>
      </c>
      <c r="C23" s="548"/>
      <c r="D23" s="519">
        <v>2024</v>
      </c>
      <c r="E23" s="587">
        <f>SUM(F23:G23)</f>
        <v>393</v>
      </c>
      <c r="F23" s="587">
        <v>46</v>
      </c>
      <c r="G23" s="587">
        <v>347</v>
      </c>
      <c r="H23" s="587"/>
      <c r="I23" s="587">
        <f>SUM(J23:K23)</f>
        <v>530</v>
      </c>
      <c r="J23" s="587">
        <v>105</v>
      </c>
      <c r="K23" s="587">
        <v>425</v>
      </c>
      <c r="L23" s="621"/>
      <c r="M23" s="535"/>
      <c r="N23" s="539" t="s">
        <v>49</v>
      </c>
    </row>
    <row r="24" spans="1:14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4" ht="14.1" customHeight="1">
      <c r="A25" s="535"/>
      <c r="B25" s="548" t="s">
        <v>746</v>
      </c>
      <c r="C25" s="553"/>
      <c r="D25" s="519">
        <v>2023</v>
      </c>
      <c r="E25" s="587">
        <f>SUM(F25:G25)</f>
        <v>8175</v>
      </c>
      <c r="F25" s="587">
        <v>3019</v>
      </c>
      <c r="G25" s="587">
        <v>5156</v>
      </c>
      <c r="H25" s="587"/>
      <c r="I25" s="587">
        <f>SUM(J25:K25)</f>
        <v>1093</v>
      </c>
      <c r="J25" s="587">
        <v>362</v>
      </c>
      <c r="K25" s="587">
        <v>731</v>
      </c>
      <c r="L25" s="675"/>
      <c r="M25" s="535"/>
    </row>
    <row r="26" spans="1:14" ht="14.1" customHeight="1">
      <c r="A26" s="535"/>
      <c r="B26" s="508" t="s">
        <v>1125</v>
      </c>
      <c r="C26" s="566"/>
      <c r="D26" s="519">
        <v>2024</v>
      </c>
      <c r="E26" s="587">
        <f>SUM(F26:G26)</f>
        <v>9257</v>
      </c>
      <c r="F26" s="587">
        <v>3411</v>
      </c>
      <c r="G26" s="587">
        <v>5846</v>
      </c>
      <c r="H26" s="587"/>
      <c r="I26" s="587">
        <f>SUM(J26:K26)</f>
        <v>1623</v>
      </c>
      <c r="J26" s="587">
        <v>587</v>
      </c>
      <c r="K26" s="587">
        <v>1036</v>
      </c>
      <c r="L26" s="621"/>
      <c r="M26" s="535"/>
    </row>
    <row r="27" spans="1:14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4" ht="14.1" customHeight="1">
      <c r="A28" s="535"/>
      <c r="B28" s="548" t="s">
        <v>1123</v>
      </c>
      <c r="C28" s="525"/>
      <c r="D28" s="519">
        <v>2023</v>
      </c>
      <c r="E28" s="587">
        <f>SUM(F28:G28)</f>
        <v>2025</v>
      </c>
      <c r="F28" s="587">
        <v>567</v>
      </c>
      <c r="G28" s="587">
        <v>1458</v>
      </c>
      <c r="H28" s="587"/>
      <c r="I28" s="587">
        <f>SUM(J28:K28)</f>
        <v>393</v>
      </c>
      <c r="J28" s="587">
        <v>94</v>
      </c>
      <c r="K28" s="587">
        <v>299</v>
      </c>
      <c r="L28" s="675"/>
      <c r="M28" s="535"/>
    </row>
    <row r="29" spans="1:14" ht="14.1" customHeight="1">
      <c r="A29" s="535"/>
      <c r="B29" s="508" t="s">
        <v>1124</v>
      </c>
      <c r="C29" s="525"/>
      <c r="D29" s="519">
        <v>2024</v>
      </c>
      <c r="E29" s="587">
        <f>SUM(F29:G29)</f>
        <v>1467</v>
      </c>
      <c r="F29" s="587">
        <v>408</v>
      </c>
      <c r="G29" s="587">
        <v>1059</v>
      </c>
      <c r="H29" s="587"/>
      <c r="I29" s="587">
        <f>SUM(J29:K29)</f>
        <v>555</v>
      </c>
      <c r="J29" s="587">
        <v>142</v>
      </c>
      <c r="K29" s="587">
        <v>413</v>
      </c>
      <c r="L29" s="675"/>
      <c r="M29" s="535"/>
    </row>
    <row r="30" spans="1:14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4" ht="14.1" customHeight="1">
      <c r="A31" s="535"/>
      <c r="B31" s="548" t="s">
        <v>1121</v>
      </c>
      <c r="C31" s="553"/>
      <c r="D31" s="519">
        <v>2023</v>
      </c>
      <c r="E31" s="587">
        <f>SUM(F31:G31)</f>
        <v>34436</v>
      </c>
      <c r="F31" s="587">
        <v>10483</v>
      </c>
      <c r="G31" s="587">
        <v>23953</v>
      </c>
      <c r="H31" s="587"/>
      <c r="I31" s="587">
        <f>SUM(J31:K31)</f>
        <v>2261</v>
      </c>
      <c r="J31" s="587">
        <v>828</v>
      </c>
      <c r="K31" s="587">
        <v>1433</v>
      </c>
      <c r="L31" s="675"/>
      <c r="M31" s="535"/>
    </row>
    <row r="32" spans="1:14" ht="14.1" customHeight="1">
      <c r="A32" s="535"/>
      <c r="B32" s="508" t="s">
        <v>1122</v>
      </c>
      <c r="C32" s="566"/>
      <c r="D32" s="519">
        <v>2024</v>
      </c>
      <c r="E32" s="587">
        <f>SUM(F32:G32)</f>
        <v>38628</v>
      </c>
      <c r="F32" s="587">
        <v>11948</v>
      </c>
      <c r="G32" s="587">
        <v>26680</v>
      </c>
      <c r="H32" s="587"/>
      <c r="I32" s="587">
        <f>SUM(J32:K32)</f>
        <v>2911</v>
      </c>
      <c r="J32" s="587">
        <v>1070</v>
      </c>
      <c r="K32" s="587">
        <v>1841</v>
      </c>
      <c r="L32" s="621"/>
      <c r="M32" s="535"/>
    </row>
    <row r="33" spans="1:13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3" ht="14.1" customHeight="1">
      <c r="A34" s="535"/>
      <c r="B34" s="548" t="s">
        <v>1119</v>
      </c>
      <c r="C34" s="525"/>
      <c r="D34" s="519">
        <v>2023</v>
      </c>
      <c r="E34" s="587">
        <f>SUM(F34:G34)</f>
        <v>9561</v>
      </c>
      <c r="F34" s="587">
        <v>2754</v>
      </c>
      <c r="G34" s="587">
        <v>6807</v>
      </c>
      <c r="H34" s="587"/>
      <c r="I34" s="587">
        <f>SUM(J34:K34)</f>
        <v>1691</v>
      </c>
      <c r="J34" s="587">
        <v>561</v>
      </c>
      <c r="K34" s="587">
        <v>1130</v>
      </c>
      <c r="L34" s="675"/>
      <c r="M34" s="535"/>
    </row>
    <row r="35" spans="1:13" ht="14.1" customHeight="1">
      <c r="A35" s="535"/>
      <c r="B35" s="508" t="s">
        <v>1120</v>
      </c>
      <c r="C35" s="553"/>
      <c r="D35" s="519">
        <v>2024</v>
      </c>
      <c r="E35" s="587">
        <f>SUM(F35:G35)</f>
        <v>10054</v>
      </c>
      <c r="F35" s="587">
        <v>2880</v>
      </c>
      <c r="G35" s="587">
        <v>7174</v>
      </c>
      <c r="H35" s="587"/>
      <c r="I35" s="587">
        <f>SUM(J35:K35)</f>
        <v>2089</v>
      </c>
      <c r="J35" s="587">
        <v>718</v>
      </c>
      <c r="K35" s="587">
        <v>1371</v>
      </c>
      <c r="L35" s="621"/>
      <c r="M35" s="535"/>
    </row>
    <row r="36" spans="1:13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3" ht="14.1" customHeight="1">
      <c r="A37" s="535"/>
      <c r="B37" s="548" t="s">
        <v>1117</v>
      </c>
      <c r="C37" s="553"/>
      <c r="D37" s="519">
        <v>2023</v>
      </c>
      <c r="E37" s="587">
        <f>SUM(F37:G37)</f>
        <v>7138</v>
      </c>
      <c r="F37" s="587">
        <v>3990</v>
      </c>
      <c r="G37" s="587">
        <v>3148</v>
      </c>
      <c r="H37" s="587"/>
      <c r="I37" s="587">
        <f>SUM(J37:K37)</f>
        <v>21</v>
      </c>
      <c r="J37" s="587">
        <v>17</v>
      </c>
      <c r="K37" s="587">
        <v>4</v>
      </c>
      <c r="L37" s="675"/>
      <c r="M37" s="535"/>
    </row>
    <row r="38" spans="1:13" ht="14.1" customHeight="1">
      <c r="A38" s="535"/>
      <c r="B38" s="508" t="s">
        <v>1118</v>
      </c>
      <c r="C38" s="566"/>
      <c r="D38" s="519">
        <v>2024</v>
      </c>
      <c r="E38" s="587">
        <f>SUM(F38:G38)</f>
        <v>7745</v>
      </c>
      <c r="F38" s="587">
        <v>4344</v>
      </c>
      <c r="G38" s="587">
        <v>3401</v>
      </c>
      <c r="H38" s="587"/>
      <c r="I38" s="587">
        <f>SUM(J38:K38)</f>
        <v>221</v>
      </c>
      <c r="J38" s="587">
        <v>151</v>
      </c>
      <c r="K38" s="587">
        <v>70</v>
      </c>
      <c r="L38" s="621"/>
      <c r="M38" s="535"/>
    </row>
    <row r="39" spans="1:13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3" ht="14.1" customHeight="1">
      <c r="A40" s="535"/>
      <c r="B40" s="548" t="s">
        <v>747</v>
      </c>
      <c r="C40" s="525"/>
      <c r="D40" s="519">
        <v>2023</v>
      </c>
      <c r="E40" s="587">
        <f>SUM(F40:G40)</f>
        <v>15680</v>
      </c>
      <c r="F40" s="587">
        <v>9598</v>
      </c>
      <c r="G40" s="587">
        <v>6082</v>
      </c>
      <c r="H40" s="587"/>
      <c r="I40" s="587">
        <f>SUM(J40:K40)</f>
        <v>1804</v>
      </c>
      <c r="J40" s="587">
        <v>1206</v>
      </c>
      <c r="K40" s="587">
        <v>598</v>
      </c>
      <c r="L40" s="621"/>
      <c r="M40" s="535"/>
    </row>
    <row r="41" spans="1:13" ht="14.1" customHeight="1">
      <c r="A41" s="535"/>
      <c r="B41" s="549" t="s">
        <v>748</v>
      </c>
      <c r="C41" s="553"/>
      <c r="D41" s="519">
        <v>2024</v>
      </c>
      <c r="E41" s="587">
        <f>SUM(F41:G41)</f>
        <v>15890</v>
      </c>
      <c r="F41" s="587">
        <v>9702</v>
      </c>
      <c r="G41" s="587">
        <v>6188</v>
      </c>
      <c r="H41" s="587"/>
      <c r="I41" s="587">
        <f>SUM(J41:K41)</f>
        <v>2068</v>
      </c>
      <c r="J41" s="587">
        <v>1398</v>
      </c>
      <c r="K41" s="587">
        <v>670</v>
      </c>
      <c r="L41" s="621"/>
      <c r="M41" s="535"/>
    </row>
    <row r="42" spans="1:13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3" ht="14.1" customHeight="1">
      <c r="A43" s="535"/>
      <c r="B43" s="548" t="s">
        <v>1115</v>
      </c>
      <c r="C43" s="553"/>
      <c r="D43" s="519">
        <v>2023</v>
      </c>
      <c r="E43" s="587">
        <f>SUM(F43:G43)</f>
        <v>2809</v>
      </c>
      <c r="F43" s="587">
        <v>1504</v>
      </c>
      <c r="G43" s="587">
        <v>1305</v>
      </c>
      <c r="H43" s="587"/>
      <c r="I43" s="587" t="s">
        <v>29</v>
      </c>
      <c r="J43" s="587" t="s">
        <v>29</v>
      </c>
      <c r="K43" s="587" t="s">
        <v>29</v>
      </c>
      <c r="L43" s="675"/>
      <c r="M43" s="535"/>
    </row>
    <row r="44" spans="1:13" ht="14.1" customHeight="1">
      <c r="A44" s="535"/>
      <c r="B44" s="549" t="s">
        <v>1116</v>
      </c>
      <c r="C44" s="566"/>
      <c r="D44" s="519">
        <v>2024</v>
      </c>
      <c r="E44" s="587">
        <f>SUM(F44:G44)</f>
        <v>2652</v>
      </c>
      <c r="F44" s="587">
        <v>1408</v>
      </c>
      <c r="G44" s="587">
        <v>1244</v>
      </c>
      <c r="H44" s="587"/>
      <c r="I44" s="587">
        <f>SUM(J44:K44)</f>
        <v>46</v>
      </c>
      <c r="J44" s="587">
        <v>20</v>
      </c>
      <c r="K44" s="587">
        <v>26</v>
      </c>
      <c r="L44" s="621"/>
      <c r="M44" s="535"/>
    </row>
    <row r="45" spans="1:13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3" ht="14.1" customHeight="1">
      <c r="A46" s="535"/>
      <c r="B46" s="548" t="s">
        <v>749</v>
      </c>
      <c r="C46" s="553"/>
      <c r="D46" s="519">
        <v>2023</v>
      </c>
      <c r="E46" s="587">
        <f>SUM(F46:G46)</f>
        <v>2204</v>
      </c>
      <c r="F46" s="587">
        <v>374</v>
      </c>
      <c r="G46" s="587">
        <v>1830</v>
      </c>
      <c r="H46" s="587"/>
      <c r="I46" s="587">
        <f>SUM(J46:K46)</f>
        <v>564</v>
      </c>
      <c r="J46" s="587">
        <v>158</v>
      </c>
      <c r="K46" s="587">
        <v>406</v>
      </c>
      <c r="L46" s="675"/>
      <c r="M46" s="535"/>
    </row>
    <row r="47" spans="1:13" ht="14.1" customHeight="1">
      <c r="A47" s="535"/>
      <c r="B47" s="508" t="s">
        <v>750</v>
      </c>
      <c r="C47" s="566"/>
      <c r="D47" s="519">
        <v>2024</v>
      </c>
      <c r="E47" s="587">
        <f>SUM(F47:G47)</f>
        <v>2368</v>
      </c>
      <c r="F47" s="587">
        <v>436</v>
      </c>
      <c r="G47" s="587">
        <v>1932</v>
      </c>
      <c r="H47" s="587"/>
      <c r="I47" s="587">
        <f>SUM(J47:K47)</f>
        <v>749</v>
      </c>
      <c r="J47" s="587">
        <v>197</v>
      </c>
      <c r="K47" s="587">
        <v>552</v>
      </c>
      <c r="L47" s="621"/>
      <c r="M47" s="535"/>
    </row>
    <row r="48" spans="1:13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3" ht="14.1" customHeight="1">
      <c r="A49" s="535"/>
      <c r="B49" s="548" t="s">
        <v>721</v>
      </c>
      <c r="C49" s="553"/>
      <c r="D49" s="519">
        <v>2023</v>
      </c>
      <c r="E49" s="587">
        <f>SUM(F49:G49)</f>
        <v>6807</v>
      </c>
      <c r="F49" s="587">
        <v>3104</v>
      </c>
      <c r="G49" s="587">
        <v>3703</v>
      </c>
      <c r="H49" s="587"/>
      <c r="I49" s="587">
        <f>SUM(J49:K49)</f>
        <v>97</v>
      </c>
      <c r="J49" s="587">
        <v>27</v>
      </c>
      <c r="K49" s="587">
        <v>70</v>
      </c>
      <c r="L49" s="675"/>
      <c r="M49" s="535"/>
    </row>
    <row r="50" spans="1:13" ht="14.1" customHeight="1">
      <c r="A50" s="535"/>
      <c r="B50" s="508" t="s">
        <v>722</v>
      </c>
      <c r="C50" s="566"/>
      <c r="D50" s="519">
        <v>2024</v>
      </c>
      <c r="E50" s="587">
        <f>SUM(F50:G50)</f>
        <v>8183</v>
      </c>
      <c r="F50" s="587">
        <v>3826</v>
      </c>
      <c r="G50" s="587">
        <v>4357</v>
      </c>
      <c r="H50" s="587"/>
      <c r="I50" s="587">
        <f>SUM(J50:K50)</f>
        <v>99</v>
      </c>
      <c r="J50" s="587">
        <v>37</v>
      </c>
      <c r="K50" s="587">
        <v>62</v>
      </c>
      <c r="L50" s="621"/>
      <c r="M50" s="535"/>
    </row>
    <row r="51" spans="1:13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3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3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3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3" s="535" customFormat="1" ht="15" customHeight="1">
      <c r="C55" s="628"/>
      <c r="D55" s="1640"/>
    </row>
    <row r="56" spans="1:13" s="535" customFormat="1" ht="15" customHeight="1">
      <c r="C56" s="628"/>
      <c r="D56" s="1640"/>
    </row>
    <row r="57" spans="1:13" s="535" customFormat="1" ht="9.75" customHeight="1">
      <c r="C57" s="536"/>
      <c r="D57" s="1641"/>
    </row>
    <row r="58" spans="1:13" s="535" customFormat="1" ht="15" customHeight="1">
      <c r="C58" s="1640"/>
      <c r="D58" s="1640"/>
    </row>
    <row r="59" spans="1:13" s="535" customFormat="1" ht="9.75" customHeight="1">
      <c r="C59" s="536"/>
      <c r="D59" s="1641"/>
    </row>
    <row r="60" spans="1:13" s="535" customFormat="1" ht="15" customHeight="1">
      <c r="C60" s="628"/>
      <c r="D60" s="1640"/>
    </row>
    <row r="61" spans="1:13" s="535" customFormat="1" ht="9.75" customHeight="1">
      <c r="C61" s="536"/>
      <c r="D61" s="1640"/>
    </row>
    <row r="62" spans="1:13" s="535" customFormat="1" ht="9.75" customHeight="1">
      <c r="D62" s="1641"/>
    </row>
    <row r="63" spans="1:13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3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28515625" style="539" customWidth="1"/>
    <col min="4" max="4" width="7" style="546" customWidth="1"/>
    <col min="5" max="5" width="7.85546875" style="539" customWidth="1"/>
    <col min="6" max="6" width="7.140625" style="539" customWidth="1"/>
    <col min="7" max="7" width="11.7109375" style="539" customWidth="1"/>
    <col min="8" max="8" width="0.7109375" style="539" customWidth="1"/>
    <col min="9" max="9" width="10.42578125" style="539" customWidth="1"/>
    <col min="10" max="10" width="10" style="539" customWidth="1"/>
    <col min="11" max="11" width="12.14062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1128</v>
      </c>
      <c r="F10" s="2357"/>
      <c r="G10" s="2357"/>
      <c r="H10" s="1639"/>
      <c r="I10" s="2357" t="s">
        <v>1130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60" t="s">
        <v>1129</v>
      </c>
      <c r="F11" s="2360"/>
      <c r="G11" s="2360"/>
      <c r="H11" s="555"/>
      <c r="I11" s="2360" t="s">
        <v>1131</v>
      </c>
      <c r="J11" s="2360"/>
      <c r="K11" s="2360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2090">
        <v>2023</v>
      </c>
      <c r="E16" s="586">
        <f t="shared" ref="E16:G16" si="0">SUM(E19,E22,E25,E28,E31,E34,E37,E40,E43,E46,E49)</f>
        <v>1409</v>
      </c>
      <c r="F16" s="586">
        <f t="shared" si="0"/>
        <v>554</v>
      </c>
      <c r="G16" s="586">
        <f t="shared" si="0"/>
        <v>855</v>
      </c>
      <c r="H16" s="600"/>
      <c r="I16" s="586">
        <f t="shared" ref="I16:K16" si="1">SUM(I19,I22,I25,I28,I31,I34,I37,I40,I43,I46,I49)</f>
        <v>147</v>
      </c>
      <c r="J16" s="586">
        <f t="shared" si="1"/>
        <v>102</v>
      </c>
      <c r="K16" s="586">
        <f t="shared" si="1"/>
        <v>45</v>
      </c>
      <c r="L16" s="525"/>
      <c r="M16" s="535"/>
    </row>
    <row r="17" spans="1:15" ht="14.1" customHeight="1">
      <c r="A17" s="535"/>
      <c r="B17" s="508" t="s">
        <v>7</v>
      </c>
      <c r="C17" s="525"/>
      <c r="D17" s="2090">
        <v>2024</v>
      </c>
      <c r="E17" s="647" t="s">
        <v>29</v>
      </c>
      <c r="F17" s="647" t="s">
        <v>29</v>
      </c>
      <c r="G17" s="647" t="s">
        <v>29</v>
      </c>
      <c r="H17" s="600"/>
      <c r="I17" s="647" t="s">
        <v>29</v>
      </c>
      <c r="J17" s="647" t="s">
        <v>29</v>
      </c>
      <c r="K17" s="647" t="s">
        <v>29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587">
        <f>SUM(J19:K19)</f>
        <v>44</v>
      </c>
      <c r="J19" s="587">
        <v>30</v>
      </c>
      <c r="K19" s="587">
        <v>14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647" t="s">
        <v>29</v>
      </c>
      <c r="J20" s="647" t="s">
        <v>29</v>
      </c>
      <c r="K20" s="647" t="s">
        <v>29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647" t="s">
        <v>29</v>
      </c>
      <c r="F22" s="647" t="s">
        <v>29</v>
      </c>
      <c r="G22" s="647" t="s">
        <v>29</v>
      </c>
      <c r="H22" s="587"/>
      <c r="I22" s="647" t="s">
        <v>29</v>
      </c>
      <c r="J22" s="647" t="s">
        <v>29</v>
      </c>
      <c r="K22" s="647" t="s">
        <v>29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647" t="s">
        <v>29</v>
      </c>
      <c r="F23" s="647" t="s">
        <v>29</v>
      </c>
      <c r="G23" s="647" t="s">
        <v>29</v>
      </c>
      <c r="H23" s="587"/>
      <c r="I23" s="647" t="s">
        <v>29</v>
      </c>
      <c r="J23" s="647" t="s">
        <v>29</v>
      </c>
      <c r="K23" s="647" t="s">
        <v>29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1409</v>
      </c>
      <c r="F25" s="587">
        <v>554</v>
      </c>
      <c r="G25" s="587">
        <v>855</v>
      </c>
      <c r="H25" s="587"/>
      <c r="I25" s="647" t="s">
        <v>29</v>
      </c>
      <c r="J25" s="647" t="s">
        <v>29</v>
      </c>
      <c r="K25" s="647" t="s">
        <v>29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647" t="s">
        <v>29</v>
      </c>
      <c r="F26" s="647" t="s">
        <v>29</v>
      </c>
      <c r="G26" s="647" t="s">
        <v>29</v>
      </c>
      <c r="H26" s="587"/>
      <c r="I26" s="647" t="s">
        <v>29</v>
      </c>
      <c r="J26" s="647" t="s">
        <v>29</v>
      </c>
      <c r="K26" s="647" t="s">
        <v>29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647" t="s">
        <v>29</v>
      </c>
      <c r="F28" s="647" t="s">
        <v>29</v>
      </c>
      <c r="G28" s="647" t="s">
        <v>29</v>
      </c>
      <c r="H28" s="587"/>
      <c r="I28" s="647" t="s">
        <v>29</v>
      </c>
      <c r="J28" s="647" t="s">
        <v>29</v>
      </c>
      <c r="K28" s="647" t="s">
        <v>29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647" t="s">
        <v>29</v>
      </c>
      <c r="F29" s="647" t="s">
        <v>29</v>
      </c>
      <c r="G29" s="647" t="s">
        <v>29</v>
      </c>
      <c r="H29" s="587"/>
      <c r="I29" s="647" t="s">
        <v>29</v>
      </c>
      <c r="J29" s="647" t="s">
        <v>29</v>
      </c>
      <c r="K29" s="647" t="s">
        <v>29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647" t="s">
        <v>29</v>
      </c>
      <c r="F31" s="647" t="s">
        <v>29</v>
      </c>
      <c r="G31" s="647" t="s">
        <v>29</v>
      </c>
      <c r="H31" s="587"/>
      <c r="I31" s="647" t="s">
        <v>29</v>
      </c>
      <c r="J31" s="647" t="s">
        <v>29</v>
      </c>
      <c r="K31" s="647" t="s">
        <v>29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647" t="s">
        <v>29</v>
      </c>
      <c r="F32" s="647" t="s">
        <v>29</v>
      </c>
      <c r="G32" s="647" t="s">
        <v>29</v>
      </c>
      <c r="H32" s="587"/>
      <c r="I32" s="647" t="s">
        <v>29</v>
      </c>
      <c r="J32" s="647" t="s">
        <v>29</v>
      </c>
      <c r="K32" s="647" t="s">
        <v>29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587">
        <f>SUM(J34:K34)</f>
        <v>103</v>
      </c>
      <c r="J34" s="587">
        <v>72</v>
      </c>
      <c r="K34" s="587">
        <v>31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647" t="s">
        <v>29</v>
      </c>
      <c r="F35" s="647" t="s">
        <v>29</v>
      </c>
      <c r="G35" s="647" t="s">
        <v>29</v>
      </c>
      <c r="H35" s="587"/>
      <c r="I35" s="647" t="s">
        <v>29</v>
      </c>
      <c r="J35" s="647" t="s">
        <v>29</v>
      </c>
      <c r="K35" s="647" t="s">
        <v>29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647" t="s">
        <v>29</v>
      </c>
      <c r="J37" s="647" t="s">
        <v>29</v>
      </c>
      <c r="K37" s="647" t="s">
        <v>29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647" t="s">
        <v>29</v>
      </c>
      <c r="F38" s="647" t="s">
        <v>29</v>
      </c>
      <c r="G38" s="647" t="s">
        <v>29</v>
      </c>
      <c r="H38" s="587"/>
      <c r="I38" s="647" t="s">
        <v>29</v>
      </c>
      <c r="J38" s="647" t="s">
        <v>29</v>
      </c>
      <c r="K38" s="647" t="s">
        <v>29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647" t="s">
        <v>29</v>
      </c>
      <c r="F40" s="647" t="s">
        <v>29</v>
      </c>
      <c r="G40" s="647" t="s">
        <v>29</v>
      </c>
      <c r="H40" s="587"/>
      <c r="I40" s="647" t="s">
        <v>29</v>
      </c>
      <c r="J40" s="647" t="s">
        <v>29</v>
      </c>
      <c r="K40" s="647" t="s">
        <v>29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647" t="s">
        <v>29</v>
      </c>
      <c r="F41" s="647" t="s">
        <v>29</v>
      </c>
      <c r="G41" s="647" t="s">
        <v>29</v>
      </c>
      <c r="H41" s="587"/>
      <c r="I41" s="647" t="s">
        <v>29</v>
      </c>
      <c r="J41" s="647" t="s">
        <v>29</v>
      </c>
      <c r="K41" s="647" t="s">
        <v>29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647" t="s">
        <v>29</v>
      </c>
      <c r="J43" s="647" t="s">
        <v>29</v>
      </c>
      <c r="K43" s="647" t="s">
        <v>29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647" t="s">
        <v>29</v>
      </c>
      <c r="J44" s="647" t="s">
        <v>29</v>
      </c>
      <c r="K44" s="647" t="s">
        <v>29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647" t="s">
        <v>29</v>
      </c>
      <c r="F46" s="647" t="s">
        <v>29</v>
      </c>
      <c r="G46" s="647" t="s">
        <v>29</v>
      </c>
      <c r="H46" s="587"/>
      <c r="I46" s="647" t="s">
        <v>29</v>
      </c>
      <c r="J46" s="647" t="s">
        <v>29</v>
      </c>
      <c r="K46" s="647" t="s">
        <v>29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647" t="s">
        <v>29</v>
      </c>
      <c r="F47" s="647" t="s">
        <v>29</v>
      </c>
      <c r="G47" s="647" t="s">
        <v>29</v>
      </c>
      <c r="H47" s="587"/>
      <c r="I47" s="647" t="s">
        <v>29</v>
      </c>
      <c r="J47" s="647" t="s">
        <v>29</v>
      </c>
      <c r="K47" s="647" t="s">
        <v>29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647" t="s">
        <v>29</v>
      </c>
      <c r="F49" s="647" t="s">
        <v>29</v>
      </c>
      <c r="G49" s="647" t="s">
        <v>29</v>
      </c>
      <c r="H49" s="587"/>
      <c r="I49" s="647" t="s">
        <v>29</v>
      </c>
      <c r="J49" s="647" t="s">
        <v>29</v>
      </c>
      <c r="K49" s="647" t="s">
        <v>29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647" t="s">
        <v>29</v>
      </c>
      <c r="F50" s="647" t="s">
        <v>29</v>
      </c>
      <c r="G50" s="647" t="s">
        <v>29</v>
      </c>
      <c r="H50" s="587"/>
      <c r="I50" s="647" t="s">
        <v>29</v>
      </c>
      <c r="J50" s="647" t="s">
        <v>29</v>
      </c>
      <c r="K50" s="647" t="s">
        <v>29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1447</v>
      </c>
      <c r="C4" s="541" t="s">
        <v>725</v>
      </c>
    </row>
    <row r="5" spans="1:13" ht="20.100000000000001" customHeight="1">
      <c r="B5" s="1964"/>
      <c r="C5" s="541" t="s">
        <v>1345</v>
      </c>
    </row>
    <row r="6" spans="1:13" s="666" customFormat="1" ht="20.100000000000001" customHeight="1">
      <c r="B6" s="1945" t="s">
        <v>1448</v>
      </c>
      <c r="C6" s="1946" t="s">
        <v>726</v>
      </c>
      <c r="D6" s="1947"/>
    </row>
    <row r="7" spans="1:13" ht="15" customHeight="1">
      <c r="B7" s="543"/>
      <c r="C7" s="544" t="s">
        <v>1346</v>
      </c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552"/>
      <c r="F10" s="552" t="s">
        <v>886</v>
      </c>
      <c r="G10" s="552"/>
      <c r="H10" s="508"/>
      <c r="I10" s="2357" t="s">
        <v>75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639"/>
      <c r="F11" s="640" t="s">
        <v>887</v>
      </c>
      <c r="G11" s="640"/>
      <c r="H11" s="641"/>
      <c r="I11" s="2359" t="s">
        <v>76</v>
      </c>
      <c r="J11" s="2359"/>
      <c r="K11" s="2359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2090">
        <v>2023</v>
      </c>
      <c r="E16" s="586">
        <f t="shared" ref="E16:G17" si="0">SUM(E19,E22,E25,E28,E31,E34,E37,E40,E43,E46,E49)</f>
        <v>12</v>
      </c>
      <c r="F16" s="586">
        <f t="shared" si="0"/>
        <v>1</v>
      </c>
      <c r="G16" s="586">
        <f t="shared" si="0"/>
        <v>11</v>
      </c>
      <c r="H16" s="600"/>
      <c r="I16" s="586">
        <f t="shared" ref="I16:K17" si="1">SUM(I19,I22,I25,I28,I31,I34,I37,I40,I43,I46,I49)</f>
        <v>6668</v>
      </c>
      <c r="J16" s="586">
        <f t="shared" si="1"/>
        <v>2603</v>
      </c>
      <c r="K16" s="586">
        <f t="shared" si="1"/>
        <v>4065</v>
      </c>
      <c r="L16" s="525"/>
      <c r="M16" s="535"/>
    </row>
    <row r="17" spans="1:15" ht="14.1" customHeight="1">
      <c r="A17" s="535"/>
      <c r="B17" s="508" t="s">
        <v>7</v>
      </c>
      <c r="C17" s="525"/>
      <c r="D17" s="2090">
        <v>2024</v>
      </c>
      <c r="E17" s="586">
        <f t="shared" si="0"/>
        <v>15</v>
      </c>
      <c r="F17" s="586">
        <f t="shared" si="0"/>
        <v>2</v>
      </c>
      <c r="G17" s="586">
        <f t="shared" si="0"/>
        <v>13</v>
      </c>
      <c r="H17" s="600"/>
      <c r="I17" s="586">
        <f t="shared" si="1"/>
        <v>5299</v>
      </c>
      <c r="J17" s="586">
        <f t="shared" si="1"/>
        <v>1993</v>
      </c>
      <c r="K17" s="586">
        <f t="shared" si="1"/>
        <v>3306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587">
        <f>SUM(J19:K19)</f>
        <v>73</v>
      </c>
      <c r="J19" s="587">
        <v>39</v>
      </c>
      <c r="K19" s="587">
        <v>34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587">
        <f>SUM(J20:K20)</f>
        <v>114</v>
      </c>
      <c r="J20" s="587">
        <v>77</v>
      </c>
      <c r="K20" s="587">
        <v>37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647" t="s">
        <v>29</v>
      </c>
      <c r="F22" s="647" t="s">
        <v>29</v>
      </c>
      <c r="G22" s="647" t="s">
        <v>29</v>
      </c>
      <c r="H22" s="587"/>
      <c r="I22" s="647" t="s">
        <v>29</v>
      </c>
      <c r="J22" s="647" t="s">
        <v>29</v>
      </c>
      <c r="K22" s="647" t="s">
        <v>29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647" t="s">
        <v>29</v>
      </c>
      <c r="F23" s="647" t="s">
        <v>29</v>
      </c>
      <c r="G23" s="647" t="s">
        <v>29</v>
      </c>
      <c r="H23" s="587"/>
      <c r="I23" s="647" t="s">
        <v>29</v>
      </c>
      <c r="J23" s="647" t="s">
        <v>29</v>
      </c>
      <c r="K23" s="647" t="s">
        <v>29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647" t="s">
        <v>29</v>
      </c>
      <c r="F25" s="647" t="s">
        <v>29</v>
      </c>
      <c r="G25" s="647" t="s">
        <v>29</v>
      </c>
      <c r="H25" s="587"/>
      <c r="I25" s="587">
        <f>SUM(J25:K25)</f>
        <v>1601</v>
      </c>
      <c r="J25" s="587">
        <v>652</v>
      </c>
      <c r="K25" s="587">
        <v>949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647" t="s">
        <v>29</v>
      </c>
      <c r="F26" s="647" t="s">
        <v>29</v>
      </c>
      <c r="G26" s="647" t="s">
        <v>29</v>
      </c>
      <c r="H26" s="587"/>
      <c r="I26" s="587">
        <f>SUM(J26:K26)</f>
        <v>191</v>
      </c>
      <c r="J26" s="587">
        <v>98</v>
      </c>
      <c r="K26" s="587">
        <v>93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647" t="s">
        <v>29</v>
      </c>
      <c r="F28" s="647" t="s">
        <v>29</v>
      </c>
      <c r="G28" s="647" t="s">
        <v>29</v>
      </c>
      <c r="H28" s="587"/>
      <c r="I28" s="587" t="s">
        <v>29</v>
      </c>
      <c r="J28" s="587" t="s">
        <v>29</v>
      </c>
      <c r="K28" s="587" t="s">
        <v>29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647" t="s">
        <v>29</v>
      </c>
      <c r="F29" s="647" t="s">
        <v>29</v>
      </c>
      <c r="G29" s="647" t="s">
        <v>29</v>
      </c>
      <c r="H29" s="587"/>
      <c r="I29" s="587">
        <f>SUM(J29:K29)</f>
        <v>10</v>
      </c>
      <c r="J29" s="587">
        <v>4</v>
      </c>
      <c r="K29" s="587">
        <v>6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647" t="s">
        <v>29</v>
      </c>
      <c r="F31" s="647" t="s">
        <v>29</v>
      </c>
      <c r="G31" s="647" t="s">
        <v>29</v>
      </c>
      <c r="H31" s="587"/>
      <c r="I31" s="587">
        <f>SUM(J31:K31)</f>
        <v>4302</v>
      </c>
      <c r="J31" s="587">
        <v>1593</v>
      </c>
      <c r="K31" s="587">
        <v>2709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647" t="s">
        <v>29</v>
      </c>
      <c r="F32" s="647" t="s">
        <v>29</v>
      </c>
      <c r="G32" s="647" t="s">
        <v>29</v>
      </c>
      <c r="H32" s="587"/>
      <c r="I32" s="587">
        <f>SUM(J32:K32)</f>
        <v>4381</v>
      </c>
      <c r="J32" s="587">
        <v>1571</v>
      </c>
      <c r="K32" s="587">
        <v>2810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587">
        <f>SUM(J34:K34)</f>
        <v>418</v>
      </c>
      <c r="J34" s="587">
        <v>187</v>
      </c>
      <c r="K34" s="587">
        <v>231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647" t="s">
        <v>29</v>
      </c>
      <c r="F35" s="647" t="s">
        <v>29</v>
      </c>
      <c r="G35" s="647" t="s">
        <v>29</v>
      </c>
      <c r="H35" s="587"/>
      <c r="I35" s="587">
        <f>SUM(J35:K35)</f>
        <v>332</v>
      </c>
      <c r="J35" s="587">
        <v>113</v>
      </c>
      <c r="K35" s="587">
        <v>219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647" t="s">
        <v>29</v>
      </c>
      <c r="J37" s="647" t="s">
        <v>29</v>
      </c>
      <c r="K37" s="647" t="s">
        <v>29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647" t="s">
        <v>29</v>
      </c>
      <c r="F38" s="647" t="s">
        <v>29</v>
      </c>
      <c r="G38" s="647" t="s">
        <v>29</v>
      </c>
      <c r="H38" s="587"/>
      <c r="I38" s="647" t="s">
        <v>29</v>
      </c>
      <c r="J38" s="647" t="s">
        <v>29</v>
      </c>
      <c r="K38" s="647" t="s">
        <v>29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647" t="s">
        <v>29</v>
      </c>
      <c r="F40" s="647" t="s">
        <v>29</v>
      </c>
      <c r="G40" s="647" t="s">
        <v>29</v>
      </c>
      <c r="H40" s="587"/>
      <c r="I40" s="647" t="s">
        <v>29</v>
      </c>
      <c r="J40" s="647" t="s">
        <v>29</v>
      </c>
      <c r="K40" s="647" t="s">
        <v>29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647" t="s">
        <v>29</v>
      </c>
      <c r="F41" s="647" t="s">
        <v>29</v>
      </c>
      <c r="G41" s="647" t="s">
        <v>29</v>
      </c>
      <c r="H41" s="587"/>
      <c r="I41" s="647" t="s">
        <v>29</v>
      </c>
      <c r="J41" s="647" t="s">
        <v>29</v>
      </c>
      <c r="K41" s="647" t="s">
        <v>29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587">
        <f>SUM(J43:K43)</f>
        <v>212</v>
      </c>
      <c r="J43" s="587">
        <v>125</v>
      </c>
      <c r="K43" s="587">
        <v>87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587">
        <f>SUM(J44:K44)</f>
        <v>189</v>
      </c>
      <c r="J44" s="587">
        <v>117</v>
      </c>
      <c r="K44" s="587">
        <v>72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12</v>
      </c>
      <c r="F46" s="647">
        <v>1</v>
      </c>
      <c r="G46" s="647">
        <v>11</v>
      </c>
      <c r="H46" s="587"/>
      <c r="I46" s="587">
        <f>SUM(J46:K46)</f>
        <v>62</v>
      </c>
      <c r="J46" s="587">
        <v>7</v>
      </c>
      <c r="K46" s="587">
        <v>55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15</v>
      </c>
      <c r="F47" s="587">
        <v>2</v>
      </c>
      <c r="G47" s="587">
        <v>13</v>
      </c>
      <c r="H47" s="587"/>
      <c r="I47" s="587">
        <f>SUM(J47:K47)</f>
        <v>82</v>
      </c>
      <c r="J47" s="587">
        <v>13</v>
      </c>
      <c r="K47" s="587">
        <v>69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647" t="s">
        <v>29</v>
      </c>
      <c r="F49" s="647" t="s">
        <v>29</v>
      </c>
      <c r="G49" s="647" t="s">
        <v>29</v>
      </c>
      <c r="H49" s="587"/>
      <c r="I49" s="647" t="s">
        <v>29</v>
      </c>
      <c r="J49" s="647" t="s">
        <v>29</v>
      </c>
      <c r="K49" s="647" t="s">
        <v>29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647" t="s">
        <v>29</v>
      </c>
      <c r="F50" s="647" t="s">
        <v>29</v>
      </c>
      <c r="G50" s="647" t="s">
        <v>29</v>
      </c>
      <c r="H50" s="587"/>
      <c r="I50" s="647" t="s">
        <v>29</v>
      </c>
      <c r="J50" s="647" t="s">
        <v>29</v>
      </c>
      <c r="K50" s="647" t="s">
        <v>29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2">
    <mergeCell ref="I10:K10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541"/>
  <sheetViews>
    <sheetView showGridLines="0" view="pageBreakPreview" zoomScale="80" zoomScaleNormal="100" zoomScaleSheetLayoutView="80" workbookViewId="0">
      <selection activeCell="G1" sqref="G1:G2"/>
    </sheetView>
  </sheetViews>
  <sheetFormatPr defaultColWidth="7.5703125" defaultRowHeight="16.5"/>
  <cols>
    <col min="1" max="1" width="1.28515625" style="539" customWidth="1"/>
    <col min="2" max="2" width="13.140625" style="539" customWidth="1"/>
    <col min="3" max="3" width="29.140625" style="539" customWidth="1"/>
    <col min="4" max="4" width="9.7109375" style="546" customWidth="1"/>
    <col min="5" max="7" width="17.140625" style="539" customWidth="1"/>
    <col min="8" max="8" width="1.140625" style="539" customWidth="1"/>
    <col min="9" max="255" width="7.5703125" style="539"/>
    <col min="256" max="256" width="1.28515625" style="539" customWidth="1"/>
    <col min="257" max="257" width="7.5703125" style="539"/>
    <col min="258" max="258" width="38.140625" style="539" customWidth="1"/>
    <col min="259" max="259" width="1.85546875" style="539" customWidth="1"/>
    <col min="260" max="260" width="10.28515625" style="539" customWidth="1"/>
    <col min="261" max="261" width="18.28515625" style="539" customWidth="1"/>
    <col min="262" max="262" width="19" style="539" customWidth="1"/>
    <col min="263" max="263" width="1.7109375" style="539" customWidth="1"/>
    <col min="264" max="264" width="0.7109375" style="539" customWidth="1"/>
    <col min="265" max="511" width="7.5703125" style="539"/>
    <col min="512" max="512" width="1.28515625" style="539" customWidth="1"/>
    <col min="513" max="513" width="7.5703125" style="539"/>
    <col min="514" max="514" width="38.140625" style="539" customWidth="1"/>
    <col min="515" max="515" width="1.85546875" style="539" customWidth="1"/>
    <col min="516" max="516" width="10.28515625" style="539" customWidth="1"/>
    <col min="517" max="517" width="18.28515625" style="539" customWidth="1"/>
    <col min="518" max="518" width="19" style="539" customWidth="1"/>
    <col min="519" max="519" width="1.7109375" style="539" customWidth="1"/>
    <col min="520" max="520" width="0.7109375" style="539" customWidth="1"/>
    <col min="521" max="767" width="7.5703125" style="539"/>
    <col min="768" max="768" width="1.28515625" style="539" customWidth="1"/>
    <col min="769" max="769" width="7.5703125" style="539"/>
    <col min="770" max="770" width="38.140625" style="539" customWidth="1"/>
    <col min="771" max="771" width="1.85546875" style="539" customWidth="1"/>
    <col min="772" max="772" width="10.28515625" style="539" customWidth="1"/>
    <col min="773" max="773" width="18.28515625" style="539" customWidth="1"/>
    <col min="774" max="774" width="19" style="539" customWidth="1"/>
    <col min="775" max="775" width="1.7109375" style="539" customWidth="1"/>
    <col min="776" max="776" width="0.7109375" style="539" customWidth="1"/>
    <col min="777" max="1023" width="7.5703125" style="539"/>
    <col min="1024" max="1024" width="1.28515625" style="539" customWidth="1"/>
    <col min="1025" max="1025" width="7.5703125" style="539"/>
    <col min="1026" max="1026" width="38.140625" style="539" customWidth="1"/>
    <col min="1027" max="1027" width="1.85546875" style="539" customWidth="1"/>
    <col min="1028" max="1028" width="10.28515625" style="539" customWidth="1"/>
    <col min="1029" max="1029" width="18.28515625" style="539" customWidth="1"/>
    <col min="1030" max="1030" width="19" style="539" customWidth="1"/>
    <col min="1031" max="1031" width="1.7109375" style="539" customWidth="1"/>
    <col min="1032" max="1032" width="0.7109375" style="539" customWidth="1"/>
    <col min="1033" max="1279" width="7.5703125" style="539"/>
    <col min="1280" max="1280" width="1.28515625" style="539" customWidth="1"/>
    <col min="1281" max="1281" width="7.5703125" style="539"/>
    <col min="1282" max="1282" width="38.140625" style="539" customWidth="1"/>
    <col min="1283" max="1283" width="1.85546875" style="539" customWidth="1"/>
    <col min="1284" max="1284" width="10.28515625" style="539" customWidth="1"/>
    <col min="1285" max="1285" width="18.28515625" style="539" customWidth="1"/>
    <col min="1286" max="1286" width="19" style="539" customWidth="1"/>
    <col min="1287" max="1287" width="1.7109375" style="539" customWidth="1"/>
    <col min="1288" max="1288" width="0.7109375" style="539" customWidth="1"/>
    <col min="1289" max="1535" width="7.5703125" style="539"/>
    <col min="1536" max="1536" width="1.28515625" style="539" customWidth="1"/>
    <col min="1537" max="1537" width="7.5703125" style="539"/>
    <col min="1538" max="1538" width="38.140625" style="539" customWidth="1"/>
    <col min="1539" max="1539" width="1.85546875" style="539" customWidth="1"/>
    <col min="1540" max="1540" width="10.28515625" style="539" customWidth="1"/>
    <col min="1541" max="1541" width="18.28515625" style="539" customWidth="1"/>
    <col min="1542" max="1542" width="19" style="539" customWidth="1"/>
    <col min="1543" max="1543" width="1.7109375" style="539" customWidth="1"/>
    <col min="1544" max="1544" width="0.7109375" style="539" customWidth="1"/>
    <col min="1545" max="1791" width="7.5703125" style="539"/>
    <col min="1792" max="1792" width="1.28515625" style="539" customWidth="1"/>
    <col min="1793" max="1793" width="7.5703125" style="539"/>
    <col min="1794" max="1794" width="38.140625" style="539" customWidth="1"/>
    <col min="1795" max="1795" width="1.85546875" style="539" customWidth="1"/>
    <col min="1796" max="1796" width="10.28515625" style="539" customWidth="1"/>
    <col min="1797" max="1797" width="18.28515625" style="539" customWidth="1"/>
    <col min="1798" max="1798" width="19" style="539" customWidth="1"/>
    <col min="1799" max="1799" width="1.7109375" style="539" customWidth="1"/>
    <col min="1800" max="1800" width="0.7109375" style="539" customWidth="1"/>
    <col min="1801" max="2047" width="7.5703125" style="539"/>
    <col min="2048" max="2048" width="1.28515625" style="539" customWidth="1"/>
    <col min="2049" max="2049" width="7.5703125" style="539"/>
    <col min="2050" max="2050" width="38.140625" style="539" customWidth="1"/>
    <col min="2051" max="2051" width="1.85546875" style="539" customWidth="1"/>
    <col min="2052" max="2052" width="10.28515625" style="539" customWidth="1"/>
    <col min="2053" max="2053" width="18.28515625" style="539" customWidth="1"/>
    <col min="2054" max="2054" width="19" style="539" customWidth="1"/>
    <col min="2055" max="2055" width="1.7109375" style="539" customWidth="1"/>
    <col min="2056" max="2056" width="0.7109375" style="539" customWidth="1"/>
    <col min="2057" max="2303" width="7.5703125" style="539"/>
    <col min="2304" max="2304" width="1.28515625" style="539" customWidth="1"/>
    <col min="2305" max="2305" width="7.5703125" style="539"/>
    <col min="2306" max="2306" width="38.140625" style="539" customWidth="1"/>
    <col min="2307" max="2307" width="1.85546875" style="539" customWidth="1"/>
    <col min="2308" max="2308" width="10.28515625" style="539" customWidth="1"/>
    <col min="2309" max="2309" width="18.28515625" style="539" customWidth="1"/>
    <col min="2310" max="2310" width="19" style="539" customWidth="1"/>
    <col min="2311" max="2311" width="1.7109375" style="539" customWidth="1"/>
    <col min="2312" max="2312" width="0.7109375" style="539" customWidth="1"/>
    <col min="2313" max="2559" width="7.5703125" style="539"/>
    <col min="2560" max="2560" width="1.28515625" style="539" customWidth="1"/>
    <col min="2561" max="2561" width="7.5703125" style="539"/>
    <col min="2562" max="2562" width="38.140625" style="539" customWidth="1"/>
    <col min="2563" max="2563" width="1.85546875" style="539" customWidth="1"/>
    <col min="2564" max="2564" width="10.28515625" style="539" customWidth="1"/>
    <col min="2565" max="2565" width="18.28515625" style="539" customWidth="1"/>
    <col min="2566" max="2566" width="19" style="539" customWidth="1"/>
    <col min="2567" max="2567" width="1.7109375" style="539" customWidth="1"/>
    <col min="2568" max="2568" width="0.7109375" style="539" customWidth="1"/>
    <col min="2569" max="2815" width="7.5703125" style="539"/>
    <col min="2816" max="2816" width="1.28515625" style="539" customWidth="1"/>
    <col min="2817" max="2817" width="7.5703125" style="539"/>
    <col min="2818" max="2818" width="38.140625" style="539" customWidth="1"/>
    <col min="2819" max="2819" width="1.85546875" style="539" customWidth="1"/>
    <col min="2820" max="2820" width="10.28515625" style="539" customWidth="1"/>
    <col min="2821" max="2821" width="18.28515625" style="539" customWidth="1"/>
    <col min="2822" max="2822" width="19" style="539" customWidth="1"/>
    <col min="2823" max="2823" width="1.7109375" style="539" customWidth="1"/>
    <col min="2824" max="2824" width="0.7109375" style="539" customWidth="1"/>
    <col min="2825" max="3071" width="7.5703125" style="539"/>
    <col min="3072" max="3072" width="1.28515625" style="539" customWidth="1"/>
    <col min="3073" max="3073" width="7.5703125" style="539"/>
    <col min="3074" max="3074" width="38.140625" style="539" customWidth="1"/>
    <col min="3075" max="3075" width="1.85546875" style="539" customWidth="1"/>
    <col min="3076" max="3076" width="10.28515625" style="539" customWidth="1"/>
    <col min="3077" max="3077" width="18.28515625" style="539" customWidth="1"/>
    <col min="3078" max="3078" width="19" style="539" customWidth="1"/>
    <col min="3079" max="3079" width="1.7109375" style="539" customWidth="1"/>
    <col min="3080" max="3080" width="0.7109375" style="539" customWidth="1"/>
    <col min="3081" max="3327" width="7.5703125" style="539"/>
    <col min="3328" max="3328" width="1.28515625" style="539" customWidth="1"/>
    <col min="3329" max="3329" width="7.5703125" style="539"/>
    <col min="3330" max="3330" width="38.140625" style="539" customWidth="1"/>
    <col min="3331" max="3331" width="1.85546875" style="539" customWidth="1"/>
    <col min="3332" max="3332" width="10.28515625" style="539" customWidth="1"/>
    <col min="3333" max="3333" width="18.28515625" style="539" customWidth="1"/>
    <col min="3334" max="3334" width="19" style="539" customWidth="1"/>
    <col min="3335" max="3335" width="1.7109375" style="539" customWidth="1"/>
    <col min="3336" max="3336" width="0.7109375" style="539" customWidth="1"/>
    <col min="3337" max="3583" width="7.5703125" style="539"/>
    <col min="3584" max="3584" width="1.28515625" style="539" customWidth="1"/>
    <col min="3585" max="3585" width="7.5703125" style="539"/>
    <col min="3586" max="3586" width="38.140625" style="539" customWidth="1"/>
    <col min="3587" max="3587" width="1.85546875" style="539" customWidth="1"/>
    <col min="3588" max="3588" width="10.28515625" style="539" customWidth="1"/>
    <col min="3589" max="3589" width="18.28515625" style="539" customWidth="1"/>
    <col min="3590" max="3590" width="19" style="539" customWidth="1"/>
    <col min="3591" max="3591" width="1.7109375" style="539" customWidth="1"/>
    <col min="3592" max="3592" width="0.7109375" style="539" customWidth="1"/>
    <col min="3593" max="3839" width="7.5703125" style="539"/>
    <col min="3840" max="3840" width="1.28515625" style="539" customWidth="1"/>
    <col min="3841" max="3841" width="7.5703125" style="539"/>
    <col min="3842" max="3842" width="38.140625" style="539" customWidth="1"/>
    <col min="3843" max="3843" width="1.85546875" style="539" customWidth="1"/>
    <col min="3844" max="3844" width="10.28515625" style="539" customWidth="1"/>
    <col min="3845" max="3845" width="18.28515625" style="539" customWidth="1"/>
    <col min="3846" max="3846" width="19" style="539" customWidth="1"/>
    <col min="3847" max="3847" width="1.7109375" style="539" customWidth="1"/>
    <col min="3848" max="3848" width="0.7109375" style="539" customWidth="1"/>
    <col min="3849" max="4095" width="7.5703125" style="539"/>
    <col min="4096" max="4096" width="1.28515625" style="539" customWidth="1"/>
    <col min="4097" max="4097" width="7.5703125" style="539"/>
    <col min="4098" max="4098" width="38.140625" style="539" customWidth="1"/>
    <col min="4099" max="4099" width="1.85546875" style="539" customWidth="1"/>
    <col min="4100" max="4100" width="10.28515625" style="539" customWidth="1"/>
    <col min="4101" max="4101" width="18.28515625" style="539" customWidth="1"/>
    <col min="4102" max="4102" width="19" style="539" customWidth="1"/>
    <col min="4103" max="4103" width="1.7109375" style="539" customWidth="1"/>
    <col min="4104" max="4104" width="0.7109375" style="539" customWidth="1"/>
    <col min="4105" max="4351" width="7.5703125" style="539"/>
    <col min="4352" max="4352" width="1.28515625" style="539" customWidth="1"/>
    <col min="4353" max="4353" width="7.5703125" style="539"/>
    <col min="4354" max="4354" width="38.140625" style="539" customWidth="1"/>
    <col min="4355" max="4355" width="1.85546875" style="539" customWidth="1"/>
    <col min="4356" max="4356" width="10.28515625" style="539" customWidth="1"/>
    <col min="4357" max="4357" width="18.28515625" style="539" customWidth="1"/>
    <col min="4358" max="4358" width="19" style="539" customWidth="1"/>
    <col min="4359" max="4359" width="1.7109375" style="539" customWidth="1"/>
    <col min="4360" max="4360" width="0.7109375" style="539" customWidth="1"/>
    <col min="4361" max="4607" width="7.5703125" style="539"/>
    <col min="4608" max="4608" width="1.28515625" style="539" customWidth="1"/>
    <col min="4609" max="4609" width="7.5703125" style="539"/>
    <col min="4610" max="4610" width="38.140625" style="539" customWidth="1"/>
    <col min="4611" max="4611" width="1.85546875" style="539" customWidth="1"/>
    <col min="4612" max="4612" width="10.28515625" style="539" customWidth="1"/>
    <col min="4613" max="4613" width="18.28515625" style="539" customWidth="1"/>
    <col min="4614" max="4614" width="19" style="539" customWidth="1"/>
    <col min="4615" max="4615" width="1.7109375" style="539" customWidth="1"/>
    <col min="4616" max="4616" width="0.7109375" style="539" customWidth="1"/>
    <col min="4617" max="4863" width="7.5703125" style="539"/>
    <col min="4864" max="4864" width="1.28515625" style="539" customWidth="1"/>
    <col min="4865" max="4865" width="7.5703125" style="539"/>
    <col min="4866" max="4866" width="38.140625" style="539" customWidth="1"/>
    <col min="4867" max="4867" width="1.85546875" style="539" customWidth="1"/>
    <col min="4868" max="4868" width="10.28515625" style="539" customWidth="1"/>
    <col min="4869" max="4869" width="18.28515625" style="539" customWidth="1"/>
    <col min="4870" max="4870" width="19" style="539" customWidth="1"/>
    <col min="4871" max="4871" width="1.7109375" style="539" customWidth="1"/>
    <col min="4872" max="4872" width="0.7109375" style="539" customWidth="1"/>
    <col min="4873" max="5119" width="7.5703125" style="539"/>
    <col min="5120" max="5120" width="1.28515625" style="539" customWidth="1"/>
    <col min="5121" max="5121" width="7.5703125" style="539"/>
    <col min="5122" max="5122" width="38.140625" style="539" customWidth="1"/>
    <col min="5123" max="5123" width="1.85546875" style="539" customWidth="1"/>
    <col min="5124" max="5124" width="10.28515625" style="539" customWidth="1"/>
    <col min="5125" max="5125" width="18.28515625" style="539" customWidth="1"/>
    <col min="5126" max="5126" width="19" style="539" customWidth="1"/>
    <col min="5127" max="5127" width="1.7109375" style="539" customWidth="1"/>
    <col min="5128" max="5128" width="0.7109375" style="539" customWidth="1"/>
    <col min="5129" max="5375" width="7.5703125" style="539"/>
    <col min="5376" max="5376" width="1.28515625" style="539" customWidth="1"/>
    <col min="5377" max="5377" width="7.5703125" style="539"/>
    <col min="5378" max="5378" width="38.140625" style="539" customWidth="1"/>
    <col min="5379" max="5379" width="1.85546875" style="539" customWidth="1"/>
    <col min="5380" max="5380" width="10.28515625" style="539" customWidth="1"/>
    <col min="5381" max="5381" width="18.28515625" style="539" customWidth="1"/>
    <col min="5382" max="5382" width="19" style="539" customWidth="1"/>
    <col min="5383" max="5383" width="1.7109375" style="539" customWidth="1"/>
    <col min="5384" max="5384" width="0.7109375" style="539" customWidth="1"/>
    <col min="5385" max="5631" width="7.5703125" style="539"/>
    <col min="5632" max="5632" width="1.28515625" style="539" customWidth="1"/>
    <col min="5633" max="5633" width="7.5703125" style="539"/>
    <col min="5634" max="5634" width="38.140625" style="539" customWidth="1"/>
    <col min="5635" max="5635" width="1.85546875" style="539" customWidth="1"/>
    <col min="5636" max="5636" width="10.28515625" style="539" customWidth="1"/>
    <col min="5637" max="5637" width="18.28515625" style="539" customWidth="1"/>
    <col min="5638" max="5638" width="19" style="539" customWidth="1"/>
    <col min="5639" max="5639" width="1.7109375" style="539" customWidth="1"/>
    <col min="5640" max="5640" width="0.7109375" style="539" customWidth="1"/>
    <col min="5641" max="5887" width="7.5703125" style="539"/>
    <col min="5888" max="5888" width="1.28515625" style="539" customWidth="1"/>
    <col min="5889" max="5889" width="7.5703125" style="539"/>
    <col min="5890" max="5890" width="38.140625" style="539" customWidth="1"/>
    <col min="5891" max="5891" width="1.85546875" style="539" customWidth="1"/>
    <col min="5892" max="5892" width="10.28515625" style="539" customWidth="1"/>
    <col min="5893" max="5893" width="18.28515625" style="539" customWidth="1"/>
    <col min="5894" max="5894" width="19" style="539" customWidth="1"/>
    <col min="5895" max="5895" width="1.7109375" style="539" customWidth="1"/>
    <col min="5896" max="5896" width="0.7109375" style="539" customWidth="1"/>
    <col min="5897" max="6143" width="7.5703125" style="539"/>
    <col min="6144" max="6144" width="1.28515625" style="539" customWidth="1"/>
    <col min="6145" max="6145" width="7.5703125" style="539"/>
    <col min="6146" max="6146" width="38.140625" style="539" customWidth="1"/>
    <col min="6147" max="6147" width="1.85546875" style="539" customWidth="1"/>
    <col min="6148" max="6148" width="10.28515625" style="539" customWidth="1"/>
    <col min="6149" max="6149" width="18.28515625" style="539" customWidth="1"/>
    <col min="6150" max="6150" width="19" style="539" customWidth="1"/>
    <col min="6151" max="6151" width="1.7109375" style="539" customWidth="1"/>
    <col min="6152" max="6152" width="0.7109375" style="539" customWidth="1"/>
    <col min="6153" max="6399" width="7.5703125" style="539"/>
    <col min="6400" max="6400" width="1.28515625" style="539" customWidth="1"/>
    <col min="6401" max="6401" width="7.5703125" style="539"/>
    <col min="6402" max="6402" width="38.140625" style="539" customWidth="1"/>
    <col min="6403" max="6403" width="1.85546875" style="539" customWidth="1"/>
    <col min="6404" max="6404" width="10.28515625" style="539" customWidth="1"/>
    <col min="6405" max="6405" width="18.28515625" style="539" customWidth="1"/>
    <col min="6406" max="6406" width="19" style="539" customWidth="1"/>
    <col min="6407" max="6407" width="1.7109375" style="539" customWidth="1"/>
    <col min="6408" max="6408" width="0.7109375" style="539" customWidth="1"/>
    <col min="6409" max="6655" width="7.5703125" style="539"/>
    <col min="6656" max="6656" width="1.28515625" style="539" customWidth="1"/>
    <col min="6657" max="6657" width="7.5703125" style="539"/>
    <col min="6658" max="6658" width="38.140625" style="539" customWidth="1"/>
    <col min="6659" max="6659" width="1.85546875" style="539" customWidth="1"/>
    <col min="6660" max="6660" width="10.28515625" style="539" customWidth="1"/>
    <col min="6661" max="6661" width="18.28515625" style="539" customWidth="1"/>
    <col min="6662" max="6662" width="19" style="539" customWidth="1"/>
    <col min="6663" max="6663" width="1.7109375" style="539" customWidth="1"/>
    <col min="6664" max="6664" width="0.7109375" style="539" customWidth="1"/>
    <col min="6665" max="6911" width="7.5703125" style="539"/>
    <col min="6912" max="6912" width="1.28515625" style="539" customWidth="1"/>
    <col min="6913" max="6913" width="7.5703125" style="539"/>
    <col min="6914" max="6914" width="38.140625" style="539" customWidth="1"/>
    <col min="6915" max="6915" width="1.85546875" style="539" customWidth="1"/>
    <col min="6916" max="6916" width="10.28515625" style="539" customWidth="1"/>
    <col min="6917" max="6917" width="18.28515625" style="539" customWidth="1"/>
    <col min="6918" max="6918" width="19" style="539" customWidth="1"/>
    <col min="6919" max="6919" width="1.7109375" style="539" customWidth="1"/>
    <col min="6920" max="6920" width="0.7109375" style="539" customWidth="1"/>
    <col min="6921" max="7167" width="7.5703125" style="539"/>
    <col min="7168" max="7168" width="1.28515625" style="539" customWidth="1"/>
    <col min="7169" max="7169" width="7.5703125" style="539"/>
    <col min="7170" max="7170" width="38.140625" style="539" customWidth="1"/>
    <col min="7171" max="7171" width="1.85546875" style="539" customWidth="1"/>
    <col min="7172" max="7172" width="10.28515625" style="539" customWidth="1"/>
    <col min="7173" max="7173" width="18.28515625" style="539" customWidth="1"/>
    <col min="7174" max="7174" width="19" style="539" customWidth="1"/>
    <col min="7175" max="7175" width="1.7109375" style="539" customWidth="1"/>
    <col min="7176" max="7176" width="0.7109375" style="539" customWidth="1"/>
    <col min="7177" max="7423" width="7.5703125" style="539"/>
    <col min="7424" max="7424" width="1.28515625" style="539" customWidth="1"/>
    <col min="7425" max="7425" width="7.5703125" style="539"/>
    <col min="7426" max="7426" width="38.140625" style="539" customWidth="1"/>
    <col min="7427" max="7427" width="1.85546875" style="539" customWidth="1"/>
    <col min="7428" max="7428" width="10.28515625" style="539" customWidth="1"/>
    <col min="7429" max="7429" width="18.28515625" style="539" customWidth="1"/>
    <col min="7430" max="7430" width="19" style="539" customWidth="1"/>
    <col min="7431" max="7431" width="1.7109375" style="539" customWidth="1"/>
    <col min="7432" max="7432" width="0.7109375" style="539" customWidth="1"/>
    <col min="7433" max="7679" width="7.5703125" style="539"/>
    <col min="7680" max="7680" width="1.28515625" style="539" customWidth="1"/>
    <col min="7681" max="7681" width="7.5703125" style="539"/>
    <col min="7682" max="7682" width="38.140625" style="539" customWidth="1"/>
    <col min="7683" max="7683" width="1.85546875" style="539" customWidth="1"/>
    <col min="7684" max="7684" width="10.28515625" style="539" customWidth="1"/>
    <col min="7685" max="7685" width="18.28515625" style="539" customWidth="1"/>
    <col min="7686" max="7686" width="19" style="539" customWidth="1"/>
    <col min="7687" max="7687" width="1.7109375" style="539" customWidth="1"/>
    <col min="7688" max="7688" width="0.7109375" style="539" customWidth="1"/>
    <col min="7689" max="7935" width="7.5703125" style="539"/>
    <col min="7936" max="7936" width="1.28515625" style="539" customWidth="1"/>
    <col min="7937" max="7937" width="7.5703125" style="539"/>
    <col min="7938" max="7938" width="38.140625" style="539" customWidth="1"/>
    <col min="7939" max="7939" width="1.85546875" style="539" customWidth="1"/>
    <col min="7940" max="7940" width="10.28515625" style="539" customWidth="1"/>
    <col min="7941" max="7941" width="18.28515625" style="539" customWidth="1"/>
    <col min="7942" max="7942" width="19" style="539" customWidth="1"/>
    <col min="7943" max="7943" width="1.7109375" style="539" customWidth="1"/>
    <col min="7944" max="7944" width="0.7109375" style="539" customWidth="1"/>
    <col min="7945" max="8191" width="7.5703125" style="539"/>
    <col min="8192" max="8192" width="1.28515625" style="539" customWidth="1"/>
    <col min="8193" max="8193" width="7.5703125" style="539"/>
    <col min="8194" max="8194" width="38.140625" style="539" customWidth="1"/>
    <col min="8195" max="8195" width="1.85546875" style="539" customWidth="1"/>
    <col min="8196" max="8196" width="10.28515625" style="539" customWidth="1"/>
    <col min="8197" max="8197" width="18.28515625" style="539" customWidth="1"/>
    <col min="8198" max="8198" width="19" style="539" customWidth="1"/>
    <col min="8199" max="8199" width="1.7109375" style="539" customWidth="1"/>
    <col min="8200" max="8200" width="0.7109375" style="539" customWidth="1"/>
    <col min="8201" max="8447" width="7.5703125" style="539"/>
    <col min="8448" max="8448" width="1.28515625" style="539" customWidth="1"/>
    <col min="8449" max="8449" width="7.5703125" style="539"/>
    <col min="8450" max="8450" width="38.140625" style="539" customWidth="1"/>
    <col min="8451" max="8451" width="1.85546875" style="539" customWidth="1"/>
    <col min="8452" max="8452" width="10.28515625" style="539" customWidth="1"/>
    <col min="8453" max="8453" width="18.28515625" style="539" customWidth="1"/>
    <col min="8454" max="8454" width="19" style="539" customWidth="1"/>
    <col min="8455" max="8455" width="1.7109375" style="539" customWidth="1"/>
    <col min="8456" max="8456" width="0.7109375" style="539" customWidth="1"/>
    <col min="8457" max="8703" width="7.5703125" style="539"/>
    <col min="8704" max="8704" width="1.28515625" style="539" customWidth="1"/>
    <col min="8705" max="8705" width="7.5703125" style="539"/>
    <col min="8706" max="8706" width="38.140625" style="539" customWidth="1"/>
    <col min="8707" max="8707" width="1.85546875" style="539" customWidth="1"/>
    <col min="8708" max="8708" width="10.28515625" style="539" customWidth="1"/>
    <col min="8709" max="8709" width="18.28515625" style="539" customWidth="1"/>
    <col min="8710" max="8710" width="19" style="539" customWidth="1"/>
    <col min="8711" max="8711" width="1.7109375" style="539" customWidth="1"/>
    <col min="8712" max="8712" width="0.7109375" style="539" customWidth="1"/>
    <col min="8713" max="8959" width="7.5703125" style="539"/>
    <col min="8960" max="8960" width="1.28515625" style="539" customWidth="1"/>
    <col min="8961" max="8961" width="7.5703125" style="539"/>
    <col min="8962" max="8962" width="38.140625" style="539" customWidth="1"/>
    <col min="8963" max="8963" width="1.85546875" style="539" customWidth="1"/>
    <col min="8964" max="8964" width="10.28515625" style="539" customWidth="1"/>
    <col min="8965" max="8965" width="18.28515625" style="539" customWidth="1"/>
    <col min="8966" max="8966" width="19" style="539" customWidth="1"/>
    <col min="8967" max="8967" width="1.7109375" style="539" customWidth="1"/>
    <col min="8968" max="8968" width="0.7109375" style="539" customWidth="1"/>
    <col min="8969" max="9215" width="7.5703125" style="539"/>
    <col min="9216" max="9216" width="1.28515625" style="539" customWidth="1"/>
    <col min="9217" max="9217" width="7.5703125" style="539"/>
    <col min="9218" max="9218" width="38.140625" style="539" customWidth="1"/>
    <col min="9219" max="9219" width="1.85546875" style="539" customWidth="1"/>
    <col min="9220" max="9220" width="10.28515625" style="539" customWidth="1"/>
    <col min="9221" max="9221" width="18.28515625" style="539" customWidth="1"/>
    <col min="9222" max="9222" width="19" style="539" customWidth="1"/>
    <col min="9223" max="9223" width="1.7109375" style="539" customWidth="1"/>
    <col min="9224" max="9224" width="0.7109375" style="539" customWidth="1"/>
    <col min="9225" max="9471" width="7.5703125" style="539"/>
    <col min="9472" max="9472" width="1.28515625" style="539" customWidth="1"/>
    <col min="9473" max="9473" width="7.5703125" style="539"/>
    <col min="9474" max="9474" width="38.140625" style="539" customWidth="1"/>
    <col min="9475" max="9475" width="1.85546875" style="539" customWidth="1"/>
    <col min="9476" max="9476" width="10.28515625" style="539" customWidth="1"/>
    <col min="9477" max="9477" width="18.28515625" style="539" customWidth="1"/>
    <col min="9478" max="9478" width="19" style="539" customWidth="1"/>
    <col min="9479" max="9479" width="1.7109375" style="539" customWidth="1"/>
    <col min="9480" max="9480" width="0.7109375" style="539" customWidth="1"/>
    <col min="9481" max="9727" width="7.5703125" style="539"/>
    <col min="9728" max="9728" width="1.28515625" style="539" customWidth="1"/>
    <col min="9729" max="9729" width="7.5703125" style="539"/>
    <col min="9730" max="9730" width="38.140625" style="539" customWidth="1"/>
    <col min="9731" max="9731" width="1.85546875" style="539" customWidth="1"/>
    <col min="9732" max="9732" width="10.28515625" style="539" customWidth="1"/>
    <col min="9733" max="9733" width="18.28515625" style="539" customWidth="1"/>
    <col min="9734" max="9734" width="19" style="539" customWidth="1"/>
    <col min="9735" max="9735" width="1.7109375" style="539" customWidth="1"/>
    <col min="9736" max="9736" width="0.7109375" style="539" customWidth="1"/>
    <col min="9737" max="9983" width="7.5703125" style="539"/>
    <col min="9984" max="9984" width="1.28515625" style="539" customWidth="1"/>
    <col min="9985" max="9985" width="7.5703125" style="539"/>
    <col min="9986" max="9986" width="38.140625" style="539" customWidth="1"/>
    <col min="9987" max="9987" width="1.85546875" style="539" customWidth="1"/>
    <col min="9988" max="9988" width="10.28515625" style="539" customWidth="1"/>
    <col min="9989" max="9989" width="18.28515625" style="539" customWidth="1"/>
    <col min="9990" max="9990" width="19" style="539" customWidth="1"/>
    <col min="9991" max="9991" width="1.7109375" style="539" customWidth="1"/>
    <col min="9992" max="9992" width="0.7109375" style="539" customWidth="1"/>
    <col min="9993" max="10239" width="7.5703125" style="539"/>
    <col min="10240" max="10240" width="1.28515625" style="539" customWidth="1"/>
    <col min="10241" max="10241" width="7.5703125" style="539"/>
    <col min="10242" max="10242" width="38.140625" style="539" customWidth="1"/>
    <col min="10243" max="10243" width="1.85546875" style="539" customWidth="1"/>
    <col min="10244" max="10244" width="10.28515625" style="539" customWidth="1"/>
    <col min="10245" max="10245" width="18.28515625" style="539" customWidth="1"/>
    <col min="10246" max="10246" width="19" style="539" customWidth="1"/>
    <col min="10247" max="10247" width="1.7109375" style="539" customWidth="1"/>
    <col min="10248" max="10248" width="0.7109375" style="539" customWidth="1"/>
    <col min="10249" max="10495" width="7.5703125" style="539"/>
    <col min="10496" max="10496" width="1.28515625" style="539" customWidth="1"/>
    <col min="10497" max="10497" width="7.5703125" style="539"/>
    <col min="10498" max="10498" width="38.140625" style="539" customWidth="1"/>
    <col min="10499" max="10499" width="1.85546875" style="539" customWidth="1"/>
    <col min="10500" max="10500" width="10.28515625" style="539" customWidth="1"/>
    <col min="10501" max="10501" width="18.28515625" style="539" customWidth="1"/>
    <col min="10502" max="10502" width="19" style="539" customWidth="1"/>
    <col min="10503" max="10503" width="1.7109375" style="539" customWidth="1"/>
    <col min="10504" max="10504" width="0.7109375" style="539" customWidth="1"/>
    <col min="10505" max="10751" width="7.5703125" style="539"/>
    <col min="10752" max="10752" width="1.28515625" style="539" customWidth="1"/>
    <col min="10753" max="10753" width="7.5703125" style="539"/>
    <col min="10754" max="10754" width="38.140625" style="539" customWidth="1"/>
    <col min="10755" max="10755" width="1.85546875" style="539" customWidth="1"/>
    <col min="10756" max="10756" width="10.28515625" style="539" customWidth="1"/>
    <col min="10757" max="10757" width="18.28515625" style="539" customWidth="1"/>
    <col min="10758" max="10758" width="19" style="539" customWidth="1"/>
    <col min="10759" max="10759" width="1.7109375" style="539" customWidth="1"/>
    <col min="10760" max="10760" width="0.7109375" style="539" customWidth="1"/>
    <col min="10761" max="11007" width="7.5703125" style="539"/>
    <col min="11008" max="11008" width="1.28515625" style="539" customWidth="1"/>
    <col min="11009" max="11009" width="7.5703125" style="539"/>
    <col min="11010" max="11010" width="38.140625" style="539" customWidth="1"/>
    <col min="11011" max="11011" width="1.85546875" style="539" customWidth="1"/>
    <col min="11012" max="11012" width="10.28515625" style="539" customWidth="1"/>
    <col min="11013" max="11013" width="18.28515625" style="539" customWidth="1"/>
    <col min="11014" max="11014" width="19" style="539" customWidth="1"/>
    <col min="11015" max="11015" width="1.7109375" style="539" customWidth="1"/>
    <col min="11016" max="11016" width="0.7109375" style="539" customWidth="1"/>
    <col min="11017" max="11263" width="7.5703125" style="539"/>
    <col min="11264" max="11264" width="1.28515625" style="539" customWidth="1"/>
    <col min="11265" max="11265" width="7.5703125" style="539"/>
    <col min="11266" max="11266" width="38.140625" style="539" customWidth="1"/>
    <col min="11267" max="11267" width="1.85546875" style="539" customWidth="1"/>
    <col min="11268" max="11268" width="10.28515625" style="539" customWidth="1"/>
    <col min="11269" max="11269" width="18.28515625" style="539" customWidth="1"/>
    <col min="11270" max="11270" width="19" style="539" customWidth="1"/>
    <col min="11271" max="11271" width="1.7109375" style="539" customWidth="1"/>
    <col min="11272" max="11272" width="0.7109375" style="539" customWidth="1"/>
    <col min="11273" max="11519" width="7.5703125" style="539"/>
    <col min="11520" max="11520" width="1.28515625" style="539" customWidth="1"/>
    <col min="11521" max="11521" width="7.5703125" style="539"/>
    <col min="11522" max="11522" width="38.140625" style="539" customWidth="1"/>
    <col min="11523" max="11523" width="1.85546875" style="539" customWidth="1"/>
    <col min="11524" max="11524" width="10.28515625" style="539" customWidth="1"/>
    <col min="11525" max="11525" width="18.28515625" style="539" customWidth="1"/>
    <col min="11526" max="11526" width="19" style="539" customWidth="1"/>
    <col min="11527" max="11527" width="1.7109375" style="539" customWidth="1"/>
    <col min="11528" max="11528" width="0.7109375" style="539" customWidth="1"/>
    <col min="11529" max="11775" width="7.5703125" style="539"/>
    <col min="11776" max="11776" width="1.28515625" style="539" customWidth="1"/>
    <col min="11777" max="11777" width="7.5703125" style="539"/>
    <col min="11778" max="11778" width="38.140625" style="539" customWidth="1"/>
    <col min="11779" max="11779" width="1.85546875" style="539" customWidth="1"/>
    <col min="11780" max="11780" width="10.28515625" style="539" customWidth="1"/>
    <col min="11781" max="11781" width="18.28515625" style="539" customWidth="1"/>
    <col min="11782" max="11782" width="19" style="539" customWidth="1"/>
    <col min="11783" max="11783" width="1.7109375" style="539" customWidth="1"/>
    <col min="11784" max="11784" width="0.7109375" style="539" customWidth="1"/>
    <col min="11785" max="12031" width="7.5703125" style="539"/>
    <col min="12032" max="12032" width="1.28515625" style="539" customWidth="1"/>
    <col min="12033" max="12033" width="7.5703125" style="539"/>
    <col min="12034" max="12034" width="38.140625" style="539" customWidth="1"/>
    <col min="12035" max="12035" width="1.85546875" style="539" customWidth="1"/>
    <col min="12036" max="12036" width="10.28515625" style="539" customWidth="1"/>
    <col min="12037" max="12037" width="18.28515625" style="539" customWidth="1"/>
    <col min="12038" max="12038" width="19" style="539" customWidth="1"/>
    <col min="12039" max="12039" width="1.7109375" style="539" customWidth="1"/>
    <col min="12040" max="12040" width="0.7109375" style="539" customWidth="1"/>
    <col min="12041" max="12287" width="7.5703125" style="539"/>
    <col min="12288" max="12288" width="1.28515625" style="539" customWidth="1"/>
    <col min="12289" max="12289" width="7.5703125" style="539"/>
    <col min="12290" max="12290" width="38.140625" style="539" customWidth="1"/>
    <col min="12291" max="12291" width="1.85546875" style="539" customWidth="1"/>
    <col min="12292" max="12292" width="10.28515625" style="539" customWidth="1"/>
    <col min="12293" max="12293" width="18.28515625" style="539" customWidth="1"/>
    <col min="12294" max="12294" width="19" style="539" customWidth="1"/>
    <col min="12295" max="12295" width="1.7109375" style="539" customWidth="1"/>
    <col min="12296" max="12296" width="0.7109375" style="539" customWidth="1"/>
    <col min="12297" max="12543" width="7.5703125" style="539"/>
    <col min="12544" max="12544" width="1.28515625" style="539" customWidth="1"/>
    <col min="12545" max="12545" width="7.5703125" style="539"/>
    <col min="12546" max="12546" width="38.140625" style="539" customWidth="1"/>
    <col min="12547" max="12547" width="1.85546875" style="539" customWidth="1"/>
    <col min="12548" max="12548" width="10.28515625" style="539" customWidth="1"/>
    <col min="12549" max="12549" width="18.28515625" style="539" customWidth="1"/>
    <col min="12550" max="12550" width="19" style="539" customWidth="1"/>
    <col min="12551" max="12551" width="1.7109375" style="539" customWidth="1"/>
    <col min="12552" max="12552" width="0.7109375" style="539" customWidth="1"/>
    <col min="12553" max="12799" width="7.5703125" style="539"/>
    <col min="12800" max="12800" width="1.28515625" style="539" customWidth="1"/>
    <col min="12801" max="12801" width="7.5703125" style="539"/>
    <col min="12802" max="12802" width="38.140625" style="539" customWidth="1"/>
    <col min="12803" max="12803" width="1.85546875" style="539" customWidth="1"/>
    <col min="12804" max="12804" width="10.28515625" style="539" customWidth="1"/>
    <col min="12805" max="12805" width="18.28515625" style="539" customWidth="1"/>
    <col min="12806" max="12806" width="19" style="539" customWidth="1"/>
    <col min="12807" max="12807" width="1.7109375" style="539" customWidth="1"/>
    <col min="12808" max="12808" width="0.7109375" style="539" customWidth="1"/>
    <col min="12809" max="13055" width="7.5703125" style="539"/>
    <col min="13056" max="13056" width="1.28515625" style="539" customWidth="1"/>
    <col min="13057" max="13057" width="7.5703125" style="539"/>
    <col min="13058" max="13058" width="38.140625" style="539" customWidth="1"/>
    <col min="13059" max="13059" width="1.85546875" style="539" customWidth="1"/>
    <col min="13060" max="13060" width="10.28515625" style="539" customWidth="1"/>
    <col min="13061" max="13061" width="18.28515625" style="539" customWidth="1"/>
    <col min="13062" max="13062" width="19" style="539" customWidth="1"/>
    <col min="13063" max="13063" width="1.7109375" style="539" customWidth="1"/>
    <col min="13064" max="13064" width="0.7109375" style="539" customWidth="1"/>
    <col min="13065" max="13311" width="7.5703125" style="539"/>
    <col min="13312" max="13312" width="1.28515625" style="539" customWidth="1"/>
    <col min="13313" max="13313" width="7.5703125" style="539"/>
    <col min="13314" max="13314" width="38.140625" style="539" customWidth="1"/>
    <col min="13315" max="13315" width="1.85546875" style="539" customWidth="1"/>
    <col min="13316" max="13316" width="10.28515625" style="539" customWidth="1"/>
    <col min="13317" max="13317" width="18.28515625" style="539" customWidth="1"/>
    <col min="13318" max="13318" width="19" style="539" customWidth="1"/>
    <col min="13319" max="13319" width="1.7109375" style="539" customWidth="1"/>
    <col min="13320" max="13320" width="0.7109375" style="539" customWidth="1"/>
    <col min="13321" max="13567" width="7.5703125" style="539"/>
    <col min="13568" max="13568" width="1.28515625" style="539" customWidth="1"/>
    <col min="13569" max="13569" width="7.5703125" style="539"/>
    <col min="13570" max="13570" width="38.140625" style="539" customWidth="1"/>
    <col min="13571" max="13571" width="1.85546875" style="539" customWidth="1"/>
    <col min="13572" max="13572" width="10.28515625" style="539" customWidth="1"/>
    <col min="13573" max="13573" width="18.28515625" style="539" customWidth="1"/>
    <col min="13574" max="13574" width="19" style="539" customWidth="1"/>
    <col min="13575" max="13575" width="1.7109375" style="539" customWidth="1"/>
    <col min="13576" max="13576" width="0.7109375" style="539" customWidth="1"/>
    <col min="13577" max="13823" width="7.5703125" style="539"/>
    <col min="13824" max="13824" width="1.28515625" style="539" customWidth="1"/>
    <col min="13825" max="13825" width="7.5703125" style="539"/>
    <col min="13826" max="13826" width="38.140625" style="539" customWidth="1"/>
    <col min="13827" max="13827" width="1.85546875" style="539" customWidth="1"/>
    <col min="13828" max="13828" width="10.28515625" style="539" customWidth="1"/>
    <col min="13829" max="13829" width="18.28515625" style="539" customWidth="1"/>
    <col min="13830" max="13830" width="19" style="539" customWidth="1"/>
    <col min="13831" max="13831" width="1.7109375" style="539" customWidth="1"/>
    <col min="13832" max="13832" width="0.7109375" style="539" customWidth="1"/>
    <col min="13833" max="14079" width="7.5703125" style="539"/>
    <col min="14080" max="14080" width="1.28515625" style="539" customWidth="1"/>
    <col min="14081" max="14081" width="7.5703125" style="539"/>
    <col min="14082" max="14082" width="38.140625" style="539" customWidth="1"/>
    <col min="14083" max="14083" width="1.85546875" style="539" customWidth="1"/>
    <col min="14084" max="14084" width="10.28515625" style="539" customWidth="1"/>
    <col min="14085" max="14085" width="18.28515625" style="539" customWidth="1"/>
    <col min="14086" max="14086" width="19" style="539" customWidth="1"/>
    <col min="14087" max="14087" width="1.7109375" style="539" customWidth="1"/>
    <col min="14088" max="14088" width="0.7109375" style="539" customWidth="1"/>
    <col min="14089" max="14335" width="7.5703125" style="539"/>
    <col min="14336" max="14336" width="1.28515625" style="539" customWidth="1"/>
    <col min="14337" max="14337" width="7.5703125" style="539"/>
    <col min="14338" max="14338" width="38.140625" style="539" customWidth="1"/>
    <col min="14339" max="14339" width="1.85546875" style="539" customWidth="1"/>
    <col min="14340" max="14340" width="10.28515625" style="539" customWidth="1"/>
    <col min="14341" max="14341" width="18.28515625" style="539" customWidth="1"/>
    <col min="14342" max="14342" width="19" style="539" customWidth="1"/>
    <col min="14343" max="14343" width="1.7109375" style="539" customWidth="1"/>
    <col min="14344" max="14344" width="0.7109375" style="539" customWidth="1"/>
    <col min="14345" max="14591" width="7.5703125" style="539"/>
    <col min="14592" max="14592" width="1.28515625" style="539" customWidth="1"/>
    <col min="14593" max="14593" width="7.5703125" style="539"/>
    <col min="14594" max="14594" width="38.140625" style="539" customWidth="1"/>
    <col min="14595" max="14595" width="1.85546875" style="539" customWidth="1"/>
    <col min="14596" max="14596" width="10.28515625" style="539" customWidth="1"/>
    <col min="14597" max="14597" width="18.28515625" style="539" customWidth="1"/>
    <col min="14598" max="14598" width="19" style="539" customWidth="1"/>
    <col min="14599" max="14599" width="1.7109375" style="539" customWidth="1"/>
    <col min="14600" max="14600" width="0.7109375" style="539" customWidth="1"/>
    <col min="14601" max="14847" width="7.5703125" style="539"/>
    <col min="14848" max="14848" width="1.28515625" style="539" customWidth="1"/>
    <col min="14849" max="14849" width="7.5703125" style="539"/>
    <col min="14850" max="14850" width="38.140625" style="539" customWidth="1"/>
    <col min="14851" max="14851" width="1.85546875" style="539" customWidth="1"/>
    <col min="14852" max="14852" width="10.28515625" style="539" customWidth="1"/>
    <col min="14853" max="14853" width="18.28515625" style="539" customWidth="1"/>
    <col min="14854" max="14854" width="19" style="539" customWidth="1"/>
    <col min="14855" max="14855" width="1.7109375" style="539" customWidth="1"/>
    <col min="14856" max="14856" width="0.7109375" style="539" customWidth="1"/>
    <col min="14857" max="15103" width="7.5703125" style="539"/>
    <col min="15104" max="15104" width="1.28515625" style="539" customWidth="1"/>
    <col min="15105" max="15105" width="7.5703125" style="539"/>
    <col min="15106" max="15106" width="38.140625" style="539" customWidth="1"/>
    <col min="15107" max="15107" width="1.85546875" style="539" customWidth="1"/>
    <col min="15108" max="15108" width="10.28515625" style="539" customWidth="1"/>
    <col min="15109" max="15109" width="18.28515625" style="539" customWidth="1"/>
    <col min="15110" max="15110" width="19" style="539" customWidth="1"/>
    <col min="15111" max="15111" width="1.7109375" style="539" customWidth="1"/>
    <col min="15112" max="15112" width="0.7109375" style="539" customWidth="1"/>
    <col min="15113" max="15359" width="7.5703125" style="539"/>
    <col min="15360" max="15360" width="1.28515625" style="539" customWidth="1"/>
    <col min="15361" max="15361" width="7.5703125" style="539"/>
    <col min="15362" max="15362" width="38.140625" style="539" customWidth="1"/>
    <col min="15363" max="15363" width="1.85546875" style="539" customWidth="1"/>
    <col min="15364" max="15364" width="10.28515625" style="539" customWidth="1"/>
    <col min="15365" max="15365" width="18.28515625" style="539" customWidth="1"/>
    <col min="15366" max="15366" width="19" style="539" customWidth="1"/>
    <col min="15367" max="15367" width="1.7109375" style="539" customWidth="1"/>
    <col min="15368" max="15368" width="0.7109375" style="539" customWidth="1"/>
    <col min="15369" max="15615" width="7.5703125" style="539"/>
    <col min="15616" max="15616" width="1.28515625" style="539" customWidth="1"/>
    <col min="15617" max="15617" width="7.5703125" style="539"/>
    <col min="15618" max="15618" width="38.140625" style="539" customWidth="1"/>
    <col min="15619" max="15619" width="1.85546875" style="539" customWidth="1"/>
    <col min="15620" max="15620" width="10.28515625" style="539" customWidth="1"/>
    <col min="15621" max="15621" width="18.28515625" style="539" customWidth="1"/>
    <col min="15622" max="15622" width="19" style="539" customWidth="1"/>
    <col min="15623" max="15623" width="1.7109375" style="539" customWidth="1"/>
    <col min="15624" max="15624" width="0.7109375" style="539" customWidth="1"/>
    <col min="15625" max="15871" width="7.5703125" style="539"/>
    <col min="15872" max="15872" width="1.28515625" style="539" customWidth="1"/>
    <col min="15873" max="15873" width="7.5703125" style="539"/>
    <col min="15874" max="15874" width="38.140625" style="539" customWidth="1"/>
    <col min="15875" max="15875" width="1.85546875" style="539" customWidth="1"/>
    <col min="15876" max="15876" width="10.28515625" style="539" customWidth="1"/>
    <col min="15877" max="15877" width="18.28515625" style="539" customWidth="1"/>
    <col min="15878" max="15878" width="19" style="539" customWidth="1"/>
    <col min="15879" max="15879" width="1.7109375" style="539" customWidth="1"/>
    <col min="15880" max="15880" width="0.7109375" style="539" customWidth="1"/>
    <col min="15881" max="16127" width="7.5703125" style="539"/>
    <col min="16128" max="16128" width="1.28515625" style="539" customWidth="1"/>
    <col min="16129" max="16129" width="7.5703125" style="539"/>
    <col min="16130" max="16130" width="38.140625" style="539" customWidth="1"/>
    <col min="16131" max="16131" width="1.85546875" style="539" customWidth="1"/>
    <col min="16132" max="16132" width="10.28515625" style="539" customWidth="1"/>
    <col min="16133" max="16133" width="18.28515625" style="539" customWidth="1"/>
    <col min="16134" max="16134" width="19" style="539" customWidth="1"/>
    <col min="16135" max="16135" width="1.7109375" style="539" customWidth="1"/>
    <col min="16136" max="16136" width="0.7109375" style="539" customWidth="1"/>
    <col min="16137" max="16384" width="7.5703125" style="539"/>
  </cols>
  <sheetData>
    <row r="1" spans="1:8">
      <c r="G1" s="2380" t="s">
        <v>110</v>
      </c>
    </row>
    <row r="2" spans="1:8">
      <c r="G2" s="2381" t="s">
        <v>111</v>
      </c>
    </row>
    <row r="4" spans="1:8" ht="16.5" customHeight="1">
      <c r="B4" s="540" t="s">
        <v>1447</v>
      </c>
      <c r="C4" s="541" t="s">
        <v>725</v>
      </c>
    </row>
    <row r="5" spans="1:8" ht="20.100000000000001" customHeight="1">
      <c r="B5" s="1964"/>
      <c r="C5" s="541" t="s">
        <v>1345</v>
      </c>
    </row>
    <row r="6" spans="1:8" s="666" customFormat="1" ht="20.100000000000001" customHeight="1">
      <c r="B6" s="1945" t="s">
        <v>1448</v>
      </c>
      <c r="C6" s="1946" t="s">
        <v>726</v>
      </c>
      <c r="D6" s="1947"/>
    </row>
    <row r="7" spans="1:8" ht="15" customHeight="1">
      <c r="B7" s="543"/>
      <c r="C7" s="544" t="s">
        <v>1346</v>
      </c>
    </row>
    <row r="8" spans="1:8" ht="10.15" customHeight="1" thickBot="1">
      <c r="A8" s="544"/>
    </row>
    <row r="9" spans="1:8" ht="3.75" customHeight="1" thickTop="1">
      <c r="A9" s="596"/>
      <c r="B9" s="596"/>
      <c r="C9" s="596"/>
      <c r="D9" s="597"/>
      <c r="E9" s="596"/>
      <c r="F9" s="596"/>
      <c r="G9" s="596"/>
      <c r="H9" s="596"/>
    </row>
    <row r="10" spans="1:8" ht="14.25" customHeight="1">
      <c r="A10" s="535"/>
      <c r="B10" s="628" t="s">
        <v>702</v>
      </c>
      <c r="C10" s="606"/>
      <c r="D10" s="629" t="s">
        <v>1</v>
      </c>
      <c r="E10" s="2361" t="s">
        <v>2</v>
      </c>
      <c r="F10" s="2361"/>
      <c r="G10" s="2361"/>
      <c r="H10" s="535"/>
    </row>
    <row r="11" spans="1:8">
      <c r="A11" s="535"/>
      <c r="B11" s="627" t="s">
        <v>705</v>
      </c>
      <c r="C11" s="606"/>
      <c r="D11" s="630" t="s">
        <v>6</v>
      </c>
      <c r="E11" s="2362" t="s">
        <v>7</v>
      </c>
      <c r="F11" s="2362"/>
      <c r="G11" s="2362"/>
      <c r="H11" s="535"/>
    </row>
    <row r="12" spans="1:8">
      <c r="A12" s="535"/>
      <c r="B12" s="535"/>
      <c r="C12" s="535"/>
      <c r="D12" s="630"/>
      <c r="E12" s="631" t="s">
        <v>2</v>
      </c>
      <c r="F12" s="631" t="s">
        <v>33</v>
      </c>
      <c r="G12" s="631" t="s">
        <v>34</v>
      </c>
      <c r="H12" s="535"/>
    </row>
    <row r="13" spans="1:8">
      <c r="A13" s="535"/>
      <c r="B13" s="535"/>
      <c r="C13" s="535"/>
      <c r="D13" s="630"/>
      <c r="E13" s="632" t="s">
        <v>7</v>
      </c>
      <c r="F13" s="632" t="s">
        <v>35</v>
      </c>
      <c r="G13" s="632" t="s">
        <v>36</v>
      </c>
      <c r="H13" s="535"/>
    </row>
    <row r="14" spans="1:8" ht="4.1500000000000004" customHeight="1">
      <c r="A14" s="560"/>
      <c r="B14" s="560"/>
      <c r="C14" s="560"/>
      <c r="D14" s="624"/>
      <c r="E14" s="560"/>
      <c r="F14" s="560"/>
      <c r="G14" s="560"/>
      <c r="H14" s="560"/>
    </row>
    <row r="15" spans="1:8" ht="6.75" customHeight="1">
      <c r="A15" s="535"/>
      <c r="B15" s="535"/>
      <c r="C15" s="535"/>
      <c r="D15" s="563"/>
      <c r="E15" s="535"/>
      <c r="F15" s="535"/>
      <c r="G15" s="535"/>
      <c r="H15" s="535"/>
    </row>
    <row r="16" spans="1:8" ht="15" customHeight="1">
      <c r="A16" s="535"/>
      <c r="B16" s="548" t="s">
        <v>2</v>
      </c>
      <c r="C16" s="525"/>
      <c r="D16" s="2090">
        <v>2023</v>
      </c>
      <c r="E16" s="518">
        <f>SUM('4.30 (6) '!E16,'4.30 (6) '!I16,'4.30 (7)'!E16,'4.30 (7)'!I16,'4.30 (8)'!E16,'4.30 (8)'!I16,'4.30 (9)'!E16,'4.30 (9)'!I16,'4.30 (10)'!E16,'4.30 (10)'!I16)</f>
        <v>576917</v>
      </c>
      <c r="F16" s="518">
        <f>SUM('4.30 (6) '!F16,'4.30 (6) '!J16,'4.30 (7)'!F16,'4.30 (7)'!J16,'4.30 (8)'!F16,'4.30 (8)'!J16,'4.30 (9)'!F16,'4.30 (9)'!J16,'4.30 (10)'!F16,'4.30 (10)'!J16)</f>
        <v>225970</v>
      </c>
      <c r="G16" s="518">
        <f>SUM('4.30 (6) '!G16,'4.30 (6) '!K16,'4.30 (7)'!G16,'4.30 (7)'!K16,'4.30 (8)'!G16,'4.30 (8)'!K16,'4.30 (9)'!G16,'4.30 (9)'!K16,'4.30 (10)'!G16,'4.30 (10)'!K16)</f>
        <v>350947</v>
      </c>
      <c r="H16" s="525"/>
    </row>
    <row r="17" spans="1:8" ht="15" customHeight="1">
      <c r="A17" s="535"/>
      <c r="B17" s="508" t="s">
        <v>7</v>
      </c>
      <c r="C17" s="525"/>
      <c r="D17" s="2090">
        <v>2024</v>
      </c>
      <c r="E17" s="518">
        <f>SUM('4.30 (6) '!E17,'4.30 (6) '!I17,'4.30 (7)'!E17,'4.30 (7)'!I17,'4.30 (8)'!E17,'4.30 (8)'!I17,'4.30 (9)'!E17,'4.30 (9)'!I17,'4.30 (10)'!E17,'4.30 (10)'!I17)</f>
        <v>598506</v>
      </c>
      <c r="F17" s="518">
        <f>SUM('4.30 (6) '!F17,'4.30 (6) '!J17,'4.30 (7)'!F17,'4.30 (7)'!J17,'4.30 (8)'!F17,'4.30 (8)'!J17,'4.30 (9)'!F17,'4.30 (9)'!J17,'4.30 (10)'!F17,'4.30 (10)'!J17)</f>
        <v>236349</v>
      </c>
      <c r="G17" s="518">
        <f>SUM('4.30 (6) '!G17,'4.30 (6) '!K17,'4.30 (7)'!G17,'4.30 (7)'!K17,'4.30 (8)'!G17,'4.30 (8)'!K17,'4.30 (9)'!G17,'4.30 (9)'!K17,'4.30 (10)'!G17,'4.30 (10)'!K17)</f>
        <v>362157</v>
      </c>
      <c r="H17" s="525"/>
    </row>
    <row r="18" spans="1:8" ht="15" customHeight="1">
      <c r="A18" s="535"/>
      <c r="B18" s="508"/>
      <c r="C18" s="525"/>
      <c r="D18" s="519"/>
      <c r="E18" s="518"/>
      <c r="F18" s="518"/>
      <c r="G18" s="518"/>
      <c r="H18" s="525"/>
    </row>
    <row r="19" spans="1:8" ht="15" customHeight="1">
      <c r="A19" s="535"/>
      <c r="B19" s="548" t="s">
        <v>1126</v>
      </c>
      <c r="C19" s="553"/>
      <c r="D19" s="519">
        <v>2023</v>
      </c>
      <c r="E19" s="1646">
        <f>SUM('4.30 (6) '!E19,'4.30 (6) '!I19,'4.30 (7)'!E19,'4.30 (7)'!I19,'4.30 (8)'!E19,'4.30 (8)'!I19,'4.30 (9)'!E19,'4.30 (9)'!I19,'4.30 (10)'!E19,'4.30 (10)'!I19)</f>
        <v>12592</v>
      </c>
      <c r="F19" s="1646">
        <f>SUM('4.30 (6) '!F19,'4.30 (6) '!J19,'4.30 (7)'!F19,'4.30 (7)'!J19,'4.30 (8)'!F19,'4.30 (8)'!J19,'4.30 (9)'!F19,'4.30 (9)'!J19,'4.30 (10)'!F19,'4.30 (10)'!J19)</f>
        <v>5342</v>
      </c>
      <c r="G19" s="1646">
        <f>SUM('4.30 (6) '!G19,'4.30 (6) '!K19,'4.30 (7)'!G19,'4.30 (7)'!K19,'4.30 (8)'!G19,'4.30 (8)'!K19,'4.30 (9)'!G19,'4.30 (9)'!K19,'4.30 (10)'!G19,'4.30 (10)'!K19)</f>
        <v>7250</v>
      </c>
      <c r="H19" s="525"/>
    </row>
    <row r="20" spans="1:8" ht="15" customHeight="1">
      <c r="A20" s="535"/>
      <c r="B20" s="508" t="s">
        <v>1127</v>
      </c>
      <c r="C20" s="566"/>
      <c r="D20" s="519">
        <v>2024</v>
      </c>
      <c r="E20" s="1646">
        <f>SUM('4.30 (6) '!E20,'4.30 (6) '!I20,'4.30 (7)'!E20,'4.30 (7)'!I20,'4.30 (8)'!E20,'4.30 (8)'!I20,'4.30 (9)'!E20,'4.30 (9)'!I20,'4.30 (10)'!E20,'4.30 (10)'!I20)</f>
        <v>15488</v>
      </c>
      <c r="F20" s="1646">
        <f>SUM('4.30 (6) '!F20,'4.30 (6) '!J20,'4.30 (7)'!F20,'4.30 (7)'!J20,'4.30 (8)'!F20,'4.30 (8)'!J20,'4.30 (9)'!F20,'4.30 (9)'!J20,'4.30 (10)'!F20,'4.30 (10)'!J20)</f>
        <v>6818</v>
      </c>
      <c r="G20" s="1646">
        <f>SUM('4.30 (6) '!G20,'4.30 (6) '!K20,'4.30 (7)'!G20,'4.30 (7)'!K20,'4.30 (8)'!G20,'4.30 (8)'!K20,'4.30 (9)'!G20,'4.30 (9)'!K20,'4.30 (10)'!G20,'4.30 (10)'!K20)</f>
        <v>8670</v>
      </c>
      <c r="H20" s="525"/>
    </row>
    <row r="21" spans="1:8" ht="15" customHeight="1">
      <c r="A21" s="535"/>
      <c r="B21" s="508"/>
      <c r="C21" s="566"/>
      <c r="D21" s="519"/>
      <c r="E21" s="587"/>
      <c r="F21" s="587"/>
      <c r="G21" s="587"/>
      <c r="H21" s="525"/>
    </row>
    <row r="22" spans="1:8" ht="15" customHeight="1">
      <c r="A22" s="535"/>
      <c r="B22" s="548" t="s">
        <v>708</v>
      </c>
      <c r="C22" s="525"/>
      <c r="D22" s="519">
        <v>2023</v>
      </c>
      <c r="E22" s="1646">
        <f>SUM('4.30 (6) '!E22,'4.30 (6) '!I22,'4.30 (7)'!E22,'4.30 (7)'!I22,'4.30 (8)'!E22,'4.30 (8)'!I22,'4.30 (9)'!E22,'4.30 (9)'!I22,'4.30 (10)'!E22,'4.30 (10)'!I22)</f>
        <v>21229</v>
      </c>
      <c r="F22" s="1646">
        <f>SUM('4.30 (6) '!F22,'4.30 (6) '!J22,'4.30 (7)'!F22,'4.30 (7)'!J22,'4.30 (8)'!F22,'4.30 (8)'!J22,'4.30 (9)'!F22,'4.30 (9)'!J22,'4.30 (10)'!F22,'4.30 (10)'!J22)</f>
        <v>5635</v>
      </c>
      <c r="G22" s="1646">
        <f>SUM('4.30 (6) '!G22,'4.30 (6) '!K22,'4.30 (7)'!G22,'4.30 (7)'!K22,'4.30 (8)'!G22,'4.30 (8)'!K22,'4.30 (9)'!G22,'4.30 (9)'!K22,'4.30 (10)'!G22,'4.30 (10)'!K22)</f>
        <v>15594</v>
      </c>
      <c r="H22" s="525"/>
    </row>
    <row r="23" spans="1:8" ht="15" customHeight="1">
      <c r="A23" s="535"/>
      <c r="B23" s="508" t="s">
        <v>709</v>
      </c>
      <c r="C23" s="548"/>
      <c r="D23" s="519">
        <v>2024</v>
      </c>
      <c r="E23" s="1646">
        <f>SUM('4.30 (6) '!E23,'4.30 (6) '!I23,'4.30 (7)'!E23,'4.30 (7)'!I23,'4.30 (8)'!E23,'4.30 (8)'!I23,'4.30 (9)'!E23,'4.30 (9)'!I23,'4.30 (10)'!E23,'4.30 (10)'!I23)</f>
        <v>25165</v>
      </c>
      <c r="F23" s="1646">
        <f>SUM('4.30 (6) '!F23,'4.30 (6) '!J23,'4.30 (7)'!F23,'4.30 (7)'!J23,'4.30 (8)'!F23,'4.30 (8)'!J23,'4.30 (9)'!F23,'4.30 (9)'!J23,'4.30 (10)'!F23,'4.30 (10)'!J23)</f>
        <v>6292</v>
      </c>
      <c r="G23" s="1646">
        <f>SUM('4.30 (6) '!G23,'4.30 (6) '!K23,'4.30 (7)'!G23,'4.30 (7)'!K23,'4.30 (8)'!G23,'4.30 (8)'!K23,'4.30 (9)'!G23,'4.30 (9)'!K23,'4.30 (10)'!G23,'4.30 (10)'!K23)</f>
        <v>18873</v>
      </c>
      <c r="H23" s="525"/>
    </row>
    <row r="24" spans="1:8" ht="15" customHeight="1">
      <c r="A24" s="535"/>
      <c r="B24" s="508"/>
      <c r="C24" s="548"/>
      <c r="D24" s="519"/>
      <c r="E24" s="587"/>
      <c r="F24" s="587"/>
      <c r="G24" s="587"/>
      <c r="H24" s="525"/>
    </row>
    <row r="25" spans="1:8" ht="15" customHeight="1">
      <c r="A25" s="535"/>
      <c r="B25" s="548" t="s">
        <v>746</v>
      </c>
      <c r="C25" s="553"/>
      <c r="D25" s="519">
        <v>2023</v>
      </c>
      <c r="E25" s="1646">
        <f>SUM('4.30 (6) '!E25,'4.30 (6) '!I25,'4.30 (7)'!E25,'4.30 (7)'!I25,'4.30 (8)'!E25,'4.30 (8)'!I25,'4.30 (9)'!E25,'4.30 (9)'!I25,'4.30 (10)'!E25,'4.30 (10)'!I25)</f>
        <v>61348</v>
      </c>
      <c r="F25" s="1646">
        <f>SUM('4.30 (6) '!F25,'4.30 (6) '!J25,'4.30 (7)'!F25,'4.30 (7)'!J25,'4.30 (8)'!F25,'4.30 (8)'!J25,'4.30 (9)'!F25,'4.30 (9)'!J25,'4.30 (10)'!F25,'4.30 (10)'!J25)</f>
        <v>21646</v>
      </c>
      <c r="G25" s="1646">
        <f>SUM('4.30 (6) '!G25,'4.30 (6) '!K25,'4.30 (7)'!G25,'4.30 (7)'!K25,'4.30 (8)'!G25,'4.30 (8)'!K25,'4.30 (9)'!G25,'4.30 (9)'!K25,'4.30 (10)'!G25,'4.30 (10)'!K25)</f>
        <v>39702</v>
      </c>
      <c r="H25" s="525"/>
    </row>
    <row r="26" spans="1:8" ht="15" customHeight="1">
      <c r="A26" s="535"/>
      <c r="B26" s="508" t="s">
        <v>1125</v>
      </c>
      <c r="C26" s="566"/>
      <c r="D26" s="519">
        <v>2024</v>
      </c>
      <c r="E26" s="1646">
        <f>SUM('4.30 (6) '!E26,'4.30 (6) '!I26,'4.30 (7)'!E26,'4.30 (7)'!I26,'4.30 (8)'!E26,'4.30 (8)'!I26,'4.30 (9)'!E26,'4.30 (9)'!I26,'4.30 (10)'!E26,'4.30 (10)'!I26)</f>
        <v>61334</v>
      </c>
      <c r="F26" s="1646">
        <f>SUM('4.30 (6) '!F26,'4.30 (6) '!J26,'4.30 (7)'!F26,'4.30 (7)'!J26,'4.30 (8)'!F26,'4.30 (8)'!J26,'4.30 (9)'!F26,'4.30 (9)'!J26,'4.30 (10)'!F26,'4.30 (10)'!J26)</f>
        <v>21480</v>
      </c>
      <c r="G26" s="1646">
        <f>SUM('4.30 (6) '!G26,'4.30 (6) '!K26,'4.30 (7)'!G26,'4.30 (7)'!K26,'4.30 (8)'!G26,'4.30 (8)'!K26,'4.30 (9)'!G26,'4.30 (9)'!K26,'4.30 (10)'!G26,'4.30 (10)'!K26)</f>
        <v>39854</v>
      </c>
      <c r="H26" s="525"/>
    </row>
    <row r="27" spans="1:8" ht="15" customHeight="1">
      <c r="A27" s="535"/>
      <c r="B27" s="508"/>
      <c r="C27" s="566"/>
      <c r="D27" s="519"/>
      <c r="E27" s="587"/>
      <c r="F27" s="587"/>
      <c r="G27" s="587"/>
      <c r="H27" s="525"/>
    </row>
    <row r="28" spans="1:8" ht="15" customHeight="1">
      <c r="A28" s="535"/>
      <c r="B28" s="548" t="s">
        <v>1123</v>
      </c>
      <c r="C28" s="525"/>
      <c r="D28" s="519">
        <v>2023</v>
      </c>
      <c r="E28" s="1646">
        <f>SUM('4.30 (6) '!E28,'4.30 (6) '!I28,'4.30 (7)'!E28,'4.30 (7)'!I28,'4.30 (8)'!E28,'4.30 (8)'!I28,'4.30 (9)'!E28,'4.30 (9)'!I28,'4.30 (10)'!E28,'4.30 (10)'!I28)</f>
        <v>41838</v>
      </c>
      <c r="F28" s="1646">
        <f>SUM('4.30 (6) '!F28,'4.30 (6) '!J28,'4.30 (7)'!F28,'4.30 (7)'!J28,'4.30 (8)'!F28,'4.30 (8)'!J28,'4.30 (9)'!F28,'4.30 (9)'!J28,'4.30 (10)'!F28,'4.30 (10)'!J28)</f>
        <v>12886</v>
      </c>
      <c r="G28" s="1646">
        <f>SUM('4.30 (6) '!G28,'4.30 (6) '!K28,'4.30 (7)'!G28,'4.30 (7)'!K28,'4.30 (8)'!G28,'4.30 (8)'!K28,'4.30 (9)'!G28,'4.30 (9)'!K28,'4.30 (10)'!G28,'4.30 (10)'!K28)</f>
        <v>28952</v>
      </c>
      <c r="H28" s="525"/>
    </row>
    <row r="29" spans="1:8" ht="15" customHeight="1">
      <c r="A29" s="535"/>
      <c r="B29" s="508" t="s">
        <v>1124</v>
      </c>
      <c r="C29" s="525"/>
      <c r="D29" s="519">
        <v>2024</v>
      </c>
      <c r="E29" s="1646">
        <f>SUM('4.30 (6) '!E29,'4.30 (6) '!I29,'4.30 (7)'!E29,'4.30 (7)'!I29,'4.30 (8)'!E29,'4.30 (8)'!I29,'4.30 (9)'!E29,'4.30 (9)'!I29,'4.30 (10)'!E29,'4.30 (10)'!I29)</f>
        <v>43775</v>
      </c>
      <c r="F29" s="1646">
        <f>SUM('4.30 (6) '!F29,'4.30 (6) '!J29,'4.30 (7)'!F29,'4.30 (7)'!J29,'4.30 (8)'!F29,'4.30 (8)'!J29,'4.30 (9)'!F29,'4.30 (9)'!J29,'4.30 (10)'!F29,'4.30 (10)'!J29)</f>
        <v>13189</v>
      </c>
      <c r="G29" s="1646">
        <f>SUM('4.30 (6) '!G29,'4.30 (6) '!K29,'4.30 (7)'!G29,'4.30 (7)'!K29,'4.30 (8)'!G29,'4.30 (8)'!K29,'4.30 (9)'!G29,'4.30 (9)'!K29,'4.30 (10)'!G29,'4.30 (10)'!K29)</f>
        <v>30586</v>
      </c>
      <c r="H29" s="525"/>
    </row>
    <row r="30" spans="1:8" ht="15" customHeight="1">
      <c r="A30" s="535"/>
      <c r="B30" s="508"/>
      <c r="C30" s="525"/>
      <c r="D30" s="519"/>
      <c r="E30" s="587"/>
      <c r="F30" s="587"/>
      <c r="G30" s="587"/>
      <c r="H30" s="525"/>
    </row>
    <row r="31" spans="1:8" ht="15" customHeight="1">
      <c r="A31" s="535"/>
      <c r="B31" s="548" t="s">
        <v>1121</v>
      </c>
      <c r="C31" s="553"/>
      <c r="D31" s="519">
        <v>2023</v>
      </c>
      <c r="E31" s="1646">
        <f>SUM('4.30 (6) '!E31,'4.30 (6) '!I31,'4.30 (7)'!E31,'4.30 (7)'!I31,'4.30 (8)'!E31,'4.30 (8)'!I31,'4.30 (9)'!E31,'4.30 (9)'!I31,'4.30 (10)'!E31,'4.30 (10)'!I31)</f>
        <v>161790</v>
      </c>
      <c r="F31" s="1646">
        <f>SUM('4.30 (6) '!F31,'4.30 (6) '!J31,'4.30 (7)'!F31,'4.30 (7)'!J31,'4.30 (8)'!F31,'4.30 (8)'!J31,'4.30 (9)'!F31,'4.30 (9)'!J31,'4.30 (10)'!F31,'4.30 (10)'!J31)</f>
        <v>51995</v>
      </c>
      <c r="G31" s="1646">
        <f>SUM('4.30 (6) '!G31,'4.30 (6) '!K31,'4.30 (7)'!G31,'4.30 (7)'!K31,'4.30 (8)'!G31,'4.30 (8)'!K31,'4.30 (9)'!G31,'4.30 (9)'!K31,'4.30 (10)'!G31,'4.30 (10)'!K31)</f>
        <v>109795</v>
      </c>
      <c r="H31" s="525"/>
    </row>
    <row r="32" spans="1:8" ht="15" customHeight="1">
      <c r="A32" s="535"/>
      <c r="B32" s="508" t="s">
        <v>1122</v>
      </c>
      <c r="C32" s="566"/>
      <c r="D32" s="519">
        <v>2024</v>
      </c>
      <c r="E32" s="1646">
        <f>SUM('4.30 (6) '!E32,'4.30 (6) '!I32,'4.30 (7)'!E32,'4.30 (7)'!I32,'4.30 (8)'!E32,'4.30 (8)'!I32,'4.30 (9)'!E32,'4.30 (9)'!I32,'4.30 (10)'!E32,'4.30 (10)'!I32)</f>
        <v>169216</v>
      </c>
      <c r="F32" s="1646">
        <f>SUM('4.30 (6) '!F32,'4.30 (6) '!J32,'4.30 (7)'!F32,'4.30 (7)'!J32,'4.30 (8)'!F32,'4.30 (8)'!J32,'4.30 (9)'!F32,'4.30 (9)'!J32,'4.30 (10)'!F32,'4.30 (10)'!J32)</f>
        <v>54527</v>
      </c>
      <c r="G32" s="1646">
        <f>SUM('4.30 (6) '!G32,'4.30 (6) '!K32,'4.30 (7)'!G32,'4.30 (7)'!K32,'4.30 (8)'!G32,'4.30 (8)'!K32,'4.30 (9)'!G32,'4.30 (9)'!K32,'4.30 (10)'!G32,'4.30 (10)'!K32)</f>
        <v>114689</v>
      </c>
      <c r="H32" s="525"/>
    </row>
    <row r="33" spans="1:8" ht="15" customHeight="1">
      <c r="A33" s="535"/>
      <c r="B33" s="508"/>
      <c r="C33" s="566"/>
      <c r="D33" s="519"/>
      <c r="E33" s="587"/>
      <c r="F33" s="587"/>
      <c r="G33" s="587"/>
      <c r="H33" s="525"/>
    </row>
    <row r="34" spans="1:8" ht="15" customHeight="1">
      <c r="A34" s="535"/>
      <c r="B34" s="548" t="s">
        <v>1119</v>
      </c>
      <c r="C34" s="525"/>
      <c r="D34" s="519">
        <v>2023</v>
      </c>
      <c r="E34" s="1646">
        <f>SUM('4.30 (6) '!E34,'4.30 (6) '!I34,'4.30 (7)'!E34,'4.30 (7)'!I34,'4.30 (8)'!E34,'4.30 (8)'!I34,'4.30 (9)'!E34,'4.30 (9)'!I34,'4.30 (10)'!E34,'4.30 (10)'!I34)</f>
        <v>53463</v>
      </c>
      <c r="F34" s="1646">
        <f>SUM('4.30 (6) '!F34,'4.30 (6) '!J34,'4.30 (7)'!F34,'4.30 (7)'!J34,'4.30 (8)'!F34,'4.30 (8)'!J34,'4.30 (9)'!F34,'4.30 (9)'!J34,'4.30 (10)'!F34,'4.30 (10)'!J34)</f>
        <v>16122</v>
      </c>
      <c r="G34" s="1646">
        <f>SUM('4.30 (6) '!G34,'4.30 (6) '!K34,'4.30 (7)'!G34,'4.30 (7)'!K34,'4.30 (8)'!G34,'4.30 (8)'!K34,'4.30 (9)'!G34,'4.30 (9)'!K34,'4.30 (10)'!G34,'4.30 (10)'!K34)</f>
        <v>37341</v>
      </c>
      <c r="H34" s="525"/>
    </row>
    <row r="35" spans="1:8" ht="15" customHeight="1">
      <c r="A35" s="535"/>
      <c r="B35" s="508" t="s">
        <v>1120</v>
      </c>
      <c r="C35" s="553"/>
      <c r="D35" s="519">
        <v>2024</v>
      </c>
      <c r="E35" s="1646">
        <f>SUM('4.30 (6) '!E35,'4.30 (6) '!I35,'4.30 (7)'!E35,'4.30 (7)'!I35,'4.30 (8)'!E35,'4.30 (8)'!I35,'4.30 (9)'!E35,'4.30 (9)'!I35,'4.30 (10)'!E35,'4.30 (10)'!I35)</f>
        <v>52066</v>
      </c>
      <c r="F35" s="1646">
        <f>SUM('4.30 (6) '!F35,'4.30 (6) '!J35,'4.30 (7)'!F35,'4.30 (7)'!J35,'4.30 (8)'!F35,'4.30 (8)'!J35,'4.30 (9)'!F35,'4.30 (9)'!J35,'4.30 (10)'!F35,'4.30 (10)'!J35)</f>
        <v>16105</v>
      </c>
      <c r="G35" s="1646">
        <f>SUM('4.30 (6) '!G35,'4.30 (6) '!K35,'4.30 (7)'!G35,'4.30 (7)'!K35,'4.30 (8)'!G35,'4.30 (8)'!K35,'4.30 (9)'!G35,'4.30 (9)'!K35,'4.30 (10)'!G35,'4.30 (10)'!K35)</f>
        <v>35961</v>
      </c>
      <c r="H35" s="525"/>
    </row>
    <row r="36" spans="1:8" ht="15" customHeight="1">
      <c r="A36" s="535"/>
      <c r="B36" s="549"/>
      <c r="C36" s="553"/>
      <c r="D36" s="519"/>
      <c r="E36" s="587"/>
      <c r="F36" s="587"/>
      <c r="G36" s="587"/>
      <c r="H36" s="525"/>
    </row>
    <row r="37" spans="1:8" ht="15" customHeight="1">
      <c r="A37" s="535"/>
      <c r="B37" s="548" t="s">
        <v>1117</v>
      </c>
      <c r="C37" s="553"/>
      <c r="D37" s="519">
        <v>2023</v>
      </c>
      <c r="E37" s="1646">
        <f>SUM('4.30 (6) '!E37,'4.30 (6) '!I37,'4.30 (7)'!E37,'4.30 (7)'!I37,'4.30 (8)'!E37,'4.30 (8)'!I37,'4.30 (9)'!E37,'4.30 (9)'!I37,'4.30 (10)'!E37,'4.30 (10)'!I37)</f>
        <v>43365</v>
      </c>
      <c r="F37" s="1646">
        <f>SUM('4.30 (6) '!F37,'4.30 (6) '!J37,'4.30 (7)'!F37,'4.30 (7)'!J37,'4.30 (8)'!F37,'4.30 (8)'!J37,'4.30 (9)'!F37,'4.30 (9)'!J37,'4.30 (10)'!F37,'4.30 (10)'!J37)</f>
        <v>23011</v>
      </c>
      <c r="G37" s="1646">
        <f>SUM('4.30 (6) '!G37,'4.30 (6) '!K37,'4.30 (7)'!G37,'4.30 (7)'!K37,'4.30 (8)'!G37,'4.30 (8)'!K37,'4.30 (9)'!G37,'4.30 (9)'!K37,'4.30 (10)'!G37,'4.30 (10)'!K37)</f>
        <v>20354</v>
      </c>
      <c r="H37" s="525"/>
    </row>
    <row r="38" spans="1:8" ht="15" customHeight="1">
      <c r="A38" s="535"/>
      <c r="B38" s="508" t="s">
        <v>1118</v>
      </c>
      <c r="C38" s="566"/>
      <c r="D38" s="519">
        <v>2024</v>
      </c>
      <c r="E38" s="1646">
        <f>SUM('4.30 (6) '!E38,'4.30 (6) '!I38,'4.30 (7)'!E38,'4.30 (7)'!I38,'4.30 (8)'!E38,'4.30 (8)'!I38,'4.30 (9)'!E38,'4.30 (9)'!I38,'4.30 (10)'!E38,'4.30 (10)'!I38)</f>
        <v>46305</v>
      </c>
      <c r="F38" s="1646">
        <f>SUM('4.30 (6) '!F38,'4.30 (6) '!J38,'4.30 (7)'!F38,'4.30 (7)'!J38,'4.30 (8)'!F38,'4.30 (8)'!J38,'4.30 (9)'!F38,'4.30 (9)'!J38,'4.30 (10)'!F38,'4.30 (10)'!J38)</f>
        <v>25152</v>
      </c>
      <c r="G38" s="1646">
        <f>SUM('4.30 (6) '!G38,'4.30 (6) '!K38,'4.30 (7)'!G38,'4.30 (7)'!K38,'4.30 (8)'!G38,'4.30 (8)'!K38,'4.30 (9)'!G38,'4.30 (9)'!K38,'4.30 (10)'!G38,'4.30 (10)'!K38)</f>
        <v>21153</v>
      </c>
      <c r="H38" s="525"/>
    </row>
    <row r="39" spans="1:8" ht="15" customHeight="1">
      <c r="A39" s="535"/>
      <c r="B39" s="508"/>
      <c r="C39" s="566"/>
      <c r="D39" s="519"/>
      <c r="E39" s="587"/>
      <c r="F39" s="587"/>
      <c r="G39" s="587"/>
      <c r="H39" s="525"/>
    </row>
    <row r="40" spans="1:8" ht="15" customHeight="1">
      <c r="A40" s="535"/>
      <c r="B40" s="548" t="s">
        <v>747</v>
      </c>
      <c r="C40" s="525"/>
      <c r="D40" s="519">
        <v>2023</v>
      </c>
      <c r="E40" s="1646">
        <f>SUM('4.30 (6) '!E40,'4.30 (6) '!I40,'4.30 (7)'!E40,'4.30 (7)'!I40,'4.30 (8)'!E40,'4.30 (8)'!I40,'4.30 (9)'!E40,'4.30 (9)'!I40,'4.30 (10)'!E40,'4.30 (10)'!I40)</f>
        <v>111646</v>
      </c>
      <c r="F40" s="1646">
        <f>SUM('4.30 (6) '!F40,'4.30 (6) '!J40,'4.30 (7)'!F40,'4.30 (7)'!J40,'4.30 (8)'!F40,'4.30 (8)'!J40,'4.30 (9)'!F40,'4.30 (9)'!J40,'4.30 (10)'!F40,'4.30 (10)'!J40)</f>
        <v>64629</v>
      </c>
      <c r="G40" s="1646">
        <f>SUM('4.30 (6) '!G40,'4.30 (6) '!K40,'4.30 (7)'!G40,'4.30 (7)'!K40,'4.30 (8)'!G40,'4.30 (8)'!K40,'4.30 (9)'!G40,'4.30 (9)'!K40,'4.30 (10)'!G40,'4.30 (10)'!K40)</f>
        <v>47017</v>
      </c>
      <c r="H40" s="525"/>
    </row>
    <row r="41" spans="1:8" ht="15" customHeight="1">
      <c r="A41" s="535"/>
      <c r="B41" s="549" t="s">
        <v>748</v>
      </c>
      <c r="C41" s="553"/>
      <c r="D41" s="519">
        <v>2024</v>
      </c>
      <c r="E41" s="1646">
        <f>SUM('4.30 (6) '!E41,'4.30 (6) '!I41,'4.30 (7)'!E41,'4.30 (7)'!I41,'4.30 (8)'!E41,'4.30 (8)'!I41,'4.30 (9)'!E41,'4.30 (9)'!I41,'4.30 (10)'!E41,'4.30 (10)'!I41)</f>
        <v>112644</v>
      </c>
      <c r="F41" s="1646">
        <f>SUM('4.30 (6) '!F41,'4.30 (6) '!J41,'4.30 (7)'!F41,'4.30 (7)'!J41,'4.30 (8)'!F41,'4.30 (8)'!J41,'4.30 (9)'!F41,'4.30 (9)'!J41,'4.30 (10)'!F41,'4.30 (10)'!J41)</f>
        <v>66337</v>
      </c>
      <c r="G41" s="1646">
        <f>SUM('4.30 (6) '!G41,'4.30 (6) '!K41,'4.30 (7)'!G41,'4.30 (7)'!K41,'4.30 (8)'!G41,'4.30 (8)'!K41,'4.30 (9)'!G41,'4.30 (9)'!K41,'4.30 (10)'!G41,'4.30 (10)'!K41)</f>
        <v>46307</v>
      </c>
      <c r="H41" s="525"/>
    </row>
    <row r="42" spans="1:8" ht="15" customHeight="1">
      <c r="A42" s="535"/>
      <c r="B42" s="549"/>
      <c r="C42" s="553"/>
      <c r="D42" s="519"/>
      <c r="E42" s="587"/>
      <c r="F42" s="587"/>
      <c r="G42" s="587"/>
      <c r="H42" s="525"/>
    </row>
    <row r="43" spans="1:8" ht="15" customHeight="1">
      <c r="A43" s="535"/>
      <c r="B43" s="548" t="s">
        <v>1115</v>
      </c>
      <c r="C43" s="553"/>
      <c r="D43" s="519">
        <v>2023</v>
      </c>
      <c r="E43" s="1646">
        <f>SUM('4.30 (6) '!E43,'4.30 (6) '!I43,'4.30 (7)'!E43,'4.30 (7)'!I43,'4.30 (8)'!E43,'4.30 (8)'!I43,'4.30 (9)'!E43,'4.30 (9)'!I43,'4.30 (10)'!E43,'4.30 (10)'!I43)</f>
        <v>11163</v>
      </c>
      <c r="F43" s="1646">
        <f>SUM('4.30 (6) '!F43,'4.30 (6) '!J43,'4.30 (7)'!F43,'4.30 (7)'!J43,'4.30 (8)'!F43,'4.30 (8)'!J43,'4.30 (9)'!F43,'4.30 (9)'!J43,'4.30 (10)'!F43,'4.30 (10)'!J43)</f>
        <v>5211</v>
      </c>
      <c r="G43" s="1646">
        <f>SUM('4.30 (6) '!G43,'4.30 (6) '!K43,'4.30 (7)'!G43,'4.30 (7)'!K43,'4.30 (8)'!G43,'4.30 (8)'!K43,'4.30 (9)'!G43,'4.30 (9)'!K43,'4.30 (10)'!G43,'4.30 (10)'!K43)</f>
        <v>5952</v>
      </c>
      <c r="H43" s="525"/>
    </row>
    <row r="44" spans="1:8" ht="15" customHeight="1">
      <c r="A44" s="535"/>
      <c r="B44" s="549" t="s">
        <v>1116</v>
      </c>
      <c r="C44" s="566"/>
      <c r="D44" s="519">
        <v>2024</v>
      </c>
      <c r="E44" s="1646">
        <f>SUM('4.30 (6) '!E44,'4.30 (6) '!I44,'4.30 (7)'!E44,'4.30 (7)'!I44,'4.30 (8)'!E44,'4.30 (8)'!I44,'4.30 (9)'!E44,'4.30 (9)'!I44,'4.30 (10)'!E44,'4.30 (10)'!I44)</f>
        <v>11408</v>
      </c>
      <c r="F44" s="1646">
        <f>SUM('4.30 (6) '!F44,'4.30 (6) '!J44,'4.30 (7)'!F44,'4.30 (7)'!J44,'4.30 (8)'!F44,'4.30 (8)'!J44,'4.30 (9)'!F44,'4.30 (9)'!J44,'4.30 (10)'!F44,'4.30 (10)'!J44)</f>
        <v>5451</v>
      </c>
      <c r="G44" s="1646">
        <f>SUM('4.30 (6) '!G44,'4.30 (6) '!K44,'4.30 (7)'!G44,'4.30 (7)'!K44,'4.30 (8)'!G44,'4.30 (8)'!K44,'4.30 (9)'!G44,'4.30 (9)'!K44,'4.30 (10)'!G44,'4.30 (10)'!K44)</f>
        <v>5957</v>
      </c>
      <c r="H44" s="525"/>
    </row>
    <row r="45" spans="1:8" ht="15" customHeight="1">
      <c r="A45" s="535"/>
      <c r="B45" s="549"/>
      <c r="C45" s="553"/>
      <c r="D45" s="519"/>
      <c r="E45" s="587"/>
      <c r="F45" s="587"/>
      <c r="G45" s="587"/>
      <c r="H45" s="525"/>
    </row>
    <row r="46" spans="1:8" ht="15" customHeight="1">
      <c r="A46" s="535"/>
      <c r="B46" s="548" t="s">
        <v>749</v>
      </c>
      <c r="C46" s="553"/>
      <c r="D46" s="519">
        <v>2023</v>
      </c>
      <c r="E46" s="1646">
        <f>SUM('4.30 (6) '!E46,'4.30 (6) '!I46,'4.30 (7)'!E46,'4.30 (7)'!I46,'4.30 (8)'!E46,'4.30 (8)'!I46,'4.30 (9)'!E46,'4.30 (9)'!I46,'4.30 (10)'!E46,'4.30 (10)'!I46)</f>
        <v>38437</v>
      </c>
      <c r="F46" s="1646">
        <f>SUM('4.30 (6) '!F46,'4.30 (6) '!J46,'4.30 (7)'!F46,'4.30 (7)'!J46,'4.30 (8)'!F46,'4.30 (8)'!J46,'4.30 (9)'!F46,'4.30 (9)'!J46,'4.30 (10)'!F46,'4.30 (10)'!J46)</f>
        <v>10869</v>
      </c>
      <c r="G46" s="1646">
        <f>SUM('4.30 (6) '!G46,'4.30 (6) '!K46,'4.30 (7)'!G46,'4.30 (7)'!K46,'4.30 (8)'!G46,'4.30 (8)'!K46,'4.30 (9)'!G46,'4.30 (9)'!K46,'4.30 (10)'!G46,'4.30 (10)'!K46)</f>
        <v>27568</v>
      </c>
      <c r="H46" s="525"/>
    </row>
    <row r="47" spans="1:8" ht="15" customHeight="1">
      <c r="A47" s="535"/>
      <c r="B47" s="508" t="s">
        <v>750</v>
      </c>
      <c r="C47" s="566"/>
      <c r="D47" s="519">
        <v>2024</v>
      </c>
      <c r="E47" s="1646">
        <f>SUM('4.30 (6) '!E47,'4.30 (6) '!I47,'4.30 (7)'!E47,'4.30 (7)'!I47,'4.30 (8)'!E47,'4.30 (8)'!I47,'4.30 (9)'!E47,'4.30 (9)'!I47,'4.30 (10)'!E47,'4.30 (10)'!I47)</f>
        <v>39125</v>
      </c>
      <c r="F47" s="1646">
        <f>SUM('4.30 (6) '!F47,'4.30 (6) '!J47,'4.30 (7)'!F47,'4.30 (7)'!J47,'4.30 (8)'!F47,'4.30 (8)'!J47,'4.30 (9)'!F47,'4.30 (9)'!J47,'4.30 (10)'!F47,'4.30 (10)'!J47)</f>
        <v>11059</v>
      </c>
      <c r="G47" s="1646">
        <f>SUM('4.30 (6) '!G47,'4.30 (6) '!K47,'4.30 (7)'!G47,'4.30 (7)'!K47,'4.30 (8)'!G47,'4.30 (8)'!K47,'4.30 (9)'!G47,'4.30 (9)'!K47,'4.30 (10)'!G47,'4.30 (10)'!K47)</f>
        <v>28066</v>
      </c>
      <c r="H47" s="525"/>
    </row>
    <row r="48" spans="1:8" ht="15" customHeight="1">
      <c r="A48" s="535"/>
      <c r="B48" s="549"/>
      <c r="C48" s="553"/>
      <c r="D48" s="519"/>
      <c r="E48" s="587"/>
      <c r="F48" s="587"/>
      <c r="G48" s="587"/>
      <c r="H48" s="525"/>
    </row>
    <row r="49" spans="1:8" ht="15" customHeight="1">
      <c r="A49" s="535"/>
      <c r="B49" s="548" t="s">
        <v>721</v>
      </c>
      <c r="C49" s="553"/>
      <c r="D49" s="519">
        <v>2023</v>
      </c>
      <c r="E49" s="1646">
        <f>SUM('4.30 (6) '!E49,'4.30 (6) '!I49,'4.30 (7)'!E49,'4.30 (7)'!I49,'4.30 (8)'!E49,'4.30 (8)'!I49,'4.30 (9)'!E49,'4.30 (9)'!I49,'4.30 (10)'!E49,'4.30 (10)'!I49)</f>
        <v>20046</v>
      </c>
      <c r="F49" s="1646">
        <f>SUM('4.30 (6) '!F49,'4.30 (6) '!J49,'4.30 (7)'!F49,'4.30 (7)'!J49,'4.30 (8)'!F49,'4.30 (8)'!J49,'4.30 (9)'!F49,'4.30 (9)'!J49,'4.30 (10)'!F49,'4.30 (10)'!J49)</f>
        <v>8624</v>
      </c>
      <c r="G49" s="1646">
        <f>SUM('4.30 (6) '!G49,'4.30 (6) '!K49,'4.30 (7)'!G49,'4.30 (7)'!K49,'4.30 (8)'!G49,'4.30 (8)'!K49,'4.30 (9)'!G49,'4.30 (9)'!K49,'4.30 (10)'!G49,'4.30 (10)'!K49)</f>
        <v>11422</v>
      </c>
      <c r="H49" s="525"/>
    </row>
    <row r="50" spans="1:8" ht="15" customHeight="1">
      <c r="A50" s="535"/>
      <c r="B50" s="508" t="s">
        <v>722</v>
      </c>
      <c r="C50" s="566"/>
      <c r="D50" s="519">
        <v>2024</v>
      </c>
      <c r="E50" s="1646">
        <f>SUM('4.30 (6) '!E50,'4.30 (6) '!I50,'4.30 (7)'!E50,'4.30 (7)'!I50,'4.30 (8)'!E50,'4.30 (8)'!I50,'4.30 (9)'!E50,'4.30 (9)'!I50,'4.30 (10)'!E50,'4.30 (10)'!I50)</f>
        <v>21980</v>
      </c>
      <c r="F50" s="1646">
        <f>SUM('4.30 (6) '!F50,'4.30 (6) '!J50,'4.30 (7)'!F50,'4.30 (7)'!J50,'4.30 (8)'!F50,'4.30 (8)'!J50,'4.30 (9)'!F50,'4.30 (9)'!J50,'4.30 (10)'!F50,'4.30 (10)'!J50)</f>
        <v>9939</v>
      </c>
      <c r="G50" s="1646">
        <f>SUM('4.30 (6) '!G50,'4.30 (6) '!K50,'4.30 (7)'!G50,'4.30 (7)'!K50,'4.30 (8)'!G50,'4.30 (8)'!K50,'4.30 (9)'!G50,'4.30 (9)'!K50,'4.30 (10)'!G50,'4.30 (10)'!K50)</f>
        <v>12041</v>
      </c>
      <c r="H50" s="525"/>
    </row>
    <row r="51" spans="1:8" ht="15" customHeight="1">
      <c r="A51" s="535"/>
      <c r="B51" s="549"/>
      <c r="C51" s="553"/>
      <c r="D51" s="519"/>
      <c r="E51" s="587"/>
      <c r="F51" s="587"/>
      <c r="G51" s="587"/>
      <c r="H51" s="525"/>
    </row>
    <row r="52" spans="1:8" ht="3.75" customHeight="1" thickBot="1">
      <c r="A52" s="567"/>
      <c r="B52" s="625"/>
      <c r="C52" s="625"/>
      <c r="D52" s="602"/>
      <c r="E52" s="602"/>
      <c r="F52" s="602"/>
      <c r="G52" s="602"/>
      <c r="H52" s="602"/>
    </row>
    <row r="53" spans="1:8" s="604" customFormat="1" ht="15" customHeight="1">
      <c r="A53" s="524"/>
      <c r="B53" s="525"/>
      <c r="C53" s="525"/>
      <c r="D53" s="519"/>
      <c r="E53" s="525"/>
      <c r="F53" s="633"/>
      <c r="G53" s="592"/>
      <c r="H53" s="374" t="s">
        <v>804</v>
      </c>
    </row>
    <row r="54" spans="1:8" s="604" customFormat="1" ht="18" customHeight="1">
      <c r="B54" s="598"/>
      <c r="C54" s="598"/>
      <c r="D54" s="626"/>
      <c r="E54" s="598"/>
      <c r="F54" s="598"/>
      <c r="G54" s="593"/>
      <c r="H54" s="375" t="s">
        <v>786</v>
      </c>
    </row>
    <row r="55" spans="1:8" ht="14.25" customHeight="1">
      <c r="H55" s="634"/>
    </row>
    <row r="56" spans="1:8" ht="15" customHeight="1"/>
    <row r="57" spans="1:8" ht="6" customHeight="1">
      <c r="A57" s="541"/>
      <c r="B57" s="535"/>
    </row>
    <row r="58" spans="1:8" ht="4.5" customHeight="1">
      <c r="A58" s="544"/>
      <c r="B58" s="570"/>
      <c r="C58" s="635"/>
      <c r="D58" s="636"/>
      <c r="E58" s="635"/>
      <c r="F58" s="635"/>
      <c r="G58" s="635"/>
    </row>
    <row r="59" spans="1:8" ht="13.5" customHeight="1">
      <c r="A59" s="544"/>
      <c r="B59" s="570"/>
      <c r="C59" s="635"/>
      <c r="D59" s="636"/>
      <c r="E59" s="635"/>
      <c r="F59" s="635"/>
      <c r="G59" s="635"/>
    </row>
    <row r="60" spans="1:8" ht="15.75" customHeight="1">
      <c r="A60" s="541"/>
      <c r="B60" s="570"/>
      <c r="C60" s="635"/>
      <c r="D60" s="636"/>
      <c r="E60" s="635"/>
      <c r="F60" s="635"/>
      <c r="G60" s="635"/>
    </row>
    <row r="61" spans="1:8" ht="17.25" customHeight="1">
      <c r="A61" s="544"/>
      <c r="B61" s="570"/>
      <c r="C61" s="635"/>
      <c r="D61" s="636"/>
      <c r="E61" s="635"/>
      <c r="F61" s="635"/>
      <c r="G61" s="635"/>
    </row>
    <row r="62" spans="1:8">
      <c r="A62" s="541"/>
      <c r="B62" s="635"/>
      <c r="C62" s="635"/>
      <c r="D62" s="636"/>
      <c r="E62" s="635"/>
      <c r="F62" s="635"/>
      <c r="G62" s="635"/>
    </row>
    <row r="63" spans="1:8" ht="1.5" customHeight="1">
      <c r="A63" s="544"/>
      <c r="B63" s="635"/>
      <c r="C63" s="635"/>
      <c r="D63" s="636"/>
      <c r="E63" s="635"/>
      <c r="F63" s="635"/>
      <c r="G63" s="635"/>
    </row>
    <row r="64" spans="1:8" ht="6.75" customHeight="1">
      <c r="A64" s="541"/>
      <c r="B64" s="635"/>
      <c r="C64" s="635"/>
      <c r="D64" s="636"/>
      <c r="E64" s="635"/>
      <c r="F64" s="635"/>
      <c r="G64" s="635"/>
    </row>
    <row r="65" spans="1:7" ht="15" customHeight="1">
      <c r="A65" s="541"/>
      <c r="B65" s="635"/>
      <c r="C65" s="635"/>
      <c r="D65" s="636"/>
      <c r="E65" s="635"/>
      <c r="F65" s="635"/>
      <c r="G65" s="635"/>
    </row>
    <row r="66" spans="1:7" ht="15" customHeight="1">
      <c r="A66" s="541"/>
      <c r="B66" s="635"/>
      <c r="C66" s="635"/>
      <c r="D66" s="636"/>
      <c r="E66" s="635"/>
      <c r="F66" s="635"/>
      <c r="G66" s="635"/>
    </row>
    <row r="67" spans="1:7" ht="19.5" customHeight="1">
      <c r="A67" s="544"/>
      <c r="B67" s="635"/>
      <c r="C67" s="635"/>
      <c r="D67" s="636"/>
      <c r="E67" s="635"/>
      <c r="F67" s="635"/>
      <c r="G67" s="635"/>
    </row>
    <row r="68" spans="1:7" ht="13.5" customHeight="1">
      <c r="A68" s="541"/>
      <c r="B68" s="635"/>
      <c r="C68" s="635"/>
      <c r="D68" s="636"/>
      <c r="E68" s="635"/>
      <c r="F68" s="635"/>
      <c r="G68" s="635"/>
    </row>
    <row r="69" spans="1:7" ht="15" customHeight="1">
      <c r="A69" s="544"/>
      <c r="B69" s="635"/>
      <c r="C69" s="635"/>
      <c r="D69" s="636"/>
      <c r="E69" s="635"/>
      <c r="F69" s="635"/>
      <c r="G69" s="635"/>
    </row>
    <row r="70" spans="1:7" ht="13.5" customHeight="1">
      <c r="A70" s="635"/>
      <c r="B70" s="635"/>
      <c r="C70" s="635"/>
      <c r="D70" s="636"/>
      <c r="E70" s="635"/>
      <c r="F70" s="635"/>
      <c r="G70" s="635"/>
    </row>
    <row r="71" spans="1:7" ht="15" customHeight="1"/>
    <row r="72" spans="1:7" ht="13.5" customHeight="1"/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ht="13.5" customHeight="1"/>
    <row r="79" spans="1:7" ht="15" customHeight="1"/>
    <row r="80" spans="1:7" s="535" customFormat="1" ht="13.5" customHeight="1">
      <c r="D80" s="563"/>
    </row>
    <row r="81" spans="4:4" s="535" customFormat="1" ht="15" customHeight="1">
      <c r="D81" s="563"/>
    </row>
    <row r="82" spans="4:4" s="535" customFormat="1" ht="13.5" customHeight="1">
      <c r="D82" s="563"/>
    </row>
    <row r="83" spans="4:4" s="535" customFormat="1" ht="15" customHeight="1">
      <c r="D83" s="563"/>
    </row>
    <row r="84" spans="4:4" s="535" customFormat="1" ht="13.5" customHeight="1">
      <c r="D84" s="563"/>
    </row>
    <row r="85" spans="4:4" s="535" customFormat="1" ht="1.5" customHeight="1">
      <c r="D85" s="563"/>
    </row>
    <row r="86" spans="4:4" s="479" customFormat="1" ht="16.5" customHeight="1">
      <c r="D86" s="571"/>
    </row>
    <row r="87" spans="4:4" s="479" customFormat="1" ht="12" customHeight="1">
      <c r="D87" s="571"/>
    </row>
    <row r="88" spans="4:4" s="535" customFormat="1" ht="9.75" customHeight="1">
      <c r="D88" s="563"/>
    </row>
    <row r="89" spans="4:4" s="535" customFormat="1" ht="15" customHeight="1">
      <c r="D89" s="563"/>
    </row>
    <row r="90" spans="4:4" s="535" customFormat="1" ht="15" customHeight="1">
      <c r="D90" s="563"/>
    </row>
    <row r="91" spans="4:4" s="535" customFormat="1" ht="9.75" customHeight="1">
      <c r="D91" s="563"/>
    </row>
    <row r="92" spans="4:4" s="535" customFormat="1" ht="15" customHeight="1">
      <c r="D92" s="563"/>
    </row>
    <row r="93" spans="4:4" s="535" customFormat="1" ht="9.75" customHeight="1">
      <c r="D93" s="563"/>
    </row>
    <row r="94" spans="4:4" s="535" customFormat="1" ht="15" customHeight="1">
      <c r="D94" s="563"/>
    </row>
    <row r="95" spans="4:4" s="535" customFormat="1" ht="9.75" customHeight="1">
      <c r="D95" s="563"/>
    </row>
    <row r="96" spans="4:4" s="535" customFormat="1" ht="9.75" customHeight="1">
      <c r="D96" s="563"/>
    </row>
    <row r="97" spans="4:4" s="535" customFormat="1" ht="15" customHeight="1">
      <c r="D97" s="563"/>
    </row>
    <row r="98" spans="4:4" s="535" customFormat="1" ht="9.75" customHeight="1">
      <c r="D98" s="563"/>
    </row>
    <row r="99" spans="4:4" s="535" customFormat="1" ht="9.75" customHeight="1">
      <c r="D99" s="563"/>
    </row>
    <row r="100" spans="4:4" s="535" customFormat="1" ht="15" customHeight="1">
      <c r="D100" s="563"/>
    </row>
    <row r="101" spans="4:4" s="535" customFormat="1" ht="9.75" customHeight="1">
      <c r="D101" s="563"/>
    </row>
    <row r="102" spans="4:4" s="535" customFormat="1" ht="15" customHeight="1">
      <c r="D102" s="563"/>
    </row>
    <row r="103" spans="4:4" s="535" customFormat="1" ht="9.75" customHeight="1">
      <c r="D103" s="563"/>
    </row>
    <row r="104" spans="4:4" s="535" customFormat="1" ht="15" customHeight="1">
      <c r="D104" s="563"/>
    </row>
    <row r="105" spans="4:4" s="535" customFormat="1" ht="9.75" customHeight="1">
      <c r="D105" s="563"/>
    </row>
    <row r="106" spans="4:4" s="535" customFormat="1" ht="15" customHeight="1">
      <c r="D106" s="563"/>
    </row>
    <row r="107" spans="4:4" s="535" customFormat="1" ht="9.75" customHeight="1">
      <c r="D107" s="563"/>
    </row>
    <row r="108" spans="4:4" s="535" customFormat="1" ht="18" customHeight="1">
      <c r="D108" s="563"/>
    </row>
    <row r="109" spans="4:4" s="535" customFormat="1" ht="15" customHeight="1">
      <c r="D109" s="563"/>
    </row>
    <row r="110" spans="4:4" s="535" customFormat="1" ht="9.75" customHeight="1">
      <c r="D110" s="563"/>
    </row>
    <row r="111" spans="4:4" s="535" customFormat="1" ht="15" customHeight="1">
      <c r="D111" s="563"/>
    </row>
    <row r="112" spans="4:4" s="535" customFormat="1" ht="9.75" customHeight="1">
      <c r="D112" s="563"/>
    </row>
    <row r="113" spans="4:4" s="535" customFormat="1" ht="5.0999999999999996" customHeight="1">
      <c r="D113" s="563"/>
    </row>
    <row r="114" spans="4:4" s="535" customFormat="1" ht="11.1" customHeight="1">
      <c r="D114" s="563"/>
    </row>
    <row r="115" spans="4:4" s="535" customFormat="1" ht="11.1" customHeight="1">
      <c r="D115" s="563"/>
    </row>
    <row r="116" spans="4:4" s="535" customFormat="1" ht="11.25" customHeight="1">
      <c r="D116" s="563"/>
    </row>
    <row r="117" spans="4:4" s="535" customFormat="1" ht="5.25" customHeight="1">
      <c r="D117" s="563"/>
    </row>
    <row r="118" spans="4:4" s="535" customFormat="1" ht="4.1500000000000004" customHeight="1">
      <c r="D118" s="563"/>
    </row>
    <row r="119" spans="4:4" s="535" customFormat="1" ht="11.1" customHeight="1">
      <c r="D119" s="563"/>
    </row>
    <row r="120" spans="4:4" s="535" customFormat="1" ht="10.5" customHeigh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  <row r="511" spans="4:4" s="535" customFormat="1">
      <c r="D511" s="563"/>
    </row>
    <row r="512" spans="4:4" s="535" customFormat="1">
      <c r="D512" s="563"/>
    </row>
    <row r="513" spans="4:4" s="535" customFormat="1">
      <c r="D513" s="563"/>
    </row>
    <row r="514" spans="4:4" s="535" customFormat="1">
      <c r="D514" s="563"/>
    </row>
    <row r="515" spans="4:4" s="535" customFormat="1">
      <c r="D515" s="563"/>
    </row>
    <row r="516" spans="4:4" s="535" customFormat="1">
      <c r="D516" s="563"/>
    </row>
    <row r="517" spans="4:4" s="535" customFormat="1">
      <c r="D517" s="563"/>
    </row>
    <row r="518" spans="4:4" s="535" customFormat="1">
      <c r="D518" s="563"/>
    </row>
    <row r="519" spans="4:4" s="535" customFormat="1">
      <c r="D519" s="563"/>
    </row>
    <row r="520" spans="4:4" s="535" customFormat="1">
      <c r="D520" s="563"/>
    </row>
    <row r="521" spans="4:4" s="535" customFormat="1">
      <c r="D521" s="563"/>
    </row>
    <row r="522" spans="4:4" s="535" customFormat="1">
      <c r="D522" s="563"/>
    </row>
    <row r="523" spans="4:4" s="535" customFormat="1">
      <c r="D523" s="563"/>
    </row>
    <row r="524" spans="4:4" s="535" customFormat="1">
      <c r="D524" s="563"/>
    </row>
    <row r="525" spans="4:4" s="535" customFormat="1">
      <c r="D525" s="563"/>
    </row>
    <row r="526" spans="4:4" s="535" customFormat="1">
      <c r="D526" s="563"/>
    </row>
    <row r="527" spans="4:4" s="535" customFormat="1">
      <c r="D527" s="563"/>
    </row>
    <row r="528" spans="4:4" s="535" customFormat="1">
      <c r="D528" s="563"/>
    </row>
    <row r="529" spans="4:4" s="535" customFormat="1">
      <c r="D529" s="563"/>
    </row>
    <row r="530" spans="4:4" s="535" customFormat="1">
      <c r="D530" s="563"/>
    </row>
    <row r="531" spans="4:4" s="535" customFormat="1">
      <c r="D531" s="563"/>
    </row>
    <row r="532" spans="4:4" s="535" customFormat="1">
      <c r="D532" s="563"/>
    </row>
    <row r="533" spans="4:4" s="535" customFormat="1">
      <c r="D533" s="563"/>
    </row>
    <row r="534" spans="4:4" s="535" customFormat="1">
      <c r="D534" s="563"/>
    </row>
    <row r="535" spans="4:4" s="535" customFormat="1">
      <c r="D535" s="563"/>
    </row>
    <row r="536" spans="4:4" s="535" customFormat="1">
      <c r="D536" s="563"/>
    </row>
    <row r="537" spans="4:4" s="535" customFormat="1">
      <c r="D537" s="563"/>
    </row>
    <row r="538" spans="4:4" s="535" customFormat="1">
      <c r="D538" s="563"/>
    </row>
    <row r="539" spans="4:4" s="535" customFormat="1">
      <c r="D539" s="563"/>
    </row>
    <row r="540" spans="4:4" s="535" customFormat="1">
      <c r="D540" s="563"/>
    </row>
    <row r="541" spans="4:4" s="535" customFormat="1">
      <c r="D541" s="563"/>
    </row>
  </sheetData>
  <mergeCells count="2">
    <mergeCell ref="E10:G10"/>
    <mergeCell ref="E11:G11"/>
  </mergeCells>
  <hyperlinks>
    <hyperlink ref="G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6" orientation="portrait"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WVT507"/>
  <sheetViews>
    <sheetView showGridLines="0"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1449</v>
      </c>
      <c r="C4" s="541" t="s">
        <v>743</v>
      </c>
      <c r="D4" s="542"/>
    </row>
    <row r="5" spans="1:13" ht="20.100000000000001" customHeight="1">
      <c r="B5" s="540"/>
      <c r="C5" s="541" t="s">
        <v>1374</v>
      </c>
      <c r="D5" s="542"/>
    </row>
    <row r="6" spans="1:13" s="666" customFormat="1" ht="20.100000000000001" customHeight="1">
      <c r="B6" s="1945" t="s">
        <v>1450</v>
      </c>
      <c r="C6" s="1946" t="s">
        <v>744</v>
      </c>
      <c r="D6" s="1968"/>
    </row>
    <row r="7" spans="1:13" ht="15" customHeight="1">
      <c r="B7" s="543"/>
      <c r="C7" s="544" t="s">
        <v>1384</v>
      </c>
      <c r="D7" s="545"/>
    </row>
    <row r="8" spans="1:13" s="598" customFormat="1" ht="16.5" customHeight="1" thickBot="1">
      <c r="A8" s="673"/>
      <c r="C8" s="544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703</v>
      </c>
      <c r="F10" s="2357"/>
      <c r="G10" s="2357"/>
      <c r="H10" s="508"/>
      <c r="I10" s="2357" t="s">
        <v>704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8" t="s">
        <v>706</v>
      </c>
      <c r="F11" s="2358"/>
      <c r="G11" s="2358"/>
      <c r="H11" s="566"/>
      <c r="I11" s="2358" t="s">
        <v>707</v>
      </c>
      <c r="J11" s="2358"/>
      <c r="K11" s="2358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39">
        <v>2023</v>
      </c>
      <c r="E16" s="586">
        <f t="shared" ref="E16:G17" si="0">SUM(E19,E22,E25,E28,E31,E34,E37,E40,E43,E46,E49)</f>
        <v>4272</v>
      </c>
      <c r="F16" s="586">
        <f t="shared" si="0"/>
        <v>2226</v>
      </c>
      <c r="G16" s="586">
        <f t="shared" si="0"/>
        <v>2046</v>
      </c>
      <c r="H16" s="600"/>
      <c r="I16" s="586">
        <f t="shared" ref="I16:K17" si="1">SUM(I19,I22,I25,I28,I31,I34,I37,I40,I43,I46,I49)</f>
        <v>18203</v>
      </c>
      <c r="J16" s="586">
        <f t="shared" si="1"/>
        <v>6937</v>
      </c>
      <c r="K16" s="586">
        <f t="shared" si="1"/>
        <v>11266</v>
      </c>
      <c r="L16" s="525"/>
      <c r="M16" s="535"/>
    </row>
    <row r="17" spans="1:15" ht="14.1" customHeight="1">
      <c r="A17" s="535"/>
      <c r="B17" s="508" t="s">
        <v>7</v>
      </c>
      <c r="C17" s="525"/>
      <c r="D17" s="1639">
        <v>2024</v>
      </c>
      <c r="E17" s="586">
        <f t="shared" si="0"/>
        <v>4935</v>
      </c>
      <c r="F17" s="586">
        <f t="shared" si="0"/>
        <v>2455</v>
      </c>
      <c r="G17" s="586">
        <f t="shared" si="0"/>
        <v>2480</v>
      </c>
      <c r="H17" s="600"/>
      <c r="I17" s="586">
        <f t="shared" si="1"/>
        <v>18179</v>
      </c>
      <c r="J17" s="586">
        <f t="shared" si="1"/>
        <v>6853</v>
      </c>
      <c r="K17" s="586">
        <f t="shared" si="1"/>
        <v>11326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587">
        <f>SUM(F19:G19)</f>
        <v>91</v>
      </c>
      <c r="F19" s="587">
        <v>46</v>
      </c>
      <c r="G19" s="587">
        <v>45</v>
      </c>
      <c r="H19" s="587"/>
      <c r="I19" s="587">
        <f>SUM(J19:K19)</f>
        <v>92</v>
      </c>
      <c r="J19" s="587">
        <v>47</v>
      </c>
      <c r="K19" s="587">
        <v>45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587">
        <f>SUM(F20:G20)</f>
        <v>123</v>
      </c>
      <c r="F20" s="587">
        <v>67</v>
      </c>
      <c r="G20" s="587">
        <v>56</v>
      </c>
      <c r="H20" s="587"/>
      <c r="I20" s="587">
        <f>SUM(J20:K20)</f>
        <v>160</v>
      </c>
      <c r="J20" s="587">
        <v>81</v>
      </c>
      <c r="K20" s="587">
        <v>79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446</v>
      </c>
      <c r="F22" s="587">
        <v>173</v>
      </c>
      <c r="G22" s="587">
        <v>273</v>
      </c>
      <c r="H22" s="587"/>
      <c r="I22" s="587">
        <f>SUM(J22:K22)</f>
        <v>3346</v>
      </c>
      <c r="J22" s="587">
        <v>698</v>
      </c>
      <c r="K22" s="587">
        <v>2648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560</v>
      </c>
      <c r="F23" s="587">
        <v>211</v>
      </c>
      <c r="G23" s="587">
        <v>349</v>
      </c>
      <c r="H23" s="587"/>
      <c r="I23" s="587">
        <f>SUM(J23:K23)</f>
        <v>2710</v>
      </c>
      <c r="J23" s="587">
        <v>572</v>
      </c>
      <c r="K23" s="587">
        <v>2138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476</v>
      </c>
      <c r="F25" s="587">
        <v>278</v>
      </c>
      <c r="G25" s="587">
        <v>198</v>
      </c>
      <c r="H25" s="587"/>
      <c r="I25" s="587">
        <f>SUM(J25:K25)</f>
        <v>1223</v>
      </c>
      <c r="J25" s="587">
        <v>411</v>
      </c>
      <c r="K25" s="587">
        <v>812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537</v>
      </c>
      <c r="F26" s="587">
        <v>299</v>
      </c>
      <c r="G26" s="587">
        <v>238</v>
      </c>
      <c r="H26" s="587"/>
      <c r="I26" s="587">
        <f>SUM(J26:K26)</f>
        <v>1395</v>
      </c>
      <c r="J26" s="587">
        <v>446</v>
      </c>
      <c r="K26" s="587">
        <v>949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274</v>
      </c>
      <c r="F28" s="587">
        <v>133</v>
      </c>
      <c r="G28" s="587">
        <v>141</v>
      </c>
      <c r="H28" s="587"/>
      <c r="I28" s="587">
        <f>SUM(J28:K28)</f>
        <v>1543</v>
      </c>
      <c r="J28" s="587">
        <v>510</v>
      </c>
      <c r="K28" s="587">
        <v>1033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327</v>
      </c>
      <c r="F29" s="587">
        <v>156</v>
      </c>
      <c r="G29" s="587">
        <v>171</v>
      </c>
      <c r="H29" s="587"/>
      <c r="I29" s="587">
        <f>SUM(J29:K29)</f>
        <v>1483</v>
      </c>
      <c r="J29" s="587">
        <v>434</v>
      </c>
      <c r="K29" s="587">
        <v>1049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823</v>
      </c>
      <c r="F31" s="587">
        <v>486</v>
      </c>
      <c r="G31" s="587">
        <v>337</v>
      </c>
      <c r="H31" s="587"/>
      <c r="I31" s="587">
        <f>SUM(J31:K31)</f>
        <v>4616</v>
      </c>
      <c r="J31" s="587">
        <v>1920</v>
      </c>
      <c r="K31" s="587">
        <v>2696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938</v>
      </c>
      <c r="F32" s="587">
        <v>540</v>
      </c>
      <c r="G32" s="587">
        <v>398</v>
      </c>
      <c r="H32" s="587"/>
      <c r="I32" s="587">
        <f>SUM(J32:K32)</f>
        <v>5207</v>
      </c>
      <c r="J32" s="587">
        <v>2100</v>
      </c>
      <c r="K32" s="587">
        <v>3107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587">
        <f>SUM(F34:G34)</f>
        <v>491</v>
      </c>
      <c r="F34" s="587">
        <v>220</v>
      </c>
      <c r="G34" s="587">
        <v>271</v>
      </c>
      <c r="H34" s="587"/>
      <c r="I34" s="587">
        <f>SUM(J34:K34)</f>
        <v>1294</v>
      </c>
      <c r="J34" s="587">
        <v>389</v>
      </c>
      <c r="K34" s="587">
        <v>905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>
        <f>SUM(F35:G35)</f>
        <v>554</v>
      </c>
      <c r="F35" s="587">
        <v>224</v>
      </c>
      <c r="G35" s="587">
        <v>330</v>
      </c>
      <c r="H35" s="587"/>
      <c r="I35" s="587">
        <f>SUM(J35:K35)</f>
        <v>1300</v>
      </c>
      <c r="J35" s="587">
        <v>394</v>
      </c>
      <c r="K35" s="587">
        <v>906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587">
        <f>SUM(F37:G37)</f>
        <v>211</v>
      </c>
      <c r="F37" s="587">
        <v>130</v>
      </c>
      <c r="G37" s="587">
        <v>81</v>
      </c>
      <c r="H37" s="587"/>
      <c r="I37" s="587">
        <f>SUM(J37:K37)</f>
        <v>1106</v>
      </c>
      <c r="J37" s="587">
        <v>555</v>
      </c>
      <c r="K37" s="587">
        <v>551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>
        <f>SUM(F38:G38)</f>
        <v>267</v>
      </c>
      <c r="F38" s="587">
        <v>168</v>
      </c>
      <c r="G38" s="587">
        <v>99</v>
      </c>
      <c r="H38" s="587"/>
      <c r="I38" s="587">
        <f>SUM(J38:K38)</f>
        <v>1171</v>
      </c>
      <c r="J38" s="587">
        <v>578</v>
      </c>
      <c r="K38" s="587">
        <v>593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587">
        <f>SUM(F40:G40)</f>
        <v>906</v>
      </c>
      <c r="F40" s="587">
        <v>507</v>
      </c>
      <c r="G40" s="587">
        <v>399</v>
      </c>
      <c r="H40" s="587"/>
      <c r="I40" s="587">
        <f>SUM(J40:K40)</f>
        <v>2420</v>
      </c>
      <c r="J40" s="587">
        <v>1298</v>
      </c>
      <c r="K40" s="587">
        <v>1122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>
        <f>SUM(F41:G41)</f>
        <v>938</v>
      </c>
      <c r="F41" s="587">
        <v>507</v>
      </c>
      <c r="G41" s="587">
        <v>431</v>
      </c>
      <c r="H41" s="587"/>
      <c r="I41" s="587">
        <f>SUM(J41:K41)</f>
        <v>2489</v>
      </c>
      <c r="J41" s="587">
        <v>1357</v>
      </c>
      <c r="K41" s="587">
        <v>1132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587">
        <f>SUM(F43:G43)</f>
        <v>105</v>
      </c>
      <c r="F43" s="587">
        <v>56</v>
      </c>
      <c r="G43" s="587">
        <v>49</v>
      </c>
      <c r="H43" s="587"/>
      <c r="I43" s="587">
        <f>SUM(J43:K43)</f>
        <v>198</v>
      </c>
      <c r="J43" s="587">
        <v>83</v>
      </c>
      <c r="K43" s="587">
        <v>115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587">
        <f>SUM(F44:G44)</f>
        <v>110</v>
      </c>
      <c r="F44" s="587">
        <v>50</v>
      </c>
      <c r="G44" s="587">
        <v>60</v>
      </c>
      <c r="H44" s="587"/>
      <c r="I44" s="587">
        <f>SUM(J44:K44)</f>
        <v>212</v>
      </c>
      <c r="J44" s="587">
        <v>82</v>
      </c>
      <c r="K44" s="587">
        <v>130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364</v>
      </c>
      <c r="F46" s="587">
        <v>136</v>
      </c>
      <c r="G46" s="587">
        <v>228</v>
      </c>
      <c r="H46" s="587"/>
      <c r="I46" s="587">
        <f>SUM(J46:K46)</f>
        <v>1937</v>
      </c>
      <c r="J46" s="587">
        <v>753</v>
      </c>
      <c r="K46" s="587">
        <v>1184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473</v>
      </c>
      <c r="F47" s="587">
        <v>156</v>
      </c>
      <c r="G47" s="587">
        <v>317</v>
      </c>
      <c r="H47" s="587"/>
      <c r="I47" s="587">
        <f>SUM(J47:K47)</f>
        <v>1560</v>
      </c>
      <c r="J47" s="587">
        <v>502</v>
      </c>
      <c r="K47" s="587">
        <v>1058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85</v>
      </c>
      <c r="F49" s="587">
        <v>61</v>
      </c>
      <c r="G49" s="587">
        <v>24</v>
      </c>
      <c r="H49" s="587"/>
      <c r="I49" s="587">
        <f>SUM(J49:K49)</f>
        <v>428</v>
      </c>
      <c r="J49" s="587">
        <v>273</v>
      </c>
      <c r="K49" s="587">
        <v>155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108</v>
      </c>
      <c r="F50" s="587">
        <v>77</v>
      </c>
      <c r="G50" s="587">
        <v>31</v>
      </c>
      <c r="H50" s="587"/>
      <c r="I50" s="587">
        <f>SUM(J50:K50)</f>
        <v>492</v>
      </c>
      <c r="J50" s="587">
        <v>307</v>
      </c>
      <c r="K50" s="587">
        <v>185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WVT507"/>
  <sheetViews>
    <sheetView showGridLines="0"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1449</v>
      </c>
      <c r="C4" s="541" t="s">
        <v>743</v>
      </c>
      <c r="D4" s="542"/>
    </row>
    <row r="5" spans="1:13" ht="20.100000000000001" customHeight="1">
      <c r="B5" s="540"/>
      <c r="C5" s="541" t="s">
        <v>1382</v>
      </c>
      <c r="D5" s="542"/>
    </row>
    <row r="6" spans="1:13" s="666" customFormat="1" ht="20.100000000000001" customHeight="1">
      <c r="B6" s="1945" t="s">
        <v>1450</v>
      </c>
      <c r="C6" s="1946" t="s">
        <v>744</v>
      </c>
      <c r="D6" s="1968"/>
    </row>
    <row r="7" spans="1:13" ht="15" customHeight="1">
      <c r="B7" s="543"/>
      <c r="C7" s="544" t="s">
        <v>1376</v>
      </c>
      <c r="D7" s="545"/>
    </row>
    <row r="8" spans="1:13" s="598" customFormat="1" ht="16.5" customHeight="1" thickBot="1">
      <c r="A8" s="673"/>
      <c r="C8" s="544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727</v>
      </c>
      <c r="F10" s="2357"/>
      <c r="G10" s="2357"/>
      <c r="H10" s="508"/>
      <c r="I10" s="2357" t="s">
        <v>728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9" t="s">
        <v>729</v>
      </c>
      <c r="F11" s="2359"/>
      <c r="G11" s="2359"/>
      <c r="H11" s="669"/>
      <c r="I11" s="2359" t="s">
        <v>730</v>
      </c>
      <c r="J11" s="2359"/>
      <c r="K11" s="2359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67">
        <v>2023</v>
      </c>
      <c r="E16" s="586">
        <f t="shared" ref="E16:G17" si="0">SUM(E19,E22,E25,E28,E31,E34,E37,E40,E43,E46,E49)</f>
        <v>4643</v>
      </c>
      <c r="F16" s="586">
        <f t="shared" si="0"/>
        <v>1235</v>
      </c>
      <c r="G16" s="586">
        <f t="shared" si="0"/>
        <v>3408</v>
      </c>
      <c r="H16" s="600"/>
      <c r="I16" s="586">
        <f t="shared" ref="I16:K17" si="1">SUM(I19,I22,I25,I28,I31,I34,I37,I40,I43,I46,I49)</f>
        <v>91695</v>
      </c>
      <c r="J16" s="586">
        <f t="shared" si="1"/>
        <v>33571</v>
      </c>
      <c r="K16" s="586">
        <f t="shared" si="1"/>
        <v>58124</v>
      </c>
      <c r="L16" s="525"/>
      <c r="M16" s="535"/>
    </row>
    <row r="17" spans="1:15" ht="14.1" customHeight="1">
      <c r="A17" s="535"/>
      <c r="B17" s="508" t="s">
        <v>7</v>
      </c>
      <c r="C17" s="525"/>
      <c r="D17" s="1667">
        <v>2024</v>
      </c>
      <c r="E17" s="586">
        <f t="shared" si="0"/>
        <v>3576</v>
      </c>
      <c r="F17" s="586">
        <f t="shared" si="0"/>
        <v>1053</v>
      </c>
      <c r="G17" s="586">
        <f t="shared" si="0"/>
        <v>2526</v>
      </c>
      <c r="H17" s="600"/>
      <c r="I17" s="586">
        <f t="shared" si="1"/>
        <v>97392</v>
      </c>
      <c r="J17" s="586">
        <f t="shared" si="1"/>
        <v>35426</v>
      </c>
      <c r="K17" s="586">
        <f t="shared" si="1"/>
        <v>61966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587">
        <f>SUM(J19:K19)</f>
        <v>45</v>
      </c>
      <c r="J19" s="587">
        <v>36</v>
      </c>
      <c r="K19" s="587">
        <v>9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587">
        <f>SUM(J20:K20)</f>
        <v>21</v>
      </c>
      <c r="J20" s="587">
        <v>19</v>
      </c>
      <c r="K20" s="587">
        <v>2</v>
      </c>
      <c r="L20" s="621"/>
      <c r="M20" s="536"/>
    </row>
    <row r="21" spans="1:15" ht="14.1" customHeight="1">
      <c r="A21" s="535"/>
      <c r="B21" s="508"/>
      <c r="C21" s="566"/>
      <c r="D21" s="519"/>
      <c r="E21" s="647"/>
      <c r="F21" s="647"/>
      <c r="G21" s="64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647">
        <f>SUM(F22:G22)</f>
        <v>2177</v>
      </c>
      <c r="F22" s="647">
        <v>568</v>
      </c>
      <c r="G22" s="647">
        <v>1609</v>
      </c>
      <c r="H22" s="587"/>
      <c r="I22" s="587">
        <f>SUM(J22:K22)</f>
        <v>5886</v>
      </c>
      <c r="J22" s="587">
        <v>1598</v>
      </c>
      <c r="K22" s="587">
        <v>4288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647">
        <f>SUM(F23:G23)</f>
        <v>1474</v>
      </c>
      <c r="F23" s="647">
        <v>442</v>
      </c>
      <c r="G23" s="647">
        <v>1032</v>
      </c>
      <c r="H23" s="587"/>
      <c r="I23" s="587">
        <f>SUM(J23:K23)</f>
        <v>6456</v>
      </c>
      <c r="J23" s="587">
        <v>1771</v>
      </c>
      <c r="K23" s="587">
        <v>4685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647"/>
      <c r="F24" s="647"/>
      <c r="G24" s="64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647" t="s">
        <v>29</v>
      </c>
      <c r="F25" s="647" t="s">
        <v>29</v>
      </c>
      <c r="G25" s="647" t="s">
        <v>29</v>
      </c>
      <c r="H25" s="587"/>
      <c r="I25" s="587">
        <f>SUM(J25:K25)</f>
        <v>9128</v>
      </c>
      <c r="J25" s="587">
        <v>2933</v>
      </c>
      <c r="K25" s="587">
        <v>6195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647" t="s">
        <v>29</v>
      </c>
      <c r="F26" s="647" t="s">
        <v>29</v>
      </c>
      <c r="G26" s="647" t="s">
        <v>29</v>
      </c>
      <c r="H26" s="587"/>
      <c r="I26" s="587">
        <f>SUM(J26:K26)</f>
        <v>10127</v>
      </c>
      <c r="J26" s="587">
        <v>3266</v>
      </c>
      <c r="K26" s="587">
        <v>6861</v>
      </c>
      <c r="L26" s="621"/>
      <c r="M26" s="535"/>
    </row>
    <row r="27" spans="1:15" ht="14.1" customHeight="1">
      <c r="A27" s="535"/>
      <c r="B27" s="508"/>
      <c r="C27" s="566"/>
      <c r="D27" s="519"/>
      <c r="E27" s="647"/>
      <c r="F27" s="647"/>
      <c r="G27" s="64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647">
        <f>SUM(F28:G28)</f>
        <v>1747</v>
      </c>
      <c r="F28" s="647">
        <v>332</v>
      </c>
      <c r="G28" s="647">
        <v>1415</v>
      </c>
      <c r="H28" s="587"/>
      <c r="I28" s="587">
        <f>SUM(J28:K28)</f>
        <v>7890</v>
      </c>
      <c r="J28" s="587">
        <v>2287</v>
      </c>
      <c r="K28" s="587">
        <v>5603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647">
        <f>SUM(F29:G29)</f>
        <v>1530</v>
      </c>
      <c r="F29" s="647">
        <v>330</v>
      </c>
      <c r="G29" s="647">
        <v>1200</v>
      </c>
      <c r="H29" s="587"/>
      <c r="I29" s="587">
        <f>SUM(J29:K29)</f>
        <v>7844</v>
      </c>
      <c r="J29" s="587">
        <v>2201</v>
      </c>
      <c r="K29" s="587">
        <v>5643</v>
      </c>
      <c r="L29" s="675"/>
      <c r="M29" s="535"/>
    </row>
    <row r="30" spans="1:15" ht="14.1" customHeight="1">
      <c r="A30" s="535"/>
      <c r="B30" s="508"/>
      <c r="C30" s="525"/>
      <c r="D30" s="519"/>
      <c r="E30" s="647"/>
      <c r="F30" s="647"/>
      <c r="G30" s="64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647">
        <f>SUM(F31:G31)</f>
        <v>505</v>
      </c>
      <c r="F31" s="647">
        <v>139</v>
      </c>
      <c r="G31" s="647">
        <v>366</v>
      </c>
      <c r="H31" s="587"/>
      <c r="I31" s="587">
        <f>SUM(J31:K31)</f>
        <v>24371</v>
      </c>
      <c r="J31" s="587">
        <v>6837</v>
      </c>
      <c r="K31" s="587">
        <v>17534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647">
        <f>SUM(F32:G32)</f>
        <v>393</v>
      </c>
      <c r="F32" s="647">
        <v>114</v>
      </c>
      <c r="G32" s="647">
        <v>279</v>
      </c>
      <c r="H32" s="587"/>
      <c r="I32" s="587">
        <f>SUM(J32:K32)</f>
        <v>26747</v>
      </c>
      <c r="J32" s="587">
        <v>7565</v>
      </c>
      <c r="K32" s="587">
        <v>19182</v>
      </c>
      <c r="L32" s="621"/>
      <c r="M32" s="535"/>
    </row>
    <row r="33" spans="1:15" ht="14.1" customHeight="1">
      <c r="A33" s="535"/>
      <c r="B33" s="508"/>
      <c r="C33" s="566"/>
      <c r="D33" s="519"/>
      <c r="E33" s="647"/>
      <c r="F33" s="647"/>
      <c r="G33" s="64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587">
        <f>SUM(J34:K34)</f>
        <v>7280</v>
      </c>
      <c r="J34" s="587">
        <v>1857</v>
      </c>
      <c r="K34" s="587">
        <v>5423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647" t="s">
        <v>29</v>
      </c>
      <c r="F35" s="647" t="s">
        <v>29</v>
      </c>
      <c r="G35" s="647" t="s">
        <v>29</v>
      </c>
      <c r="H35" s="587"/>
      <c r="I35" s="587">
        <f>SUM(J35:K35)</f>
        <v>7824</v>
      </c>
      <c r="J35" s="587">
        <v>2042</v>
      </c>
      <c r="K35" s="587">
        <v>5782</v>
      </c>
      <c r="L35" s="621"/>
      <c r="M35" s="535"/>
    </row>
    <row r="36" spans="1:15" ht="14.1" customHeight="1">
      <c r="A36" s="535"/>
      <c r="B36" s="549"/>
      <c r="C36" s="553"/>
      <c r="D36" s="519"/>
      <c r="E36" s="647"/>
      <c r="F36" s="647"/>
      <c r="G36" s="64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587">
        <f>SUM(J37:K37)</f>
        <v>7163</v>
      </c>
      <c r="J37" s="587">
        <v>3371</v>
      </c>
      <c r="K37" s="587">
        <v>3792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647" t="s">
        <v>29</v>
      </c>
      <c r="F38" s="647" t="s">
        <v>29</v>
      </c>
      <c r="G38" s="647" t="s">
        <v>29</v>
      </c>
      <c r="H38" s="587"/>
      <c r="I38" s="587">
        <f>SUM(J38:K38)</f>
        <v>7921</v>
      </c>
      <c r="J38" s="587">
        <v>3852</v>
      </c>
      <c r="K38" s="587">
        <v>4069</v>
      </c>
      <c r="L38" s="621"/>
      <c r="M38" s="535"/>
    </row>
    <row r="39" spans="1:15" ht="14.1" customHeight="1">
      <c r="A39" s="535"/>
      <c r="B39" s="508"/>
      <c r="C39" s="566"/>
      <c r="D39" s="519"/>
      <c r="E39" s="647"/>
      <c r="F39" s="647"/>
      <c r="G39" s="64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647" t="s">
        <v>29</v>
      </c>
      <c r="F40" s="647" t="s">
        <v>29</v>
      </c>
      <c r="G40" s="647" t="s">
        <v>29</v>
      </c>
      <c r="H40" s="587"/>
      <c r="I40" s="587">
        <f>SUM(J40:K40)</f>
        <v>20387</v>
      </c>
      <c r="J40" s="587">
        <v>11634</v>
      </c>
      <c r="K40" s="587">
        <v>8753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647" t="s">
        <v>29</v>
      </c>
      <c r="F41" s="647" t="s">
        <v>29</v>
      </c>
      <c r="G41" s="647" t="s">
        <v>29</v>
      </c>
      <c r="H41" s="587"/>
      <c r="I41" s="587">
        <f>SUM(J41:K41)</f>
        <v>20471</v>
      </c>
      <c r="J41" s="587">
        <v>11540</v>
      </c>
      <c r="K41" s="587">
        <v>8931</v>
      </c>
      <c r="L41" s="621"/>
      <c r="M41" s="535"/>
    </row>
    <row r="42" spans="1:15" ht="14.1" customHeight="1">
      <c r="A42" s="535"/>
      <c r="B42" s="549"/>
      <c r="C42" s="553"/>
      <c r="D42" s="519"/>
      <c r="E42" s="647"/>
      <c r="F42" s="647"/>
      <c r="G42" s="64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587">
        <f>SUM(J43:K43)</f>
        <v>1477</v>
      </c>
      <c r="J43" s="587">
        <v>647</v>
      </c>
      <c r="K43" s="587">
        <v>830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587">
        <f>SUM(J44:K44)</f>
        <v>1641</v>
      </c>
      <c r="J44" s="587">
        <v>715</v>
      </c>
      <c r="K44" s="587">
        <v>926</v>
      </c>
      <c r="L44" s="621"/>
      <c r="M44" s="535"/>
    </row>
    <row r="45" spans="1:15" ht="14.1" customHeight="1">
      <c r="A45" s="535"/>
      <c r="B45" s="549"/>
      <c r="C45" s="553"/>
      <c r="D45" s="519"/>
      <c r="E45" s="647"/>
      <c r="F45" s="647"/>
      <c r="G45" s="64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647" t="s">
        <v>29</v>
      </c>
      <c r="F46" s="647" t="s">
        <v>29</v>
      </c>
      <c r="G46" s="647" t="s">
        <v>29</v>
      </c>
      <c r="H46" s="587"/>
      <c r="I46" s="587">
        <f>SUM(J46:K46)</f>
        <v>4743</v>
      </c>
      <c r="J46" s="587">
        <v>1096</v>
      </c>
      <c r="K46" s="587">
        <v>3647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647" t="s">
        <v>29</v>
      </c>
      <c r="F47" s="647" t="s">
        <v>29</v>
      </c>
      <c r="G47" s="647">
        <v>3</v>
      </c>
      <c r="H47" s="587"/>
      <c r="I47" s="587">
        <f>SUM(J47:K47)</f>
        <v>5039</v>
      </c>
      <c r="J47" s="587">
        <v>1253</v>
      </c>
      <c r="K47" s="587">
        <v>3786</v>
      </c>
      <c r="L47" s="621"/>
      <c r="M47" s="535"/>
    </row>
    <row r="48" spans="1:15" ht="14.1" customHeight="1">
      <c r="A48" s="535"/>
      <c r="B48" s="549"/>
      <c r="C48" s="553"/>
      <c r="D48" s="519"/>
      <c r="E48" s="647"/>
      <c r="F48" s="647"/>
      <c r="G48" s="64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647">
        <f>SUM(F49:G49)</f>
        <v>214</v>
      </c>
      <c r="F49" s="647">
        <v>196</v>
      </c>
      <c r="G49" s="647">
        <v>18</v>
      </c>
      <c r="H49" s="587"/>
      <c r="I49" s="587">
        <f>SUM(J49:K49)</f>
        <v>3325</v>
      </c>
      <c r="J49" s="587">
        <v>1275</v>
      </c>
      <c r="K49" s="587">
        <v>2050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647">
        <f>SUM(F50:G50)</f>
        <v>179</v>
      </c>
      <c r="F50" s="647">
        <v>167</v>
      </c>
      <c r="G50" s="647">
        <v>12</v>
      </c>
      <c r="H50" s="587"/>
      <c r="I50" s="587">
        <f>SUM(J50:K50)</f>
        <v>3301</v>
      </c>
      <c r="J50" s="587">
        <v>1202</v>
      </c>
      <c r="K50" s="587">
        <v>2099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WVT507"/>
  <sheetViews>
    <sheetView showGridLines="0"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1.140625" style="539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ht="16.5" customHeight="1">
      <c r="B4" s="540" t="s">
        <v>1449</v>
      </c>
      <c r="C4" s="541" t="s">
        <v>743</v>
      </c>
      <c r="D4" s="542"/>
    </row>
    <row r="5" spans="1:13" ht="20.100000000000001" customHeight="1">
      <c r="B5" s="540"/>
      <c r="C5" s="541" t="s">
        <v>1382</v>
      </c>
      <c r="D5" s="542"/>
    </row>
    <row r="6" spans="1:13" s="666" customFormat="1" ht="20.100000000000001" customHeight="1">
      <c r="B6" s="1945" t="s">
        <v>1450</v>
      </c>
      <c r="C6" s="1946" t="s">
        <v>744</v>
      </c>
      <c r="D6" s="1968"/>
    </row>
    <row r="7" spans="1:13" ht="15" customHeight="1">
      <c r="B7" s="543"/>
      <c r="C7" s="544" t="s">
        <v>1383</v>
      </c>
      <c r="D7" s="545"/>
    </row>
    <row r="8" spans="1:13" s="598" customFormat="1" ht="16.5" customHeight="1" thickBot="1">
      <c r="A8" s="673"/>
      <c r="C8" s="544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731</v>
      </c>
      <c r="F10" s="2357"/>
      <c r="G10" s="2357"/>
      <c r="H10" s="1639"/>
      <c r="I10" s="2357" t="s">
        <v>886</v>
      </c>
      <c r="J10" s="2357"/>
      <c r="K10" s="2357"/>
      <c r="L10" s="2357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60" t="s">
        <v>731</v>
      </c>
      <c r="F11" s="2360"/>
      <c r="G11" s="2360"/>
      <c r="H11" s="555"/>
      <c r="I11" s="639"/>
      <c r="J11" s="1674" t="s">
        <v>887</v>
      </c>
      <c r="K11" s="1674"/>
      <c r="L11" s="1674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67">
        <v>2023</v>
      </c>
      <c r="E16" s="586">
        <f t="shared" ref="E16:G17" si="0">SUM(E19,E22,E25,E28,E31,E34,E37,E40,E43,E46,E49)</f>
        <v>29982</v>
      </c>
      <c r="F16" s="586">
        <f t="shared" si="0"/>
        <v>11462</v>
      </c>
      <c r="G16" s="586">
        <f t="shared" si="0"/>
        <v>18520</v>
      </c>
      <c r="H16" s="600"/>
      <c r="I16" s="586">
        <f>SUM(I19,I22,I25,I28,I31,I34,I37,I40,I43,I46,I49)</f>
        <v>0</v>
      </c>
      <c r="J16" s="1675" t="s">
        <v>29</v>
      </c>
      <c r="K16" s="1675" t="s">
        <v>29</v>
      </c>
      <c r="L16" s="525"/>
      <c r="M16" s="535"/>
    </row>
    <row r="17" spans="1:15" ht="14.1" customHeight="1">
      <c r="A17" s="535"/>
      <c r="B17" s="508" t="s">
        <v>7</v>
      </c>
      <c r="C17" s="525"/>
      <c r="D17" s="1667">
        <v>2024</v>
      </c>
      <c r="E17" s="586">
        <f t="shared" si="0"/>
        <v>24724</v>
      </c>
      <c r="F17" s="586">
        <f t="shared" si="0"/>
        <v>10265</v>
      </c>
      <c r="G17" s="586">
        <f t="shared" si="0"/>
        <v>14459</v>
      </c>
      <c r="H17" s="600"/>
      <c r="I17" s="586">
        <f>SUM(I20,I23,I26,I29,I32,I35,I38,I41,I44,I47,I50)</f>
        <v>42</v>
      </c>
      <c r="J17" s="586">
        <f>SUM(J20,J23,J26,J29,J32,J35,J38,J41,J44,J47,J50)</f>
        <v>3</v>
      </c>
      <c r="K17" s="586">
        <f>SUM(K20,K23,K26,K29,K32,K35,K38,K41,K44,K47,K50)</f>
        <v>39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587">
        <f>SUM(F19:G19)</f>
        <v>66</v>
      </c>
      <c r="F19" s="587">
        <v>48</v>
      </c>
      <c r="G19" s="587">
        <v>18</v>
      </c>
      <c r="H19" s="587"/>
      <c r="I19" s="647" t="s">
        <v>29</v>
      </c>
      <c r="J19" s="647" t="s">
        <v>29</v>
      </c>
      <c r="K19" s="647" t="s">
        <v>29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647" t="s">
        <v>29</v>
      </c>
      <c r="J20" s="647" t="s">
        <v>29</v>
      </c>
      <c r="K20" s="647" t="s">
        <v>29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267</v>
      </c>
      <c r="F22" s="587">
        <v>36</v>
      </c>
      <c r="G22" s="587">
        <v>231</v>
      </c>
      <c r="H22" s="587"/>
      <c r="I22" s="647" t="s">
        <v>29</v>
      </c>
      <c r="J22" s="647" t="s">
        <v>29</v>
      </c>
      <c r="K22" s="647" t="s">
        <v>29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224</v>
      </c>
      <c r="F23" s="587">
        <v>21</v>
      </c>
      <c r="G23" s="587">
        <v>203</v>
      </c>
      <c r="H23" s="587"/>
      <c r="I23" s="647" t="s">
        <v>29</v>
      </c>
      <c r="J23" s="647" t="s">
        <v>29</v>
      </c>
      <c r="K23" s="647" t="s">
        <v>29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2906</v>
      </c>
      <c r="F25" s="587">
        <v>1005</v>
      </c>
      <c r="G25" s="587">
        <v>1901</v>
      </c>
      <c r="H25" s="587"/>
      <c r="I25" s="647" t="s">
        <v>29</v>
      </c>
      <c r="J25" s="647" t="s">
        <v>29</v>
      </c>
      <c r="K25" s="647" t="s">
        <v>29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1935</v>
      </c>
      <c r="F26" s="587">
        <v>700</v>
      </c>
      <c r="G26" s="587">
        <v>1235</v>
      </c>
      <c r="H26" s="587"/>
      <c r="I26" s="647" t="s">
        <v>29</v>
      </c>
      <c r="J26" s="647" t="s">
        <v>29</v>
      </c>
      <c r="K26" s="647" t="s">
        <v>29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1350</v>
      </c>
      <c r="F28" s="587">
        <v>364</v>
      </c>
      <c r="G28" s="587">
        <v>986</v>
      </c>
      <c r="H28" s="587"/>
      <c r="I28" s="647" t="s">
        <v>29</v>
      </c>
      <c r="J28" s="647" t="s">
        <v>29</v>
      </c>
      <c r="K28" s="647" t="s">
        <v>29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905</v>
      </c>
      <c r="F29" s="587">
        <v>264</v>
      </c>
      <c r="G29" s="587">
        <v>641</v>
      </c>
      <c r="H29" s="587"/>
      <c r="I29" s="647" t="s">
        <v>29</v>
      </c>
      <c r="J29" s="647" t="s">
        <v>29</v>
      </c>
      <c r="K29" s="647" t="s">
        <v>29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9857</v>
      </c>
      <c r="F31" s="587">
        <v>2807</v>
      </c>
      <c r="G31" s="587">
        <v>7050</v>
      </c>
      <c r="H31" s="587"/>
      <c r="I31" s="647" t="s">
        <v>29</v>
      </c>
      <c r="J31" s="647" t="s">
        <v>29</v>
      </c>
      <c r="K31" s="647" t="s">
        <v>29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8892</v>
      </c>
      <c r="F32" s="587">
        <v>2783</v>
      </c>
      <c r="G32" s="587">
        <v>6109</v>
      </c>
      <c r="H32" s="587"/>
      <c r="I32" s="647" t="s">
        <v>29</v>
      </c>
      <c r="J32" s="647" t="s">
        <v>29</v>
      </c>
      <c r="K32" s="647" t="s">
        <v>29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587">
        <f>SUM(F34:G34)</f>
        <v>3339</v>
      </c>
      <c r="F34" s="587">
        <v>847</v>
      </c>
      <c r="G34" s="587">
        <v>2492</v>
      </c>
      <c r="H34" s="587"/>
      <c r="I34" s="647" t="s">
        <v>29</v>
      </c>
      <c r="J34" s="647" t="s">
        <v>29</v>
      </c>
      <c r="K34" s="647" t="s">
        <v>29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>
        <f>SUM(F35:G35)</f>
        <v>2209</v>
      </c>
      <c r="F35" s="587">
        <v>689</v>
      </c>
      <c r="G35" s="587">
        <v>1520</v>
      </c>
      <c r="H35" s="587"/>
      <c r="I35" s="647" t="s">
        <v>29</v>
      </c>
      <c r="J35" s="647" t="s">
        <v>29</v>
      </c>
      <c r="K35" s="647" t="s">
        <v>29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587">
        <f>SUM(F37:G37)</f>
        <v>1915</v>
      </c>
      <c r="F37" s="587">
        <v>1013</v>
      </c>
      <c r="G37" s="587">
        <v>902</v>
      </c>
      <c r="H37" s="587"/>
      <c r="I37" s="647" t="s">
        <v>29</v>
      </c>
      <c r="J37" s="647" t="s">
        <v>29</v>
      </c>
      <c r="K37" s="647" t="s">
        <v>29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>
        <f>SUM(F38:G38)</f>
        <v>1824</v>
      </c>
      <c r="F38" s="587">
        <v>1050</v>
      </c>
      <c r="G38" s="587">
        <v>774</v>
      </c>
      <c r="H38" s="587"/>
      <c r="I38" s="647" t="s">
        <v>29</v>
      </c>
      <c r="J38" s="647" t="s">
        <v>29</v>
      </c>
      <c r="K38" s="647" t="s">
        <v>29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587">
        <f>SUM(F40:G40)</f>
        <v>5689</v>
      </c>
      <c r="F40" s="587">
        <v>3435</v>
      </c>
      <c r="G40" s="587">
        <v>2254</v>
      </c>
      <c r="H40" s="587"/>
      <c r="I40" s="647" t="s">
        <v>29</v>
      </c>
      <c r="J40" s="647" t="s">
        <v>29</v>
      </c>
      <c r="K40" s="647" t="s">
        <v>29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>
        <f>SUM(F41:G41)</f>
        <v>5107</v>
      </c>
      <c r="F41" s="587">
        <v>3245</v>
      </c>
      <c r="G41" s="587">
        <v>1862</v>
      </c>
      <c r="H41" s="587"/>
      <c r="I41" s="647" t="s">
        <v>29</v>
      </c>
      <c r="J41" s="647" t="s">
        <v>29</v>
      </c>
      <c r="K41" s="647" t="s">
        <v>29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587">
        <f>SUM(F43:G43)</f>
        <v>1312</v>
      </c>
      <c r="F43" s="587">
        <v>628</v>
      </c>
      <c r="G43" s="587">
        <v>684</v>
      </c>
      <c r="H43" s="587"/>
      <c r="I43" s="647" t="s">
        <v>29</v>
      </c>
      <c r="J43" s="647" t="s">
        <v>29</v>
      </c>
      <c r="K43" s="647" t="s">
        <v>29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587">
        <f>SUM(F44:G44)</f>
        <v>1139</v>
      </c>
      <c r="F44" s="587">
        <v>588</v>
      </c>
      <c r="G44" s="587">
        <v>551</v>
      </c>
      <c r="H44" s="587"/>
      <c r="I44" s="647" t="s">
        <v>29</v>
      </c>
      <c r="J44" s="647" t="s">
        <v>29</v>
      </c>
      <c r="K44" s="647" t="s">
        <v>29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697</v>
      </c>
      <c r="F46" s="587">
        <v>125</v>
      </c>
      <c r="G46" s="587">
        <v>572</v>
      </c>
      <c r="H46" s="587"/>
      <c r="I46" s="647" t="s">
        <v>29</v>
      </c>
      <c r="J46" s="647" t="s">
        <v>29</v>
      </c>
      <c r="K46" s="647" t="s">
        <v>29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615</v>
      </c>
      <c r="F47" s="587">
        <v>89</v>
      </c>
      <c r="G47" s="587">
        <v>526</v>
      </c>
      <c r="H47" s="587"/>
      <c r="I47" s="587">
        <f>SUM(J47:K47)</f>
        <v>42</v>
      </c>
      <c r="J47" s="647">
        <v>3</v>
      </c>
      <c r="K47" s="647">
        <v>39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2584</v>
      </c>
      <c r="F49" s="587">
        <v>1154</v>
      </c>
      <c r="G49" s="587">
        <v>1430</v>
      </c>
      <c r="H49" s="587"/>
      <c r="I49" s="647" t="s">
        <v>29</v>
      </c>
      <c r="J49" s="647" t="s">
        <v>29</v>
      </c>
      <c r="K49" s="647" t="s">
        <v>29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1874</v>
      </c>
      <c r="F50" s="587">
        <v>836</v>
      </c>
      <c r="G50" s="587">
        <v>1038</v>
      </c>
      <c r="H50" s="587"/>
      <c r="I50" s="647" t="s">
        <v>29</v>
      </c>
      <c r="J50" s="647" t="s">
        <v>29</v>
      </c>
      <c r="K50" s="647" t="s">
        <v>29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0"/>
    </row>
    <row r="56" spans="1:15" s="535" customFormat="1" ht="15" customHeight="1">
      <c r="C56" s="628"/>
      <c r="D56" s="1640"/>
    </row>
    <row r="57" spans="1:15" s="535" customFormat="1" ht="9.75" customHeight="1">
      <c r="C57" s="536"/>
      <c r="D57" s="1641"/>
    </row>
    <row r="58" spans="1:15" s="535" customFormat="1" ht="15" customHeight="1">
      <c r="C58" s="1640"/>
      <c r="D58" s="1640"/>
    </row>
    <row r="59" spans="1:15" s="535" customFormat="1" ht="9.75" customHeight="1">
      <c r="C59" s="536"/>
      <c r="D59" s="1641"/>
    </row>
    <row r="60" spans="1:15" s="535" customFormat="1" ht="15" customHeight="1">
      <c r="C60" s="628"/>
      <c r="D60" s="1640"/>
    </row>
    <row r="61" spans="1:15" s="535" customFormat="1" ht="9.75" customHeight="1">
      <c r="C61" s="536"/>
      <c r="D61" s="1640"/>
    </row>
    <row r="62" spans="1:15" s="535" customFormat="1" ht="9.75" customHeight="1">
      <c r="D62" s="1641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0"/>
    </row>
    <row r="67" spans="2:13" s="535" customFormat="1" ht="9.75" customHeight="1">
      <c r="C67" s="536"/>
      <c r="D67" s="1641"/>
    </row>
    <row r="68" spans="2:13" s="535" customFormat="1" ht="15" customHeight="1">
      <c r="C68" s="628"/>
      <c r="D68" s="1640"/>
    </row>
    <row r="69" spans="2:13" s="535" customFormat="1" ht="9.75" customHeight="1">
      <c r="C69" s="536"/>
      <c r="D69" s="1641"/>
    </row>
    <row r="70" spans="2:13" s="535" customFormat="1" ht="15" customHeight="1">
      <c r="C70" s="628"/>
      <c r="D70" s="1640"/>
    </row>
    <row r="71" spans="2:13" s="535" customFormat="1" ht="9.75" customHeight="1">
      <c r="C71" s="536"/>
      <c r="D71" s="1641"/>
    </row>
    <row r="72" spans="2:13" s="535" customFormat="1" ht="15" customHeight="1">
      <c r="C72" s="628"/>
      <c r="D72" s="1640"/>
    </row>
    <row r="73" spans="2:13" s="535" customFormat="1" ht="9.75" customHeight="1">
      <c r="D73" s="1641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3">
    <mergeCell ref="E10:G10"/>
    <mergeCell ref="E11:G11"/>
    <mergeCell ref="I10:L10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9" orientation="portrait" r:id="rId2"/>
  <colBreaks count="1" manualBreakCount="1">
    <brk id="13" min="2" max="53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541"/>
  <sheetViews>
    <sheetView showGridLines="0"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7.5703125" defaultRowHeight="16.5"/>
  <cols>
    <col min="1" max="1" width="1.28515625" style="539" customWidth="1"/>
    <col min="2" max="2" width="13.140625" style="539" customWidth="1"/>
    <col min="3" max="3" width="29.140625" style="539" customWidth="1"/>
    <col min="4" max="4" width="9.7109375" style="546" customWidth="1"/>
    <col min="5" max="6" width="10.85546875" style="539" customWidth="1"/>
    <col min="7" max="7" width="11.85546875" style="539" bestFit="1" customWidth="1"/>
    <col min="8" max="8" width="1.42578125" style="539" customWidth="1"/>
    <col min="9" max="10" width="10.85546875" style="539" customWidth="1"/>
    <col min="11" max="11" width="13.28515625" style="539" bestFit="1" customWidth="1"/>
    <col min="12" max="12" width="1.140625" style="539" customWidth="1"/>
    <col min="13" max="259" width="7.5703125" style="539"/>
    <col min="260" max="260" width="1.28515625" style="539" customWidth="1"/>
    <col min="261" max="261" width="7.5703125" style="539"/>
    <col min="262" max="262" width="38.140625" style="539" customWidth="1"/>
    <col min="263" max="263" width="1.85546875" style="539" customWidth="1"/>
    <col min="264" max="264" width="10.28515625" style="539" customWidth="1"/>
    <col min="265" max="265" width="18.28515625" style="539" customWidth="1"/>
    <col min="266" max="266" width="19" style="539" customWidth="1"/>
    <col min="267" max="267" width="1.7109375" style="539" customWidth="1"/>
    <col min="268" max="268" width="0.7109375" style="539" customWidth="1"/>
    <col min="269" max="515" width="7.5703125" style="539"/>
    <col min="516" max="516" width="1.28515625" style="539" customWidth="1"/>
    <col min="517" max="517" width="7.5703125" style="539"/>
    <col min="518" max="518" width="38.140625" style="539" customWidth="1"/>
    <col min="519" max="519" width="1.85546875" style="539" customWidth="1"/>
    <col min="520" max="520" width="10.28515625" style="539" customWidth="1"/>
    <col min="521" max="521" width="18.28515625" style="539" customWidth="1"/>
    <col min="522" max="522" width="19" style="539" customWidth="1"/>
    <col min="523" max="523" width="1.7109375" style="539" customWidth="1"/>
    <col min="524" max="524" width="0.7109375" style="539" customWidth="1"/>
    <col min="525" max="771" width="7.5703125" style="539"/>
    <col min="772" max="772" width="1.28515625" style="539" customWidth="1"/>
    <col min="773" max="773" width="7.5703125" style="539"/>
    <col min="774" max="774" width="38.140625" style="539" customWidth="1"/>
    <col min="775" max="775" width="1.85546875" style="539" customWidth="1"/>
    <col min="776" max="776" width="10.28515625" style="539" customWidth="1"/>
    <col min="777" max="777" width="18.28515625" style="539" customWidth="1"/>
    <col min="778" max="778" width="19" style="539" customWidth="1"/>
    <col min="779" max="779" width="1.7109375" style="539" customWidth="1"/>
    <col min="780" max="780" width="0.7109375" style="539" customWidth="1"/>
    <col min="781" max="1027" width="7.5703125" style="539"/>
    <col min="1028" max="1028" width="1.28515625" style="539" customWidth="1"/>
    <col min="1029" max="1029" width="7.5703125" style="539"/>
    <col min="1030" max="1030" width="38.140625" style="539" customWidth="1"/>
    <col min="1031" max="1031" width="1.85546875" style="539" customWidth="1"/>
    <col min="1032" max="1032" width="10.28515625" style="539" customWidth="1"/>
    <col min="1033" max="1033" width="18.28515625" style="539" customWidth="1"/>
    <col min="1034" max="1034" width="19" style="539" customWidth="1"/>
    <col min="1035" max="1035" width="1.7109375" style="539" customWidth="1"/>
    <col min="1036" max="1036" width="0.7109375" style="539" customWidth="1"/>
    <col min="1037" max="1283" width="7.5703125" style="539"/>
    <col min="1284" max="1284" width="1.28515625" style="539" customWidth="1"/>
    <col min="1285" max="1285" width="7.5703125" style="539"/>
    <col min="1286" max="1286" width="38.140625" style="539" customWidth="1"/>
    <col min="1287" max="1287" width="1.85546875" style="539" customWidth="1"/>
    <col min="1288" max="1288" width="10.28515625" style="539" customWidth="1"/>
    <col min="1289" max="1289" width="18.28515625" style="539" customWidth="1"/>
    <col min="1290" max="1290" width="19" style="539" customWidth="1"/>
    <col min="1291" max="1291" width="1.7109375" style="539" customWidth="1"/>
    <col min="1292" max="1292" width="0.7109375" style="539" customWidth="1"/>
    <col min="1293" max="1539" width="7.5703125" style="539"/>
    <col min="1540" max="1540" width="1.28515625" style="539" customWidth="1"/>
    <col min="1541" max="1541" width="7.5703125" style="539"/>
    <col min="1542" max="1542" width="38.140625" style="539" customWidth="1"/>
    <col min="1543" max="1543" width="1.85546875" style="539" customWidth="1"/>
    <col min="1544" max="1544" width="10.28515625" style="539" customWidth="1"/>
    <col min="1545" max="1545" width="18.28515625" style="539" customWidth="1"/>
    <col min="1546" max="1546" width="19" style="539" customWidth="1"/>
    <col min="1547" max="1547" width="1.7109375" style="539" customWidth="1"/>
    <col min="1548" max="1548" width="0.7109375" style="539" customWidth="1"/>
    <col min="1549" max="1795" width="7.5703125" style="539"/>
    <col min="1796" max="1796" width="1.28515625" style="539" customWidth="1"/>
    <col min="1797" max="1797" width="7.5703125" style="539"/>
    <col min="1798" max="1798" width="38.140625" style="539" customWidth="1"/>
    <col min="1799" max="1799" width="1.85546875" style="539" customWidth="1"/>
    <col min="1800" max="1800" width="10.28515625" style="539" customWidth="1"/>
    <col min="1801" max="1801" width="18.28515625" style="539" customWidth="1"/>
    <col min="1802" max="1802" width="19" style="539" customWidth="1"/>
    <col min="1803" max="1803" width="1.7109375" style="539" customWidth="1"/>
    <col min="1804" max="1804" width="0.7109375" style="539" customWidth="1"/>
    <col min="1805" max="2051" width="7.5703125" style="539"/>
    <col min="2052" max="2052" width="1.28515625" style="539" customWidth="1"/>
    <col min="2053" max="2053" width="7.5703125" style="539"/>
    <col min="2054" max="2054" width="38.140625" style="539" customWidth="1"/>
    <col min="2055" max="2055" width="1.85546875" style="539" customWidth="1"/>
    <col min="2056" max="2056" width="10.28515625" style="539" customWidth="1"/>
    <col min="2057" max="2057" width="18.28515625" style="539" customWidth="1"/>
    <col min="2058" max="2058" width="19" style="539" customWidth="1"/>
    <col min="2059" max="2059" width="1.7109375" style="539" customWidth="1"/>
    <col min="2060" max="2060" width="0.7109375" style="539" customWidth="1"/>
    <col min="2061" max="2307" width="7.5703125" style="539"/>
    <col min="2308" max="2308" width="1.28515625" style="539" customWidth="1"/>
    <col min="2309" max="2309" width="7.5703125" style="539"/>
    <col min="2310" max="2310" width="38.140625" style="539" customWidth="1"/>
    <col min="2311" max="2311" width="1.85546875" style="539" customWidth="1"/>
    <col min="2312" max="2312" width="10.28515625" style="539" customWidth="1"/>
    <col min="2313" max="2313" width="18.28515625" style="539" customWidth="1"/>
    <col min="2314" max="2314" width="19" style="539" customWidth="1"/>
    <col min="2315" max="2315" width="1.7109375" style="539" customWidth="1"/>
    <col min="2316" max="2316" width="0.7109375" style="539" customWidth="1"/>
    <col min="2317" max="2563" width="7.5703125" style="539"/>
    <col min="2564" max="2564" width="1.28515625" style="539" customWidth="1"/>
    <col min="2565" max="2565" width="7.5703125" style="539"/>
    <col min="2566" max="2566" width="38.140625" style="539" customWidth="1"/>
    <col min="2567" max="2567" width="1.85546875" style="539" customWidth="1"/>
    <col min="2568" max="2568" width="10.28515625" style="539" customWidth="1"/>
    <col min="2569" max="2569" width="18.28515625" style="539" customWidth="1"/>
    <col min="2570" max="2570" width="19" style="539" customWidth="1"/>
    <col min="2571" max="2571" width="1.7109375" style="539" customWidth="1"/>
    <col min="2572" max="2572" width="0.7109375" style="539" customWidth="1"/>
    <col min="2573" max="2819" width="7.5703125" style="539"/>
    <col min="2820" max="2820" width="1.28515625" style="539" customWidth="1"/>
    <col min="2821" max="2821" width="7.5703125" style="539"/>
    <col min="2822" max="2822" width="38.140625" style="539" customWidth="1"/>
    <col min="2823" max="2823" width="1.85546875" style="539" customWidth="1"/>
    <col min="2824" max="2824" width="10.28515625" style="539" customWidth="1"/>
    <col min="2825" max="2825" width="18.28515625" style="539" customWidth="1"/>
    <col min="2826" max="2826" width="19" style="539" customWidth="1"/>
    <col min="2827" max="2827" width="1.7109375" style="539" customWidth="1"/>
    <col min="2828" max="2828" width="0.7109375" style="539" customWidth="1"/>
    <col min="2829" max="3075" width="7.5703125" style="539"/>
    <col min="3076" max="3076" width="1.28515625" style="539" customWidth="1"/>
    <col min="3077" max="3077" width="7.5703125" style="539"/>
    <col min="3078" max="3078" width="38.140625" style="539" customWidth="1"/>
    <col min="3079" max="3079" width="1.85546875" style="539" customWidth="1"/>
    <col min="3080" max="3080" width="10.28515625" style="539" customWidth="1"/>
    <col min="3081" max="3081" width="18.28515625" style="539" customWidth="1"/>
    <col min="3082" max="3082" width="19" style="539" customWidth="1"/>
    <col min="3083" max="3083" width="1.7109375" style="539" customWidth="1"/>
    <col min="3084" max="3084" width="0.7109375" style="539" customWidth="1"/>
    <col min="3085" max="3331" width="7.5703125" style="539"/>
    <col min="3332" max="3332" width="1.28515625" style="539" customWidth="1"/>
    <col min="3333" max="3333" width="7.5703125" style="539"/>
    <col min="3334" max="3334" width="38.140625" style="539" customWidth="1"/>
    <col min="3335" max="3335" width="1.85546875" style="539" customWidth="1"/>
    <col min="3336" max="3336" width="10.28515625" style="539" customWidth="1"/>
    <col min="3337" max="3337" width="18.28515625" style="539" customWidth="1"/>
    <col min="3338" max="3338" width="19" style="539" customWidth="1"/>
    <col min="3339" max="3339" width="1.7109375" style="539" customWidth="1"/>
    <col min="3340" max="3340" width="0.7109375" style="539" customWidth="1"/>
    <col min="3341" max="3587" width="7.5703125" style="539"/>
    <col min="3588" max="3588" width="1.28515625" style="539" customWidth="1"/>
    <col min="3589" max="3589" width="7.5703125" style="539"/>
    <col min="3590" max="3590" width="38.140625" style="539" customWidth="1"/>
    <col min="3591" max="3591" width="1.85546875" style="539" customWidth="1"/>
    <col min="3592" max="3592" width="10.28515625" style="539" customWidth="1"/>
    <col min="3593" max="3593" width="18.28515625" style="539" customWidth="1"/>
    <col min="3594" max="3594" width="19" style="539" customWidth="1"/>
    <col min="3595" max="3595" width="1.7109375" style="539" customWidth="1"/>
    <col min="3596" max="3596" width="0.7109375" style="539" customWidth="1"/>
    <col min="3597" max="3843" width="7.5703125" style="539"/>
    <col min="3844" max="3844" width="1.28515625" style="539" customWidth="1"/>
    <col min="3845" max="3845" width="7.5703125" style="539"/>
    <col min="3846" max="3846" width="38.140625" style="539" customWidth="1"/>
    <col min="3847" max="3847" width="1.85546875" style="539" customWidth="1"/>
    <col min="3848" max="3848" width="10.28515625" style="539" customWidth="1"/>
    <col min="3849" max="3849" width="18.28515625" style="539" customWidth="1"/>
    <col min="3850" max="3850" width="19" style="539" customWidth="1"/>
    <col min="3851" max="3851" width="1.7109375" style="539" customWidth="1"/>
    <col min="3852" max="3852" width="0.7109375" style="539" customWidth="1"/>
    <col min="3853" max="4099" width="7.5703125" style="539"/>
    <col min="4100" max="4100" width="1.28515625" style="539" customWidth="1"/>
    <col min="4101" max="4101" width="7.5703125" style="539"/>
    <col min="4102" max="4102" width="38.140625" style="539" customWidth="1"/>
    <col min="4103" max="4103" width="1.85546875" style="539" customWidth="1"/>
    <col min="4104" max="4104" width="10.28515625" style="539" customWidth="1"/>
    <col min="4105" max="4105" width="18.28515625" style="539" customWidth="1"/>
    <col min="4106" max="4106" width="19" style="539" customWidth="1"/>
    <col min="4107" max="4107" width="1.7109375" style="539" customWidth="1"/>
    <col min="4108" max="4108" width="0.7109375" style="539" customWidth="1"/>
    <col min="4109" max="4355" width="7.5703125" style="539"/>
    <col min="4356" max="4356" width="1.28515625" style="539" customWidth="1"/>
    <col min="4357" max="4357" width="7.5703125" style="539"/>
    <col min="4358" max="4358" width="38.140625" style="539" customWidth="1"/>
    <col min="4359" max="4359" width="1.85546875" style="539" customWidth="1"/>
    <col min="4360" max="4360" width="10.28515625" style="539" customWidth="1"/>
    <col min="4361" max="4361" width="18.28515625" style="539" customWidth="1"/>
    <col min="4362" max="4362" width="19" style="539" customWidth="1"/>
    <col min="4363" max="4363" width="1.7109375" style="539" customWidth="1"/>
    <col min="4364" max="4364" width="0.7109375" style="539" customWidth="1"/>
    <col min="4365" max="4611" width="7.5703125" style="539"/>
    <col min="4612" max="4612" width="1.28515625" style="539" customWidth="1"/>
    <col min="4613" max="4613" width="7.5703125" style="539"/>
    <col min="4614" max="4614" width="38.140625" style="539" customWidth="1"/>
    <col min="4615" max="4615" width="1.85546875" style="539" customWidth="1"/>
    <col min="4616" max="4616" width="10.28515625" style="539" customWidth="1"/>
    <col min="4617" max="4617" width="18.28515625" style="539" customWidth="1"/>
    <col min="4618" max="4618" width="19" style="539" customWidth="1"/>
    <col min="4619" max="4619" width="1.7109375" style="539" customWidth="1"/>
    <col min="4620" max="4620" width="0.7109375" style="539" customWidth="1"/>
    <col min="4621" max="4867" width="7.5703125" style="539"/>
    <col min="4868" max="4868" width="1.28515625" style="539" customWidth="1"/>
    <col min="4869" max="4869" width="7.5703125" style="539"/>
    <col min="4870" max="4870" width="38.140625" style="539" customWidth="1"/>
    <col min="4871" max="4871" width="1.85546875" style="539" customWidth="1"/>
    <col min="4872" max="4872" width="10.28515625" style="539" customWidth="1"/>
    <col min="4873" max="4873" width="18.28515625" style="539" customWidth="1"/>
    <col min="4874" max="4874" width="19" style="539" customWidth="1"/>
    <col min="4875" max="4875" width="1.7109375" style="539" customWidth="1"/>
    <col min="4876" max="4876" width="0.7109375" style="539" customWidth="1"/>
    <col min="4877" max="5123" width="7.5703125" style="539"/>
    <col min="5124" max="5124" width="1.28515625" style="539" customWidth="1"/>
    <col min="5125" max="5125" width="7.5703125" style="539"/>
    <col min="5126" max="5126" width="38.140625" style="539" customWidth="1"/>
    <col min="5127" max="5127" width="1.85546875" style="539" customWidth="1"/>
    <col min="5128" max="5128" width="10.28515625" style="539" customWidth="1"/>
    <col min="5129" max="5129" width="18.28515625" style="539" customWidth="1"/>
    <col min="5130" max="5130" width="19" style="539" customWidth="1"/>
    <col min="5131" max="5131" width="1.7109375" style="539" customWidth="1"/>
    <col min="5132" max="5132" width="0.7109375" style="539" customWidth="1"/>
    <col min="5133" max="5379" width="7.5703125" style="539"/>
    <col min="5380" max="5380" width="1.28515625" style="539" customWidth="1"/>
    <col min="5381" max="5381" width="7.5703125" style="539"/>
    <col min="5382" max="5382" width="38.140625" style="539" customWidth="1"/>
    <col min="5383" max="5383" width="1.85546875" style="539" customWidth="1"/>
    <col min="5384" max="5384" width="10.28515625" style="539" customWidth="1"/>
    <col min="5385" max="5385" width="18.28515625" style="539" customWidth="1"/>
    <col min="5386" max="5386" width="19" style="539" customWidth="1"/>
    <col min="5387" max="5387" width="1.7109375" style="539" customWidth="1"/>
    <col min="5388" max="5388" width="0.7109375" style="539" customWidth="1"/>
    <col min="5389" max="5635" width="7.5703125" style="539"/>
    <col min="5636" max="5636" width="1.28515625" style="539" customWidth="1"/>
    <col min="5637" max="5637" width="7.5703125" style="539"/>
    <col min="5638" max="5638" width="38.140625" style="539" customWidth="1"/>
    <col min="5639" max="5639" width="1.85546875" style="539" customWidth="1"/>
    <col min="5640" max="5640" width="10.28515625" style="539" customWidth="1"/>
    <col min="5641" max="5641" width="18.28515625" style="539" customWidth="1"/>
    <col min="5642" max="5642" width="19" style="539" customWidth="1"/>
    <col min="5643" max="5643" width="1.7109375" style="539" customWidth="1"/>
    <col min="5644" max="5644" width="0.7109375" style="539" customWidth="1"/>
    <col min="5645" max="5891" width="7.5703125" style="539"/>
    <col min="5892" max="5892" width="1.28515625" style="539" customWidth="1"/>
    <col min="5893" max="5893" width="7.5703125" style="539"/>
    <col min="5894" max="5894" width="38.140625" style="539" customWidth="1"/>
    <col min="5895" max="5895" width="1.85546875" style="539" customWidth="1"/>
    <col min="5896" max="5896" width="10.28515625" style="539" customWidth="1"/>
    <col min="5897" max="5897" width="18.28515625" style="539" customWidth="1"/>
    <col min="5898" max="5898" width="19" style="539" customWidth="1"/>
    <col min="5899" max="5899" width="1.7109375" style="539" customWidth="1"/>
    <col min="5900" max="5900" width="0.7109375" style="539" customWidth="1"/>
    <col min="5901" max="6147" width="7.5703125" style="539"/>
    <col min="6148" max="6148" width="1.28515625" style="539" customWidth="1"/>
    <col min="6149" max="6149" width="7.5703125" style="539"/>
    <col min="6150" max="6150" width="38.140625" style="539" customWidth="1"/>
    <col min="6151" max="6151" width="1.85546875" style="539" customWidth="1"/>
    <col min="6152" max="6152" width="10.28515625" style="539" customWidth="1"/>
    <col min="6153" max="6153" width="18.28515625" style="539" customWidth="1"/>
    <col min="6154" max="6154" width="19" style="539" customWidth="1"/>
    <col min="6155" max="6155" width="1.7109375" style="539" customWidth="1"/>
    <col min="6156" max="6156" width="0.7109375" style="539" customWidth="1"/>
    <col min="6157" max="6403" width="7.5703125" style="539"/>
    <col min="6404" max="6404" width="1.28515625" style="539" customWidth="1"/>
    <col min="6405" max="6405" width="7.5703125" style="539"/>
    <col min="6406" max="6406" width="38.140625" style="539" customWidth="1"/>
    <col min="6407" max="6407" width="1.85546875" style="539" customWidth="1"/>
    <col min="6408" max="6408" width="10.28515625" style="539" customWidth="1"/>
    <col min="6409" max="6409" width="18.28515625" style="539" customWidth="1"/>
    <col min="6410" max="6410" width="19" style="539" customWidth="1"/>
    <col min="6411" max="6411" width="1.7109375" style="539" customWidth="1"/>
    <col min="6412" max="6412" width="0.7109375" style="539" customWidth="1"/>
    <col min="6413" max="6659" width="7.5703125" style="539"/>
    <col min="6660" max="6660" width="1.28515625" style="539" customWidth="1"/>
    <col min="6661" max="6661" width="7.5703125" style="539"/>
    <col min="6662" max="6662" width="38.140625" style="539" customWidth="1"/>
    <col min="6663" max="6663" width="1.85546875" style="539" customWidth="1"/>
    <col min="6664" max="6664" width="10.28515625" style="539" customWidth="1"/>
    <col min="6665" max="6665" width="18.28515625" style="539" customWidth="1"/>
    <col min="6666" max="6666" width="19" style="539" customWidth="1"/>
    <col min="6667" max="6667" width="1.7109375" style="539" customWidth="1"/>
    <col min="6668" max="6668" width="0.7109375" style="539" customWidth="1"/>
    <col min="6669" max="6915" width="7.5703125" style="539"/>
    <col min="6916" max="6916" width="1.28515625" style="539" customWidth="1"/>
    <col min="6917" max="6917" width="7.5703125" style="539"/>
    <col min="6918" max="6918" width="38.140625" style="539" customWidth="1"/>
    <col min="6919" max="6919" width="1.85546875" style="539" customWidth="1"/>
    <col min="6920" max="6920" width="10.28515625" style="539" customWidth="1"/>
    <col min="6921" max="6921" width="18.28515625" style="539" customWidth="1"/>
    <col min="6922" max="6922" width="19" style="539" customWidth="1"/>
    <col min="6923" max="6923" width="1.7109375" style="539" customWidth="1"/>
    <col min="6924" max="6924" width="0.7109375" style="539" customWidth="1"/>
    <col min="6925" max="7171" width="7.5703125" style="539"/>
    <col min="7172" max="7172" width="1.28515625" style="539" customWidth="1"/>
    <col min="7173" max="7173" width="7.5703125" style="539"/>
    <col min="7174" max="7174" width="38.140625" style="539" customWidth="1"/>
    <col min="7175" max="7175" width="1.85546875" style="539" customWidth="1"/>
    <col min="7176" max="7176" width="10.28515625" style="539" customWidth="1"/>
    <col min="7177" max="7177" width="18.28515625" style="539" customWidth="1"/>
    <col min="7178" max="7178" width="19" style="539" customWidth="1"/>
    <col min="7179" max="7179" width="1.7109375" style="539" customWidth="1"/>
    <col min="7180" max="7180" width="0.7109375" style="539" customWidth="1"/>
    <col min="7181" max="7427" width="7.5703125" style="539"/>
    <col min="7428" max="7428" width="1.28515625" style="539" customWidth="1"/>
    <col min="7429" max="7429" width="7.5703125" style="539"/>
    <col min="7430" max="7430" width="38.140625" style="539" customWidth="1"/>
    <col min="7431" max="7431" width="1.85546875" style="539" customWidth="1"/>
    <col min="7432" max="7432" width="10.28515625" style="539" customWidth="1"/>
    <col min="7433" max="7433" width="18.28515625" style="539" customWidth="1"/>
    <col min="7434" max="7434" width="19" style="539" customWidth="1"/>
    <col min="7435" max="7435" width="1.7109375" style="539" customWidth="1"/>
    <col min="7436" max="7436" width="0.7109375" style="539" customWidth="1"/>
    <col min="7437" max="7683" width="7.5703125" style="539"/>
    <col min="7684" max="7684" width="1.28515625" style="539" customWidth="1"/>
    <col min="7685" max="7685" width="7.5703125" style="539"/>
    <col min="7686" max="7686" width="38.140625" style="539" customWidth="1"/>
    <col min="7687" max="7687" width="1.85546875" style="539" customWidth="1"/>
    <col min="7688" max="7688" width="10.28515625" style="539" customWidth="1"/>
    <col min="7689" max="7689" width="18.28515625" style="539" customWidth="1"/>
    <col min="7690" max="7690" width="19" style="539" customWidth="1"/>
    <col min="7691" max="7691" width="1.7109375" style="539" customWidth="1"/>
    <col min="7692" max="7692" width="0.7109375" style="539" customWidth="1"/>
    <col min="7693" max="7939" width="7.5703125" style="539"/>
    <col min="7940" max="7940" width="1.28515625" style="539" customWidth="1"/>
    <col min="7941" max="7941" width="7.5703125" style="539"/>
    <col min="7942" max="7942" width="38.140625" style="539" customWidth="1"/>
    <col min="7943" max="7943" width="1.85546875" style="539" customWidth="1"/>
    <col min="7944" max="7944" width="10.28515625" style="539" customWidth="1"/>
    <col min="7945" max="7945" width="18.28515625" style="539" customWidth="1"/>
    <col min="7946" max="7946" width="19" style="539" customWidth="1"/>
    <col min="7947" max="7947" width="1.7109375" style="539" customWidth="1"/>
    <col min="7948" max="7948" width="0.7109375" style="539" customWidth="1"/>
    <col min="7949" max="8195" width="7.5703125" style="539"/>
    <col min="8196" max="8196" width="1.28515625" style="539" customWidth="1"/>
    <col min="8197" max="8197" width="7.5703125" style="539"/>
    <col min="8198" max="8198" width="38.140625" style="539" customWidth="1"/>
    <col min="8199" max="8199" width="1.85546875" style="539" customWidth="1"/>
    <col min="8200" max="8200" width="10.28515625" style="539" customWidth="1"/>
    <col min="8201" max="8201" width="18.28515625" style="539" customWidth="1"/>
    <col min="8202" max="8202" width="19" style="539" customWidth="1"/>
    <col min="8203" max="8203" width="1.7109375" style="539" customWidth="1"/>
    <col min="8204" max="8204" width="0.7109375" style="539" customWidth="1"/>
    <col min="8205" max="8451" width="7.5703125" style="539"/>
    <col min="8452" max="8452" width="1.28515625" style="539" customWidth="1"/>
    <col min="8453" max="8453" width="7.5703125" style="539"/>
    <col min="8454" max="8454" width="38.140625" style="539" customWidth="1"/>
    <col min="8455" max="8455" width="1.85546875" style="539" customWidth="1"/>
    <col min="8456" max="8456" width="10.28515625" style="539" customWidth="1"/>
    <col min="8457" max="8457" width="18.28515625" style="539" customWidth="1"/>
    <col min="8458" max="8458" width="19" style="539" customWidth="1"/>
    <col min="8459" max="8459" width="1.7109375" style="539" customWidth="1"/>
    <col min="8460" max="8460" width="0.7109375" style="539" customWidth="1"/>
    <col min="8461" max="8707" width="7.5703125" style="539"/>
    <col min="8708" max="8708" width="1.28515625" style="539" customWidth="1"/>
    <col min="8709" max="8709" width="7.5703125" style="539"/>
    <col min="8710" max="8710" width="38.140625" style="539" customWidth="1"/>
    <col min="8711" max="8711" width="1.85546875" style="539" customWidth="1"/>
    <col min="8712" max="8712" width="10.28515625" style="539" customWidth="1"/>
    <col min="8713" max="8713" width="18.28515625" style="539" customWidth="1"/>
    <col min="8714" max="8714" width="19" style="539" customWidth="1"/>
    <col min="8715" max="8715" width="1.7109375" style="539" customWidth="1"/>
    <col min="8716" max="8716" width="0.7109375" style="539" customWidth="1"/>
    <col min="8717" max="8963" width="7.5703125" style="539"/>
    <col min="8964" max="8964" width="1.28515625" style="539" customWidth="1"/>
    <col min="8965" max="8965" width="7.5703125" style="539"/>
    <col min="8966" max="8966" width="38.140625" style="539" customWidth="1"/>
    <col min="8967" max="8967" width="1.85546875" style="539" customWidth="1"/>
    <col min="8968" max="8968" width="10.28515625" style="539" customWidth="1"/>
    <col min="8969" max="8969" width="18.28515625" style="539" customWidth="1"/>
    <col min="8970" max="8970" width="19" style="539" customWidth="1"/>
    <col min="8971" max="8971" width="1.7109375" style="539" customWidth="1"/>
    <col min="8972" max="8972" width="0.7109375" style="539" customWidth="1"/>
    <col min="8973" max="9219" width="7.5703125" style="539"/>
    <col min="9220" max="9220" width="1.28515625" style="539" customWidth="1"/>
    <col min="9221" max="9221" width="7.5703125" style="539"/>
    <col min="9222" max="9222" width="38.140625" style="539" customWidth="1"/>
    <col min="9223" max="9223" width="1.85546875" style="539" customWidth="1"/>
    <col min="9224" max="9224" width="10.28515625" style="539" customWidth="1"/>
    <col min="9225" max="9225" width="18.28515625" style="539" customWidth="1"/>
    <col min="9226" max="9226" width="19" style="539" customWidth="1"/>
    <col min="9227" max="9227" width="1.7109375" style="539" customWidth="1"/>
    <col min="9228" max="9228" width="0.7109375" style="539" customWidth="1"/>
    <col min="9229" max="9475" width="7.5703125" style="539"/>
    <col min="9476" max="9476" width="1.28515625" style="539" customWidth="1"/>
    <col min="9477" max="9477" width="7.5703125" style="539"/>
    <col min="9478" max="9478" width="38.140625" style="539" customWidth="1"/>
    <col min="9479" max="9479" width="1.85546875" style="539" customWidth="1"/>
    <col min="9480" max="9480" width="10.28515625" style="539" customWidth="1"/>
    <col min="9481" max="9481" width="18.28515625" style="539" customWidth="1"/>
    <col min="9482" max="9482" width="19" style="539" customWidth="1"/>
    <col min="9483" max="9483" width="1.7109375" style="539" customWidth="1"/>
    <col min="9484" max="9484" width="0.7109375" style="539" customWidth="1"/>
    <col min="9485" max="9731" width="7.5703125" style="539"/>
    <col min="9732" max="9732" width="1.28515625" style="539" customWidth="1"/>
    <col min="9733" max="9733" width="7.5703125" style="539"/>
    <col min="9734" max="9734" width="38.140625" style="539" customWidth="1"/>
    <col min="9735" max="9735" width="1.85546875" style="539" customWidth="1"/>
    <col min="9736" max="9736" width="10.28515625" style="539" customWidth="1"/>
    <col min="9737" max="9737" width="18.28515625" style="539" customWidth="1"/>
    <col min="9738" max="9738" width="19" style="539" customWidth="1"/>
    <col min="9739" max="9739" width="1.7109375" style="539" customWidth="1"/>
    <col min="9740" max="9740" width="0.7109375" style="539" customWidth="1"/>
    <col min="9741" max="9987" width="7.5703125" style="539"/>
    <col min="9988" max="9988" width="1.28515625" style="539" customWidth="1"/>
    <col min="9989" max="9989" width="7.5703125" style="539"/>
    <col min="9990" max="9990" width="38.140625" style="539" customWidth="1"/>
    <col min="9991" max="9991" width="1.85546875" style="539" customWidth="1"/>
    <col min="9992" max="9992" width="10.28515625" style="539" customWidth="1"/>
    <col min="9993" max="9993" width="18.28515625" style="539" customWidth="1"/>
    <col min="9994" max="9994" width="19" style="539" customWidth="1"/>
    <col min="9995" max="9995" width="1.7109375" style="539" customWidth="1"/>
    <col min="9996" max="9996" width="0.7109375" style="539" customWidth="1"/>
    <col min="9997" max="10243" width="7.5703125" style="539"/>
    <col min="10244" max="10244" width="1.28515625" style="539" customWidth="1"/>
    <col min="10245" max="10245" width="7.5703125" style="539"/>
    <col min="10246" max="10246" width="38.140625" style="539" customWidth="1"/>
    <col min="10247" max="10247" width="1.85546875" style="539" customWidth="1"/>
    <col min="10248" max="10248" width="10.28515625" style="539" customWidth="1"/>
    <col min="10249" max="10249" width="18.28515625" style="539" customWidth="1"/>
    <col min="10250" max="10250" width="19" style="539" customWidth="1"/>
    <col min="10251" max="10251" width="1.7109375" style="539" customWidth="1"/>
    <col min="10252" max="10252" width="0.7109375" style="539" customWidth="1"/>
    <col min="10253" max="10499" width="7.5703125" style="539"/>
    <col min="10500" max="10500" width="1.28515625" style="539" customWidth="1"/>
    <col min="10501" max="10501" width="7.5703125" style="539"/>
    <col min="10502" max="10502" width="38.140625" style="539" customWidth="1"/>
    <col min="10503" max="10503" width="1.85546875" style="539" customWidth="1"/>
    <col min="10504" max="10504" width="10.28515625" style="539" customWidth="1"/>
    <col min="10505" max="10505" width="18.28515625" style="539" customWidth="1"/>
    <col min="10506" max="10506" width="19" style="539" customWidth="1"/>
    <col min="10507" max="10507" width="1.7109375" style="539" customWidth="1"/>
    <col min="10508" max="10508" width="0.7109375" style="539" customWidth="1"/>
    <col min="10509" max="10755" width="7.5703125" style="539"/>
    <col min="10756" max="10756" width="1.28515625" style="539" customWidth="1"/>
    <col min="10757" max="10757" width="7.5703125" style="539"/>
    <col min="10758" max="10758" width="38.140625" style="539" customWidth="1"/>
    <col min="10759" max="10759" width="1.85546875" style="539" customWidth="1"/>
    <col min="10760" max="10760" width="10.28515625" style="539" customWidth="1"/>
    <col min="10761" max="10761" width="18.28515625" style="539" customWidth="1"/>
    <col min="10762" max="10762" width="19" style="539" customWidth="1"/>
    <col min="10763" max="10763" width="1.7109375" style="539" customWidth="1"/>
    <col min="10764" max="10764" width="0.7109375" style="539" customWidth="1"/>
    <col min="10765" max="11011" width="7.5703125" style="539"/>
    <col min="11012" max="11012" width="1.28515625" style="539" customWidth="1"/>
    <col min="11013" max="11013" width="7.5703125" style="539"/>
    <col min="11014" max="11014" width="38.140625" style="539" customWidth="1"/>
    <col min="11015" max="11015" width="1.85546875" style="539" customWidth="1"/>
    <col min="11016" max="11016" width="10.28515625" style="539" customWidth="1"/>
    <col min="11017" max="11017" width="18.28515625" style="539" customWidth="1"/>
    <col min="11018" max="11018" width="19" style="539" customWidth="1"/>
    <col min="11019" max="11019" width="1.7109375" style="539" customWidth="1"/>
    <col min="11020" max="11020" width="0.7109375" style="539" customWidth="1"/>
    <col min="11021" max="11267" width="7.5703125" style="539"/>
    <col min="11268" max="11268" width="1.28515625" style="539" customWidth="1"/>
    <col min="11269" max="11269" width="7.5703125" style="539"/>
    <col min="11270" max="11270" width="38.140625" style="539" customWidth="1"/>
    <col min="11271" max="11271" width="1.85546875" style="539" customWidth="1"/>
    <col min="11272" max="11272" width="10.28515625" style="539" customWidth="1"/>
    <col min="11273" max="11273" width="18.28515625" style="539" customWidth="1"/>
    <col min="11274" max="11274" width="19" style="539" customWidth="1"/>
    <col min="11275" max="11275" width="1.7109375" style="539" customWidth="1"/>
    <col min="11276" max="11276" width="0.7109375" style="539" customWidth="1"/>
    <col min="11277" max="11523" width="7.5703125" style="539"/>
    <col min="11524" max="11524" width="1.28515625" style="539" customWidth="1"/>
    <col min="11525" max="11525" width="7.5703125" style="539"/>
    <col min="11526" max="11526" width="38.140625" style="539" customWidth="1"/>
    <col min="11527" max="11527" width="1.85546875" style="539" customWidth="1"/>
    <col min="11528" max="11528" width="10.28515625" style="539" customWidth="1"/>
    <col min="11529" max="11529" width="18.28515625" style="539" customWidth="1"/>
    <col min="11530" max="11530" width="19" style="539" customWidth="1"/>
    <col min="11531" max="11531" width="1.7109375" style="539" customWidth="1"/>
    <col min="11532" max="11532" width="0.7109375" style="539" customWidth="1"/>
    <col min="11533" max="11779" width="7.5703125" style="539"/>
    <col min="11780" max="11780" width="1.28515625" style="539" customWidth="1"/>
    <col min="11781" max="11781" width="7.5703125" style="539"/>
    <col min="11782" max="11782" width="38.140625" style="539" customWidth="1"/>
    <col min="11783" max="11783" width="1.85546875" style="539" customWidth="1"/>
    <col min="11784" max="11784" width="10.28515625" style="539" customWidth="1"/>
    <col min="11785" max="11785" width="18.28515625" style="539" customWidth="1"/>
    <col min="11786" max="11786" width="19" style="539" customWidth="1"/>
    <col min="11787" max="11787" width="1.7109375" style="539" customWidth="1"/>
    <col min="11788" max="11788" width="0.7109375" style="539" customWidth="1"/>
    <col min="11789" max="12035" width="7.5703125" style="539"/>
    <col min="12036" max="12036" width="1.28515625" style="539" customWidth="1"/>
    <col min="12037" max="12037" width="7.5703125" style="539"/>
    <col min="12038" max="12038" width="38.140625" style="539" customWidth="1"/>
    <col min="12039" max="12039" width="1.85546875" style="539" customWidth="1"/>
    <col min="12040" max="12040" width="10.28515625" style="539" customWidth="1"/>
    <col min="12041" max="12041" width="18.28515625" style="539" customWidth="1"/>
    <col min="12042" max="12042" width="19" style="539" customWidth="1"/>
    <col min="12043" max="12043" width="1.7109375" style="539" customWidth="1"/>
    <col min="12044" max="12044" width="0.7109375" style="539" customWidth="1"/>
    <col min="12045" max="12291" width="7.5703125" style="539"/>
    <col min="12292" max="12292" width="1.28515625" style="539" customWidth="1"/>
    <col min="12293" max="12293" width="7.5703125" style="539"/>
    <col min="12294" max="12294" width="38.140625" style="539" customWidth="1"/>
    <col min="12295" max="12295" width="1.85546875" style="539" customWidth="1"/>
    <col min="12296" max="12296" width="10.28515625" style="539" customWidth="1"/>
    <col min="12297" max="12297" width="18.28515625" style="539" customWidth="1"/>
    <col min="12298" max="12298" width="19" style="539" customWidth="1"/>
    <col min="12299" max="12299" width="1.7109375" style="539" customWidth="1"/>
    <col min="12300" max="12300" width="0.7109375" style="539" customWidth="1"/>
    <col min="12301" max="12547" width="7.5703125" style="539"/>
    <col min="12548" max="12548" width="1.28515625" style="539" customWidth="1"/>
    <col min="12549" max="12549" width="7.5703125" style="539"/>
    <col min="12550" max="12550" width="38.140625" style="539" customWidth="1"/>
    <col min="12551" max="12551" width="1.85546875" style="539" customWidth="1"/>
    <col min="12552" max="12552" width="10.28515625" style="539" customWidth="1"/>
    <col min="12553" max="12553" width="18.28515625" style="539" customWidth="1"/>
    <col min="12554" max="12554" width="19" style="539" customWidth="1"/>
    <col min="12555" max="12555" width="1.7109375" style="539" customWidth="1"/>
    <col min="12556" max="12556" width="0.7109375" style="539" customWidth="1"/>
    <col min="12557" max="12803" width="7.5703125" style="539"/>
    <col min="12804" max="12804" width="1.28515625" style="539" customWidth="1"/>
    <col min="12805" max="12805" width="7.5703125" style="539"/>
    <col min="12806" max="12806" width="38.140625" style="539" customWidth="1"/>
    <col min="12807" max="12807" width="1.85546875" style="539" customWidth="1"/>
    <col min="12808" max="12808" width="10.28515625" style="539" customWidth="1"/>
    <col min="12809" max="12809" width="18.28515625" style="539" customWidth="1"/>
    <col min="12810" max="12810" width="19" style="539" customWidth="1"/>
    <col min="12811" max="12811" width="1.7109375" style="539" customWidth="1"/>
    <col min="12812" max="12812" width="0.7109375" style="539" customWidth="1"/>
    <col min="12813" max="13059" width="7.5703125" style="539"/>
    <col min="13060" max="13060" width="1.28515625" style="539" customWidth="1"/>
    <col min="13061" max="13061" width="7.5703125" style="539"/>
    <col min="13062" max="13062" width="38.140625" style="539" customWidth="1"/>
    <col min="13063" max="13063" width="1.85546875" style="539" customWidth="1"/>
    <col min="13064" max="13064" width="10.28515625" style="539" customWidth="1"/>
    <col min="13065" max="13065" width="18.28515625" style="539" customWidth="1"/>
    <col min="13066" max="13066" width="19" style="539" customWidth="1"/>
    <col min="13067" max="13067" width="1.7109375" style="539" customWidth="1"/>
    <col min="13068" max="13068" width="0.7109375" style="539" customWidth="1"/>
    <col min="13069" max="13315" width="7.5703125" style="539"/>
    <col min="13316" max="13316" width="1.28515625" style="539" customWidth="1"/>
    <col min="13317" max="13317" width="7.5703125" style="539"/>
    <col min="13318" max="13318" width="38.140625" style="539" customWidth="1"/>
    <col min="13319" max="13319" width="1.85546875" style="539" customWidth="1"/>
    <col min="13320" max="13320" width="10.28515625" style="539" customWidth="1"/>
    <col min="13321" max="13321" width="18.28515625" style="539" customWidth="1"/>
    <col min="13322" max="13322" width="19" style="539" customWidth="1"/>
    <col min="13323" max="13323" width="1.7109375" style="539" customWidth="1"/>
    <col min="13324" max="13324" width="0.7109375" style="539" customWidth="1"/>
    <col min="13325" max="13571" width="7.5703125" style="539"/>
    <col min="13572" max="13572" width="1.28515625" style="539" customWidth="1"/>
    <col min="13573" max="13573" width="7.5703125" style="539"/>
    <col min="13574" max="13574" width="38.140625" style="539" customWidth="1"/>
    <col min="13575" max="13575" width="1.85546875" style="539" customWidth="1"/>
    <col min="13576" max="13576" width="10.28515625" style="539" customWidth="1"/>
    <col min="13577" max="13577" width="18.28515625" style="539" customWidth="1"/>
    <col min="13578" max="13578" width="19" style="539" customWidth="1"/>
    <col min="13579" max="13579" width="1.7109375" style="539" customWidth="1"/>
    <col min="13580" max="13580" width="0.7109375" style="539" customWidth="1"/>
    <col min="13581" max="13827" width="7.5703125" style="539"/>
    <col min="13828" max="13828" width="1.28515625" style="539" customWidth="1"/>
    <col min="13829" max="13829" width="7.5703125" style="539"/>
    <col min="13830" max="13830" width="38.140625" style="539" customWidth="1"/>
    <col min="13831" max="13831" width="1.85546875" style="539" customWidth="1"/>
    <col min="13832" max="13832" width="10.28515625" style="539" customWidth="1"/>
    <col min="13833" max="13833" width="18.28515625" style="539" customWidth="1"/>
    <col min="13834" max="13834" width="19" style="539" customWidth="1"/>
    <col min="13835" max="13835" width="1.7109375" style="539" customWidth="1"/>
    <col min="13836" max="13836" width="0.7109375" style="539" customWidth="1"/>
    <col min="13837" max="14083" width="7.5703125" style="539"/>
    <col min="14084" max="14084" width="1.28515625" style="539" customWidth="1"/>
    <col min="14085" max="14085" width="7.5703125" style="539"/>
    <col min="14086" max="14086" width="38.140625" style="539" customWidth="1"/>
    <col min="14087" max="14087" width="1.85546875" style="539" customWidth="1"/>
    <col min="14088" max="14088" width="10.28515625" style="539" customWidth="1"/>
    <col min="14089" max="14089" width="18.28515625" style="539" customWidth="1"/>
    <col min="14090" max="14090" width="19" style="539" customWidth="1"/>
    <col min="14091" max="14091" width="1.7109375" style="539" customWidth="1"/>
    <col min="14092" max="14092" width="0.7109375" style="539" customWidth="1"/>
    <col min="14093" max="14339" width="7.5703125" style="539"/>
    <col min="14340" max="14340" width="1.28515625" style="539" customWidth="1"/>
    <col min="14341" max="14341" width="7.5703125" style="539"/>
    <col min="14342" max="14342" width="38.140625" style="539" customWidth="1"/>
    <col min="14343" max="14343" width="1.85546875" style="539" customWidth="1"/>
    <col min="14344" max="14344" width="10.28515625" style="539" customWidth="1"/>
    <col min="14345" max="14345" width="18.28515625" style="539" customWidth="1"/>
    <col min="14346" max="14346" width="19" style="539" customWidth="1"/>
    <col min="14347" max="14347" width="1.7109375" style="539" customWidth="1"/>
    <col min="14348" max="14348" width="0.7109375" style="539" customWidth="1"/>
    <col min="14349" max="14595" width="7.5703125" style="539"/>
    <col min="14596" max="14596" width="1.28515625" style="539" customWidth="1"/>
    <col min="14597" max="14597" width="7.5703125" style="539"/>
    <col min="14598" max="14598" width="38.140625" style="539" customWidth="1"/>
    <col min="14599" max="14599" width="1.85546875" style="539" customWidth="1"/>
    <col min="14600" max="14600" width="10.28515625" style="539" customWidth="1"/>
    <col min="14601" max="14601" width="18.28515625" style="539" customWidth="1"/>
    <col min="14602" max="14602" width="19" style="539" customWidth="1"/>
    <col min="14603" max="14603" width="1.7109375" style="539" customWidth="1"/>
    <col min="14604" max="14604" width="0.7109375" style="539" customWidth="1"/>
    <col min="14605" max="14851" width="7.5703125" style="539"/>
    <col min="14852" max="14852" width="1.28515625" style="539" customWidth="1"/>
    <col min="14853" max="14853" width="7.5703125" style="539"/>
    <col min="14854" max="14854" width="38.140625" style="539" customWidth="1"/>
    <col min="14855" max="14855" width="1.85546875" style="539" customWidth="1"/>
    <col min="14856" max="14856" width="10.28515625" style="539" customWidth="1"/>
    <col min="14857" max="14857" width="18.28515625" style="539" customWidth="1"/>
    <col min="14858" max="14858" width="19" style="539" customWidth="1"/>
    <col min="14859" max="14859" width="1.7109375" style="539" customWidth="1"/>
    <col min="14860" max="14860" width="0.7109375" style="539" customWidth="1"/>
    <col min="14861" max="15107" width="7.5703125" style="539"/>
    <col min="15108" max="15108" width="1.28515625" style="539" customWidth="1"/>
    <col min="15109" max="15109" width="7.5703125" style="539"/>
    <col min="15110" max="15110" width="38.140625" style="539" customWidth="1"/>
    <col min="15111" max="15111" width="1.85546875" style="539" customWidth="1"/>
    <col min="15112" max="15112" width="10.28515625" style="539" customWidth="1"/>
    <col min="15113" max="15113" width="18.28515625" style="539" customWidth="1"/>
    <col min="15114" max="15114" width="19" style="539" customWidth="1"/>
    <col min="15115" max="15115" width="1.7109375" style="539" customWidth="1"/>
    <col min="15116" max="15116" width="0.7109375" style="539" customWidth="1"/>
    <col min="15117" max="15363" width="7.5703125" style="539"/>
    <col min="15364" max="15364" width="1.28515625" style="539" customWidth="1"/>
    <col min="15365" max="15365" width="7.5703125" style="539"/>
    <col min="15366" max="15366" width="38.140625" style="539" customWidth="1"/>
    <col min="15367" max="15367" width="1.85546875" style="539" customWidth="1"/>
    <col min="15368" max="15368" width="10.28515625" style="539" customWidth="1"/>
    <col min="15369" max="15369" width="18.28515625" style="539" customWidth="1"/>
    <col min="15370" max="15370" width="19" style="539" customWidth="1"/>
    <col min="15371" max="15371" width="1.7109375" style="539" customWidth="1"/>
    <col min="15372" max="15372" width="0.7109375" style="539" customWidth="1"/>
    <col min="15373" max="15619" width="7.5703125" style="539"/>
    <col min="15620" max="15620" width="1.28515625" style="539" customWidth="1"/>
    <col min="15621" max="15621" width="7.5703125" style="539"/>
    <col min="15622" max="15622" width="38.140625" style="539" customWidth="1"/>
    <col min="15623" max="15623" width="1.85546875" style="539" customWidth="1"/>
    <col min="15624" max="15624" width="10.28515625" style="539" customWidth="1"/>
    <col min="15625" max="15625" width="18.28515625" style="539" customWidth="1"/>
    <col min="15626" max="15626" width="19" style="539" customWidth="1"/>
    <col min="15627" max="15627" width="1.7109375" style="539" customWidth="1"/>
    <col min="15628" max="15628" width="0.7109375" style="539" customWidth="1"/>
    <col min="15629" max="15875" width="7.5703125" style="539"/>
    <col min="15876" max="15876" width="1.28515625" style="539" customWidth="1"/>
    <col min="15877" max="15877" width="7.5703125" style="539"/>
    <col min="15878" max="15878" width="38.140625" style="539" customWidth="1"/>
    <col min="15879" max="15879" width="1.85546875" style="539" customWidth="1"/>
    <col min="15880" max="15880" width="10.28515625" style="539" customWidth="1"/>
    <col min="15881" max="15881" width="18.28515625" style="539" customWidth="1"/>
    <col min="15882" max="15882" width="19" style="539" customWidth="1"/>
    <col min="15883" max="15883" width="1.7109375" style="539" customWidth="1"/>
    <col min="15884" max="15884" width="0.7109375" style="539" customWidth="1"/>
    <col min="15885" max="16131" width="7.5703125" style="539"/>
    <col min="16132" max="16132" width="1.28515625" style="539" customWidth="1"/>
    <col min="16133" max="16133" width="7.5703125" style="539"/>
    <col min="16134" max="16134" width="38.140625" style="539" customWidth="1"/>
    <col min="16135" max="16135" width="1.85546875" style="539" customWidth="1"/>
    <col min="16136" max="16136" width="10.28515625" style="539" customWidth="1"/>
    <col min="16137" max="16137" width="18.28515625" style="539" customWidth="1"/>
    <col min="16138" max="16138" width="19" style="539" customWidth="1"/>
    <col min="16139" max="16139" width="1.7109375" style="539" customWidth="1"/>
    <col min="16140" max="16140" width="0.7109375" style="539" customWidth="1"/>
    <col min="16141" max="16384" width="7.5703125" style="539"/>
  </cols>
  <sheetData>
    <row r="1" spans="1:12">
      <c r="K1" s="2380" t="s">
        <v>110</v>
      </c>
    </row>
    <row r="2" spans="1:12">
      <c r="K2" s="2381" t="s">
        <v>111</v>
      </c>
    </row>
    <row r="4" spans="1:12" ht="16.5" customHeight="1">
      <c r="B4" s="540" t="s">
        <v>1449</v>
      </c>
      <c r="C4" s="541" t="s">
        <v>743</v>
      </c>
      <c r="D4" s="542"/>
    </row>
    <row r="5" spans="1:12" ht="20.100000000000001" customHeight="1">
      <c r="B5" s="540"/>
      <c r="C5" s="541" t="s">
        <v>1382</v>
      </c>
      <c r="D5" s="542"/>
    </row>
    <row r="6" spans="1:12" s="666" customFormat="1" ht="20.100000000000001" customHeight="1">
      <c r="B6" s="1945" t="s">
        <v>1450</v>
      </c>
      <c r="C6" s="1946" t="s">
        <v>744</v>
      </c>
      <c r="D6" s="1968"/>
    </row>
    <row r="7" spans="1:12" ht="15" customHeight="1">
      <c r="B7" s="543"/>
      <c r="C7" s="544" t="s">
        <v>1376</v>
      </c>
      <c r="D7" s="545"/>
    </row>
    <row r="8" spans="1:12" ht="10.15" customHeight="1" thickBot="1">
      <c r="A8" s="544"/>
      <c r="C8" s="544"/>
      <c r="E8" s="598"/>
      <c r="F8" s="598"/>
      <c r="G8" s="598"/>
      <c r="H8" s="598"/>
    </row>
    <row r="9" spans="1:12" ht="3.75" customHeight="1" thickTop="1">
      <c r="A9" s="596"/>
      <c r="B9" s="596"/>
      <c r="C9" s="596"/>
      <c r="D9" s="597"/>
      <c r="E9" s="547"/>
      <c r="F9" s="547"/>
      <c r="G9" s="547"/>
      <c r="H9" s="547"/>
      <c r="I9" s="596"/>
      <c r="J9" s="596"/>
      <c r="K9" s="596"/>
      <c r="L9" s="596"/>
    </row>
    <row r="10" spans="1:12" ht="14.25" customHeight="1">
      <c r="A10" s="535"/>
      <c r="B10" s="628" t="s">
        <v>702</v>
      </c>
      <c r="C10" s="606"/>
      <c r="D10" s="629" t="s">
        <v>1</v>
      </c>
      <c r="E10" s="2357" t="s">
        <v>75</v>
      </c>
      <c r="F10" s="2357"/>
      <c r="G10" s="2357"/>
      <c r="H10" s="1672"/>
      <c r="I10" s="2361" t="s">
        <v>2</v>
      </c>
      <c r="J10" s="2361"/>
      <c r="K10" s="2361"/>
      <c r="L10" s="535"/>
    </row>
    <row r="11" spans="1:12">
      <c r="A11" s="535"/>
      <c r="B11" s="627" t="s">
        <v>705</v>
      </c>
      <c r="C11" s="606"/>
      <c r="D11" s="630" t="s">
        <v>6</v>
      </c>
      <c r="E11" s="2360" t="s">
        <v>76</v>
      </c>
      <c r="F11" s="2360"/>
      <c r="G11" s="2360"/>
      <c r="H11" s="1673"/>
      <c r="I11" s="2362" t="s">
        <v>7</v>
      </c>
      <c r="J11" s="2362"/>
      <c r="K11" s="2362"/>
      <c r="L11" s="535"/>
    </row>
    <row r="12" spans="1:12">
      <c r="A12" s="535"/>
      <c r="B12" s="535"/>
      <c r="C12" s="535"/>
      <c r="D12" s="630"/>
      <c r="E12" s="583" t="s">
        <v>2</v>
      </c>
      <c r="F12" s="583" t="s">
        <v>33</v>
      </c>
      <c r="G12" s="583" t="s">
        <v>34</v>
      </c>
      <c r="H12" s="583"/>
      <c r="I12" s="631" t="s">
        <v>2</v>
      </c>
      <c r="J12" s="631" t="s">
        <v>33</v>
      </c>
      <c r="K12" s="631" t="s">
        <v>34</v>
      </c>
      <c r="L12" s="535"/>
    </row>
    <row r="13" spans="1:12">
      <c r="A13" s="535"/>
      <c r="B13" s="535"/>
      <c r="C13" s="535"/>
      <c r="D13" s="630"/>
      <c r="E13" s="558" t="s">
        <v>7</v>
      </c>
      <c r="F13" s="558" t="s">
        <v>35</v>
      </c>
      <c r="G13" s="558" t="s">
        <v>36</v>
      </c>
      <c r="H13" s="558"/>
      <c r="I13" s="632" t="s">
        <v>7</v>
      </c>
      <c r="J13" s="632" t="s">
        <v>35</v>
      </c>
      <c r="K13" s="632" t="s">
        <v>36</v>
      </c>
      <c r="L13" s="535"/>
    </row>
    <row r="14" spans="1:12" ht="4.1500000000000004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</row>
    <row r="15" spans="1:12" ht="6.75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35"/>
    </row>
    <row r="16" spans="1:12" ht="15" customHeight="1">
      <c r="A16" s="535"/>
      <c r="B16" s="548" t="s">
        <v>2</v>
      </c>
      <c r="C16" s="525"/>
      <c r="D16" s="1667">
        <v>2023</v>
      </c>
      <c r="E16" s="586">
        <f t="shared" ref="E16:G17" si="0">SUM(E19,E22,E25,E28,E31,E34,E37,E40,E43,E46,E49)</f>
        <v>171</v>
      </c>
      <c r="F16" s="586">
        <f t="shared" si="0"/>
        <v>66</v>
      </c>
      <c r="G16" s="586">
        <f t="shared" si="0"/>
        <v>105</v>
      </c>
      <c r="H16" s="586"/>
      <c r="I16" s="518">
        <f>SUM('4.31'!E16,'4.31'!I16,'4.31 (2)'!E22,'4.31 (2)'!I22,'4.31 (3)'!E16,'4.31 (3)'!I16,E16)</f>
        <v>60691</v>
      </c>
      <c r="J16" s="518">
        <f>SUM('4.31'!F16,'4.31'!J16,'4.31 (2)'!F22,'4.31 (2)'!J22,'4.31 (3)'!F16,'4.31 (3)'!J16,F16)</f>
        <v>22857</v>
      </c>
      <c r="K16" s="518">
        <f>SUM('4.31'!G16,'4.31'!K16,'4.31 (2)'!G22,'4.31 (2)'!K22,'4.31 (3)'!G16,'4.31 (3)'!K16,G16)</f>
        <v>37834</v>
      </c>
      <c r="L16" s="525"/>
    </row>
    <row r="17" spans="1:12" ht="15" customHeight="1">
      <c r="A17" s="535"/>
      <c r="B17" s="508" t="s">
        <v>7</v>
      </c>
      <c r="C17" s="525"/>
      <c r="D17" s="1667">
        <v>2024</v>
      </c>
      <c r="E17" s="586">
        <f t="shared" si="0"/>
        <v>405</v>
      </c>
      <c r="F17" s="586">
        <f t="shared" si="0"/>
        <v>141</v>
      </c>
      <c r="G17" s="586">
        <f t="shared" si="0"/>
        <v>264</v>
      </c>
      <c r="H17" s="586"/>
      <c r="I17" s="518">
        <f>SUM('4.31'!E17,'4.31'!I17,'4.31 (2)'!E23,'4.31 (2)'!I23,'4.31 (3)'!E17,'4.31 (3)'!I17,E17)</f>
        <v>56215</v>
      </c>
      <c r="J17" s="518">
        <f>SUM('4.31'!F17,'4.31'!J17,'4.31 (2)'!F23,'4.31 (2)'!J23,'4.31 (3)'!F17,'4.31 (3)'!J17,F17)</f>
        <v>21930</v>
      </c>
      <c r="K17" s="518">
        <f>SUM('4.31'!G17,'4.31'!K17,'4.31 (2)'!G23,'4.31 (2)'!K23,'4.31 (3)'!G17,'4.31 (3)'!K17,G17)</f>
        <v>34285</v>
      </c>
      <c r="L17" s="525"/>
    </row>
    <row r="18" spans="1:12" ht="15" customHeight="1">
      <c r="A18" s="535"/>
      <c r="B18" s="508"/>
      <c r="C18" s="525"/>
      <c r="D18" s="519"/>
      <c r="E18" s="587"/>
      <c r="F18" s="587"/>
      <c r="G18" s="587"/>
      <c r="H18" s="587"/>
      <c r="I18" s="518"/>
      <c r="J18" s="518"/>
      <c r="K18" s="518"/>
      <c r="L18" s="525"/>
    </row>
    <row r="19" spans="1:12" ht="15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1646">
        <f>SUM('4.31'!E19,'4.31'!I19,'4.31 (2)'!E25,'4.31 (2)'!I25,'4.31 (3)'!E19,'4.31 (3)'!I19,E19)</f>
        <v>9377</v>
      </c>
      <c r="J19" s="1646">
        <f>SUM('4.31'!F19,'4.31'!J19,'4.31 (2)'!F25,'4.31 (2)'!J25,'4.31 (3)'!F19,'4.31 (3)'!J19,F19)</f>
        <v>3074</v>
      </c>
      <c r="K19" s="1646">
        <f>SUM('4.31'!G19,'4.31'!K19,'4.31 (2)'!G25,'4.31 (2)'!K25,'4.31 (3)'!G19,'4.31 (3)'!K19,G19)</f>
        <v>6303</v>
      </c>
      <c r="L19" s="525"/>
    </row>
    <row r="20" spans="1:12" ht="15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647"/>
      <c r="I20" s="1646">
        <f>SUM('4.31'!E20,'4.31'!I20,'4.31 (2)'!E26,'4.31 (2)'!I26,'4.31 (3)'!E20,'4.31 (3)'!I20,E20)</f>
        <v>10410</v>
      </c>
      <c r="J20" s="1646">
        <f>SUM('4.31'!F20,'4.31'!J20,'4.31 (2)'!F26,'4.31 (2)'!J26,'4.31 (3)'!F20,'4.31 (3)'!J20,F20)</f>
        <v>3414</v>
      </c>
      <c r="K20" s="1646">
        <f>SUM('4.31'!G20,'4.31'!K20,'4.31 (2)'!G26,'4.31 (2)'!K26,'4.31 (3)'!G20,'4.31 (3)'!K20,G20)</f>
        <v>6996</v>
      </c>
      <c r="L20" s="525"/>
    </row>
    <row r="21" spans="1:12" ht="15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525"/>
    </row>
    <row r="22" spans="1:12" ht="15" customHeight="1">
      <c r="A22" s="535"/>
      <c r="B22" s="548" t="s">
        <v>708</v>
      </c>
      <c r="C22" s="525"/>
      <c r="D22" s="519">
        <v>2023</v>
      </c>
      <c r="E22" s="647" t="s">
        <v>29</v>
      </c>
      <c r="F22" s="647" t="s">
        <v>29</v>
      </c>
      <c r="G22" s="647" t="s">
        <v>29</v>
      </c>
      <c r="H22" s="587"/>
      <c r="I22" s="1646">
        <f>SUM('4.31'!E22,'4.31'!I22,'4.31 (2)'!E28,'4.31 (2)'!I28,'4.31 (3)'!E22,'4.31 (3)'!I22,E22)</f>
        <v>13696</v>
      </c>
      <c r="J22" s="1646">
        <f>SUM('4.31'!F22,'4.31'!J22,'4.31 (2)'!F28,'4.31 (2)'!J28,'4.31 (3)'!F22,'4.31 (3)'!J22,F22)</f>
        <v>3526</v>
      </c>
      <c r="K22" s="1646">
        <f>SUM('4.31'!G22,'4.31'!K22,'4.31 (2)'!G28,'4.31 (2)'!K28,'4.31 (3)'!G22,'4.31 (3)'!K22,G22)</f>
        <v>10170</v>
      </c>
      <c r="L22" s="525"/>
    </row>
    <row r="23" spans="1:12" ht="15" customHeight="1">
      <c r="A23" s="535"/>
      <c r="B23" s="508" t="s">
        <v>709</v>
      </c>
      <c r="C23" s="548"/>
      <c r="D23" s="519">
        <v>2024</v>
      </c>
      <c r="E23" s="647" t="s">
        <v>29</v>
      </c>
      <c r="F23" s="647" t="s">
        <v>29</v>
      </c>
      <c r="G23" s="647" t="s">
        <v>29</v>
      </c>
      <c r="H23" s="587"/>
      <c r="I23" s="1646">
        <f>SUM('4.31'!E23,'4.31'!I23,'4.31 (2)'!E29,'4.31 (2)'!I29,'4.31 (3)'!E23,'4.31 (3)'!I23,E23)</f>
        <v>12868</v>
      </c>
      <c r="J23" s="1646">
        <f>SUM('4.31'!F23,'4.31'!J23,'4.31 (2)'!F29,'4.31 (2)'!J29,'4.31 (3)'!F23,'4.31 (3)'!J23,F23)</f>
        <v>3335</v>
      </c>
      <c r="K23" s="1646">
        <f>SUM('4.31'!G23,'4.31'!K23,'4.31 (2)'!G29,'4.31 (2)'!K29,'4.31 (3)'!G23,'4.31 (3)'!K23,G23)</f>
        <v>9533</v>
      </c>
      <c r="L23" s="525"/>
    </row>
    <row r="24" spans="1:12" ht="15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525"/>
    </row>
    <row r="25" spans="1:12" ht="15" customHeight="1">
      <c r="A25" s="535"/>
      <c r="B25" s="548" t="s">
        <v>746</v>
      </c>
      <c r="C25" s="553"/>
      <c r="D25" s="519">
        <v>2023</v>
      </c>
      <c r="E25" s="647" t="s">
        <v>29</v>
      </c>
      <c r="F25" s="647" t="s">
        <v>29</v>
      </c>
      <c r="G25" s="647" t="s">
        <v>29</v>
      </c>
      <c r="H25" s="587"/>
      <c r="I25" s="1646">
        <f>SUM('4.31'!E25,'4.31'!I25,'4.31 (2)'!E31,'4.31 (2)'!I31,'4.31 (3)'!E25,'4.31 (3)'!I25,E25)</f>
        <v>29481</v>
      </c>
      <c r="J25" s="1646">
        <f>SUM('4.31'!F25,'4.31'!J25,'4.31 (2)'!F31,'4.31 (2)'!J31,'4.31 (3)'!F25,'4.31 (3)'!J25,F25)</f>
        <v>8670</v>
      </c>
      <c r="K25" s="1646">
        <f>SUM('4.31'!G25,'4.31'!K25,'4.31 (2)'!G31,'4.31 (2)'!K31,'4.31 (3)'!G25,'4.31 (3)'!K25,G25)</f>
        <v>20811</v>
      </c>
      <c r="L25" s="525"/>
    </row>
    <row r="26" spans="1:12" ht="15" customHeight="1">
      <c r="A26" s="535"/>
      <c r="B26" s="508" t="s">
        <v>1125</v>
      </c>
      <c r="C26" s="566"/>
      <c r="D26" s="519">
        <v>2024</v>
      </c>
      <c r="E26" s="647" t="s">
        <v>29</v>
      </c>
      <c r="F26" s="647" t="s">
        <v>29</v>
      </c>
      <c r="G26" s="647" t="s">
        <v>29</v>
      </c>
      <c r="H26" s="587"/>
      <c r="I26" s="1646">
        <f>SUM('4.31'!E26,'4.31'!I26,'4.31 (2)'!E32,'4.31 (2)'!I32,'4.31 (3)'!E26,'4.31 (3)'!I26,E26)</f>
        <v>31007</v>
      </c>
      <c r="J26" s="1646">
        <f>SUM('4.31'!F26,'4.31'!J26,'4.31 (2)'!F32,'4.31 (2)'!J32,'4.31 (3)'!F26,'4.31 (3)'!J26,F26)</f>
        <v>9124</v>
      </c>
      <c r="K26" s="1646">
        <f>SUM('4.31'!G26,'4.31'!K26,'4.31 (2)'!G32,'4.31 (2)'!K32,'4.31 (3)'!G26,'4.31 (3)'!K26,G26)</f>
        <v>21883</v>
      </c>
      <c r="L26" s="525"/>
    </row>
    <row r="27" spans="1:12" ht="15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525"/>
    </row>
    <row r="28" spans="1:12" ht="15" customHeight="1">
      <c r="A28" s="535"/>
      <c r="B28" s="548" t="s">
        <v>1123</v>
      </c>
      <c r="C28" s="525"/>
      <c r="D28" s="519">
        <v>2023</v>
      </c>
      <c r="E28" s="647" t="s">
        <v>29</v>
      </c>
      <c r="F28" s="647" t="s">
        <v>29</v>
      </c>
      <c r="G28" s="647" t="s">
        <v>29</v>
      </c>
      <c r="H28" s="587"/>
      <c r="I28" s="1646">
        <f>SUM('4.31'!E28,'4.31'!I28,'4.31 (2)'!E34,'4.31 (2)'!I34,'4.31 (3)'!E28,'4.31 (3)'!I28,E28)</f>
        <v>10447</v>
      </c>
      <c r="J28" s="1646">
        <f>SUM('4.31'!F28,'4.31'!J28,'4.31 (2)'!F34,'4.31 (2)'!J34,'4.31 (3)'!F28,'4.31 (3)'!J28,F28)</f>
        <v>2864</v>
      </c>
      <c r="K28" s="1646">
        <f>SUM('4.31'!G28,'4.31'!K28,'4.31 (2)'!G34,'4.31 (2)'!K34,'4.31 (3)'!G28,'4.31 (3)'!K28,G28)</f>
        <v>7583</v>
      </c>
      <c r="L28" s="525"/>
    </row>
    <row r="29" spans="1:12" ht="15" customHeight="1">
      <c r="A29" s="535"/>
      <c r="B29" s="508" t="s">
        <v>1124</v>
      </c>
      <c r="C29" s="525"/>
      <c r="D29" s="519">
        <v>2024</v>
      </c>
      <c r="E29" s="647" t="s">
        <v>29</v>
      </c>
      <c r="F29" s="647" t="s">
        <v>29</v>
      </c>
      <c r="G29" s="647" t="s">
        <v>29</v>
      </c>
      <c r="H29" s="587"/>
      <c r="I29" s="1646">
        <f>SUM('4.31'!E29,'4.31'!I29,'4.31 (2)'!E35,'4.31 (2)'!I35,'4.31 (3)'!E29,'4.31 (3)'!I29,E29)</f>
        <v>10539</v>
      </c>
      <c r="J29" s="1646">
        <f>SUM('4.31'!F29,'4.31'!J29,'4.31 (2)'!F35,'4.31 (2)'!J35,'4.31 (3)'!F29,'4.31 (3)'!J29,F29)</f>
        <v>2896</v>
      </c>
      <c r="K29" s="1646">
        <f>SUM('4.31'!G29,'4.31'!K29,'4.31 (2)'!G35,'4.31 (2)'!K35,'4.31 (3)'!G29,'4.31 (3)'!K29,G29)</f>
        <v>7643</v>
      </c>
      <c r="L29" s="525"/>
    </row>
    <row r="30" spans="1:12" ht="15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525"/>
    </row>
    <row r="31" spans="1:12" ht="15" customHeight="1">
      <c r="A31" s="535"/>
      <c r="B31" s="548" t="s">
        <v>1121</v>
      </c>
      <c r="C31" s="553"/>
      <c r="D31" s="519">
        <v>2023</v>
      </c>
      <c r="E31" s="587">
        <f>SUM(F31:G31)</f>
        <v>171</v>
      </c>
      <c r="F31" s="587">
        <v>66</v>
      </c>
      <c r="G31" s="587">
        <v>105</v>
      </c>
      <c r="H31" s="587"/>
      <c r="I31" s="1646">
        <f>SUM('4.31'!E31,'4.31'!I31,'4.31 (2)'!E37,'4.31 (2)'!I37,'4.31 (3)'!E31,'4.31 (3)'!I31,E31)</f>
        <v>22630</v>
      </c>
      <c r="J31" s="1646">
        <f>SUM('4.31'!F31,'4.31'!J31,'4.31 (2)'!F37,'4.31 (2)'!J37,'4.31 (3)'!F31,'4.31 (3)'!J31,F31)</f>
        <v>8650</v>
      </c>
      <c r="K31" s="1646">
        <f>SUM('4.31'!G31,'4.31'!K31,'4.31 (2)'!G37,'4.31 (2)'!K37,'4.31 (3)'!G31,'4.31 (3)'!K31,G31)</f>
        <v>13980</v>
      </c>
      <c r="L31" s="525"/>
    </row>
    <row r="32" spans="1:12" ht="15" customHeight="1">
      <c r="A32" s="535"/>
      <c r="B32" s="508" t="s">
        <v>1122</v>
      </c>
      <c r="C32" s="566"/>
      <c r="D32" s="519">
        <v>2024</v>
      </c>
      <c r="E32" s="587">
        <f>SUM(F32:G32)</f>
        <v>291</v>
      </c>
      <c r="F32" s="587">
        <v>99</v>
      </c>
      <c r="G32" s="587">
        <v>192</v>
      </c>
      <c r="H32" s="587"/>
      <c r="I32" s="1646">
        <f>SUM('4.31'!E32,'4.31'!I32,'4.31 (2)'!E38,'4.31 (2)'!I38,'4.31 (3)'!E32,'4.31 (3)'!I32,E32)</f>
        <v>23249</v>
      </c>
      <c r="J32" s="1646">
        <f>SUM('4.31'!F32,'4.31'!J32,'4.31 (2)'!F38,'4.31 (2)'!J38,'4.31 (3)'!F32,'4.31 (3)'!J32,F32)</f>
        <v>9374</v>
      </c>
      <c r="K32" s="1646">
        <f>SUM('4.31'!G32,'4.31'!K32,'4.31 (2)'!G38,'4.31 (2)'!K38,'4.31 (3)'!G32,'4.31 (3)'!K32,G32)</f>
        <v>13875</v>
      </c>
      <c r="L32" s="525"/>
    </row>
    <row r="33" spans="1:12" ht="15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525"/>
    </row>
    <row r="34" spans="1:12" ht="15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1646">
        <f>SUM('4.31'!E34,'4.31'!I34,'4.31 (2)'!E40,'4.31 (2)'!I40,'4.31 (3)'!E34,'4.31 (3)'!I34,E34)</f>
        <v>25511</v>
      </c>
      <c r="J34" s="1646">
        <f>SUM('4.31'!F34,'4.31'!J34,'4.31 (2)'!F40,'4.31 (2)'!J40,'4.31 (3)'!F34,'4.31 (3)'!J34,F34)</f>
        <v>13090</v>
      </c>
      <c r="K34" s="1646">
        <f>SUM('4.31'!G34,'4.31'!K34,'4.31 (2)'!G40,'4.31 (2)'!K40,'4.31 (3)'!G34,'4.31 (3)'!K34,G34)</f>
        <v>12421</v>
      </c>
      <c r="L34" s="525"/>
    </row>
    <row r="35" spans="1:12" ht="15" customHeight="1">
      <c r="A35" s="535"/>
      <c r="B35" s="508" t="s">
        <v>1120</v>
      </c>
      <c r="C35" s="553"/>
      <c r="D35" s="519">
        <v>2024</v>
      </c>
      <c r="E35" s="587">
        <f>SUM(F35:G35)</f>
        <v>16</v>
      </c>
      <c r="F35" s="587">
        <v>16</v>
      </c>
      <c r="G35" s="647" t="s">
        <v>29</v>
      </c>
      <c r="H35" s="587"/>
      <c r="I35" s="1646">
        <f>SUM('4.31'!E35,'4.31'!I35,'4.31 (2)'!E41,'4.31 (2)'!I41,'4.31 (3)'!E35,'4.31 (3)'!I35,E35)</f>
        <v>24550</v>
      </c>
      <c r="J35" s="1646">
        <f>SUM('4.31'!F35,'4.31'!J35,'4.31 (2)'!F41,'4.31 (2)'!J41,'4.31 (3)'!F35,'4.31 (3)'!J35,F35)</f>
        <v>12863</v>
      </c>
      <c r="K35" s="1646">
        <f>SUM('4.31'!G35,'4.31'!K35,'4.31 (2)'!G41,'4.31 (2)'!K41,'4.31 (3)'!G35,'4.31 (3)'!K35,G35)</f>
        <v>11687</v>
      </c>
      <c r="L35" s="525"/>
    </row>
    <row r="36" spans="1:12" ht="15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525"/>
    </row>
    <row r="37" spans="1:12" ht="15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1646">
        <f>SUM('4.31'!E37,'4.31'!I37,'4.31 (2)'!E43,'4.31 (2)'!I43,'4.31 (3)'!E37,'4.31 (3)'!I37,E37)</f>
        <v>4709</v>
      </c>
      <c r="J37" s="1646">
        <f>SUM('4.31'!F37,'4.31'!J37,'4.31 (2)'!F43,'4.31 (2)'!J43,'4.31 (3)'!F37,'4.31 (3)'!J37,F37)</f>
        <v>2345</v>
      </c>
      <c r="K37" s="1646">
        <f>SUM('4.31'!G37,'4.31'!K37,'4.31 (2)'!G43,'4.31 (2)'!K43,'4.31 (3)'!G37,'4.31 (3)'!K37,G37)</f>
        <v>2364</v>
      </c>
      <c r="L37" s="525"/>
    </row>
    <row r="38" spans="1:12" ht="15" customHeight="1">
      <c r="A38" s="535"/>
      <c r="B38" s="508" t="s">
        <v>1118</v>
      </c>
      <c r="C38" s="566"/>
      <c r="D38" s="519">
        <v>2024</v>
      </c>
      <c r="E38" s="647" t="s">
        <v>29</v>
      </c>
      <c r="F38" s="647" t="s">
        <v>29</v>
      </c>
      <c r="G38" s="647" t="s">
        <v>29</v>
      </c>
      <c r="H38" s="587"/>
      <c r="I38" s="1646">
        <f>SUM('4.31'!E38,'4.31'!I38,'4.31 (2)'!E44,'4.31 (2)'!I44,'4.31 (3)'!E38,'4.31 (3)'!I38,E38)</f>
        <v>4903</v>
      </c>
      <c r="J38" s="1646">
        <f>SUM('4.31'!F38,'4.31'!J38,'4.31 (2)'!F44,'4.31 (2)'!J44,'4.31 (3)'!F38,'4.31 (3)'!J38,F38)</f>
        <v>2511</v>
      </c>
      <c r="K38" s="1646">
        <f>SUM('4.31'!G38,'4.31'!K38,'4.31 (2)'!G44,'4.31 (2)'!K44,'4.31 (3)'!G38,'4.31 (3)'!K38,G38)</f>
        <v>2392</v>
      </c>
      <c r="L38" s="525"/>
    </row>
    <row r="39" spans="1:12" ht="15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525"/>
    </row>
    <row r="40" spans="1:12" ht="15" customHeight="1">
      <c r="A40" s="535"/>
      <c r="B40" s="548" t="s">
        <v>747</v>
      </c>
      <c r="C40" s="525"/>
      <c r="D40" s="519">
        <v>2023</v>
      </c>
      <c r="E40" s="647" t="s">
        <v>29</v>
      </c>
      <c r="F40" s="647" t="s">
        <v>29</v>
      </c>
      <c r="G40" s="647" t="s">
        <v>29</v>
      </c>
      <c r="H40" s="587"/>
      <c r="I40" s="1646">
        <f>SUM('4.31'!E40,'4.31'!I40,'4.31 (2)'!E46,'4.31 (2)'!I46,'4.31 (3)'!E40,'4.31 (3)'!I40,E40)</f>
        <v>13758</v>
      </c>
      <c r="J40" s="1646">
        <f>SUM('4.31'!F40,'4.31'!J40,'4.31 (2)'!F46,'4.31 (2)'!J46,'4.31 (3)'!F40,'4.31 (3)'!J40,F40)</f>
        <v>6336</v>
      </c>
      <c r="K40" s="1646">
        <f>SUM('4.31'!G40,'4.31'!K40,'4.31 (2)'!G46,'4.31 (2)'!K46,'4.31 (3)'!G40,'4.31 (3)'!K40,G40)</f>
        <v>7422</v>
      </c>
      <c r="L40" s="525"/>
    </row>
    <row r="41" spans="1:12" ht="15" customHeight="1">
      <c r="A41" s="535"/>
      <c r="B41" s="549" t="s">
        <v>748</v>
      </c>
      <c r="C41" s="553"/>
      <c r="D41" s="519">
        <v>2024</v>
      </c>
      <c r="E41" s="587">
        <f>SUM(F41:G41)</f>
        <v>7</v>
      </c>
      <c r="F41" s="587">
        <v>7</v>
      </c>
      <c r="G41" s="647" t="s">
        <v>29</v>
      </c>
      <c r="H41" s="587"/>
      <c r="I41" s="1646">
        <f>SUM('4.31'!E41,'4.31'!I41,'4.31 (2)'!E47,'4.31 (2)'!I47,'4.31 (3)'!E41,'4.31 (3)'!I41,E41)</f>
        <v>13580</v>
      </c>
      <c r="J41" s="1646">
        <f>SUM('4.31'!F41,'4.31'!J41,'4.31 (2)'!F47,'4.31 (2)'!J47,'4.31 (3)'!F41,'4.31 (3)'!J41,F41)</f>
        <v>6369</v>
      </c>
      <c r="K41" s="1646">
        <f>SUM('4.31'!G41,'4.31'!K41,'4.31 (2)'!G47,'4.31 (2)'!K47,'4.31 (3)'!G41,'4.31 (3)'!K41,G41)</f>
        <v>7214</v>
      </c>
      <c r="L41" s="525"/>
    </row>
    <row r="42" spans="1:12" ht="15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525"/>
    </row>
    <row r="43" spans="1:12" ht="15" customHeight="1">
      <c r="A43" s="535"/>
      <c r="B43" s="548" t="s">
        <v>1115</v>
      </c>
      <c r="C43" s="553"/>
      <c r="D43" s="519">
        <v>2023</v>
      </c>
      <c r="E43" s="587">
        <f>SUM(F43:G43)</f>
        <v>0</v>
      </c>
      <c r="F43" s="647" t="s">
        <v>29</v>
      </c>
      <c r="G43" s="647" t="s">
        <v>29</v>
      </c>
      <c r="H43" s="587"/>
      <c r="I43" s="1646">
        <f>SUM('4.31'!E43,'4.31'!I43,'4.31 (2)'!E49,'4.31 (2)'!I49,'4.31 (3)'!E43,'4.31 (3)'!I43,E43)</f>
        <v>5154</v>
      </c>
      <c r="J43" s="1646">
        <f>SUM('4.31'!F43,'4.31'!J43,'4.31 (2)'!F49,'4.31 (2)'!J49,'4.31 (3)'!F43,'4.31 (3)'!J43,F43)</f>
        <v>2238</v>
      </c>
      <c r="K43" s="1646">
        <f>SUM('4.31'!G43,'4.31'!K43,'4.31 (2)'!G49,'4.31 (2)'!K49,'4.31 (3)'!G43,'4.31 (3)'!K43,G43)</f>
        <v>2916</v>
      </c>
      <c r="L43" s="525"/>
    </row>
    <row r="44" spans="1:12" ht="15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1646">
        <f>SUM('4.31'!E44,'4.31'!I44,'4.31 (2)'!E50,'4.31 (2)'!I50,'4.31 (3)'!E44,'4.31 (3)'!I44,E44)</f>
        <v>4941</v>
      </c>
      <c r="J44" s="1646">
        <f>SUM('4.31'!F44,'4.31'!J44,'4.31 (2)'!F50,'4.31 (2)'!J50,'4.31 (3)'!F44,'4.31 (3)'!J44,F44)</f>
        <v>2089</v>
      </c>
      <c r="K44" s="1646">
        <f>SUM('4.31'!G44,'4.31'!K44,'4.31 (2)'!G50,'4.31 (2)'!K50,'4.31 (3)'!G44,'4.31 (3)'!K44,G44)</f>
        <v>2852</v>
      </c>
      <c r="L44" s="525"/>
    </row>
    <row r="45" spans="1:12" ht="15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525"/>
    </row>
    <row r="46" spans="1:12" ht="15" customHeight="1">
      <c r="A46" s="535"/>
      <c r="B46" s="548" t="s">
        <v>749</v>
      </c>
      <c r="C46" s="553"/>
      <c r="D46" s="519">
        <v>2023</v>
      </c>
      <c r="E46" s="647" t="s">
        <v>29</v>
      </c>
      <c r="F46" s="647" t="s">
        <v>29</v>
      </c>
      <c r="G46" s="647" t="s">
        <v>29</v>
      </c>
      <c r="H46" s="587"/>
      <c r="I46" s="1646">
        <f>SUM('4.31'!E46,'4.31'!I46,'4.31 (2)'!E52,'4.31 (2)'!I52,'4.31 (3)'!E46,'4.31 (3)'!I46,E46)</f>
        <v>2998</v>
      </c>
      <c r="J46" s="1646">
        <f>SUM('4.31'!F46,'4.31'!J46,'4.31 (2)'!F52,'4.31 (2)'!J52,'4.31 (3)'!F46,'4.31 (3)'!J46,F46)</f>
        <v>1014</v>
      </c>
      <c r="K46" s="1646">
        <f>SUM('4.31'!G46,'4.31'!K46,'4.31 (2)'!G52,'4.31 (2)'!K52,'4.31 (3)'!G46,'4.31 (3)'!K46,G46)</f>
        <v>1984</v>
      </c>
      <c r="L46" s="525"/>
    </row>
    <row r="47" spans="1:12" ht="15" customHeight="1">
      <c r="A47" s="535"/>
      <c r="B47" s="508" t="s">
        <v>750</v>
      </c>
      <c r="C47" s="566"/>
      <c r="D47" s="519">
        <v>2024</v>
      </c>
      <c r="E47" s="587">
        <f>SUM(F47:G47)</f>
        <v>84</v>
      </c>
      <c r="F47" s="587">
        <v>12</v>
      </c>
      <c r="G47" s="587">
        <v>72</v>
      </c>
      <c r="H47" s="587"/>
      <c r="I47" s="1646">
        <f>SUM('4.31'!E47,'4.31'!I47,'4.31 (2)'!E53,'4.31 (2)'!I53,'4.31 (3)'!E47,'4.31 (3)'!I47,E47)</f>
        <v>2774</v>
      </c>
      <c r="J47" s="1646">
        <f>SUM('4.31'!F47,'4.31'!J47,'4.31 (2)'!F53,'4.31 (2)'!J53,'4.31 (3)'!F47,'4.31 (3)'!J47,F47)</f>
        <v>762</v>
      </c>
      <c r="K47" s="1646">
        <f>SUM('4.31'!G47,'4.31'!K47,'4.31 (2)'!G53,'4.31 (2)'!K53,'4.31 (3)'!G47,'4.31 (3)'!K47,G47)</f>
        <v>2012</v>
      </c>
      <c r="L47" s="525"/>
    </row>
    <row r="48" spans="1:12" ht="15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525"/>
    </row>
    <row r="49" spans="1:12" ht="15" customHeight="1">
      <c r="A49" s="535"/>
      <c r="B49" s="548" t="s">
        <v>721</v>
      </c>
      <c r="C49" s="553"/>
      <c r="D49" s="519">
        <v>2023</v>
      </c>
      <c r="E49" s="647" t="s">
        <v>29</v>
      </c>
      <c r="F49" s="647" t="s">
        <v>29</v>
      </c>
      <c r="G49" s="647" t="s">
        <v>29</v>
      </c>
      <c r="H49" s="587"/>
      <c r="I49" s="1646">
        <f>SUM('4.31'!E49,'4.31'!I49,'4.31 (2)'!E55,'4.31 (2)'!I55,'4.31 (3)'!E49,'4.31 (3)'!I49,E49)</f>
        <v>3097</v>
      </c>
      <c r="J49" s="1646">
        <f>SUM('4.31'!F49,'4.31'!J49,'4.31 (2)'!F55,'4.31 (2)'!J55,'4.31 (3)'!F49,'4.31 (3)'!J49,F49)</f>
        <v>1488</v>
      </c>
      <c r="K49" s="1646">
        <f>SUM('4.31'!G49,'4.31'!K49,'4.31 (2)'!G55,'4.31 (2)'!K55,'4.31 (3)'!G49,'4.31 (3)'!K49,G49)</f>
        <v>1609</v>
      </c>
      <c r="L49" s="525"/>
    </row>
    <row r="50" spans="1:12" ht="15" customHeight="1">
      <c r="A50" s="535"/>
      <c r="B50" s="508" t="s">
        <v>722</v>
      </c>
      <c r="C50" s="566"/>
      <c r="D50" s="519">
        <v>2024</v>
      </c>
      <c r="E50" s="587">
        <f>SUM(F50:G50)</f>
        <v>7</v>
      </c>
      <c r="F50" s="587">
        <v>7</v>
      </c>
      <c r="G50" s="647" t="s">
        <v>29</v>
      </c>
      <c r="H50" s="587"/>
      <c r="I50" s="1646">
        <f>SUM('4.31'!E50,'4.31'!I50,'4.31 (2)'!E56,'4.31 (2)'!I56,'4.31 (3)'!E50,'4.31 (3)'!I50,E50)</f>
        <v>2481</v>
      </c>
      <c r="J50" s="1646">
        <f>SUM('4.31'!F50,'4.31'!J50,'4.31 (2)'!F56,'4.31 (2)'!J56,'4.31 (3)'!F50,'4.31 (3)'!J50,F50)</f>
        <v>1227</v>
      </c>
      <c r="K50" s="1646">
        <f>SUM('4.31'!G50,'4.31'!K50,'4.31 (2)'!G56,'4.31 (2)'!K56,'4.31 (3)'!G50,'4.31 (3)'!K50,G50)</f>
        <v>1254</v>
      </c>
      <c r="L50" s="525"/>
    </row>
    <row r="51" spans="1:12" ht="15" customHeight="1">
      <c r="A51" s="535"/>
      <c r="B51" s="549"/>
      <c r="C51" s="553"/>
      <c r="D51" s="519"/>
      <c r="E51" s="587"/>
      <c r="F51" s="587"/>
      <c r="G51" s="587"/>
      <c r="H51" s="526"/>
      <c r="I51" s="587"/>
      <c r="J51" s="587"/>
      <c r="K51" s="587"/>
      <c r="L51" s="525"/>
    </row>
    <row r="52" spans="1:12" ht="3.75" customHeight="1" thickBot="1">
      <c r="A52" s="567"/>
      <c r="B52" s="625"/>
      <c r="C52" s="625"/>
      <c r="D52" s="602"/>
      <c r="E52" s="569"/>
      <c r="F52" s="569"/>
      <c r="G52" s="569"/>
      <c r="H52" s="625"/>
      <c r="I52" s="602"/>
      <c r="J52" s="602"/>
      <c r="K52" s="602"/>
      <c r="L52" s="602"/>
    </row>
    <row r="53" spans="1:12" s="604" customFormat="1" ht="15" customHeight="1">
      <c r="A53" s="524"/>
      <c r="B53" s="525"/>
      <c r="C53" s="525"/>
      <c r="D53" s="519"/>
      <c r="E53" s="525"/>
      <c r="F53" s="525"/>
      <c r="G53" s="525"/>
      <c r="H53" s="633"/>
      <c r="I53" s="525"/>
      <c r="J53" s="633"/>
      <c r="K53" s="592"/>
      <c r="L53" s="374" t="s">
        <v>804</v>
      </c>
    </row>
    <row r="54" spans="1:12" s="604" customFormat="1" ht="18" customHeight="1">
      <c r="B54" s="598"/>
      <c r="C54" s="598"/>
      <c r="D54" s="626"/>
      <c r="E54" s="525"/>
      <c r="F54" s="633"/>
      <c r="G54" s="633"/>
      <c r="H54" s="598"/>
      <c r="I54" s="598"/>
      <c r="J54" s="598"/>
      <c r="K54" s="593"/>
      <c r="L54" s="375" t="s">
        <v>786</v>
      </c>
    </row>
    <row r="55" spans="1:12" ht="14.25" customHeight="1">
      <c r="E55" s="598"/>
      <c r="F55" s="598"/>
      <c r="G55" s="598"/>
      <c r="H55" s="535"/>
      <c r="L55" s="634"/>
    </row>
    <row r="56" spans="1:12" ht="15" customHeight="1">
      <c r="E56" s="535"/>
      <c r="F56" s="535"/>
      <c r="G56" s="535"/>
      <c r="H56" s="535"/>
    </row>
    <row r="57" spans="1:12" ht="6" customHeight="1">
      <c r="A57" s="541"/>
      <c r="B57" s="535"/>
      <c r="E57" s="535"/>
      <c r="F57" s="535"/>
      <c r="G57" s="535"/>
      <c r="H57" s="535"/>
    </row>
    <row r="58" spans="1:12" ht="4.5" customHeight="1">
      <c r="A58" s="544"/>
      <c r="B58" s="570"/>
      <c r="C58" s="635"/>
      <c r="D58" s="636"/>
      <c r="E58" s="535"/>
      <c r="F58" s="535"/>
      <c r="G58" s="535"/>
      <c r="H58" s="535"/>
      <c r="I58" s="635"/>
      <c r="J58" s="635"/>
      <c r="K58" s="635"/>
    </row>
    <row r="59" spans="1:12" ht="13.5" customHeight="1">
      <c r="A59" s="544"/>
      <c r="B59" s="570"/>
      <c r="C59" s="635"/>
      <c r="D59" s="636"/>
      <c r="E59" s="535"/>
      <c r="F59" s="535"/>
      <c r="G59" s="535"/>
      <c r="H59" s="535"/>
      <c r="I59" s="635"/>
      <c r="J59" s="635"/>
      <c r="K59" s="635"/>
    </row>
    <row r="60" spans="1:12" ht="15.75" customHeight="1">
      <c r="A60" s="541"/>
      <c r="B60" s="570"/>
      <c r="C60" s="635"/>
      <c r="D60" s="636"/>
      <c r="E60" s="535"/>
      <c r="F60" s="535"/>
      <c r="G60" s="535"/>
      <c r="H60" s="535"/>
      <c r="I60" s="635"/>
      <c r="J60" s="635"/>
      <c r="K60" s="635"/>
    </row>
    <row r="61" spans="1:12" ht="17.25" customHeight="1">
      <c r="A61" s="544"/>
      <c r="B61" s="570"/>
      <c r="C61" s="635"/>
      <c r="D61" s="636"/>
      <c r="E61" s="535"/>
      <c r="F61" s="535"/>
      <c r="G61" s="535"/>
      <c r="H61" s="535"/>
      <c r="I61" s="635"/>
      <c r="J61" s="635"/>
      <c r="K61" s="635"/>
    </row>
    <row r="62" spans="1:12">
      <c r="A62" s="541"/>
      <c r="B62" s="635"/>
      <c r="C62" s="635"/>
      <c r="D62" s="636"/>
      <c r="E62" s="535"/>
      <c r="F62" s="535"/>
      <c r="G62" s="535"/>
      <c r="H62" s="535"/>
      <c r="I62" s="635"/>
      <c r="J62" s="635"/>
      <c r="K62" s="635"/>
    </row>
    <row r="63" spans="1:12" ht="1.5" customHeight="1">
      <c r="A63" s="544"/>
      <c r="B63" s="635"/>
      <c r="C63" s="635"/>
      <c r="D63" s="636"/>
      <c r="E63" s="535"/>
      <c r="F63" s="535"/>
      <c r="G63" s="535"/>
      <c r="H63" s="536"/>
      <c r="I63" s="635"/>
      <c r="J63" s="635"/>
      <c r="K63" s="635"/>
    </row>
    <row r="64" spans="1:12" ht="6.75" customHeight="1">
      <c r="A64" s="541"/>
      <c r="B64" s="635"/>
      <c r="C64" s="635"/>
      <c r="D64" s="636"/>
      <c r="E64" s="536"/>
      <c r="F64" s="536"/>
      <c r="G64" s="536"/>
      <c r="H64" s="535"/>
      <c r="I64" s="635"/>
      <c r="J64" s="635"/>
      <c r="K64" s="635"/>
    </row>
    <row r="65" spans="1:11" ht="15" customHeight="1">
      <c r="A65" s="541"/>
      <c r="B65" s="635"/>
      <c r="C65" s="635"/>
      <c r="D65" s="636"/>
      <c r="E65" s="535"/>
      <c r="F65" s="535"/>
      <c r="G65" s="535"/>
      <c r="H65" s="535"/>
      <c r="I65" s="635"/>
      <c r="J65" s="635"/>
      <c r="K65" s="635"/>
    </row>
    <row r="66" spans="1:11" ht="15" customHeight="1">
      <c r="A66" s="541"/>
      <c r="B66" s="635"/>
      <c r="C66" s="635"/>
      <c r="D66" s="636"/>
      <c r="E66" s="535"/>
      <c r="F66" s="535"/>
      <c r="G66" s="535"/>
      <c r="H66" s="535"/>
      <c r="I66" s="635"/>
      <c r="J66" s="635"/>
      <c r="K66" s="635"/>
    </row>
    <row r="67" spans="1:11" ht="19.5" customHeight="1">
      <c r="A67" s="544"/>
      <c r="B67" s="635"/>
      <c r="C67" s="635"/>
      <c r="D67" s="636"/>
      <c r="E67" s="535"/>
      <c r="F67" s="535"/>
      <c r="G67" s="535"/>
      <c r="H67" s="535"/>
      <c r="I67" s="635"/>
      <c r="J67" s="635"/>
      <c r="K67" s="635"/>
    </row>
    <row r="68" spans="1:11" ht="13.5" customHeight="1">
      <c r="A68" s="541"/>
      <c r="B68" s="635"/>
      <c r="C68" s="635"/>
      <c r="D68" s="636"/>
      <c r="E68" s="535"/>
      <c r="F68" s="535"/>
      <c r="G68" s="535"/>
      <c r="H68" s="535"/>
      <c r="I68" s="635"/>
      <c r="J68" s="635"/>
      <c r="K68" s="635"/>
    </row>
    <row r="69" spans="1:11" ht="15" customHeight="1">
      <c r="A69" s="544"/>
      <c r="B69" s="635"/>
      <c r="C69" s="635"/>
      <c r="D69" s="636"/>
      <c r="E69" s="535"/>
      <c r="F69" s="535"/>
      <c r="G69" s="535"/>
      <c r="H69" s="535"/>
      <c r="I69" s="635"/>
      <c r="J69" s="635"/>
      <c r="K69" s="635"/>
    </row>
    <row r="70" spans="1:11" ht="13.5" customHeight="1">
      <c r="A70" s="635"/>
      <c r="B70" s="635"/>
      <c r="C70" s="635"/>
      <c r="D70" s="636"/>
      <c r="E70" s="535"/>
      <c r="F70" s="535"/>
      <c r="G70" s="535"/>
      <c r="H70" s="535"/>
      <c r="I70" s="635"/>
      <c r="J70" s="635"/>
      <c r="K70" s="635"/>
    </row>
    <row r="71" spans="1:11" ht="15" customHeight="1">
      <c r="E71" s="535"/>
      <c r="F71" s="535"/>
      <c r="G71" s="535"/>
      <c r="H71" s="535"/>
    </row>
    <row r="72" spans="1:11" ht="13.5" customHeight="1">
      <c r="E72" s="535"/>
      <c r="F72" s="535"/>
      <c r="G72" s="535"/>
      <c r="H72" s="535"/>
    </row>
    <row r="73" spans="1:11" ht="15" customHeight="1">
      <c r="E73" s="535"/>
      <c r="F73" s="535"/>
      <c r="G73" s="535"/>
      <c r="H73" s="535"/>
    </row>
    <row r="74" spans="1:11" ht="13.5" customHeight="1">
      <c r="E74" s="535"/>
      <c r="F74" s="535"/>
      <c r="G74" s="535"/>
      <c r="H74" s="535"/>
    </row>
    <row r="75" spans="1:11" ht="15" customHeight="1">
      <c r="E75" s="535"/>
      <c r="F75" s="535"/>
      <c r="G75" s="535"/>
      <c r="H75" s="536"/>
    </row>
    <row r="76" spans="1:11" ht="13.5" customHeight="1">
      <c r="E76" s="536"/>
      <c r="F76" s="536"/>
      <c r="G76" s="536"/>
      <c r="H76" s="535"/>
    </row>
    <row r="77" spans="1:11" ht="15" customHeight="1">
      <c r="E77" s="535"/>
      <c r="F77" s="535"/>
      <c r="G77" s="535"/>
      <c r="H77" s="536"/>
    </row>
    <row r="78" spans="1:11" ht="13.5" customHeight="1">
      <c r="E78" s="536"/>
      <c r="F78" s="536"/>
      <c r="G78" s="536"/>
      <c r="H78" s="535"/>
    </row>
    <row r="79" spans="1:11" ht="15" customHeight="1">
      <c r="E79" s="535"/>
      <c r="F79" s="535"/>
      <c r="G79" s="535"/>
      <c r="H79" s="535"/>
    </row>
    <row r="80" spans="1:11" s="535" customFormat="1" ht="13.5" customHeight="1">
      <c r="D80" s="563"/>
    </row>
    <row r="81" spans="4:8" s="535" customFormat="1" ht="15" customHeight="1">
      <c r="D81" s="563"/>
      <c r="H81" s="536"/>
    </row>
    <row r="82" spans="4:8" s="535" customFormat="1" ht="13.5" customHeight="1">
      <c r="D82" s="563"/>
      <c r="E82" s="536"/>
      <c r="F82" s="536"/>
      <c r="G82" s="536"/>
    </row>
    <row r="83" spans="4:8" s="535" customFormat="1" ht="15" customHeight="1">
      <c r="D83" s="563"/>
    </row>
    <row r="84" spans="4:8" s="535" customFormat="1" ht="13.5" customHeight="1">
      <c r="D84" s="563"/>
      <c r="H84" s="570"/>
    </row>
    <row r="85" spans="4:8" s="535" customFormat="1" ht="1.5" customHeight="1">
      <c r="D85" s="563"/>
      <c r="E85" s="570"/>
      <c r="F85" s="570"/>
      <c r="G85" s="570"/>
    </row>
    <row r="86" spans="4:8" s="479" customFormat="1" ht="16.5" customHeight="1">
      <c r="D86" s="571"/>
      <c r="E86" s="535"/>
      <c r="F86" s="535"/>
      <c r="G86" s="535"/>
      <c r="H86" s="535"/>
    </row>
    <row r="87" spans="4:8" s="479" customFormat="1" ht="12" customHeight="1">
      <c r="D87" s="571"/>
      <c r="E87" s="535"/>
      <c r="F87" s="535"/>
      <c r="G87" s="535"/>
      <c r="H87" s="535"/>
    </row>
    <row r="88" spans="4:8" s="535" customFormat="1" ht="9.75" customHeight="1">
      <c r="D88" s="563"/>
    </row>
    <row r="89" spans="4:8" s="535" customFormat="1" ht="15" customHeight="1">
      <c r="D89" s="563"/>
    </row>
    <row r="90" spans="4:8" s="535" customFormat="1" ht="15" customHeight="1">
      <c r="D90" s="563"/>
      <c r="H90" s="570"/>
    </row>
    <row r="91" spans="4:8" s="535" customFormat="1" ht="9.75" customHeight="1">
      <c r="D91" s="563"/>
      <c r="E91" s="570"/>
      <c r="F91" s="570"/>
      <c r="G91" s="570"/>
      <c r="H91" s="570"/>
    </row>
    <row r="92" spans="4:8" s="535" customFormat="1" ht="15" customHeight="1">
      <c r="D92" s="563"/>
      <c r="E92" s="570"/>
      <c r="F92" s="570"/>
      <c r="G92" s="570"/>
      <c r="H92" s="570"/>
    </row>
    <row r="93" spans="4:8" s="535" customFormat="1" ht="9.75" customHeight="1">
      <c r="D93" s="563"/>
      <c r="E93" s="570"/>
      <c r="F93" s="570"/>
      <c r="G93" s="570"/>
      <c r="H93" s="570"/>
    </row>
    <row r="94" spans="4:8" s="535" customFormat="1" ht="15" customHeight="1">
      <c r="D94" s="563"/>
      <c r="E94" s="570"/>
      <c r="F94" s="570"/>
      <c r="G94" s="570"/>
      <c r="H94" s="570"/>
    </row>
    <row r="95" spans="4:8" s="535" customFormat="1" ht="9.75" customHeight="1">
      <c r="D95" s="563"/>
      <c r="E95" s="570"/>
      <c r="F95" s="570"/>
      <c r="G95" s="570"/>
      <c r="H95" s="570"/>
    </row>
    <row r="96" spans="4:8" s="535" customFormat="1" ht="9.75" customHeight="1">
      <c r="D96" s="563"/>
      <c r="E96" s="570"/>
      <c r="F96" s="570"/>
      <c r="G96" s="570"/>
      <c r="H96" s="570"/>
    </row>
    <row r="97" spans="4:8" s="535" customFormat="1" ht="15" customHeight="1">
      <c r="D97" s="563"/>
      <c r="E97" s="570"/>
      <c r="F97" s="570"/>
      <c r="G97" s="570"/>
      <c r="H97" s="570"/>
    </row>
    <row r="98" spans="4:8" s="535" customFormat="1" ht="9.75" customHeight="1">
      <c r="D98" s="563"/>
      <c r="E98" s="570"/>
      <c r="F98" s="570"/>
      <c r="G98" s="570"/>
      <c r="H98" s="570"/>
    </row>
    <row r="99" spans="4:8" s="535" customFormat="1" ht="9.75" customHeight="1">
      <c r="D99" s="563"/>
      <c r="E99" s="570"/>
      <c r="F99" s="570"/>
      <c r="G99" s="570"/>
      <c r="H99" s="570"/>
    </row>
    <row r="100" spans="4:8" s="535" customFormat="1" ht="15" customHeight="1">
      <c r="D100" s="563"/>
      <c r="E100" s="570"/>
      <c r="F100" s="570"/>
      <c r="G100" s="570"/>
      <c r="H100" s="570"/>
    </row>
    <row r="101" spans="4:8" s="535" customFormat="1" ht="9.75" customHeight="1">
      <c r="D101" s="563"/>
      <c r="E101" s="570"/>
      <c r="F101" s="570"/>
      <c r="G101" s="570"/>
      <c r="H101" s="570"/>
    </row>
    <row r="102" spans="4:8" s="535" customFormat="1" ht="15" customHeight="1">
      <c r="D102" s="563"/>
      <c r="E102" s="570"/>
      <c r="F102" s="570"/>
      <c r="G102" s="570"/>
      <c r="H102" s="570"/>
    </row>
    <row r="103" spans="4:8" s="535" customFormat="1" ht="9.75" customHeight="1">
      <c r="D103" s="563"/>
      <c r="E103" s="570"/>
      <c r="F103" s="570"/>
      <c r="G103" s="570"/>
      <c r="H103" s="570"/>
    </row>
    <row r="104" spans="4:8" s="535" customFormat="1" ht="15" customHeight="1">
      <c r="D104" s="563"/>
      <c r="E104" s="570"/>
      <c r="F104" s="570"/>
      <c r="G104" s="570"/>
      <c r="H104" s="570"/>
    </row>
    <row r="105" spans="4:8" s="535" customFormat="1" ht="9.75" customHeight="1">
      <c r="D105" s="563"/>
      <c r="E105" s="570"/>
      <c r="F105" s="570"/>
      <c r="G105" s="570"/>
      <c r="H105" s="570"/>
    </row>
    <row r="106" spans="4:8" s="535" customFormat="1" ht="15" customHeight="1">
      <c r="D106" s="563"/>
      <c r="E106" s="570"/>
      <c r="F106" s="570"/>
      <c r="G106" s="570"/>
      <c r="H106" s="570"/>
    </row>
    <row r="107" spans="4:8" s="535" customFormat="1" ht="9.75" customHeight="1">
      <c r="D107" s="563"/>
      <c r="E107" s="570"/>
      <c r="F107" s="570"/>
      <c r="G107" s="570"/>
      <c r="H107" s="570"/>
    </row>
    <row r="108" spans="4:8" s="535" customFormat="1" ht="18" customHeight="1">
      <c r="D108" s="563"/>
      <c r="E108" s="570"/>
      <c r="F108" s="570"/>
      <c r="G108" s="570"/>
      <c r="H108" s="570"/>
    </row>
    <row r="109" spans="4:8" s="535" customFormat="1" ht="15" customHeight="1">
      <c r="D109" s="563"/>
      <c r="E109" s="570"/>
      <c r="F109" s="570"/>
      <c r="G109" s="570"/>
    </row>
    <row r="110" spans="4:8" s="535" customFormat="1" ht="9.75" customHeight="1">
      <c r="D110" s="563"/>
    </row>
    <row r="111" spans="4:8" s="535" customFormat="1" ht="15" customHeight="1">
      <c r="D111" s="563"/>
    </row>
    <row r="112" spans="4:8" s="535" customFormat="1" ht="9.75" customHeight="1">
      <c r="D112" s="563"/>
    </row>
    <row r="113" spans="4:4" s="535" customFormat="1" ht="5.0999999999999996" customHeight="1">
      <c r="D113" s="563"/>
    </row>
    <row r="114" spans="4:4" s="535" customFormat="1" ht="11.1" customHeight="1">
      <c r="D114" s="563"/>
    </row>
    <row r="115" spans="4:4" s="535" customFormat="1" ht="11.1" customHeight="1">
      <c r="D115" s="563"/>
    </row>
    <row r="116" spans="4:4" s="535" customFormat="1" ht="11.25" customHeight="1">
      <c r="D116" s="563"/>
    </row>
    <row r="117" spans="4:4" s="535" customFormat="1" ht="5.25" customHeight="1">
      <c r="D117" s="563"/>
    </row>
    <row r="118" spans="4:4" s="535" customFormat="1" ht="4.1500000000000004" customHeight="1">
      <c r="D118" s="563"/>
    </row>
    <row r="119" spans="4:4" s="535" customFormat="1" ht="11.1" customHeight="1">
      <c r="D119" s="563"/>
    </row>
    <row r="120" spans="4:4" s="535" customFormat="1" ht="10.5" customHeigh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8" s="535" customFormat="1">
      <c r="D497" s="563"/>
    </row>
    <row r="498" spans="4:8" s="535" customFormat="1">
      <c r="D498" s="563"/>
    </row>
    <row r="499" spans="4:8" s="535" customFormat="1">
      <c r="D499" s="563"/>
    </row>
    <row r="500" spans="4:8" s="535" customFormat="1">
      <c r="D500" s="563"/>
    </row>
    <row r="501" spans="4:8" s="535" customFormat="1">
      <c r="D501" s="563"/>
    </row>
    <row r="502" spans="4:8" s="535" customFormat="1">
      <c r="D502" s="563"/>
    </row>
    <row r="503" spans="4:8" s="535" customFormat="1">
      <c r="D503" s="563"/>
    </row>
    <row r="504" spans="4:8" s="535" customFormat="1">
      <c r="D504" s="563"/>
    </row>
    <row r="505" spans="4:8" s="535" customFormat="1">
      <c r="D505" s="563"/>
    </row>
    <row r="506" spans="4:8" s="535" customFormat="1">
      <c r="D506" s="563"/>
    </row>
    <row r="507" spans="4:8" s="535" customFormat="1">
      <c r="D507" s="563"/>
    </row>
    <row r="508" spans="4:8" s="535" customFormat="1">
      <c r="D508" s="563"/>
      <c r="H508" s="539"/>
    </row>
    <row r="509" spans="4:8" s="535" customFormat="1">
      <c r="D509" s="563"/>
      <c r="E509" s="539"/>
      <c r="F509" s="539"/>
      <c r="G509" s="539"/>
      <c r="H509" s="539"/>
    </row>
    <row r="510" spans="4:8" s="535" customFormat="1">
      <c r="D510" s="563"/>
      <c r="E510" s="539"/>
      <c r="F510" s="539"/>
      <c r="G510" s="539"/>
      <c r="H510" s="539"/>
    </row>
    <row r="511" spans="4:8" s="535" customFormat="1">
      <c r="D511" s="563"/>
      <c r="E511" s="539"/>
      <c r="F511" s="539"/>
      <c r="G511" s="539"/>
      <c r="H511" s="539"/>
    </row>
    <row r="512" spans="4:8" s="535" customFormat="1">
      <c r="D512" s="563"/>
      <c r="E512" s="539"/>
      <c r="F512" s="539"/>
      <c r="G512" s="539"/>
      <c r="H512" s="539"/>
    </row>
    <row r="513" spans="4:8" s="535" customFormat="1">
      <c r="D513" s="563"/>
      <c r="E513" s="539"/>
      <c r="F513" s="539"/>
      <c r="G513" s="539"/>
      <c r="H513" s="539"/>
    </row>
    <row r="514" spans="4:8" s="535" customFormat="1">
      <c r="D514" s="563"/>
      <c r="E514" s="539"/>
      <c r="F514" s="539"/>
      <c r="G514" s="539"/>
      <c r="H514" s="539"/>
    </row>
    <row r="515" spans="4:8" s="535" customFormat="1">
      <c r="D515" s="563"/>
      <c r="E515" s="539"/>
      <c r="F515" s="539"/>
      <c r="G515" s="539"/>
      <c r="H515" s="539"/>
    </row>
    <row r="516" spans="4:8" s="535" customFormat="1">
      <c r="D516" s="563"/>
      <c r="E516" s="539"/>
      <c r="F516" s="539"/>
      <c r="G516" s="539"/>
      <c r="H516" s="539"/>
    </row>
    <row r="517" spans="4:8" s="535" customFormat="1">
      <c r="D517" s="563"/>
      <c r="E517" s="539"/>
      <c r="F517" s="539"/>
      <c r="G517" s="539"/>
      <c r="H517" s="539"/>
    </row>
    <row r="518" spans="4:8" s="535" customFormat="1">
      <c r="D518" s="563"/>
      <c r="E518" s="539"/>
      <c r="F518" s="539"/>
      <c r="G518" s="539"/>
      <c r="H518" s="539"/>
    </row>
    <row r="519" spans="4:8" s="535" customFormat="1">
      <c r="D519" s="563"/>
      <c r="E519" s="539"/>
      <c r="F519" s="539"/>
      <c r="G519" s="539"/>
      <c r="H519" s="539"/>
    </row>
    <row r="520" spans="4:8" s="535" customFormat="1">
      <c r="D520" s="563"/>
      <c r="E520" s="539"/>
      <c r="F520" s="539"/>
      <c r="G520" s="539"/>
      <c r="H520" s="539"/>
    </row>
    <row r="521" spans="4:8" s="535" customFormat="1">
      <c r="D521" s="563"/>
      <c r="E521" s="539"/>
      <c r="F521" s="539"/>
      <c r="G521" s="539"/>
      <c r="H521" s="539"/>
    </row>
    <row r="522" spans="4:8" s="535" customFormat="1">
      <c r="D522" s="563"/>
      <c r="E522" s="539"/>
      <c r="F522" s="539"/>
      <c r="G522" s="539"/>
      <c r="H522" s="539"/>
    </row>
    <row r="523" spans="4:8" s="535" customFormat="1">
      <c r="D523" s="563"/>
      <c r="E523" s="539"/>
      <c r="F523" s="539"/>
      <c r="G523" s="539"/>
      <c r="H523" s="539"/>
    </row>
    <row r="524" spans="4:8" s="535" customFormat="1">
      <c r="D524" s="563"/>
      <c r="E524" s="539"/>
      <c r="F524" s="539"/>
      <c r="G524" s="539"/>
      <c r="H524" s="539"/>
    </row>
    <row r="525" spans="4:8" s="535" customFormat="1">
      <c r="D525" s="563"/>
      <c r="E525" s="539"/>
      <c r="F525" s="539"/>
      <c r="G525" s="539"/>
      <c r="H525" s="539"/>
    </row>
    <row r="526" spans="4:8" s="535" customFormat="1">
      <c r="D526" s="563"/>
      <c r="E526" s="539"/>
      <c r="F526" s="539"/>
      <c r="G526" s="539"/>
      <c r="H526" s="539"/>
    </row>
    <row r="527" spans="4:8" s="535" customFormat="1">
      <c r="D527" s="563"/>
      <c r="E527" s="539"/>
      <c r="F527" s="539"/>
      <c r="G527" s="539"/>
      <c r="H527" s="539"/>
    </row>
    <row r="528" spans="4:8" s="535" customFormat="1">
      <c r="D528" s="563"/>
      <c r="E528" s="539"/>
      <c r="F528" s="539"/>
      <c r="G528" s="539"/>
      <c r="H528" s="539"/>
    </row>
    <row r="529" spans="4:8" s="535" customFormat="1">
      <c r="D529" s="563"/>
      <c r="E529" s="539"/>
      <c r="F529" s="539"/>
      <c r="G529" s="539"/>
      <c r="H529" s="539"/>
    </row>
    <row r="530" spans="4:8" s="535" customFormat="1">
      <c r="D530" s="563"/>
      <c r="E530" s="539"/>
      <c r="F530" s="539"/>
      <c r="G530" s="539"/>
      <c r="H530" s="539"/>
    </row>
    <row r="531" spans="4:8" s="535" customFormat="1">
      <c r="D531" s="563"/>
      <c r="E531" s="539"/>
      <c r="F531" s="539"/>
      <c r="G531" s="539"/>
      <c r="H531" s="539"/>
    </row>
    <row r="532" spans="4:8" s="535" customFormat="1">
      <c r="D532" s="563"/>
      <c r="E532" s="539"/>
      <c r="F532" s="539"/>
      <c r="G532" s="539"/>
      <c r="H532" s="539"/>
    </row>
    <row r="533" spans="4:8" s="535" customFormat="1">
      <c r="D533" s="563"/>
      <c r="E533" s="539"/>
      <c r="F533" s="539"/>
      <c r="G533" s="539"/>
      <c r="H533" s="539"/>
    </row>
    <row r="534" spans="4:8" s="535" customFormat="1">
      <c r="D534" s="563"/>
      <c r="E534" s="539"/>
      <c r="F534" s="539"/>
      <c r="G534" s="539"/>
      <c r="H534" s="539"/>
    </row>
    <row r="535" spans="4:8" s="535" customFormat="1">
      <c r="D535" s="563"/>
      <c r="E535" s="539"/>
      <c r="F535" s="539"/>
      <c r="G535" s="539"/>
      <c r="H535" s="539"/>
    </row>
    <row r="536" spans="4:8" s="535" customFormat="1">
      <c r="D536" s="563"/>
      <c r="E536" s="539"/>
      <c r="F536" s="539"/>
      <c r="G536" s="539"/>
      <c r="H536" s="539"/>
    </row>
    <row r="537" spans="4:8" s="535" customFormat="1">
      <c r="D537" s="563"/>
      <c r="E537" s="539"/>
      <c r="F537" s="539"/>
      <c r="G537" s="539"/>
      <c r="H537" s="539"/>
    </row>
    <row r="538" spans="4:8" s="535" customFormat="1">
      <c r="D538" s="563"/>
      <c r="E538" s="539"/>
      <c r="F538" s="539"/>
      <c r="G538" s="539"/>
      <c r="H538" s="539"/>
    </row>
    <row r="539" spans="4:8" s="535" customFormat="1">
      <c r="D539" s="563"/>
      <c r="E539" s="539"/>
      <c r="F539" s="539"/>
      <c r="G539" s="539"/>
      <c r="H539" s="539"/>
    </row>
    <row r="540" spans="4:8" s="535" customFormat="1">
      <c r="D540" s="563"/>
      <c r="E540" s="539"/>
      <c r="F540" s="539"/>
      <c r="G540" s="539"/>
      <c r="H540" s="539"/>
    </row>
    <row r="541" spans="4:8" s="535" customFormat="1">
      <c r="D541" s="563"/>
      <c r="E541" s="539"/>
      <c r="F541" s="539"/>
      <c r="G541" s="539"/>
      <c r="H541" s="539"/>
    </row>
  </sheetData>
  <mergeCells count="4">
    <mergeCell ref="I10:K10"/>
    <mergeCell ref="I11:K11"/>
    <mergeCell ref="E10:G10"/>
    <mergeCell ref="E11:G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L57"/>
  <sheetViews>
    <sheetView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85546875" style="577" customWidth="1"/>
    <col min="2" max="2" width="12.5703125" style="577"/>
    <col min="3" max="3" width="33.5703125" style="577" customWidth="1"/>
    <col min="4" max="4" width="9" style="608" customWidth="1"/>
    <col min="5" max="5" width="11.7109375" style="1685" customWidth="1"/>
    <col min="6" max="6" width="10" style="1685" customWidth="1"/>
    <col min="7" max="7" width="12.140625" style="1685" customWidth="1"/>
    <col min="8" max="8" width="1.85546875" style="577" customWidth="1"/>
    <col min="9" max="9" width="11.7109375" style="1685" customWidth="1"/>
    <col min="10" max="10" width="10" style="1685" customWidth="1"/>
    <col min="11" max="11" width="12.85546875" style="1685" bestFit="1" customWidth="1"/>
    <col min="12" max="12" width="1.140625" style="577" customWidth="1"/>
    <col min="13" max="16384" width="12.5703125" style="577"/>
  </cols>
  <sheetData>
    <row r="1" spans="1:12">
      <c r="K1" s="2380" t="s">
        <v>110</v>
      </c>
    </row>
    <row r="2" spans="1:12">
      <c r="K2" s="2381" t="s">
        <v>111</v>
      </c>
    </row>
    <row r="3" spans="1:12" ht="10.15" customHeight="1">
      <c r="G3" s="577"/>
    </row>
    <row r="4" spans="1:12" ht="10.15" customHeight="1"/>
    <row r="5" spans="1:12" s="539" customFormat="1" ht="20.100000000000001" customHeight="1">
      <c r="B5" s="540" t="s">
        <v>1451</v>
      </c>
      <c r="C5" s="541" t="s">
        <v>1096</v>
      </c>
      <c r="D5" s="542"/>
      <c r="E5" s="1686"/>
      <c r="F5" s="1686"/>
      <c r="G5" s="1686"/>
      <c r="I5" s="1686"/>
      <c r="J5" s="1686"/>
      <c r="K5" s="1686"/>
    </row>
    <row r="6" spans="1:12" s="666" customFormat="1" ht="20.100000000000001" customHeight="1">
      <c r="B6" s="1964"/>
      <c r="C6" s="1965" t="s">
        <v>1386</v>
      </c>
      <c r="D6" s="1966"/>
      <c r="E6" s="1967"/>
      <c r="F6" s="1967"/>
      <c r="G6" s="1967"/>
      <c r="I6" s="1967"/>
      <c r="J6" s="1967"/>
      <c r="K6" s="1967"/>
    </row>
    <row r="7" spans="1:12" s="539" customFormat="1" ht="16.5" customHeight="1">
      <c r="B7" s="543" t="s">
        <v>1452</v>
      </c>
      <c r="C7" s="544" t="s">
        <v>1095</v>
      </c>
      <c r="D7" s="545"/>
      <c r="E7" s="1686"/>
      <c r="F7" s="1686"/>
      <c r="G7" s="1686"/>
      <c r="I7" s="1686"/>
      <c r="J7" s="1686"/>
      <c r="K7" s="1686"/>
    </row>
    <row r="8" spans="1:12" s="539" customFormat="1" ht="15" customHeight="1">
      <c r="B8" s="543"/>
      <c r="C8" s="544" t="s">
        <v>1385</v>
      </c>
      <c r="D8" s="545"/>
      <c r="E8" s="1686"/>
      <c r="F8" s="1686"/>
      <c r="G8" s="1686"/>
      <c r="I8" s="1686"/>
      <c r="J8" s="1686"/>
      <c r="K8" s="1686"/>
    </row>
    <row r="9" spans="1:12" s="539" customFormat="1" ht="10.15" customHeight="1" thickBot="1">
      <c r="A9" s="579"/>
      <c r="B9" s="580"/>
      <c r="C9" s="581"/>
      <c r="D9" s="609"/>
      <c r="E9" s="1687"/>
      <c r="F9" s="1687"/>
      <c r="G9" s="1687"/>
      <c r="H9" s="579"/>
      <c r="I9" s="1687"/>
      <c r="J9" s="1687"/>
      <c r="K9" s="1687"/>
      <c r="L9" s="579"/>
    </row>
    <row r="10" spans="1:12" ht="18" thickTop="1">
      <c r="A10" s="535"/>
      <c r="B10" s="548" t="s">
        <v>702</v>
      </c>
      <c r="C10" s="549"/>
      <c r="D10" s="550" t="s">
        <v>1</v>
      </c>
      <c r="E10" s="2363" t="s">
        <v>728</v>
      </c>
      <c r="F10" s="2363"/>
      <c r="G10" s="2363"/>
      <c r="H10" s="566"/>
      <c r="I10" s="2363" t="s">
        <v>731</v>
      </c>
      <c r="J10" s="2363"/>
      <c r="K10" s="2363"/>
      <c r="L10" s="535"/>
    </row>
    <row r="11" spans="1:12" s="615" customFormat="1">
      <c r="A11" s="610"/>
      <c r="B11" s="611" t="s">
        <v>705</v>
      </c>
      <c r="C11" s="612"/>
      <c r="D11" s="613" t="s">
        <v>6</v>
      </c>
      <c r="E11" s="2359" t="s">
        <v>730</v>
      </c>
      <c r="F11" s="2359"/>
      <c r="G11" s="2359"/>
      <c r="H11" s="614"/>
      <c r="I11" s="2359" t="s">
        <v>731</v>
      </c>
      <c r="J11" s="2359"/>
      <c r="K11" s="2359"/>
      <c r="L11" s="610"/>
    </row>
    <row r="12" spans="1:12">
      <c r="A12" s="535"/>
      <c r="B12" s="525"/>
      <c r="C12" s="549"/>
      <c r="D12" s="556"/>
      <c r="E12" s="1688" t="s">
        <v>2</v>
      </c>
      <c r="F12" s="1688" t="s">
        <v>33</v>
      </c>
      <c r="G12" s="1688" t="s">
        <v>34</v>
      </c>
      <c r="H12" s="525"/>
      <c r="I12" s="1688" t="s">
        <v>2</v>
      </c>
      <c r="J12" s="1688" t="s">
        <v>33</v>
      </c>
      <c r="K12" s="1688" t="s">
        <v>34</v>
      </c>
      <c r="L12" s="535"/>
    </row>
    <row r="13" spans="1:12" ht="13.5" customHeight="1">
      <c r="A13" s="535"/>
      <c r="B13" s="525"/>
      <c r="C13" s="525"/>
      <c r="D13" s="556"/>
      <c r="E13" s="1689" t="s">
        <v>7</v>
      </c>
      <c r="F13" s="1689" t="s">
        <v>35</v>
      </c>
      <c r="G13" s="1689" t="s">
        <v>36</v>
      </c>
      <c r="H13" s="616"/>
      <c r="I13" s="1689" t="s">
        <v>7</v>
      </c>
      <c r="J13" s="1689" t="s">
        <v>35</v>
      </c>
      <c r="K13" s="1689" t="s">
        <v>36</v>
      </c>
      <c r="L13" s="535"/>
    </row>
    <row r="14" spans="1:12" ht="8.1" customHeight="1">
      <c r="A14" s="560"/>
      <c r="B14" s="617"/>
      <c r="C14" s="617"/>
      <c r="D14" s="618"/>
      <c r="E14" s="1690"/>
      <c r="F14" s="1690"/>
      <c r="G14" s="1690"/>
      <c r="H14" s="617"/>
      <c r="I14" s="1690"/>
      <c r="J14" s="1690"/>
      <c r="K14" s="1690"/>
      <c r="L14" s="560"/>
    </row>
    <row r="15" spans="1:12" ht="8.1" customHeight="1">
      <c r="A15" s="535"/>
      <c r="B15" s="535"/>
      <c r="C15" s="535"/>
      <c r="D15" s="619"/>
      <c r="E15" s="1691"/>
      <c r="F15" s="1691"/>
      <c r="G15" s="1691"/>
      <c r="H15" s="535"/>
      <c r="I15" s="1691"/>
      <c r="J15" s="1691"/>
      <c r="K15" s="1691"/>
      <c r="L15" s="535"/>
    </row>
    <row r="16" spans="1:12">
      <c r="A16" s="535"/>
      <c r="B16" s="548" t="s">
        <v>2</v>
      </c>
      <c r="C16" s="525"/>
      <c r="D16" s="1639">
        <v>2023</v>
      </c>
      <c r="E16" s="1692">
        <f>SUM(E19,E22,E25,E28,E31,E34,E37,E40,E43,E46)</f>
        <v>180</v>
      </c>
      <c r="F16" s="518">
        <f t="shared" ref="F16:G16" si="0">SUM(F19,F22,F25,F28,F31,F34,F37,F40,F43,F46)</f>
        <v>97</v>
      </c>
      <c r="G16" s="1692">
        <f t="shared" si="0"/>
        <v>83</v>
      </c>
      <c r="I16" s="1692">
        <f>SUM(I19,I22,I25,I28,I31,I34,I37,I40,I43,I46)</f>
        <v>21056</v>
      </c>
      <c r="J16" s="518">
        <f t="shared" ref="J16:K16" si="1">SUM(J19,J22,J25,J28,J31,J34,J37,J40,J43,J46)</f>
        <v>11524</v>
      </c>
      <c r="K16" s="1692">
        <f t="shared" si="1"/>
        <v>9532</v>
      </c>
      <c r="L16" s="535"/>
    </row>
    <row r="17" spans="1:12">
      <c r="A17" s="535"/>
      <c r="B17" s="611" t="s">
        <v>7</v>
      </c>
      <c r="C17" s="525"/>
      <c r="D17" s="614">
        <v>2024</v>
      </c>
      <c r="E17" s="1692">
        <f>SUM(E20,E23,E26,E29,E32,E35,E38,E41,E44,E47)</f>
        <v>159</v>
      </c>
      <c r="F17" s="518">
        <f t="shared" ref="F17:G17" si="2">SUM(F20,F23,F26,F29,F32,F35,F38,F41,F44,F47)</f>
        <v>94</v>
      </c>
      <c r="G17" s="1692">
        <f t="shared" si="2"/>
        <v>65</v>
      </c>
      <c r="I17" s="1692">
        <f>SUM(I20,I23,I26,I29,I32,I35,I38,I41,I44,I47)</f>
        <v>26070</v>
      </c>
      <c r="J17" s="518">
        <f t="shared" ref="J17:K17" si="3">SUM(J20,J23,J26,J29,J32,J35,J38,J41,J44,J47)</f>
        <v>14258</v>
      </c>
      <c r="K17" s="1692">
        <f t="shared" si="3"/>
        <v>11812</v>
      </c>
      <c r="L17" s="535"/>
    </row>
    <row r="18" spans="1:12" ht="8.1" customHeight="1">
      <c r="A18" s="535"/>
      <c r="B18" s="508"/>
      <c r="C18" s="525"/>
      <c r="D18" s="519"/>
      <c r="E18" s="1700"/>
      <c r="F18" s="1693"/>
      <c r="G18" s="1693"/>
      <c r="H18" s="587"/>
      <c r="I18" s="1700"/>
      <c r="J18" s="1693"/>
      <c r="K18" s="1693"/>
      <c r="L18" s="535"/>
    </row>
    <row r="19" spans="1:12">
      <c r="A19" s="535"/>
      <c r="B19" s="548" t="s">
        <v>1126</v>
      </c>
      <c r="C19" s="553"/>
      <c r="D19" s="519">
        <v>2023</v>
      </c>
      <c r="E19" s="1712" t="s">
        <v>29</v>
      </c>
      <c r="F19" s="1698" t="s">
        <v>29</v>
      </c>
      <c r="G19" s="1712" t="s">
        <v>29</v>
      </c>
      <c r="H19" s="587"/>
      <c r="I19" s="1712" t="s">
        <v>29</v>
      </c>
      <c r="J19" s="1698" t="s">
        <v>29</v>
      </c>
      <c r="K19" s="1712" t="s">
        <v>29</v>
      </c>
      <c r="L19" s="535"/>
    </row>
    <row r="20" spans="1:12" s="615" customFormat="1">
      <c r="A20" s="610"/>
      <c r="B20" s="611" t="s">
        <v>1127</v>
      </c>
      <c r="C20" s="669"/>
      <c r="D20" s="1676">
        <v>2024</v>
      </c>
      <c r="E20" s="1712" t="s">
        <v>29</v>
      </c>
      <c r="F20" s="1698" t="s">
        <v>29</v>
      </c>
      <c r="G20" s="1712" t="s">
        <v>29</v>
      </c>
      <c r="H20" s="587"/>
      <c r="I20" s="1712" t="s">
        <v>29</v>
      </c>
      <c r="J20" s="1698" t="s">
        <v>29</v>
      </c>
      <c r="K20" s="1712" t="s">
        <v>29</v>
      </c>
      <c r="L20" s="610"/>
    </row>
    <row r="21" spans="1:12" ht="8.1" customHeight="1">
      <c r="A21" s="535"/>
      <c r="B21" s="508"/>
      <c r="C21" s="525"/>
      <c r="D21" s="519"/>
      <c r="E21" s="1700"/>
      <c r="F21" s="1693"/>
      <c r="G21" s="1693"/>
      <c r="H21" s="587"/>
      <c r="I21" s="1700"/>
      <c r="J21" s="1693"/>
      <c r="K21" s="1693"/>
      <c r="L21" s="535"/>
    </row>
    <row r="22" spans="1:12" ht="15.95" customHeight="1">
      <c r="A22" s="535"/>
      <c r="B22" s="548" t="s">
        <v>710</v>
      </c>
      <c r="C22" s="525"/>
      <c r="D22" s="519">
        <v>2023</v>
      </c>
      <c r="E22" s="1700">
        <f>SUM(F22:G22)</f>
        <v>10</v>
      </c>
      <c r="F22" s="1693">
        <v>4</v>
      </c>
      <c r="G22" s="1693">
        <v>6</v>
      </c>
      <c r="H22" s="587"/>
      <c r="I22" s="1700">
        <f>SUM(J22:K22)</f>
        <v>546</v>
      </c>
      <c r="J22" s="1693">
        <v>270</v>
      </c>
      <c r="K22" s="1693">
        <v>276</v>
      </c>
      <c r="L22" s="535"/>
    </row>
    <row r="23" spans="1:12" ht="15.95" customHeight="1">
      <c r="A23" s="535"/>
      <c r="B23" s="611" t="s">
        <v>711</v>
      </c>
      <c r="C23" s="548"/>
      <c r="D23" s="1676">
        <v>2024</v>
      </c>
      <c r="E23" s="1700">
        <f>SUM(F23:G23)</f>
        <v>8</v>
      </c>
      <c r="F23" s="1693">
        <v>2</v>
      </c>
      <c r="G23" s="1693">
        <v>6</v>
      </c>
      <c r="H23" s="587"/>
      <c r="I23" s="1700">
        <f>SUM(J23:K23)</f>
        <v>680</v>
      </c>
      <c r="J23" s="1693">
        <v>329</v>
      </c>
      <c r="K23" s="1693">
        <v>351</v>
      </c>
      <c r="L23" s="535"/>
    </row>
    <row r="24" spans="1:12" ht="8.1" customHeight="1">
      <c r="A24" s="535"/>
      <c r="B24" s="508"/>
      <c r="C24" s="548"/>
      <c r="D24" s="519"/>
      <c r="E24" s="1700"/>
      <c r="F24" s="1693"/>
      <c r="G24" s="1693"/>
      <c r="H24" s="587"/>
      <c r="I24" s="1700"/>
      <c r="J24" s="1693"/>
      <c r="K24" s="1693"/>
      <c r="L24" s="535"/>
    </row>
    <row r="25" spans="1:12" ht="15.95" customHeight="1">
      <c r="A25" s="535"/>
      <c r="B25" s="548" t="s">
        <v>1123</v>
      </c>
      <c r="C25" s="553"/>
      <c r="D25" s="519">
        <v>2023</v>
      </c>
      <c r="E25" s="1712" t="s">
        <v>29</v>
      </c>
      <c r="F25" s="1698" t="s">
        <v>29</v>
      </c>
      <c r="G25" s="1712" t="s">
        <v>29</v>
      </c>
      <c r="H25" s="587"/>
      <c r="I25" s="1712" t="s">
        <v>29</v>
      </c>
      <c r="J25" s="1698" t="s">
        <v>29</v>
      </c>
      <c r="K25" s="1712" t="s">
        <v>29</v>
      </c>
      <c r="L25" s="535"/>
    </row>
    <row r="26" spans="1:12" ht="15.95" customHeight="1">
      <c r="A26" s="535"/>
      <c r="B26" s="611" t="s">
        <v>1124</v>
      </c>
      <c r="C26" s="566"/>
      <c r="D26" s="1676">
        <v>2024</v>
      </c>
      <c r="E26" s="1712" t="s">
        <v>29</v>
      </c>
      <c r="F26" s="1698" t="s">
        <v>29</v>
      </c>
      <c r="G26" s="1712" t="s">
        <v>29</v>
      </c>
      <c r="H26" s="587"/>
      <c r="I26" s="1712" t="s">
        <v>29</v>
      </c>
      <c r="J26" s="1698" t="s">
        <v>29</v>
      </c>
      <c r="K26" s="1712" t="s">
        <v>29</v>
      </c>
      <c r="L26" s="535"/>
    </row>
    <row r="27" spans="1:12" ht="8.1" customHeight="1">
      <c r="A27" s="535"/>
      <c r="B27" s="508"/>
      <c r="C27" s="566"/>
      <c r="D27" s="519"/>
      <c r="E27" s="1700"/>
      <c r="F27" s="1693"/>
      <c r="G27" s="1693"/>
      <c r="H27" s="587"/>
      <c r="I27" s="1700"/>
      <c r="J27" s="1693"/>
      <c r="K27" s="1693"/>
      <c r="L27" s="535"/>
    </row>
    <row r="28" spans="1:12" ht="15.95" customHeight="1">
      <c r="A28" s="535"/>
      <c r="B28" s="548" t="s">
        <v>1121</v>
      </c>
      <c r="C28" s="525"/>
      <c r="D28" s="519">
        <v>2023</v>
      </c>
      <c r="E28" s="1712" t="s">
        <v>29</v>
      </c>
      <c r="F28" s="1698" t="s">
        <v>29</v>
      </c>
      <c r="G28" s="1712" t="s">
        <v>29</v>
      </c>
      <c r="H28" s="587"/>
      <c r="I28" s="1700">
        <f>SUM(J28:K28)</f>
        <v>4980</v>
      </c>
      <c r="J28" s="1693">
        <v>1462</v>
      </c>
      <c r="K28" s="1693">
        <v>3518</v>
      </c>
      <c r="L28" s="535"/>
    </row>
    <row r="29" spans="1:12" ht="15.95" customHeight="1">
      <c r="A29" s="535"/>
      <c r="B29" s="508" t="s">
        <v>1122</v>
      </c>
      <c r="C29" s="525"/>
      <c r="D29" s="1676">
        <v>2024</v>
      </c>
      <c r="E29" s="1712" t="s">
        <v>29</v>
      </c>
      <c r="F29" s="1698" t="s">
        <v>29</v>
      </c>
      <c r="G29" s="1712" t="s">
        <v>29</v>
      </c>
      <c r="H29" s="587"/>
      <c r="I29" s="1700">
        <f>SUM(J29:K29)</f>
        <v>6387</v>
      </c>
      <c r="J29" s="1693">
        <v>1685</v>
      </c>
      <c r="K29" s="1693">
        <v>4702</v>
      </c>
      <c r="L29" s="535"/>
    </row>
    <row r="30" spans="1:12" ht="8.1" customHeight="1">
      <c r="A30" s="535"/>
      <c r="B30" s="508"/>
      <c r="C30" s="525"/>
      <c r="D30" s="519"/>
      <c r="E30" s="1700"/>
      <c r="F30" s="1693"/>
      <c r="G30" s="1693"/>
      <c r="H30" s="587"/>
      <c r="I30" s="1700"/>
      <c r="J30" s="1693"/>
      <c r="K30" s="1693"/>
      <c r="L30" s="535"/>
    </row>
    <row r="31" spans="1:12" ht="15.95" customHeight="1">
      <c r="A31" s="535"/>
      <c r="B31" s="548" t="s">
        <v>1119</v>
      </c>
      <c r="C31" s="553"/>
      <c r="D31" s="519">
        <v>2023</v>
      </c>
      <c r="E31" s="1712" t="s">
        <v>29</v>
      </c>
      <c r="F31" s="1698" t="s">
        <v>29</v>
      </c>
      <c r="G31" s="1712" t="s">
        <v>29</v>
      </c>
      <c r="H31" s="587"/>
      <c r="I31" s="1700">
        <f>SUM(J31:K31)</f>
        <v>111</v>
      </c>
      <c r="J31" s="1693">
        <v>21</v>
      </c>
      <c r="K31" s="1693">
        <v>90</v>
      </c>
      <c r="L31" s="535"/>
    </row>
    <row r="32" spans="1:12" ht="15.95" customHeight="1">
      <c r="A32" s="535"/>
      <c r="B32" s="611" t="s">
        <v>1120</v>
      </c>
      <c r="C32" s="566"/>
      <c r="D32" s="1676">
        <v>2024</v>
      </c>
      <c r="E32" s="1712" t="s">
        <v>29</v>
      </c>
      <c r="F32" s="1698" t="s">
        <v>29</v>
      </c>
      <c r="G32" s="1712" t="s">
        <v>29</v>
      </c>
      <c r="H32" s="587"/>
      <c r="I32" s="1700">
        <f>SUM(J32:K32)</f>
        <v>166</v>
      </c>
      <c r="J32" s="1693">
        <v>36</v>
      </c>
      <c r="K32" s="1693">
        <v>130</v>
      </c>
      <c r="L32" s="535"/>
    </row>
    <row r="33" spans="1:12" ht="8.1" customHeight="1">
      <c r="A33" s="535"/>
      <c r="B33" s="508"/>
      <c r="C33" s="566"/>
      <c r="D33" s="519"/>
      <c r="E33" s="1700"/>
      <c r="F33" s="1693"/>
      <c r="G33" s="1693"/>
      <c r="H33" s="587"/>
      <c r="I33" s="1700"/>
      <c r="J33" s="1693"/>
      <c r="K33" s="1693"/>
      <c r="L33" s="535"/>
    </row>
    <row r="34" spans="1:12" ht="15.95" customHeight="1">
      <c r="A34" s="535"/>
      <c r="B34" s="548" t="s">
        <v>1117</v>
      </c>
      <c r="C34" s="525"/>
      <c r="D34" s="519">
        <v>2023</v>
      </c>
      <c r="E34" s="1712" t="s">
        <v>29</v>
      </c>
      <c r="F34" s="1698" t="s">
        <v>29</v>
      </c>
      <c r="G34" s="1712" t="s">
        <v>29</v>
      </c>
      <c r="H34" s="587"/>
      <c r="I34" s="1700">
        <f>SUM(J34:K34)</f>
        <v>1760</v>
      </c>
      <c r="J34" s="1693">
        <v>925</v>
      </c>
      <c r="K34" s="1693">
        <v>835</v>
      </c>
      <c r="L34" s="535"/>
    </row>
    <row r="35" spans="1:12" ht="15.95" customHeight="1">
      <c r="A35" s="535"/>
      <c r="B35" s="611" t="s">
        <v>1205</v>
      </c>
      <c r="C35" s="553"/>
      <c r="D35" s="1676">
        <v>2024</v>
      </c>
      <c r="E35" s="1712" t="s">
        <v>29</v>
      </c>
      <c r="F35" s="1698" t="s">
        <v>29</v>
      </c>
      <c r="G35" s="1712" t="s">
        <v>29</v>
      </c>
      <c r="H35" s="587"/>
      <c r="I35" s="1700">
        <f>SUM(J35:K35)</f>
        <v>1938</v>
      </c>
      <c r="J35" s="1693">
        <v>1122</v>
      </c>
      <c r="K35" s="1693">
        <v>816</v>
      </c>
      <c r="L35" s="535"/>
    </row>
    <row r="36" spans="1:12" ht="8.1" customHeight="1">
      <c r="A36" s="535"/>
      <c r="B36" s="508"/>
      <c r="C36" s="566"/>
      <c r="D36" s="519"/>
      <c r="E36" s="1700"/>
      <c r="F36" s="1693"/>
      <c r="G36" s="1693"/>
      <c r="H36" s="587"/>
      <c r="I36" s="1700"/>
      <c r="J36" s="1693"/>
      <c r="K36" s="1693"/>
      <c r="L36" s="535"/>
    </row>
    <row r="37" spans="1:12" ht="15.95" customHeight="1">
      <c r="A37" s="535"/>
      <c r="B37" s="548" t="s">
        <v>747</v>
      </c>
      <c r="C37" s="525"/>
      <c r="D37" s="519">
        <v>2023</v>
      </c>
      <c r="E37" s="1700">
        <f>SUM(F37:G37)</f>
        <v>156</v>
      </c>
      <c r="F37" s="1693">
        <v>90</v>
      </c>
      <c r="G37" s="1693">
        <v>66</v>
      </c>
      <c r="H37" s="587"/>
      <c r="I37" s="1700">
        <f>SUM(J37:K37)</f>
        <v>11755</v>
      </c>
      <c r="J37" s="1693">
        <v>8101</v>
      </c>
      <c r="K37" s="1693">
        <v>3654</v>
      </c>
      <c r="L37" s="535"/>
    </row>
    <row r="38" spans="1:12" ht="15.95" customHeight="1">
      <c r="A38" s="535"/>
      <c r="B38" s="611" t="s">
        <v>748</v>
      </c>
      <c r="C38" s="553"/>
      <c r="D38" s="1676">
        <v>2024</v>
      </c>
      <c r="E38" s="1700">
        <f>SUM(F38:G38)</f>
        <v>129</v>
      </c>
      <c r="F38" s="1693">
        <v>84</v>
      </c>
      <c r="G38" s="1693">
        <v>45</v>
      </c>
      <c r="H38" s="587"/>
      <c r="I38" s="1700">
        <f>SUM(J38:K38)</f>
        <v>14474</v>
      </c>
      <c r="J38" s="1693">
        <v>10111</v>
      </c>
      <c r="K38" s="1693">
        <v>4363</v>
      </c>
      <c r="L38" s="535"/>
    </row>
    <row r="39" spans="1:12" ht="8.1" customHeight="1">
      <c r="A39" s="535"/>
      <c r="B39" s="508"/>
      <c r="C39" s="566"/>
      <c r="D39" s="519"/>
      <c r="E39" s="1700"/>
      <c r="F39" s="1693"/>
      <c r="G39" s="1693"/>
      <c r="H39" s="587"/>
      <c r="I39" s="1700"/>
      <c r="J39" s="1693"/>
      <c r="K39" s="1693"/>
      <c r="L39" s="535"/>
    </row>
    <row r="40" spans="1:12" ht="15.95" customHeight="1">
      <c r="A40" s="535"/>
      <c r="B40" s="548" t="s">
        <v>1115</v>
      </c>
      <c r="C40" s="525"/>
      <c r="D40" s="519">
        <v>2023</v>
      </c>
      <c r="E40" s="1712" t="s">
        <v>29</v>
      </c>
      <c r="F40" s="1698" t="s">
        <v>29</v>
      </c>
      <c r="G40" s="1712" t="s">
        <v>29</v>
      </c>
      <c r="H40" s="587"/>
      <c r="I40" s="1700">
        <f>SUM(J40:K40)</f>
        <v>629</v>
      </c>
      <c r="J40" s="1693">
        <v>319</v>
      </c>
      <c r="K40" s="1693">
        <v>310</v>
      </c>
      <c r="L40" s="535"/>
    </row>
    <row r="41" spans="1:12" ht="15.95" customHeight="1">
      <c r="A41" s="535"/>
      <c r="B41" s="611" t="s">
        <v>1116</v>
      </c>
      <c r="C41" s="553"/>
      <c r="D41" s="1676">
        <v>2024</v>
      </c>
      <c r="E41" s="1712" t="s">
        <v>29</v>
      </c>
      <c r="F41" s="1698" t="s">
        <v>29</v>
      </c>
      <c r="G41" s="1712" t="s">
        <v>29</v>
      </c>
      <c r="H41" s="587"/>
      <c r="I41" s="1700">
        <f>SUM(J41:K41)</f>
        <v>765</v>
      </c>
      <c r="J41" s="1693">
        <v>432</v>
      </c>
      <c r="K41" s="1693">
        <v>333</v>
      </c>
      <c r="L41" s="535"/>
    </row>
    <row r="42" spans="1:12" ht="8.1" customHeight="1">
      <c r="A42" s="535"/>
      <c r="B42" s="508"/>
      <c r="C42" s="566"/>
      <c r="D42" s="519"/>
      <c r="E42" s="1700"/>
      <c r="F42" s="1693"/>
      <c r="G42" s="1693"/>
      <c r="H42" s="587"/>
      <c r="I42" s="1700"/>
      <c r="J42" s="1693"/>
      <c r="K42" s="1693"/>
      <c r="L42" s="535"/>
    </row>
    <row r="43" spans="1:12" ht="15.95" customHeight="1">
      <c r="A43" s="535"/>
      <c r="B43" s="548" t="s">
        <v>749</v>
      </c>
      <c r="C43" s="525"/>
      <c r="D43" s="519">
        <v>2023</v>
      </c>
      <c r="E43" s="1712" t="s">
        <v>29</v>
      </c>
      <c r="F43" s="1698" t="s">
        <v>29</v>
      </c>
      <c r="G43" s="1712" t="s">
        <v>29</v>
      </c>
      <c r="H43" s="587"/>
      <c r="I43" s="1712" t="s">
        <v>29</v>
      </c>
      <c r="J43" s="1698" t="s">
        <v>29</v>
      </c>
      <c r="K43" s="1712" t="s">
        <v>29</v>
      </c>
      <c r="L43" s="535"/>
    </row>
    <row r="44" spans="1:12" ht="15.95" customHeight="1">
      <c r="A44" s="535"/>
      <c r="B44" s="611" t="s">
        <v>750</v>
      </c>
      <c r="C44" s="553"/>
      <c r="D44" s="1676">
        <v>2024</v>
      </c>
      <c r="E44" s="1712" t="s">
        <v>29</v>
      </c>
      <c r="F44" s="1698" t="s">
        <v>29</v>
      </c>
      <c r="G44" s="1712" t="s">
        <v>29</v>
      </c>
      <c r="H44" s="587"/>
      <c r="I44" s="1712" t="s">
        <v>29</v>
      </c>
      <c r="J44" s="1698" t="s">
        <v>29</v>
      </c>
      <c r="K44" s="1712" t="s">
        <v>29</v>
      </c>
      <c r="L44" s="535"/>
    </row>
    <row r="45" spans="1:12" ht="8.1" customHeight="1">
      <c r="A45" s="535"/>
      <c r="B45" s="508"/>
      <c r="C45" s="566"/>
      <c r="D45" s="519"/>
      <c r="E45" s="1700"/>
      <c r="F45" s="1693"/>
      <c r="G45" s="1693"/>
      <c r="H45" s="587"/>
      <c r="I45" s="1700"/>
      <c r="J45" s="1693"/>
      <c r="K45" s="1693"/>
      <c r="L45" s="535"/>
    </row>
    <row r="46" spans="1:12" ht="15.95" customHeight="1">
      <c r="A46" s="535"/>
      <c r="B46" s="548" t="s">
        <v>721</v>
      </c>
      <c r="C46" s="525"/>
      <c r="D46" s="519">
        <v>2023</v>
      </c>
      <c r="E46" s="1700">
        <f>SUM(F46:G46)</f>
        <v>14</v>
      </c>
      <c r="F46" s="1693">
        <v>3</v>
      </c>
      <c r="G46" s="1693">
        <v>11</v>
      </c>
      <c r="H46" s="587"/>
      <c r="I46" s="1700">
        <f>SUM(J46:K46)</f>
        <v>1275</v>
      </c>
      <c r="J46" s="1693">
        <v>426</v>
      </c>
      <c r="K46" s="1693">
        <v>849</v>
      </c>
      <c r="L46" s="535"/>
    </row>
    <row r="47" spans="1:12" ht="15.95" customHeight="1">
      <c r="A47" s="535"/>
      <c r="B47" s="671" t="s">
        <v>722</v>
      </c>
      <c r="C47" s="553"/>
      <c r="D47" s="1676">
        <v>2024</v>
      </c>
      <c r="E47" s="1700">
        <f>SUM(F47:G47)</f>
        <v>22</v>
      </c>
      <c r="F47" s="1693">
        <v>8</v>
      </c>
      <c r="G47" s="1693">
        <v>14</v>
      </c>
      <c r="H47" s="587"/>
      <c r="I47" s="1700">
        <f>SUM(J47:K47)</f>
        <v>1660</v>
      </c>
      <c r="J47" s="1693">
        <v>543</v>
      </c>
      <c r="K47" s="1693">
        <v>1117</v>
      </c>
      <c r="L47" s="535"/>
    </row>
    <row r="48" spans="1:12" ht="8.1" customHeight="1" thickBot="1">
      <c r="A48" s="567"/>
      <c r="B48" s="568"/>
      <c r="C48" s="601"/>
      <c r="D48" s="602"/>
      <c r="E48" s="1713"/>
      <c r="F48" s="1694"/>
      <c r="G48" s="1694"/>
      <c r="H48" s="590"/>
      <c r="I48" s="1713"/>
      <c r="J48" s="1697"/>
      <c r="K48" s="1715"/>
      <c r="L48" s="567"/>
    </row>
    <row r="49" spans="1:12" s="594" customFormat="1" ht="14.25" customHeight="1">
      <c r="A49" s="479"/>
      <c r="B49" s="479"/>
      <c r="C49" s="479"/>
      <c r="D49" s="519"/>
      <c r="E49" s="1695"/>
      <c r="F49" s="1695"/>
      <c r="G49" s="1714"/>
      <c r="H49" s="592"/>
      <c r="I49" s="1696"/>
      <c r="J49" s="1696"/>
      <c r="K49" s="1716"/>
      <c r="L49" s="374" t="s">
        <v>804</v>
      </c>
    </row>
    <row r="50" spans="1:12" s="1684" customFormat="1" ht="14.25" customHeight="1">
      <c r="A50" s="1683"/>
      <c r="B50" s="1683"/>
      <c r="C50" s="1683"/>
      <c r="D50" s="519"/>
      <c r="E50" s="1696"/>
      <c r="F50" s="1696"/>
      <c r="G50" s="1696"/>
      <c r="H50" s="1683"/>
      <c r="I50" s="1696"/>
      <c r="J50" s="1696"/>
      <c r="K50" s="1716"/>
      <c r="L50" s="375" t="s">
        <v>786</v>
      </c>
    </row>
    <row r="51" spans="1:12">
      <c r="D51" s="519"/>
    </row>
    <row r="52" spans="1:12">
      <c r="D52" s="519"/>
    </row>
    <row r="53" spans="1:12">
      <c r="D53" s="519"/>
    </row>
    <row r="54" spans="1:12">
      <c r="D54" s="519"/>
    </row>
    <row r="55" spans="1:12">
      <c r="D55" s="519"/>
    </row>
    <row r="56" spans="1:12">
      <c r="D56" s="519"/>
    </row>
    <row r="57" spans="1:12">
      <c r="D57" s="519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Y91"/>
  <sheetViews>
    <sheetView view="pageBreakPreview" zoomScale="80" zoomScaleNormal="100" zoomScaleSheetLayoutView="80" workbookViewId="0">
      <selection activeCell="P1" sqref="P1:P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8.140625" style="155" customWidth="1"/>
    <col min="4" max="4" width="11.28515625" style="156" customWidth="1"/>
    <col min="5" max="7" width="13.7109375" style="157" customWidth="1"/>
    <col min="8" max="8" width="2" style="157" customWidth="1"/>
    <col min="9" max="11" width="13.7109375" style="157" customWidth="1"/>
    <col min="12" max="12" width="2" style="157" customWidth="1"/>
    <col min="13" max="15" width="13.7109375" style="157" customWidth="1"/>
    <col min="16" max="16" width="1.85546875" style="155" customWidth="1"/>
    <col min="17" max="16384" width="11.85546875" style="155"/>
  </cols>
  <sheetData>
    <row r="1" spans="1:16">
      <c r="P1" s="2380" t="s">
        <v>110</v>
      </c>
    </row>
    <row r="2" spans="1:16">
      <c r="P2" s="2381" t="s">
        <v>111</v>
      </c>
    </row>
    <row r="3" spans="1:16" ht="8.1" customHeight="1">
      <c r="G3" s="155"/>
    </row>
    <row r="4" spans="1:16" ht="8.1" customHeight="1"/>
    <row r="5" spans="1:16" s="158" customFormat="1" ht="20.100000000000001" customHeight="1">
      <c r="B5" s="159" t="s">
        <v>1399</v>
      </c>
      <c r="C5" s="160" t="s">
        <v>777</v>
      </c>
      <c r="D5" s="161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6" s="1950" customFormat="1" ht="20.100000000000001" customHeight="1">
      <c r="B6" s="1951"/>
      <c r="C6" s="2014" t="s">
        <v>1146</v>
      </c>
      <c r="D6" s="1953"/>
      <c r="E6" s="1951"/>
      <c r="F6" s="1951"/>
      <c r="G6" s="1951"/>
      <c r="H6" s="1951"/>
      <c r="I6" s="1951"/>
      <c r="J6" s="1951"/>
      <c r="K6" s="1951"/>
      <c r="L6" s="1951"/>
      <c r="M6" s="1951"/>
      <c r="N6" s="1951"/>
      <c r="O6" s="1951"/>
    </row>
    <row r="7" spans="1:16" s="164" customFormat="1" ht="16.5" customHeight="1">
      <c r="B7" s="165" t="s">
        <v>1400</v>
      </c>
      <c r="C7" s="166" t="s">
        <v>1187</v>
      </c>
      <c r="D7" s="167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</row>
    <row r="8" spans="1:16" s="164" customFormat="1" ht="16.5" customHeight="1">
      <c r="B8" s="165"/>
      <c r="C8" s="1073"/>
      <c r="D8" s="167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6" s="168" customFormat="1" ht="9.9499999999999993" customHeight="1" thickBot="1">
      <c r="B9" s="169"/>
      <c r="C9" s="169"/>
      <c r="D9" s="170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</row>
    <row r="10" spans="1:16" s="177" customFormat="1" ht="5.25" customHeight="1" thickTop="1">
      <c r="A10" s="172"/>
      <c r="B10" s="173"/>
      <c r="C10" s="174"/>
      <c r="D10" s="175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</row>
    <row r="11" spans="1:16" s="177" customFormat="1" ht="16.5" customHeight="1">
      <c r="A11" s="178"/>
      <c r="B11" s="178" t="s">
        <v>0</v>
      </c>
      <c r="C11" s="179"/>
      <c r="D11" s="180" t="s">
        <v>1</v>
      </c>
      <c r="E11" s="2297" t="s">
        <v>787</v>
      </c>
      <c r="F11" s="2297"/>
      <c r="G11" s="2297"/>
      <c r="H11" s="2297"/>
      <c r="I11" s="2297"/>
      <c r="J11" s="2297"/>
      <c r="K11" s="2297"/>
      <c r="L11" s="2297"/>
      <c r="M11" s="2297"/>
      <c r="N11" s="2297"/>
      <c r="O11" s="2297"/>
      <c r="P11" s="181"/>
    </row>
    <row r="12" spans="1:16" s="177" customFormat="1" ht="16.5" customHeight="1">
      <c r="A12" s="183"/>
      <c r="B12" s="183" t="s">
        <v>5</v>
      </c>
      <c r="C12" s="184"/>
      <c r="D12" s="185" t="s">
        <v>6</v>
      </c>
      <c r="E12" s="2298" t="s">
        <v>772</v>
      </c>
      <c r="F12" s="2298"/>
      <c r="G12" s="2298"/>
      <c r="H12" s="2298"/>
      <c r="I12" s="2298"/>
      <c r="J12" s="2298"/>
      <c r="K12" s="2298"/>
      <c r="L12" s="2298"/>
      <c r="M12" s="2298"/>
      <c r="N12" s="2298"/>
      <c r="O12" s="2298"/>
      <c r="P12" s="186"/>
    </row>
    <row r="13" spans="1:16" s="177" customFormat="1">
      <c r="A13" s="183"/>
      <c r="B13" s="183"/>
      <c r="C13" s="184"/>
      <c r="D13" s="185"/>
      <c r="E13" s="2302" t="s">
        <v>767</v>
      </c>
      <c r="F13" s="2302"/>
      <c r="G13" s="2302"/>
      <c r="H13" s="180"/>
      <c r="I13" s="2302" t="s">
        <v>768</v>
      </c>
      <c r="J13" s="2302"/>
      <c r="K13" s="2302"/>
      <c r="L13" s="180"/>
      <c r="M13" s="2302" t="s">
        <v>769</v>
      </c>
      <c r="N13" s="2302"/>
      <c r="O13" s="2302"/>
      <c r="P13" s="186"/>
    </row>
    <row r="14" spans="1:16" s="177" customFormat="1">
      <c r="A14" s="183"/>
      <c r="B14" s="183"/>
      <c r="C14" s="184"/>
      <c r="D14" s="185"/>
      <c r="E14" s="1070" t="s">
        <v>2</v>
      </c>
      <c r="F14" s="1070" t="s">
        <v>775</v>
      </c>
      <c r="G14" s="1070" t="s">
        <v>34</v>
      </c>
      <c r="H14" s="1070"/>
      <c r="I14" s="1070" t="s">
        <v>2</v>
      </c>
      <c r="J14" s="1070" t="s">
        <v>775</v>
      </c>
      <c r="K14" s="1070" t="s">
        <v>34</v>
      </c>
      <c r="L14" s="1070"/>
      <c r="M14" s="1070" t="s">
        <v>2</v>
      </c>
      <c r="N14" s="1070" t="s">
        <v>775</v>
      </c>
      <c r="O14" s="1070" t="s">
        <v>34</v>
      </c>
      <c r="P14" s="186"/>
    </row>
    <row r="15" spans="1:16" s="177" customFormat="1">
      <c r="A15" s="183"/>
      <c r="B15" s="183"/>
      <c r="C15" s="184"/>
      <c r="D15" s="185"/>
      <c r="E15" s="1071" t="s">
        <v>7</v>
      </c>
      <c r="F15" s="1071" t="s">
        <v>35</v>
      </c>
      <c r="G15" s="1071" t="s">
        <v>36</v>
      </c>
      <c r="H15" s="1071"/>
      <c r="I15" s="1071" t="s">
        <v>7</v>
      </c>
      <c r="J15" s="1071" t="s">
        <v>35</v>
      </c>
      <c r="K15" s="1071" t="s">
        <v>36</v>
      </c>
      <c r="L15" s="1071"/>
      <c r="M15" s="1071" t="s">
        <v>7</v>
      </c>
      <c r="N15" s="1071" t="s">
        <v>35</v>
      </c>
      <c r="O15" s="1071" t="s">
        <v>36</v>
      </c>
      <c r="P15" s="186"/>
    </row>
    <row r="16" spans="1:16" s="177" customFormat="1" ht="7.5" customHeight="1">
      <c r="A16" s="189"/>
      <c r="B16" s="189"/>
      <c r="C16" s="190"/>
      <c r="D16" s="191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</row>
    <row r="17" spans="2:15" ht="8.1" customHeight="1">
      <c r="B17" s="288"/>
      <c r="C17" s="288"/>
      <c r="D17" s="289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</row>
    <row r="18" spans="2:15" s="193" customFormat="1" ht="15" customHeight="1">
      <c r="B18" s="198" t="s">
        <v>12</v>
      </c>
      <c r="C18" s="199"/>
      <c r="D18" s="200">
        <v>2022</v>
      </c>
      <c r="E18" s="291">
        <f t="shared" ref="E18:G18" si="0">SUM(E22,E26,E30,E34,E38,E42,E46,E50,E54,E58,E62,E66,E70,E74,E78,E82)</f>
        <v>40604</v>
      </c>
      <c r="F18" s="291">
        <f t="shared" si="0"/>
        <v>22138</v>
      </c>
      <c r="G18" s="291">
        <f t="shared" si="0"/>
        <v>18466</v>
      </c>
      <c r="H18" s="291"/>
      <c r="I18" s="291">
        <f t="shared" ref="I18" si="1">SUM(I22,I26,I30,I34,I38,I42,I46,I50,I54,I58,I62,I66,I70,I74,I78,I82)</f>
        <v>20838</v>
      </c>
      <c r="J18" s="291">
        <f t="shared" ref="J18:K18" si="2">SUM(J22,J26,J30,J34,J38,J42,J46,J50,J54,J58,J62,J66,J70,J74,J78,J82)</f>
        <v>11318</v>
      </c>
      <c r="K18" s="291">
        <f t="shared" si="2"/>
        <v>9520</v>
      </c>
      <c r="L18" s="291"/>
      <c r="M18" s="291">
        <f t="shared" ref="M18" si="3">SUM(M22,M26,M30,M34,M38,M42,M46,M50,M54,M58,M62,M66,M70,M74,M78,M82)</f>
        <v>3163</v>
      </c>
      <c r="N18" s="291">
        <f t="shared" ref="N18:O18" si="4">SUM(N22,N26,N30,N34,N38,N42,N46,N50,N54,N58,N62,N66,N70,N74,N78,N82)</f>
        <v>1709</v>
      </c>
      <c r="O18" s="291">
        <f t="shared" si="4"/>
        <v>1454</v>
      </c>
    </row>
    <row r="19" spans="2:15" s="193" customFormat="1" ht="15" customHeight="1">
      <c r="B19" s="199"/>
      <c r="C19" s="199"/>
      <c r="D19" s="200">
        <v>2023</v>
      </c>
      <c r="E19" s="291">
        <f t="shared" ref="E19:G19" si="5">SUM(E23,E27,E31,E35,E39,E43,E47,E51,E55,E59,E63,E67,E71,E75,E79,E83)</f>
        <v>43533</v>
      </c>
      <c r="F19" s="291">
        <f t="shared" si="5"/>
        <v>23646</v>
      </c>
      <c r="G19" s="291">
        <f t="shared" si="5"/>
        <v>19887</v>
      </c>
      <c r="H19" s="291"/>
      <c r="I19" s="291">
        <f t="shared" ref="I19" si="6">SUM(I23,I27,I31,I35,I39,I43,I47,I51,I55,I59,I63,I67,I71,I75,I79,I83)</f>
        <v>21885</v>
      </c>
      <c r="J19" s="291">
        <f t="shared" ref="J19:K19" si="7">SUM(J23,J27,J31,J35,J39,J43,J47,J51,J55,J59,J63,J67,J71,J75,J79,J83)</f>
        <v>12559</v>
      </c>
      <c r="K19" s="291">
        <f t="shared" si="7"/>
        <v>9326</v>
      </c>
      <c r="L19" s="291"/>
      <c r="M19" s="291">
        <f t="shared" ref="M19" si="8">SUM(M23,M27,M31,M35,M39,M43,M47,M51,M55,M59,M63,M67,M71,M75,M79,M83)</f>
        <v>2702</v>
      </c>
      <c r="N19" s="291">
        <f t="shared" ref="N19:O19" si="9">SUM(N23,N27,N31,N35,N39,N43,N47,N51,N55,N59,N63,N67,N71,N75,N79,N83)</f>
        <v>1261</v>
      </c>
      <c r="O19" s="291">
        <f t="shared" si="9"/>
        <v>1441</v>
      </c>
    </row>
    <row r="20" spans="2:15" s="193" customFormat="1" ht="15" customHeight="1">
      <c r="B20" s="199"/>
      <c r="C20" s="199"/>
      <c r="D20" s="200">
        <v>2024</v>
      </c>
      <c r="E20" s="291">
        <f t="shared" ref="E20:G20" si="10">SUM(E24,E28,E32,E36,E40,E44,E48,E52,E56,E60,E64,E68,E72,E76,E80,E84)</f>
        <v>47984</v>
      </c>
      <c r="F20" s="291">
        <f t="shared" si="10"/>
        <v>26121</v>
      </c>
      <c r="G20" s="291">
        <f t="shared" si="10"/>
        <v>21863</v>
      </c>
      <c r="H20" s="291"/>
      <c r="I20" s="291">
        <f t="shared" ref="I20" si="11">SUM(I24,I28,I32,I36,I40,I44,I48,I52,I56,I60,I64,I68,I72,I76,I80,I84)</f>
        <v>20265</v>
      </c>
      <c r="J20" s="291">
        <f t="shared" ref="J20:K20" si="12">SUM(J24,J28,J32,J36,J40,J44,J48,J52,J56,J60,J64,J68,J72,J76,J80,J84)</f>
        <v>11698</v>
      </c>
      <c r="K20" s="291">
        <f t="shared" si="12"/>
        <v>8567</v>
      </c>
      <c r="L20" s="291"/>
      <c r="M20" s="202" t="s">
        <v>1349</v>
      </c>
      <c r="N20" s="202" t="s">
        <v>1349</v>
      </c>
      <c r="O20" s="202" t="s">
        <v>1349</v>
      </c>
    </row>
    <row r="21" spans="2:15" s="193" customFormat="1" ht="8.1" customHeight="1">
      <c r="B21" s="199"/>
      <c r="C21" s="199"/>
      <c r="D21" s="205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</row>
    <row r="22" spans="2:15" s="193" customFormat="1" ht="15" customHeight="1">
      <c r="B22" s="206" t="s">
        <v>13</v>
      </c>
      <c r="C22" s="206"/>
      <c r="D22" s="205">
        <v>2022</v>
      </c>
      <c r="E22" s="56">
        <f>SUM(F22:G22)</f>
        <v>839</v>
      </c>
      <c r="F22" s="56">
        <v>438</v>
      </c>
      <c r="G22" s="56">
        <v>401</v>
      </c>
      <c r="H22" s="862"/>
      <c r="I22" s="395" t="s">
        <v>29</v>
      </c>
      <c r="J22" s="395" t="s">
        <v>29</v>
      </c>
      <c r="K22" s="395" t="s">
        <v>29</v>
      </c>
      <c r="L22" s="862"/>
      <c r="M22" s="56" t="s">
        <v>1349</v>
      </c>
      <c r="N22" s="56" t="s">
        <v>1349</v>
      </c>
      <c r="O22" s="56" t="s">
        <v>1349</v>
      </c>
    </row>
    <row r="23" spans="2:15" s="193" customFormat="1" ht="15" customHeight="1">
      <c r="B23" s="206"/>
      <c r="C23" s="206"/>
      <c r="D23" s="205">
        <v>2023</v>
      </c>
      <c r="E23" s="56">
        <f t="shared" ref="E23:E24" si="13">SUM(F23:G23)</f>
        <v>875</v>
      </c>
      <c r="F23" s="56">
        <v>462</v>
      </c>
      <c r="G23" s="56">
        <v>413</v>
      </c>
      <c r="H23" s="862"/>
      <c r="I23" s="395" t="s">
        <v>29</v>
      </c>
      <c r="J23" s="395" t="s">
        <v>29</v>
      </c>
      <c r="K23" s="395" t="s">
        <v>29</v>
      </c>
      <c r="L23" s="862"/>
      <c r="M23" s="56" t="s">
        <v>1349</v>
      </c>
      <c r="N23" s="56" t="s">
        <v>1349</v>
      </c>
      <c r="O23" s="56" t="s">
        <v>1349</v>
      </c>
    </row>
    <row r="24" spans="2:15" s="193" customFormat="1" ht="15" customHeight="1">
      <c r="B24" s="206"/>
      <c r="C24" s="206"/>
      <c r="D24" s="205">
        <v>2024</v>
      </c>
      <c r="E24" s="56">
        <f t="shared" si="13"/>
        <v>972</v>
      </c>
      <c r="F24" s="56">
        <v>506</v>
      </c>
      <c r="G24" s="56">
        <v>466</v>
      </c>
      <c r="H24" s="862"/>
      <c r="I24" s="395" t="s">
        <v>29</v>
      </c>
      <c r="J24" s="395" t="s">
        <v>29</v>
      </c>
      <c r="K24" s="395" t="s">
        <v>29</v>
      </c>
      <c r="L24" s="862"/>
      <c r="M24" s="56" t="s">
        <v>1349</v>
      </c>
      <c r="N24" s="56" t="s">
        <v>1349</v>
      </c>
      <c r="O24" s="56" t="s">
        <v>1349</v>
      </c>
    </row>
    <row r="25" spans="2:15" s="193" customFormat="1" ht="8.1" customHeight="1">
      <c r="B25" s="206"/>
      <c r="C25" s="206"/>
      <c r="D25" s="205"/>
      <c r="E25" s="56"/>
      <c r="F25" s="56"/>
      <c r="G25" s="56"/>
      <c r="H25" s="862"/>
      <c r="I25" s="56"/>
      <c r="J25" s="395"/>
      <c r="K25" s="395"/>
      <c r="L25" s="862"/>
      <c r="M25" s="56"/>
      <c r="N25" s="395"/>
      <c r="O25" s="395"/>
    </row>
    <row r="26" spans="2:15" s="193" customFormat="1" ht="15" customHeight="1">
      <c r="B26" s="206" t="s">
        <v>14</v>
      </c>
      <c r="C26" s="206"/>
      <c r="D26" s="205">
        <v>2022</v>
      </c>
      <c r="E26" s="56">
        <f>SUM(F26:G26)</f>
        <v>9477</v>
      </c>
      <c r="F26" s="56">
        <v>5233</v>
      </c>
      <c r="G26" s="56">
        <v>4244</v>
      </c>
      <c r="H26" s="862"/>
      <c r="I26" s="56">
        <f>SUM(J26:K26)</f>
        <v>7255</v>
      </c>
      <c r="J26" s="395">
        <v>3500</v>
      </c>
      <c r="K26" s="395">
        <v>3755</v>
      </c>
      <c r="L26" s="862"/>
      <c r="M26" s="56" t="s">
        <v>1349</v>
      </c>
      <c r="N26" s="56" t="s">
        <v>1349</v>
      </c>
      <c r="O26" s="56" t="s">
        <v>1349</v>
      </c>
    </row>
    <row r="27" spans="2:15" s="193" customFormat="1" ht="15" customHeight="1">
      <c r="B27" s="206"/>
      <c r="C27" s="206"/>
      <c r="D27" s="205">
        <v>2023</v>
      </c>
      <c r="E27" s="56">
        <f t="shared" ref="E27:E28" si="14">SUM(F27:G27)</f>
        <v>10959</v>
      </c>
      <c r="F27" s="56">
        <v>6056</v>
      </c>
      <c r="G27" s="56">
        <v>4903</v>
      </c>
      <c r="H27" s="862"/>
      <c r="I27" s="56">
        <f t="shared" ref="I27:I28" si="15">SUM(J27:K27)</f>
        <v>7488</v>
      </c>
      <c r="J27" s="395">
        <v>4268</v>
      </c>
      <c r="K27" s="395">
        <v>3220</v>
      </c>
      <c r="L27" s="862"/>
      <c r="M27" s="56" t="s">
        <v>1349</v>
      </c>
      <c r="N27" s="56" t="s">
        <v>1349</v>
      </c>
      <c r="O27" s="56" t="s">
        <v>1349</v>
      </c>
    </row>
    <row r="28" spans="2:15" s="193" customFormat="1" ht="15" customHeight="1">
      <c r="B28" s="206"/>
      <c r="C28" s="206"/>
      <c r="D28" s="205">
        <v>2024</v>
      </c>
      <c r="E28" s="56">
        <f t="shared" si="14"/>
        <v>12523</v>
      </c>
      <c r="F28" s="56">
        <v>6946</v>
      </c>
      <c r="G28" s="56">
        <v>5577</v>
      </c>
      <c r="H28" s="862"/>
      <c r="I28" s="56">
        <f t="shared" si="15"/>
        <v>7807</v>
      </c>
      <c r="J28" s="395">
        <v>4408</v>
      </c>
      <c r="K28" s="395">
        <v>3399</v>
      </c>
      <c r="L28" s="862"/>
      <c r="M28" s="56" t="s">
        <v>1349</v>
      </c>
      <c r="N28" s="56" t="s">
        <v>1349</v>
      </c>
      <c r="O28" s="56" t="s">
        <v>1349</v>
      </c>
    </row>
    <row r="29" spans="2:15" s="193" customFormat="1" ht="8.1" customHeight="1">
      <c r="B29" s="206"/>
      <c r="C29" s="206"/>
      <c r="D29" s="205"/>
      <c r="E29" s="56"/>
      <c r="F29" s="56"/>
      <c r="G29" s="56"/>
      <c r="H29" s="862"/>
      <c r="I29" s="56"/>
      <c r="J29" s="395"/>
      <c r="K29" s="395"/>
      <c r="L29" s="862"/>
      <c r="M29" s="56"/>
      <c r="N29" s="395"/>
      <c r="O29" s="395"/>
    </row>
    <row r="30" spans="2:15" s="193" customFormat="1" ht="15" customHeight="1">
      <c r="B30" s="206" t="s">
        <v>15</v>
      </c>
      <c r="C30" s="206"/>
      <c r="D30" s="205">
        <v>2022</v>
      </c>
      <c r="E30" s="56" t="s">
        <v>29</v>
      </c>
      <c r="F30" s="56" t="s">
        <v>29</v>
      </c>
      <c r="G30" s="56" t="s">
        <v>29</v>
      </c>
      <c r="H30" s="862"/>
      <c r="I30" s="56">
        <f>SUM(J30:K30)</f>
        <v>6872</v>
      </c>
      <c r="J30" s="395">
        <v>3810</v>
      </c>
      <c r="K30" s="395">
        <v>3062</v>
      </c>
      <c r="L30" s="862"/>
      <c r="M30" s="56">
        <f>SUM(N30:O30)</f>
        <v>1949</v>
      </c>
      <c r="N30" s="395">
        <v>1129</v>
      </c>
      <c r="O30" s="395">
        <v>820</v>
      </c>
    </row>
    <row r="31" spans="2:15" s="193" customFormat="1" ht="15" customHeight="1">
      <c r="B31" s="206"/>
      <c r="C31" s="206"/>
      <c r="D31" s="205">
        <v>2023</v>
      </c>
      <c r="E31" s="56">
        <f t="shared" ref="E31:E32" si="16">SUM(F31:G31)</f>
        <v>822</v>
      </c>
      <c r="F31" s="56">
        <v>431</v>
      </c>
      <c r="G31" s="56">
        <v>391</v>
      </c>
      <c r="H31" s="862"/>
      <c r="I31" s="56">
        <f t="shared" ref="I31:I32" si="17">SUM(J31:K31)</f>
        <v>8140</v>
      </c>
      <c r="J31" s="395">
        <v>4524</v>
      </c>
      <c r="K31" s="395">
        <v>3616</v>
      </c>
      <c r="L31" s="862"/>
      <c r="M31" s="56">
        <f t="shared" ref="M31" si="18">SUM(N31:O31)</f>
        <v>1954</v>
      </c>
      <c r="N31" s="395">
        <v>1095</v>
      </c>
      <c r="O31" s="395">
        <v>859</v>
      </c>
    </row>
    <row r="32" spans="2:15" s="193" customFormat="1" ht="15" customHeight="1">
      <c r="B32" s="206"/>
      <c r="C32" s="206"/>
      <c r="D32" s="205">
        <v>2024</v>
      </c>
      <c r="E32" s="56">
        <f t="shared" si="16"/>
        <v>817</v>
      </c>
      <c r="F32" s="56">
        <v>444</v>
      </c>
      <c r="G32" s="56">
        <v>373</v>
      </c>
      <c r="H32" s="862"/>
      <c r="I32" s="56">
        <f t="shared" si="17"/>
        <v>7013</v>
      </c>
      <c r="J32" s="395">
        <v>4012</v>
      </c>
      <c r="K32" s="395">
        <v>3001</v>
      </c>
      <c r="L32" s="862"/>
      <c r="M32" s="56" t="s">
        <v>1349</v>
      </c>
      <c r="N32" s="56" t="s">
        <v>1349</v>
      </c>
      <c r="O32" s="56" t="s">
        <v>1349</v>
      </c>
    </row>
    <row r="33" spans="2:15" s="193" customFormat="1" ht="8.1" customHeight="1">
      <c r="B33" s="206"/>
      <c r="C33" s="206"/>
      <c r="D33" s="205"/>
      <c r="E33" s="56"/>
      <c r="F33" s="56"/>
      <c r="G33" s="56"/>
      <c r="H33" s="862"/>
      <c r="I33" s="56"/>
      <c r="J33" s="395"/>
      <c r="K33" s="395"/>
      <c r="L33" s="862"/>
      <c r="M33" s="56"/>
      <c r="N33" s="395"/>
      <c r="O33" s="395"/>
    </row>
    <row r="34" spans="2:15" s="193" customFormat="1" ht="15" customHeight="1">
      <c r="B34" s="206" t="s">
        <v>16</v>
      </c>
      <c r="C34" s="212"/>
      <c r="D34" s="205">
        <v>2022</v>
      </c>
      <c r="E34" s="56" t="s">
        <v>1349</v>
      </c>
      <c r="F34" s="56" t="s">
        <v>1349</v>
      </c>
      <c r="G34" s="56" t="s">
        <v>1349</v>
      </c>
      <c r="H34" s="862"/>
      <c r="I34" s="56" t="s">
        <v>1349</v>
      </c>
      <c r="J34" s="56" t="s">
        <v>1349</v>
      </c>
      <c r="K34" s="56" t="s">
        <v>1349</v>
      </c>
      <c r="L34" s="862"/>
      <c r="M34" s="56" t="s">
        <v>1349</v>
      </c>
      <c r="N34" s="56" t="s">
        <v>1349</v>
      </c>
      <c r="O34" s="56" t="s">
        <v>1349</v>
      </c>
    </row>
    <row r="35" spans="2:15" s="193" customFormat="1" ht="15" customHeight="1">
      <c r="B35" s="206"/>
      <c r="C35" s="212"/>
      <c r="D35" s="205">
        <v>2023</v>
      </c>
      <c r="E35" s="56" t="s">
        <v>1349</v>
      </c>
      <c r="F35" s="56" t="s">
        <v>1349</v>
      </c>
      <c r="G35" s="56" t="s">
        <v>1349</v>
      </c>
      <c r="H35" s="862"/>
      <c r="I35" s="56" t="s">
        <v>1349</v>
      </c>
      <c r="J35" s="56" t="s">
        <v>1349</v>
      </c>
      <c r="K35" s="56" t="s">
        <v>1349</v>
      </c>
      <c r="L35" s="862"/>
      <c r="M35" s="56" t="s">
        <v>1349</v>
      </c>
      <c r="N35" s="56" t="s">
        <v>1349</v>
      </c>
      <c r="O35" s="56" t="s">
        <v>1349</v>
      </c>
    </row>
    <row r="36" spans="2:15" s="193" customFormat="1" ht="15" customHeight="1">
      <c r="B36" s="206"/>
      <c r="C36" s="212"/>
      <c r="D36" s="205">
        <v>2024</v>
      </c>
      <c r="E36" s="56" t="s">
        <v>1349</v>
      </c>
      <c r="F36" s="56" t="s">
        <v>1349</v>
      </c>
      <c r="G36" s="56" t="s">
        <v>1349</v>
      </c>
      <c r="H36" s="862"/>
      <c r="I36" s="56" t="s">
        <v>1349</v>
      </c>
      <c r="J36" s="56" t="s">
        <v>1349</v>
      </c>
      <c r="K36" s="56" t="s">
        <v>1349</v>
      </c>
      <c r="L36" s="862"/>
      <c r="M36" s="56" t="s">
        <v>1349</v>
      </c>
      <c r="N36" s="56" t="s">
        <v>1349</v>
      </c>
      <c r="O36" s="56" t="s">
        <v>1349</v>
      </c>
    </row>
    <row r="37" spans="2:15" s="193" customFormat="1" ht="8.1" customHeight="1">
      <c r="B37" s="206"/>
      <c r="C37" s="212"/>
      <c r="D37" s="205"/>
      <c r="E37" s="56"/>
      <c r="F37" s="56"/>
      <c r="G37" s="56"/>
      <c r="H37" s="862"/>
      <c r="I37" s="56"/>
      <c r="J37" s="395"/>
      <c r="K37" s="395"/>
      <c r="L37" s="862"/>
      <c r="M37" s="56"/>
      <c r="N37" s="395"/>
      <c r="O37" s="395"/>
    </row>
    <row r="38" spans="2:15" s="193" customFormat="1" ht="15" customHeight="1">
      <c r="B38" s="206" t="s">
        <v>17</v>
      </c>
      <c r="C38" s="199"/>
      <c r="D38" s="205">
        <v>2022</v>
      </c>
      <c r="E38" s="56" t="s">
        <v>1349</v>
      </c>
      <c r="F38" s="56" t="s">
        <v>1349</v>
      </c>
      <c r="G38" s="56" t="s">
        <v>1349</v>
      </c>
      <c r="H38" s="862"/>
      <c r="I38" s="56" t="s">
        <v>1349</v>
      </c>
      <c r="J38" s="56" t="s">
        <v>1349</v>
      </c>
      <c r="K38" s="56" t="s">
        <v>1349</v>
      </c>
      <c r="L38" s="862"/>
      <c r="M38" s="56" t="s">
        <v>1349</v>
      </c>
      <c r="N38" s="56" t="s">
        <v>1349</v>
      </c>
      <c r="O38" s="56" t="s">
        <v>1349</v>
      </c>
    </row>
    <row r="39" spans="2:15" s="193" customFormat="1" ht="15" customHeight="1">
      <c r="B39" s="206"/>
      <c r="C39" s="199"/>
      <c r="D39" s="205">
        <v>2023</v>
      </c>
      <c r="E39" s="56" t="s">
        <v>1349</v>
      </c>
      <c r="F39" s="56" t="s">
        <v>1349</v>
      </c>
      <c r="G39" s="56" t="s">
        <v>1349</v>
      </c>
      <c r="H39" s="862"/>
      <c r="I39" s="56" t="s">
        <v>1349</v>
      </c>
      <c r="J39" s="56" t="s">
        <v>1349</v>
      </c>
      <c r="K39" s="56" t="s">
        <v>1349</v>
      </c>
      <c r="L39" s="862"/>
      <c r="M39" s="56" t="s">
        <v>1349</v>
      </c>
      <c r="N39" s="56" t="s">
        <v>1349</v>
      </c>
      <c r="O39" s="56" t="s">
        <v>1349</v>
      </c>
    </row>
    <row r="40" spans="2:15" s="193" customFormat="1" ht="15" customHeight="1">
      <c r="B40" s="206"/>
      <c r="C40" s="199"/>
      <c r="D40" s="205">
        <v>2024</v>
      </c>
      <c r="E40" s="56" t="s">
        <v>1349</v>
      </c>
      <c r="F40" s="56" t="s">
        <v>1349</v>
      </c>
      <c r="G40" s="56" t="s">
        <v>1349</v>
      </c>
      <c r="H40" s="862"/>
      <c r="I40" s="56" t="s">
        <v>1349</v>
      </c>
      <c r="J40" s="56" t="s">
        <v>1349</v>
      </c>
      <c r="K40" s="56" t="s">
        <v>1349</v>
      </c>
      <c r="L40" s="862"/>
      <c r="M40" s="56" t="s">
        <v>1349</v>
      </c>
      <c r="N40" s="56" t="s">
        <v>1349</v>
      </c>
      <c r="O40" s="56" t="s">
        <v>1349</v>
      </c>
    </row>
    <row r="41" spans="2:15" s="193" customFormat="1" ht="8.1" customHeight="1">
      <c r="B41" s="206"/>
      <c r="C41" s="199"/>
      <c r="D41" s="205"/>
      <c r="E41" s="56"/>
      <c r="F41" s="56"/>
      <c r="G41" s="56"/>
      <c r="H41" s="862"/>
      <c r="I41" s="56"/>
      <c r="J41" s="395"/>
      <c r="K41" s="395"/>
      <c r="L41" s="862"/>
      <c r="M41" s="56"/>
      <c r="N41" s="395"/>
      <c r="O41" s="395"/>
    </row>
    <row r="42" spans="2:15" s="193" customFormat="1" ht="15" customHeight="1">
      <c r="B42" s="206" t="s">
        <v>18</v>
      </c>
      <c r="C42" s="199"/>
      <c r="D42" s="205">
        <v>2022</v>
      </c>
      <c r="E42" s="56">
        <f>SUM(F42:G42)</f>
        <v>1444</v>
      </c>
      <c r="F42" s="56">
        <v>779</v>
      </c>
      <c r="G42" s="56">
        <v>665</v>
      </c>
      <c r="H42" s="862"/>
      <c r="I42" s="56">
        <f>SUM(J42:K42)</f>
        <v>1082</v>
      </c>
      <c r="J42" s="395">
        <v>630</v>
      </c>
      <c r="K42" s="395">
        <v>452</v>
      </c>
      <c r="L42" s="862"/>
      <c r="M42" s="56" t="s">
        <v>1349</v>
      </c>
      <c r="N42" s="56" t="s">
        <v>1349</v>
      </c>
      <c r="O42" s="56" t="s">
        <v>1349</v>
      </c>
    </row>
    <row r="43" spans="2:15" s="193" customFormat="1" ht="15" customHeight="1">
      <c r="B43" s="206"/>
      <c r="C43" s="199"/>
      <c r="D43" s="205">
        <v>2023</v>
      </c>
      <c r="E43" s="56">
        <f t="shared" ref="E43:E44" si="19">SUM(F43:G43)</f>
        <v>1478</v>
      </c>
      <c r="F43" s="56">
        <v>792</v>
      </c>
      <c r="G43" s="56">
        <v>686</v>
      </c>
      <c r="H43" s="862"/>
      <c r="I43" s="56">
        <f t="shared" ref="I43:I44" si="20">SUM(J43:K43)</f>
        <v>986</v>
      </c>
      <c r="J43" s="395">
        <v>570</v>
      </c>
      <c r="K43" s="395">
        <v>416</v>
      </c>
      <c r="L43" s="862"/>
      <c r="M43" s="56" t="s">
        <v>1349</v>
      </c>
      <c r="N43" s="56" t="s">
        <v>1349</v>
      </c>
      <c r="O43" s="56" t="s">
        <v>1349</v>
      </c>
    </row>
    <row r="44" spans="2:15" s="193" customFormat="1" ht="15" customHeight="1">
      <c r="B44" s="206"/>
      <c r="C44" s="199"/>
      <c r="D44" s="205">
        <v>2024</v>
      </c>
      <c r="E44" s="56">
        <f t="shared" si="19"/>
        <v>1567</v>
      </c>
      <c r="F44" s="56">
        <v>831</v>
      </c>
      <c r="G44" s="56">
        <v>736</v>
      </c>
      <c r="H44" s="862"/>
      <c r="I44" s="56">
        <f t="shared" si="20"/>
        <v>902</v>
      </c>
      <c r="J44" s="395">
        <v>510</v>
      </c>
      <c r="K44" s="395">
        <v>392</v>
      </c>
      <c r="L44" s="862"/>
      <c r="M44" s="56" t="s">
        <v>1349</v>
      </c>
      <c r="N44" s="56" t="s">
        <v>1349</v>
      </c>
      <c r="O44" s="56" t="s">
        <v>1349</v>
      </c>
    </row>
    <row r="45" spans="2:15" s="193" customFormat="1" ht="8.1" customHeight="1">
      <c r="B45" s="206"/>
      <c r="C45" s="199"/>
      <c r="D45" s="205"/>
      <c r="E45" s="56"/>
      <c r="F45" s="56"/>
      <c r="G45" s="56"/>
      <c r="H45" s="862"/>
      <c r="I45" s="56"/>
      <c r="J45" s="395"/>
      <c r="K45" s="395"/>
      <c r="L45" s="862"/>
      <c r="M45" s="56"/>
      <c r="N45" s="395"/>
      <c r="O45" s="395"/>
    </row>
    <row r="46" spans="2:15" s="193" customFormat="1" ht="15" customHeight="1">
      <c r="B46" s="206" t="s">
        <v>19</v>
      </c>
      <c r="C46" s="199"/>
      <c r="D46" s="205">
        <v>2022</v>
      </c>
      <c r="E46" s="56">
        <f>SUM(F46:G46)</f>
        <v>2886</v>
      </c>
      <c r="F46" s="56">
        <v>1580</v>
      </c>
      <c r="G46" s="56">
        <v>1306</v>
      </c>
      <c r="H46" s="862"/>
      <c r="I46" s="56">
        <f>SUM(J46:K46)</f>
        <v>1814</v>
      </c>
      <c r="J46" s="395">
        <v>1132</v>
      </c>
      <c r="K46" s="395">
        <v>682</v>
      </c>
      <c r="L46" s="862"/>
      <c r="M46" s="56" t="s">
        <v>1349</v>
      </c>
      <c r="N46" s="56" t="s">
        <v>1349</v>
      </c>
      <c r="O46" s="56" t="s">
        <v>1349</v>
      </c>
    </row>
    <row r="47" spans="2:15" s="193" customFormat="1" ht="15" customHeight="1">
      <c r="B47" s="206"/>
      <c r="C47" s="199"/>
      <c r="D47" s="205">
        <v>2023</v>
      </c>
      <c r="E47" s="56">
        <f t="shared" ref="E47:E48" si="21">SUM(F47:G47)</f>
        <v>3313</v>
      </c>
      <c r="F47" s="56">
        <v>1838</v>
      </c>
      <c r="G47" s="56">
        <v>1475</v>
      </c>
      <c r="H47" s="862"/>
      <c r="I47" s="56">
        <f t="shared" ref="I47:I48" si="22">SUM(J47:K47)</f>
        <v>1814</v>
      </c>
      <c r="J47" s="395">
        <v>1132</v>
      </c>
      <c r="K47" s="395">
        <v>682</v>
      </c>
      <c r="L47" s="862"/>
      <c r="M47" s="56" t="s">
        <v>1349</v>
      </c>
      <c r="N47" s="56" t="s">
        <v>1349</v>
      </c>
      <c r="O47" s="56" t="s">
        <v>1349</v>
      </c>
    </row>
    <row r="48" spans="2:15" s="193" customFormat="1" ht="15" customHeight="1">
      <c r="B48" s="206"/>
      <c r="C48" s="199"/>
      <c r="D48" s="205">
        <v>2024</v>
      </c>
      <c r="E48" s="56">
        <f t="shared" si="21"/>
        <v>3564</v>
      </c>
      <c r="F48" s="56">
        <v>2007</v>
      </c>
      <c r="G48" s="56">
        <v>1557</v>
      </c>
      <c r="H48" s="862"/>
      <c r="I48" s="56">
        <f t="shared" si="22"/>
        <v>1772</v>
      </c>
      <c r="J48" s="395">
        <v>1141</v>
      </c>
      <c r="K48" s="395">
        <v>631</v>
      </c>
      <c r="L48" s="862"/>
      <c r="M48" s="56" t="s">
        <v>1349</v>
      </c>
      <c r="N48" s="56" t="s">
        <v>1349</v>
      </c>
      <c r="O48" s="56" t="s">
        <v>1349</v>
      </c>
    </row>
    <row r="49" spans="2:25" s="193" customFormat="1" ht="8.1" customHeight="1">
      <c r="B49" s="206"/>
      <c r="C49" s="199"/>
      <c r="D49" s="205"/>
      <c r="E49" s="56"/>
      <c r="F49" s="56"/>
      <c r="G49" s="56"/>
      <c r="H49" s="862"/>
      <c r="I49" s="56"/>
      <c r="J49" s="395"/>
      <c r="K49" s="395"/>
      <c r="L49" s="862"/>
      <c r="M49" s="56"/>
      <c r="N49" s="395"/>
      <c r="O49" s="395"/>
    </row>
    <row r="50" spans="2:25" s="193" customFormat="1" ht="15" customHeight="1">
      <c r="B50" s="206" t="s">
        <v>20</v>
      </c>
      <c r="C50" s="199"/>
      <c r="D50" s="205">
        <v>2022</v>
      </c>
      <c r="E50" s="56">
        <f>SUM(F50:G50)</f>
        <v>8929</v>
      </c>
      <c r="F50" s="56">
        <v>5040</v>
      </c>
      <c r="G50" s="56">
        <v>3889</v>
      </c>
      <c r="H50" s="862"/>
      <c r="I50" s="56">
        <f>SUM(J50:K50)</f>
        <v>2446</v>
      </c>
      <c r="J50" s="395">
        <v>1461</v>
      </c>
      <c r="K50" s="395">
        <v>985</v>
      </c>
      <c r="L50" s="862"/>
      <c r="M50" s="56" t="s">
        <v>1349</v>
      </c>
      <c r="N50" s="56" t="s">
        <v>1349</v>
      </c>
      <c r="O50" s="56" t="s">
        <v>1349</v>
      </c>
      <c r="P50" s="216"/>
      <c r="Q50" s="216"/>
      <c r="R50" s="216"/>
      <c r="S50" s="216"/>
      <c r="T50" s="216"/>
      <c r="U50" s="216"/>
      <c r="V50" s="216"/>
      <c r="W50" s="216"/>
      <c r="X50" s="216"/>
      <c r="Y50" s="216"/>
    </row>
    <row r="51" spans="2:25" s="193" customFormat="1" ht="15" customHeight="1">
      <c r="B51" s="206"/>
      <c r="C51" s="199"/>
      <c r="D51" s="205">
        <v>2023</v>
      </c>
      <c r="E51" s="56">
        <f t="shared" ref="E51:E52" si="23">SUM(F51:G51)</f>
        <v>9027</v>
      </c>
      <c r="F51" s="56">
        <v>5066</v>
      </c>
      <c r="G51" s="56">
        <v>3961</v>
      </c>
      <c r="H51" s="862"/>
      <c r="I51" s="56">
        <f t="shared" ref="I51:I52" si="24">SUM(J51:K51)</f>
        <v>2040</v>
      </c>
      <c r="J51" s="395">
        <v>1225</v>
      </c>
      <c r="K51" s="395">
        <v>815</v>
      </c>
      <c r="L51" s="862"/>
      <c r="M51" s="56" t="s">
        <v>1349</v>
      </c>
      <c r="N51" s="56" t="s">
        <v>1349</v>
      </c>
      <c r="O51" s="56" t="s">
        <v>1349</v>
      </c>
    </row>
    <row r="52" spans="2:25" s="193" customFormat="1" ht="15" customHeight="1">
      <c r="B52" s="206"/>
      <c r="C52" s="199"/>
      <c r="D52" s="205">
        <v>2024</v>
      </c>
      <c r="E52" s="56">
        <f t="shared" si="23"/>
        <v>10091</v>
      </c>
      <c r="F52" s="56">
        <v>5614</v>
      </c>
      <c r="G52" s="56">
        <v>4477</v>
      </c>
      <c r="H52" s="862"/>
      <c r="I52" s="56">
        <f t="shared" si="24"/>
        <v>1860</v>
      </c>
      <c r="J52" s="395">
        <v>1108</v>
      </c>
      <c r="K52" s="395">
        <v>752</v>
      </c>
      <c r="L52" s="862"/>
      <c r="M52" s="56" t="s">
        <v>1349</v>
      </c>
      <c r="N52" s="56" t="s">
        <v>1349</v>
      </c>
      <c r="O52" s="56" t="s">
        <v>1349</v>
      </c>
    </row>
    <row r="53" spans="2:25" s="193" customFormat="1" ht="8.1" customHeight="1">
      <c r="B53" s="206"/>
      <c r="C53" s="199"/>
      <c r="D53" s="205"/>
      <c r="E53" s="56"/>
      <c r="F53" s="56"/>
      <c r="G53" s="56"/>
      <c r="H53" s="862"/>
      <c r="I53" s="56"/>
      <c r="J53" s="395"/>
      <c r="K53" s="395"/>
      <c r="L53" s="862"/>
      <c r="M53" s="56"/>
      <c r="N53" s="395"/>
      <c r="O53" s="395"/>
    </row>
    <row r="54" spans="2:25" s="193" customFormat="1" ht="15" customHeight="1">
      <c r="B54" s="206" t="s">
        <v>21</v>
      </c>
      <c r="C54" s="212"/>
      <c r="D54" s="205">
        <v>2022</v>
      </c>
      <c r="E54" s="56">
        <f>SUM(F54:G54)</f>
        <v>871</v>
      </c>
      <c r="F54" s="56">
        <v>454</v>
      </c>
      <c r="G54" s="56">
        <v>417</v>
      </c>
      <c r="H54" s="862"/>
      <c r="I54" s="56">
        <f>SUM(J54:K54)</f>
        <v>392</v>
      </c>
      <c r="J54" s="395">
        <v>215</v>
      </c>
      <c r="K54" s="395">
        <v>177</v>
      </c>
      <c r="L54" s="862"/>
      <c r="M54" s="56" t="s">
        <v>1349</v>
      </c>
      <c r="N54" s="56" t="s">
        <v>1349</v>
      </c>
      <c r="O54" s="56" t="s">
        <v>1349</v>
      </c>
    </row>
    <row r="55" spans="2:25" s="193" customFormat="1" ht="15" customHeight="1">
      <c r="B55" s="206"/>
      <c r="C55" s="212"/>
      <c r="D55" s="205">
        <v>2023</v>
      </c>
      <c r="E55" s="56">
        <f t="shared" ref="E55:E56" si="25">SUM(F55:G55)</f>
        <v>865</v>
      </c>
      <c r="F55" s="56">
        <v>457</v>
      </c>
      <c r="G55" s="56">
        <v>408</v>
      </c>
      <c r="H55" s="862"/>
      <c r="I55" s="56">
        <f t="shared" ref="I55:I56" si="26">SUM(J55:K55)</f>
        <v>428</v>
      </c>
      <c r="J55" s="395">
        <v>246</v>
      </c>
      <c r="K55" s="395">
        <v>182</v>
      </c>
      <c r="L55" s="862"/>
      <c r="M55" s="56" t="s">
        <v>1349</v>
      </c>
      <c r="N55" s="56" t="s">
        <v>1349</v>
      </c>
      <c r="O55" s="56" t="s">
        <v>1349</v>
      </c>
    </row>
    <row r="56" spans="2:25" s="193" customFormat="1" ht="15" customHeight="1">
      <c r="B56" s="206"/>
      <c r="C56" s="212"/>
      <c r="D56" s="205">
        <v>2024</v>
      </c>
      <c r="E56" s="56">
        <f t="shared" si="25"/>
        <v>1002</v>
      </c>
      <c r="F56" s="56">
        <v>528</v>
      </c>
      <c r="G56" s="56">
        <v>474</v>
      </c>
      <c r="H56" s="862"/>
      <c r="I56" s="56">
        <f t="shared" si="26"/>
        <v>458</v>
      </c>
      <c r="J56" s="395">
        <v>268</v>
      </c>
      <c r="K56" s="395">
        <v>190</v>
      </c>
      <c r="L56" s="862"/>
      <c r="M56" s="56" t="s">
        <v>1349</v>
      </c>
      <c r="N56" s="56" t="s">
        <v>1349</v>
      </c>
      <c r="O56" s="56" t="s">
        <v>1349</v>
      </c>
    </row>
    <row r="57" spans="2:25" s="193" customFormat="1" ht="8.1" customHeight="1">
      <c r="B57" s="206"/>
      <c r="C57" s="212"/>
      <c r="D57" s="205"/>
      <c r="E57" s="56"/>
      <c r="F57" s="56"/>
      <c r="G57" s="56"/>
      <c r="H57" s="862"/>
      <c r="I57" s="56"/>
      <c r="J57" s="395"/>
      <c r="K57" s="395"/>
      <c r="L57" s="862"/>
      <c r="M57" s="56"/>
      <c r="N57" s="395"/>
      <c r="O57" s="395"/>
    </row>
    <row r="58" spans="2:25" s="193" customFormat="1" ht="15" customHeight="1">
      <c r="B58" s="206" t="s">
        <v>22</v>
      </c>
      <c r="C58" s="199"/>
      <c r="D58" s="205">
        <v>2022</v>
      </c>
      <c r="E58" s="56" t="s">
        <v>1349</v>
      </c>
      <c r="F58" s="56" t="s">
        <v>1349</v>
      </c>
      <c r="G58" s="56" t="s">
        <v>1349</v>
      </c>
      <c r="H58" s="862"/>
      <c r="I58" s="56" t="s">
        <v>1349</v>
      </c>
      <c r="J58" s="56" t="s">
        <v>1349</v>
      </c>
      <c r="K58" s="56" t="s">
        <v>1349</v>
      </c>
      <c r="L58" s="862"/>
      <c r="M58" s="56" t="s">
        <v>1349</v>
      </c>
      <c r="N58" s="56" t="s">
        <v>1349</v>
      </c>
      <c r="O58" s="56" t="s">
        <v>1349</v>
      </c>
    </row>
    <row r="59" spans="2:25" s="193" customFormat="1" ht="15" customHeight="1">
      <c r="B59" s="206"/>
      <c r="C59" s="199"/>
      <c r="D59" s="205">
        <v>2023</v>
      </c>
      <c r="E59" s="56" t="s">
        <v>1349</v>
      </c>
      <c r="F59" s="56" t="s">
        <v>1349</v>
      </c>
      <c r="G59" s="56" t="s">
        <v>1349</v>
      </c>
      <c r="H59" s="862"/>
      <c r="I59" s="56" t="s">
        <v>1349</v>
      </c>
      <c r="J59" s="56" t="s">
        <v>1349</v>
      </c>
      <c r="K59" s="56" t="s">
        <v>1349</v>
      </c>
      <c r="L59" s="862"/>
      <c r="M59" s="56" t="s">
        <v>1349</v>
      </c>
      <c r="N59" s="56" t="s">
        <v>1349</v>
      </c>
      <c r="O59" s="56" t="s">
        <v>1349</v>
      </c>
    </row>
    <row r="60" spans="2:25" s="193" customFormat="1" ht="15" customHeight="1">
      <c r="B60" s="206"/>
      <c r="C60" s="199"/>
      <c r="D60" s="205">
        <v>2024</v>
      </c>
      <c r="E60" s="56" t="s">
        <v>1349</v>
      </c>
      <c r="F60" s="56" t="s">
        <v>1349</v>
      </c>
      <c r="G60" s="56" t="s">
        <v>1349</v>
      </c>
      <c r="H60" s="862"/>
      <c r="I60" s="56" t="s">
        <v>1349</v>
      </c>
      <c r="J60" s="56" t="s">
        <v>1349</v>
      </c>
      <c r="K60" s="56" t="s">
        <v>1349</v>
      </c>
      <c r="L60" s="862"/>
      <c r="M60" s="56" t="s">
        <v>1349</v>
      </c>
      <c r="N60" s="56" t="s">
        <v>1349</v>
      </c>
      <c r="O60" s="56" t="s">
        <v>1349</v>
      </c>
    </row>
    <row r="61" spans="2:25" s="193" customFormat="1" ht="8.1" customHeight="1">
      <c r="B61" s="206"/>
      <c r="C61" s="199"/>
      <c r="D61" s="205"/>
      <c r="E61" s="56"/>
      <c r="F61" s="56"/>
      <c r="G61" s="56"/>
      <c r="H61" s="862"/>
      <c r="I61" s="56"/>
      <c r="J61" s="395"/>
      <c r="K61" s="395"/>
      <c r="L61" s="862"/>
      <c r="M61" s="56"/>
      <c r="N61" s="395"/>
      <c r="O61" s="395"/>
    </row>
    <row r="62" spans="2:25" s="193" customFormat="1" ht="15" customHeight="1">
      <c r="B62" s="206" t="s">
        <v>23</v>
      </c>
      <c r="C62" s="199"/>
      <c r="D62" s="205">
        <v>2022</v>
      </c>
      <c r="E62" s="56">
        <f>SUM(F62:G62)</f>
        <v>4643</v>
      </c>
      <c r="F62" s="56">
        <v>2587</v>
      </c>
      <c r="G62" s="56">
        <v>2056</v>
      </c>
      <c r="H62" s="862"/>
      <c r="I62" s="56">
        <f>SUM(J62:K62)</f>
        <v>701</v>
      </c>
      <c r="J62" s="395">
        <v>398</v>
      </c>
      <c r="K62" s="395">
        <v>303</v>
      </c>
      <c r="L62" s="862"/>
      <c r="M62" s="56">
        <f>SUM(N62:O62)</f>
        <v>1214</v>
      </c>
      <c r="N62" s="395">
        <v>580</v>
      </c>
      <c r="O62" s="395">
        <v>634</v>
      </c>
    </row>
    <row r="63" spans="2:25" s="193" customFormat="1" ht="15" customHeight="1">
      <c r="B63" s="206"/>
      <c r="C63" s="199"/>
      <c r="D63" s="205">
        <v>2023</v>
      </c>
      <c r="E63" s="56">
        <f t="shared" ref="E63:E64" si="27">SUM(F63:G63)</f>
        <v>4461</v>
      </c>
      <c r="F63" s="56">
        <v>2469</v>
      </c>
      <c r="G63" s="56">
        <v>1992</v>
      </c>
      <c r="H63" s="862"/>
      <c r="I63" s="56">
        <f t="shared" ref="I63:I64" si="28">SUM(J63:K63)</f>
        <v>727</v>
      </c>
      <c r="J63" s="395">
        <v>421</v>
      </c>
      <c r="K63" s="395">
        <v>306</v>
      </c>
      <c r="L63" s="862"/>
      <c r="M63" s="56">
        <f t="shared" ref="M63" si="29">SUM(N63:O63)</f>
        <v>748</v>
      </c>
      <c r="N63" s="395">
        <v>166</v>
      </c>
      <c r="O63" s="395">
        <v>582</v>
      </c>
    </row>
    <row r="64" spans="2:25" s="193" customFormat="1" ht="15" customHeight="1">
      <c r="B64" s="206"/>
      <c r="C64" s="199"/>
      <c r="D64" s="205">
        <v>2024</v>
      </c>
      <c r="E64" s="56">
        <f t="shared" si="27"/>
        <v>5134</v>
      </c>
      <c r="F64" s="56">
        <v>2843</v>
      </c>
      <c r="G64" s="56">
        <v>2291</v>
      </c>
      <c r="H64" s="862"/>
      <c r="I64" s="56">
        <f t="shared" si="28"/>
        <v>188</v>
      </c>
      <c r="J64" s="395">
        <v>84</v>
      </c>
      <c r="K64" s="395">
        <v>104</v>
      </c>
      <c r="L64" s="862"/>
      <c r="M64" s="56" t="s">
        <v>1349</v>
      </c>
      <c r="N64" s="56" t="s">
        <v>1349</v>
      </c>
      <c r="O64" s="56" t="s">
        <v>1349</v>
      </c>
    </row>
    <row r="65" spans="2:15" s="193" customFormat="1" ht="8.1" customHeight="1">
      <c r="B65" s="206"/>
      <c r="C65" s="199"/>
      <c r="D65" s="205"/>
      <c r="E65" s="56"/>
      <c r="F65" s="56"/>
      <c r="G65" s="56"/>
      <c r="H65" s="862"/>
      <c r="I65" s="56"/>
      <c r="J65" s="395"/>
      <c r="K65" s="395"/>
      <c r="L65" s="862"/>
      <c r="M65" s="56"/>
      <c r="N65" s="395"/>
      <c r="O65" s="395"/>
    </row>
    <row r="66" spans="2:15" s="193" customFormat="1" ht="15" customHeight="1">
      <c r="B66" s="206" t="s">
        <v>24</v>
      </c>
      <c r="C66" s="199"/>
      <c r="D66" s="205">
        <v>2022</v>
      </c>
      <c r="E66" s="56">
        <f>SUM(F66:G66)</f>
        <v>10518</v>
      </c>
      <c r="F66" s="56">
        <v>5513</v>
      </c>
      <c r="G66" s="56">
        <v>5005</v>
      </c>
      <c r="H66" s="862"/>
      <c r="I66" s="56">
        <f>SUM(J66:K66)</f>
        <v>37</v>
      </c>
      <c r="J66" s="395">
        <v>19</v>
      </c>
      <c r="K66" s="395">
        <v>18</v>
      </c>
      <c r="L66" s="862"/>
      <c r="M66" s="56" t="s">
        <v>1349</v>
      </c>
      <c r="N66" s="56" t="s">
        <v>1349</v>
      </c>
      <c r="O66" s="56" t="s">
        <v>1349</v>
      </c>
    </row>
    <row r="67" spans="2:15" s="193" customFormat="1" ht="15" customHeight="1">
      <c r="B67" s="206"/>
      <c r="C67" s="199"/>
      <c r="D67" s="205">
        <v>2023</v>
      </c>
      <c r="E67" s="56">
        <f t="shared" ref="E67:E68" si="30">SUM(F67:G67)</f>
        <v>11434</v>
      </c>
      <c r="F67" s="56">
        <v>5934</v>
      </c>
      <c r="G67" s="56">
        <v>5500</v>
      </c>
      <c r="H67" s="862"/>
      <c r="I67" s="56">
        <f t="shared" ref="I67:I68" si="31">SUM(J67:K67)</f>
        <v>28</v>
      </c>
      <c r="J67" s="395">
        <v>14</v>
      </c>
      <c r="K67" s="395">
        <v>14</v>
      </c>
      <c r="L67" s="862"/>
      <c r="M67" s="56" t="s">
        <v>1349</v>
      </c>
      <c r="N67" s="56" t="s">
        <v>1349</v>
      </c>
      <c r="O67" s="56" t="s">
        <v>1349</v>
      </c>
    </row>
    <row r="68" spans="2:15" s="193" customFormat="1" ht="15" customHeight="1">
      <c r="B68" s="206"/>
      <c r="C68" s="199"/>
      <c r="D68" s="205">
        <v>2024</v>
      </c>
      <c r="E68" s="56">
        <f t="shared" si="30"/>
        <v>12175</v>
      </c>
      <c r="F68" s="56">
        <v>6331</v>
      </c>
      <c r="G68" s="56">
        <v>5844</v>
      </c>
      <c r="H68" s="862"/>
      <c r="I68" s="56">
        <f t="shared" si="31"/>
        <v>37</v>
      </c>
      <c r="J68" s="395">
        <v>17</v>
      </c>
      <c r="K68" s="395">
        <v>20</v>
      </c>
      <c r="L68" s="862"/>
      <c r="M68" s="56" t="s">
        <v>1349</v>
      </c>
      <c r="N68" s="56" t="s">
        <v>1349</v>
      </c>
      <c r="O68" s="56" t="s">
        <v>1349</v>
      </c>
    </row>
    <row r="69" spans="2:15" s="193" customFormat="1" ht="8.1" customHeight="1">
      <c r="B69" s="206"/>
      <c r="C69" s="199"/>
      <c r="D69" s="205"/>
      <c r="E69" s="56"/>
      <c r="F69" s="56"/>
      <c r="G69" s="56"/>
      <c r="H69" s="862"/>
      <c r="I69" s="56"/>
      <c r="J69" s="395"/>
      <c r="K69" s="395"/>
      <c r="L69" s="862"/>
      <c r="M69" s="56"/>
      <c r="N69" s="395"/>
      <c r="O69" s="395"/>
    </row>
    <row r="70" spans="2:15" s="193" customFormat="1" ht="15" customHeight="1">
      <c r="B70" s="206" t="s">
        <v>25</v>
      </c>
      <c r="C70" s="199"/>
      <c r="D70" s="205">
        <v>2022</v>
      </c>
      <c r="E70" s="56">
        <f>SUM(F70:G70)</f>
        <v>997</v>
      </c>
      <c r="F70" s="56">
        <v>514</v>
      </c>
      <c r="G70" s="56">
        <v>483</v>
      </c>
      <c r="H70" s="862"/>
      <c r="I70" s="56">
        <f>SUM(J70:K70)</f>
        <v>239</v>
      </c>
      <c r="J70" s="395">
        <v>153</v>
      </c>
      <c r="K70" s="395">
        <v>86</v>
      </c>
      <c r="L70" s="862"/>
      <c r="M70" s="56" t="s">
        <v>1349</v>
      </c>
      <c r="N70" s="56" t="s">
        <v>1349</v>
      </c>
      <c r="O70" s="56" t="s">
        <v>1349</v>
      </c>
    </row>
    <row r="71" spans="2:15" s="193" customFormat="1" ht="15" customHeight="1">
      <c r="B71" s="206"/>
      <c r="C71" s="199"/>
      <c r="D71" s="205">
        <v>2023</v>
      </c>
      <c r="E71" s="56">
        <f t="shared" ref="E71:E72" si="32">SUM(F71:G71)</f>
        <v>299</v>
      </c>
      <c r="F71" s="56">
        <v>141</v>
      </c>
      <c r="G71" s="56">
        <v>158</v>
      </c>
      <c r="H71" s="862"/>
      <c r="I71" s="56">
        <f t="shared" ref="I71:I72" si="33">SUM(J71:K71)</f>
        <v>234</v>
      </c>
      <c r="J71" s="395">
        <v>159</v>
      </c>
      <c r="K71" s="395">
        <v>75</v>
      </c>
      <c r="L71" s="862"/>
      <c r="M71" s="56" t="s">
        <v>1349</v>
      </c>
      <c r="N71" s="56" t="s">
        <v>1349</v>
      </c>
      <c r="O71" s="56" t="s">
        <v>1349</v>
      </c>
    </row>
    <row r="72" spans="2:15" s="193" customFormat="1" ht="15" customHeight="1">
      <c r="B72" s="206"/>
      <c r="C72" s="199"/>
      <c r="D72" s="205">
        <v>2024</v>
      </c>
      <c r="E72" s="56">
        <f t="shared" si="32"/>
        <v>139</v>
      </c>
      <c r="F72" s="56">
        <v>71</v>
      </c>
      <c r="G72" s="56">
        <v>68</v>
      </c>
      <c r="H72" s="862"/>
      <c r="I72" s="56">
        <f t="shared" si="33"/>
        <v>228</v>
      </c>
      <c r="J72" s="395">
        <v>150</v>
      </c>
      <c r="K72" s="395">
        <v>78</v>
      </c>
      <c r="L72" s="862"/>
      <c r="M72" s="56" t="s">
        <v>1349</v>
      </c>
      <c r="N72" s="56" t="s">
        <v>1349</v>
      </c>
      <c r="O72" s="56" t="s">
        <v>1349</v>
      </c>
    </row>
    <row r="73" spans="2:15" s="193" customFormat="1" ht="8.1" customHeight="1">
      <c r="B73" s="206"/>
      <c r="C73" s="199"/>
      <c r="D73" s="205"/>
      <c r="E73" s="56"/>
      <c r="F73" s="56"/>
      <c r="G73" s="56"/>
      <c r="H73" s="862"/>
      <c r="I73" s="56"/>
      <c r="J73" s="395"/>
      <c r="K73" s="395"/>
      <c r="L73" s="862"/>
      <c r="M73" s="56"/>
      <c r="N73" s="395"/>
      <c r="O73" s="395"/>
    </row>
    <row r="74" spans="2:15" s="193" customFormat="1" ht="15" customHeight="1">
      <c r="B74" s="1072" t="s">
        <v>774</v>
      </c>
      <c r="C74" s="212"/>
      <c r="D74" s="205">
        <v>2022</v>
      </c>
      <c r="E74" s="56" t="s">
        <v>1349</v>
      </c>
      <c r="F74" s="56" t="s">
        <v>1349</v>
      </c>
      <c r="G74" s="56" t="s">
        <v>1349</v>
      </c>
      <c r="H74" s="862"/>
      <c r="I74" s="56" t="s">
        <v>1349</v>
      </c>
      <c r="J74" s="56" t="s">
        <v>1349</v>
      </c>
      <c r="K74" s="56" t="s">
        <v>1349</v>
      </c>
      <c r="L74" s="862"/>
      <c r="M74" s="56" t="s">
        <v>1349</v>
      </c>
      <c r="N74" s="56" t="s">
        <v>1349</v>
      </c>
      <c r="O74" s="56" t="s">
        <v>1349</v>
      </c>
    </row>
    <row r="75" spans="2:15" s="193" customFormat="1" ht="15" customHeight="1">
      <c r="B75" s="206"/>
      <c r="C75" s="212"/>
      <c r="D75" s="205">
        <v>2023</v>
      </c>
      <c r="E75" s="56" t="s">
        <v>1349</v>
      </c>
      <c r="F75" s="56" t="s">
        <v>1349</v>
      </c>
      <c r="G75" s="56" t="s">
        <v>1349</v>
      </c>
      <c r="H75" s="862"/>
      <c r="I75" s="56" t="s">
        <v>1349</v>
      </c>
      <c r="J75" s="56" t="s">
        <v>1349</v>
      </c>
      <c r="K75" s="56" t="s">
        <v>1349</v>
      </c>
      <c r="L75" s="862"/>
      <c r="M75" s="56" t="s">
        <v>1349</v>
      </c>
      <c r="N75" s="56" t="s">
        <v>1349</v>
      </c>
      <c r="O75" s="56" t="s">
        <v>1349</v>
      </c>
    </row>
    <row r="76" spans="2:15" s="193" customFormat="1" ht="15" customHeight="1">
      <c r="B76" s="206"/>
      <c r="C76" s="212"/>
      <c r="D76" s="205">
        <v>2024</v>
      </c>
      <c r="E76" s="56" t="s">
        <v>1349</v>
      </c>
      <c r="F76" s="56" t="s">
        <v>1349</v>
      </c>
      <c r="G76" s="56" t="s">
        <v>1349</v>
      </c>
      <c r="H76" s="862"/>
      <c r="I76" s="56" t="s">
        <v>1349</v>
      </c>
      <c r="J76" s="56" t="s">
        <v>1349</v>
      </c>
      <c r="K76" s="56" t="s">
        <v>1349</v>
      </c>
      <c r="L76" s="862"/>
      <c r="M76" s="56" t="s">
        <v>1349</v>
      </c>
      <c r="N76" s="56" t="s">
        <v>1349</v>
      </c>
      <c r="O76" s="56" t="s">
        <v>1349</v>
      </c>
    </row>
    <row r="77" spans="2:15" s="193" customFormat="1" ht="8.1" customHeight="1">
      <c r="B77" s="206"/>
      <c r="C77" s="199"/>
      <c r="D77" s="205"/>
      <c r="E77" s="56"/>
      <c r="F77" s="56"/>
      <c r="G77" s="56"/>
      <c r="H77" s="862"/>
      <c r="I77" s="56"/>
      <c r="J77" s="395"/>
      <c r="K77" s="395"/>
      <c r="L77" s="862"/>
      <c r="M77" s="56"/>
      <c r="N77" s="395"/>
      <c r="O77" s="395"/>
    </row>
    <row r="78" spans="2:15" s="193" customFormat="1" ht="13.5" customHeight="1">
      <c r="B78" s="206" t="s">
        <v>27</v>
      </c>
      <c r="C78" s="212"/>
      <c r="D78" s="205">
        <v>2022</v>
      </c>
      <c r="E78" s="56" t="s">
        <v>1349</v>
      </c>
      <c r="F78" s="56" t="s">
        <v>1349</v>
      </c>
      <c r="G78" s="56" t="s">
        <v>1349</v>
      </c>
      <c r="H78" s="862"/>
      <c r="I78" s="56" t="s">
        <v>1349</v>
      </c>
      <c r="J78" s="56" t="s">
        <v>1349</v>
      </c>
      <c r="K78" s="56" t="s">
        <v>1349</v>
      </c>
      <c r="L78" s="862"/>
      <c r="M78" s="56" t="s">
        <v>1349</v>
      </c>
      <c r="N78" s="56" t="s">
        <v>1349</v>
      </c>
      <c r="O78" s="56" t="s">
        <v>1349</v>
      </c>
    </row>
    <row r="79" spans="2:15" s="193" customFormat="1" ht="13.5" customHeight="1">
      <c r="B79" s="206"/>
      <c r="C79" s="212"/>
      <c r="D79" s="205">
        <v>2023</v>
      </c>
      <c r="E79" s="56" t="s">
        <v>1349</v>
      </c>
      <c r="F79" s="56" t="s">
        <v>1349</v>
      </c>
      <c r="G79" s="56" t="s">
        <v>1349</v>
      </c>
      <c r="H79" s="862"/>
      <c r="I79" s="56" t="s">
        <v>1349</v>
      </c>
      <c r="J79" s="56" t="s">
        <v>1349</v>
      </c>
      <c r="K79" s="56" t="s">
        <v>1349</v>
      </c>
      <c r="L79" s="862"/>
      <c r="M79" s="56" t="s">
        <v>1349</v>
      </c>
      <c r="N79" s="56" t="s">
        <v>1349</v>
      </c>
      <c r="O79" s="56" t="s">
        <v>1349</v>
      </c>
    </row>
    <row r="80" spans="2:15" s="193" customFormat="1" ht="13.5" customHeight="1">
      <c r="B80" s="206"/>
      <c r="C80" s="212"/>
      <c r="D80" s="205">
        <v>2024</v>
      </c>
      <c r="E80" s="56" t="s">
        <v>1349</v>
      </c>
      <c r="F80" s="56" t="s">
        <v>1349</v>
      </c>
      <c r="G80" s="56" t="s">
        <v>1349</v>
      </c>
      <c r="H80" s="862"/>
      <c r="I80" s="56" t="s">
        <v>1349</v>
      </c>
      <c r="J80" s="56" t="s">
        <v>1349</v>
      </c>
      <c r="K80" s="56" t="s">
        <v>1349</v>
      </c>
      <c r="L80" s="862"/>
      <c r="M80" s="56" t="s">
        <v>1349</v>
      </c>
      <c r="N80" s="56" t="s">
        <v>1349</v>
      </c>
      <c r="O80" s="56" t="s">
        <v>1349</v>
      </c>
    </row>
    <row r="81" spans="1:16" s="193" customFormat="1" ht="8.1" customHeight="1">
      <c r="B81" s="206"/>
      <c r="C81" s="199"/>
      <c r="D81" s="205"/>
      <c r="E81" s="56"/>
      <c r="F81" s="56"/>
      <c r="G81" s="56"/>
      <c r="H81" s="862"/>
      <c r="I81" s="56"/>
      <c r="J81" s="395"/>
      <c r="K81" s="395"/>
      <c r="L81" s="862"/>
      <c r="M81" s="56"/>
      <c r="N81" s="395"/>
      <c r="O81" s="395"/>
    </row>
    <row r="82" spans="1:16" s="193" customFormat="1" ht="13.5" customHeight="1">
      <c r="B82" s="206" t="s">
        <v>28</v>
      </c>
      <c r="C82" s="212"/>
      <c r="D82" s="205">
        <v>2022</v>
      </c>
      <c r="E82" s="56" t="s">
        <v>1349</v>
      </c>
      <c r="F82" s="56" t="s">
        <v>1349</v>
      </c>
      <c r="G82" s="56" t="s">
        <v>1349</v>
      </c>
      <c r="H82" s="862"/>
      <c r="I82" s="56" t="s">
        <v>1349</v>
      </c>
      <c r="J82" s="56" t="s">
        <v>1349</v>
      </c>
      <c r="K82" s="56" t="s">
        <v>1349</v>
      </c>
      <c r="L82" s="862"/>
      <c r="M82" s="56" t="s">
        <v>1349</v>
      </c>
      <c r="N82" s="56" t="s">
        <v>1349</v>
      </c>
      <c r="O82" s="56" t="s">
        <v>1349</v>
      </c>
    </row>
    <row r="83" spans="1:16" s="193" customFormat="1" ht="13.5" customHeight="1">
      <c r="B83" s="206"/>
      <c r="C83" s="212"/>
      <c r="D83" s="205">
        <v>2023</v>
      </c>
      <c r="E83" s="56" t="s">
        <v>1349</v>
      </c>
      <c r="F83" s="56" t="s">
        <v>1349</v>
      </c>
      <c r="G83" s="56" t="s">
        <v>1349</v>
      </c>
      <c r="H83" s="862"/>
      <c r="I83" s="56" t="s">
        <v>1349</v>
      </c>
      <c r="J83" s="56" t="s">
        <v>1349</v>
      </c>
      <c r="K83" s="56" t="s">
        <v>1349</v>
      </c>
      <c r="L83" s="862"/>
      <c r="M83" s="56" t="s">
        <v>1349</v>
      </c>
      <c r="N83" s="56" t="s">
        <v>1349</v>
      </c>
      <c r="O83" s="56" t="s">
        <v>1349</v>
      </c>
    </row>
    <row r="84" spans="1:16" s="193" customFormat="1" ht="13.5" customHeight="1">
      <c r="B84" s="206"/>
      <c r="C84" s="212"/>
      <c r="D84" s="205">
        <v>2024</v>
      </c>
      <c r="E84" s="56" t="s">
        <v>1349</v>
      </c>
      <c r="F84" s="56" t="s">
        <v>1349</v>
      </c>
      <c r="G84" s="56" t="s">
        <v>1349</v>
      </c>
      <c r="H84" s="862"/>
      <c r="I84" s="56" t="s">
        <v>1349</v>
      </c>
      <c r="J84" s="56" t="s">
        <v>1349</v>
      </c>
      <c r="K84" s="56" t="s">
        <v>1349</v>
      </c>
      <c r="L84" s="862"/>
      <c r="M84" s="56" t="s">
        <v>1349</v>
      </c>
      <c r="N84" s="56" t="s">
        <v>1349</v>
      </c>
      <c r="O84" s="56" t="s">
        <v>1349</v>
      </c>
    </row>
    <row r="85" spans="1:16" s="193" customFormat="1" ht="8.1" customHeight="1" thickBot="1">
      <c r="B85" s="218"/>
      <c r="C85" s="219"/>
      <c r="D85" s="1068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</row>
    <row r="86" spans="1:16" s="224" customFormat="1" ht="16.5" customHeight="1">
      <c r="A86" s="293"/>
      <c r="B86" s="225"/>
      <c r="D86" s="205"/>
      <c r="E86" s="278"/>
      <c r="F86" s="278"/>
      <c r="G86" s="278"/>
      <c r="H86" s="278"/>
      <c r="I86" s="228"/>
      <c r="J86" s="278"/>
      <c r="K86" s="278"/>
      <c r="L86" s="278"/>
      <c r="P86" s="901" t="s">
        <v>781</v>
      </c>
    </row>
    <row r="87" spans="1:16" s="224" customFormat="1" ht="15" customHeight="1">
      <c r="D87" s="205"/>
      <c r="E87" s="228"/>
      <c r="F87" s="228"/>
      <c r="G87" s="228"/>
      <c r="H87" s="228"/>
      <c r="I87" s="228"/>
      <c r="J87" s="228"/>
      <c r="K87" s="228"/>
      <c r="L87" s="228"/>
      <c r="P87" s="902" t="s">
        <v>782</v>
      </c>
    </row>
    <row r="88" spans="1:16" s="224" customFormat="1" ht="16.5" customHeight="1">
      <c r="B88" s="296" t="s">
        <v>1063</v>
      </c>
      <c r="D88" s="205"/>
      <c r="E88" s="229"/>
      <c r="F88" s="229"/>
      <c r="G88" s="229"/>
      <c r="H88" s="229"/>
      <c r="I88" s="229"/>
      <c r="J88" s="229"/>
    </row>
    <row r="89" spans="1:16">
      <c r="B89" s="235" t="s">
        <v>1065</v>
      </c>
      <c r="C89" s="247"/>
      <c r="D89" s="248"/>
      <c r="E89" s="244"/>
      <c r="F89" s="244"/>
      <c r="G89" s="244"/>
      <c r="H89" s="244"/>
      <c r="I89" s="244"/>
      <c r="J89" s="244"/>
      <c r="K89" s="155"/>
      <c r="L89" s="155"/>
      <c r="M89" s="155"/>
      <c r="N89" s="155"/>
      <c r="O89" s="155"/>
    </row>
    <row r="90" spans="1:16">
      <c r="B90" s="235" t="s">
        <v>1066</v>
      </c>
      <c r="K90" s="155"/>
      <c r="L90" s="155"/>
      <c r="M90" s="155"/>
      <c r="N90" s="155"/>
      <c r="O90" s="155"/>
    </row>
    <row r="91" spans="1:16">
      <c r="B91" s="235" t="s">
        <v>1138</v>
      </c>
      <c r="K91" s="155"/>
      <c r="L91" s="155"/>
      <c r="M91" s="155"/>
      <c r="N91" s="155"/>
      <c r="O91" s="155"/>
    </row>
  </sheetData>
  <mergeCells count="5">
    <mergeCell ref="E11:O11"/>
    <mergeCell ref="E12:O12"/>
    <mergeCell ref="E13:G13"/>
    <mergeCell ref="I13:K13"/>
    <mergeCell ref="M13:O13"/>
  </mergeCells>
  <hyperlinks>
    <hyperlink ref="P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56" orientation="portrait"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L57"/>
  <sheetViews>
    <sheetView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12.5703125" defaultRowHeight="17.25"/>
  <cols>
    <col min="1" max="1" width="1.85546875" style="577" customWidth="1"/>
    <col min="2" max="2" width="12.5703125" style="577"/>
    <col min="3" max="3" width="33.5703125" style="577" customWidth="1"/>
    <col min="4" max="4" width="9" style="608" customWidth="1"/>
    <col min="5" max="5" width="10.85546875" style="577" customWidth="1"/>
    <col min="6" max="6" width="10.85546875" style="1685" customWidth="1"/>
    <col min="7" max="7" width="10.85546875" style="577" customWidth="1"/>
    <col min="8" max="8" width="1.85546875" style="577" customWidth="1"/>
    <col min="9" max="9" width="10.85546875" style="577" customWidth="1"/>
    <col min="10" max="10" width="10.85546875" style="1685" customWidth="1"/>
    <col min="11" max="11" width="10.85546875" style="577" customWidth="1"/>
    <col min="12" max="12" width="1.140625" style="577" customWidth="1"/>
    <col min="13" max="16384" width="12.5703125" style="577"/>
  </cols>
  <sheetData>
    <row r="1" spans="1:12">
      <c r="K1" s="2380" t="s">
        <v>110</v>
      </c>
    </row>
    <row r="2" spans="1:12">
      <c r="K2" s="2381" t="s">
        <v>111</v>
      </c>
    </row>
    <row r="3" spans="1:12" ht="10.15" customHeight="1"/>
    <row r="4" spans="1:12" ht="10.15" customHeight="1"/>
    <row r="5" spans="1:12" s="539" customFormat="1" ht="20.100000000000001" customHeight="1">
      <c r="B5" s="540" t="s">
        <v>1451</v>
      </c>
      <c r="C5" s="541" t="s">
        <v>1096</v>
      </c>
      <c r="D5" s="542"/>
      <c r="F5" s="1686"/>
      <c r="J5" s="1686"/>
    </row>
    <row r="6" spans="1:12" s="666" customFormat="1" ht="20.100000000000001" customHeight="1">
      <c r="B6" s="1964"/>
      <c r="C6" s="1965" t="s">
        <v>1386</v>
      </c>
      <c r="D6" s="1966"/>
      <c r="F6" s="1967"/>
      <c r="J6" s="1967"/>
    </row>
    <row r="7" spans="1:12" s="539" customFormat="1" ht="16.5" customHeight="1">
      <c r="B7" s="543" t="s">
        <v>1452</v>
      </c>
      <c r="C7" s="544" t="s">
        <v>1095</v>
      </c>
      <c r="D7" s="545"/>
      <c r="F7" s="1686"/>
      <c r="J7" s="1686"/>
    </row>
    <row r="8" spans="1:12" s="539" customFormat="1" ht="15" customHeight="1">
      <c r="B8" s="543"/>
      <c r="C8" s="544" t="s">
        <v>1385</v>
      </c>
      <c r="D8" s="545"/>
      <c r="F8" s="1686"/>
      <c r="J8" s="1686"/>
    </row>
    <row r="9" spans="1:12" s="539" customFormat="1" ht="10.15" customHeight="1" thickBot="1">
      <c r="A9" s="579"/>
      <c r="B9" s="580"/>
      <c r="C9" s="581"/>
      <c r="D9" s="609"/>
      <c r="E9" s="579"/>
      <c r="F9" s="1687"/>
      <c r="G9" s="579"/>
      <c r="H9" s="579"/>
      <c r="I9" s="579"/>
      <c r="J9" s="1687"/>
      <c r="K9" s="579"/>
      <c r="L9" s="579"/>
    </row>
    <row r="10" spans="1:12" ht="18" thickTop="1">
      <c r="A10" s="535"/>
      <c r="B10" s="548" t="s">
        <v>702</v>
      </c>
      <c r="C10" s="549"/>
      <c r="D10" s="550" t="s">
        <v>1</v>
      </c>
      <c r="E10" s="2363" t="s">
        <v>886</v>
      </c>
      <c r="F10" s="2363"/>
      <c r="G10" s="2363"/>
      <c r="H10" s="566"/>
      <c r="I10" s="2363" t="s">
        <v>1206</v>
      </c>
      <c r="J10" s="2363"/>
      <c r="K10" s="2363"/>
      <c r="L10" s="535"/>
    </row>
    <row r="11" spans="1:12" s="615" customFormat="1">
      <c r="A11" s="610"/>
      <c r="B11" s="611" t="s">
        <v>705</v>
      </c>
      <c r="C11" s="612"/>
      <c r="D11" s="613" t="s">
        <v>6</v>
      </c>
      <c r="E11" s="2359" t="s">
        <v>887</v>
      </c>
      <c r="F11" s="2359"/>
      <c r="G11" s="2359"/>
      <c r="H11" s="614"/>
      <c r="I11" s="2359" t="s">
        <v>1207</v>
      </c>
      <c r="J11" s="2359"/>
      <c r="K11" s="2359"/>
      <c r="L11" s="610"/>
    </row>
    <row r="12" spans="1:12">
      <c r="A12" s="535"/>
      <c r="B12" s="525"/>
      <c r="C12" s="549"/>
      <c r="D12" s="556"/>
      <c r="E12" s="557" t="s">
        <v>2</v>
      </c>
      <c r="F12" s="1688" t="s">
        <v>33</v>
      </c>
      <c r="G12" s="557" t="s">
        <v>34</v>
      </c>
      <c r="H12" s="525"/>
      <c r="I12" s="557" t="s">
        <v>2</v>
      </c>
      <c r="J12" s="1688" t="s">
        <v>33</v>
      </c>
      <c r="K12" s="557" t="s">
        <v>34</v>
      </c>
      <c r="L12" s="535"/>
    </row>
    <row r="13" spans="1:12" ht="13.5" customHeight="1">
      <c r="A13" s="535"/>
      <c r="B13" s="525"/>
      <c r="C13" s="525"/>
      <c r="D13" s="556"/>
      <c r="E13" s="558" t="s">
        <v>7</v>
      </c>
      <c r="F13" s="1689" t="s">
        <v>35</v>
      </c>
      <c r="G13" s="558" t="s">
        <v>36</v>
      </c>
      <c r="H13" s="616"/>
      <c r="I13" s="558" t="s">
        <v>7</v>
      </c>
      <c r="J13" s="1689" t="s">
        <v>35</v>
      </c>
      <c r="K13" s="558" t="s">
        <v>36</v>
      </c>
      <c r="L13" s="535"/>
    </row>
    <row r="14" spans="1:12" ht="8.1" customHeight="1">
      <c r="A14" s="560"/>
      <c r="B14" s="617"/>
      <c r="C14" s="617"/>
      <c r="D14" s="618"/>
      <c r="E14" s="617"/>
      <c r="F14" s="1690"/>
      <c r="G14" s="617"/>
      <c r="H14" s="617"/>
      <c r="I14" s="617"/>
      <c r="J14" s="1690"/>
      <c r="K14" s="617"/>
      <c r="L14" s="560"/>
    </row>
    <row r="15" spans="1:12" ht="8.1" customHeight="1">
      <c r="A15" s="535"/>
      <c r="B15" s="535"/>
      <c r="C15" s="535"/>
      <c r="D15" s="619"/>
      <c r="E15" s="535"/>
      <c r="F15" s="1691"/>
      <c r="G15" s="535"/>
      <c r="H15" s="535"/>
      <c r="I15" s="535"/>
      <c r="J15" s="1691"/>
      <c r="K15" s="535"/>
      <c r="L15" s="535"/>
    </row>
    <row r="16" spans="1:12">
      <c r="A16" s="535"/>
      <c r="B16" s="548" t="s">
        <v>2</v>
      </c>
      <c r="C16" s="525"/>
      <c r="D16" s="1672">
        <v>2023</v>
      </c>
      <c r="E16" s="518">
        <f>SUM(E19,E22,E25,E28,E31,E34,E37,E40,E43,E46)</f>
        <v>86</v>
      </c>
      <c r="F16" s="518">
        <f t="shared" ref="F16:G17" si="0">SUM(F19,F22,F25,F28,F31,F34,F37,F40,F43,F46)</f>
        <v>40</v>
      </c>
      <c r="G16" s="518">
        <f t="shared" si="0"/>
        <v>46</v>
      </c>
      <c r="I16" s="1703" t="s">
        <v>29</v>
      </c>
      <c r="J16" s="1703" t="s">
        <v>29</v>
      </c>
      <c r="K16" s="1703" t="s">
        <v>29</v>
      </c>
      <c r="L16" s="535"/>
    </row>
    <row r="17" spans="1:12">
      <c r="A17" s="535"/>
      <c r="B17" s="611" t="s">
        <v>7</v>
      </c>
      <c r="C17" s="525"/>
      <c r="D17" s="614">
        <v>2024</v>
      </c>
      <c r="E17" s="518">
        <f>SUM(E20,E23,E26,E29,E32,E35,E38,E41,E44,E47)</f>
        <v>75</v>
      </c>
      <c r="F17" s="518">
        <f t="shared" si="0"/>
        <v>43</v>
      </c>
      <c r="G17" s="518">
        <f t="shared" si="0"/>
        <v>32</v>
      </c>
      <c r="I17" s="518">
        <f>SUM(I20,I23,I26,I29,I32,I35,I38,I41,I44,I47)</f>
        <v>418</v>
      </c>
      <c r="J17" s="518">
        <f t="shared" ref="J17:K17" si="1">SUM(J20,J23,J26,J29,J32,J35,J38,J41,J44,J47)</f>
        <v>288</v>
      </c>
      <c r="K17" s="518">
        <f t="shared" si="1"/>
        <v>130</v>
      </c>
      <c r="L17" s="535"/>
    </row>
    <row r="18" spans="1:12" ht="8.1" customHeight="1">
      <c r="A18" s="535"/>
      <c r="B18" s="508"/>
      <c r="C18" s="525"/>
      <c r="D18" s="519"/>
      <c r="E18" s="565"/>
      <c r="F18" s="1693"/>
      <c r="G18" s="587"/>
      <c r="H18" s="587"/>
      <c r="I18" s="565"/>
      <c r="J18" s="1693"/>
      <c r="K18" s="587"/>
      <c r="L18" s="535"/>
    </row>
    <row r="19" spans="1:12">
      <c r="A19" s="535"/>
      <c r="B19" s="548" t="s">
        <v>1126</v>
      </c>
      <c r="C19" s="553"/>
      <c r="D19" s="519">
        <v>2023</v>
      </c>
      <c r="E19" s="1698" t="s">
        <v>29</v>
      </c>
      <c r="F19" s="1698" t="s">
        <v>29</v>
      </c>
      <c r="G19" s="1698" t="s">
        <v>29</v>
      </c>
      <c r="H19" s="587"/>
      <c r="I19" s="1698" t="s">
        <v>29</v>
      </c>
      <c r="J19" s="1698" t="s">
        <v>29</v>
      </c>
      <c r="K19" s="1698" t="s">
        <v>29</v>
      </c>
      <c r="L19" s="535"/>
    </row>
    <row r="20" spans="1:12" s="615" customFormat="1">
      <c r="A20" s="610"/>
      <c r="B20" s="611" t="s">
        <v>1127</v>
      </c>
      <c r="C20" s="669"/>
      <c r="D20" s="1676">
        <v>2024</v>
      </c>
      <c r="E20" s="1698" t="s">
        <v>29</v>
      </c>
      <c r="F20" s="1698" t="s">
        <v>29</v>
      </c>
      <c r="G20" s="1698" t="s">
        <v>29</v>
      </c>
      <c r="H20" s="587"/>
      <c r="I20" s="565">
        <f>SUM(J20:K20)</f>
        <v>418</v>
      </c>
      <c r="J20" s="1698">
        <v>288</v>
      </c>
      <c r="K20" s="647">
        <v>130</v>
      </c>
      <c r="L20" s="610"/>
    </row>
    <row r="21" spans="1:12" ht="8.1" customHeight="1">
      <c r="A21" s="535"/>
      <c r="B21" s="508"/>
      <c r="C21" s="525"/>
      <c r="D21" s="519"/>
      <c r="E21" s="565"/>
      <c r="F21" s="1693"/>
      <c r="G21" s="587"/>
      <c r="H21" s="587"/>
      <c r="I21" s="565"/>
      <c r="J21" s="1698"/>
      <c r="K21" s="647"/>
      <c r="L21" s="535"/>
    </row>
    <row r="22" spans="1:12" ht="15.95" customHeight="1">
      <c r="A22" s="535"/>
      <c r="B22" s="548" t="s">
        <v>710</v>
      </c>
      <c r="C22" s="525"/>
      <c r="D22" s="519">
        <v>2023</v>
      </c>
      <c r="E22" s="565">
        <f>SUM(F22:G22)</f>
        <v>24</v>
      </c>
      <c r="F22" s="1693">
        <v>5</v>
      </c>
      <c r="G22" s="587">
        <v>19</v>
      </c>
      <c r="H22" s="587"/>
      <c r="I22" s="1698" t="s">
        <v>29</v>
      </c>
      <c r="J22" s="1698" t="s">
        <v>29</v>
      </c>
      <c r="K22" s="1698" t="s">
        <v>29</v>
      </c>
      <c r="L22" s="535"/>
    </row>
    <row r="23" spans="1:12" ht="15.95" customHeight="1">
      <c r="A23" s="535"/>
      <c r="B23" s="611" t="s">
        <v>711</v>
      </c>
      <c r="C23" s="548"/>
      <c r="D23" s="1676">
        <v>2024</v>
      </c>
      <c r="E23" s="565">
        <f>SUM(F23:G23)</f>
        <v>17</v>
      </c>
      <c r="F23" s="1693">
        <v>8</v>
      </c>
      <c r="G23" s="587">
        <v>9</v>
      </c>
      <c r="H23" s="587"/>
      <c r="I23" s="1698" t="s">
        <v>29</v>
      </c>
      <c r="J23" s="1698" t="s">
        <v>29</v>
      </c>
      <c r="K23" s="1698" t="s">
        <v>29</v>
      </c>
      <c r="L23" s="535"/>
    </row>
    <row r="24" spans="1:12" ht="8.1" customHeight="1">
      <c r="A24" s="535"/>
      <c r="B24" s="508"/>
      <c r="C24" s="548"/>
      <c r="D24" s="519"/>
      <c r="E24" s="565"/>
      <c r="F24" s="1693"/>
      <c r="G24" s="587"/>
      <c r="H24" s="587"/>
      <c r="I24" s="565"/>
      <c r="J24" s="1698"/>
      <c r="K24" s="647"/>
      <c r="L24" s="535"/>
    </row>
    <row r="25" spans="1:12" ht="15.95" customHeight="1">
      <c r="A25" s="535"/>
      <c r="B25" s="548" t="s">
        <v>1123</v>
      </c>
      <c r="C25" s="553"/>
      <c r="D25" s="519">
        <v>2023</v>
      </c>
      <c r="E25" s="1698" t="s">
        <v>29</v>
      </c>
      <c r="F25" s="1698" t="s">
        <v>29</v>
      </c>
      <c r="G25" s="1698" t="s">
        <v>29</v>
      </c>
      <c r="H25" s="587"/>
      <c r="I25" s="1698" t="s">
        <v>29</v>
      </c>
      <c r="J25" s="1698" t="s">
        <v>29</v>
      </c>
      <c r="K25" s="1698" t="s">
        <v>29</v>
      </c>
      <c r="L25" s="535"/>
    </row>
    <row r="26" spans="1:12" ht="15.95" customHeight="1">
      <c r="A26" s="535"/>
      <c r="B26" s="611" t="s">
        <v>1124</v>
      </c>
      <c r="C26" s="566"/>
      <c r="D26" s="1676">
        <v>2024</v>
      </c>
      <c r="E26" s="1698" t="s">
        <v>29</v>
      </c>
      <c r="F26" s="1698" t="s">
        <v>29</v>
      </c>
      <c r="G26" s="1698" t="s">
        <v>29</v>
      </c>
      <c r="H26" s="587"/>
      <c r="I26" s="1698" t="s">
        <v>29</v>
      </c>
      <c r="J26" s="1698" t="s">
        <v>29</v>
      </c>
      <c r="K26" s="1698" t="s">
        <v>29</v>
      </c>
      <c r="L26" s="535"/>
    </row>
    <row r="27" spans="1:12" ht="8.1" customHeight="1">
      <c r="A27" s="535"/>
      <c r="B27" s="508"/>
      <c r="C27" s="566"/>
      <c r="D27" s="519"/>
      <c r="E27" s="565"/>
      <c r="F27" s="1693"/>
      <c r="G27" s="587"/>
      <c r="H27" s="587"/>
      <c r="I27" s="565"/>
      <c r="J27" s="1698"/>
      <c r="K27" s="647"/>
      <c r="L27" s="535"/>
    </row>
    <row r="28" spans="1:12" ht="15.95" customHeight="1">
      <c r="A28" s="535"/>
      <c r="B28" s="548" t="s">
        <v>1121</v>
      </c>
      <c r="C28" s="525"/>
      <c r="D28" s="519">
        <v>2023</v>
      </c>
      <c r="E28" s="1698" t="s">
        <v>29</v>
      </c>
      <c r="F28" s="1698" t="s">
        <v>29</v>
      </c>
      <c r="G28" s="1698" t="s">
        <v>29</v>
      </c>
      <c r="H28" s="587"/>
      <c r="I28" s="1698" t="s">
        <v>29</v>
      </c>
      <c r="J28" s="1698" t="s">
        <v>29</v>
      </c>
      <c r="K28" s="1698" t="s">
        <v>29</v>
      </c>
      <c r="L28" s="535"/>
    </row>
    <row r="29" spans="1:12" ht="15.95" customHeight="1">
      <c r="A29" s="535"/>
      <c r="B29" s="508" t="s">
        <v>1122</v>
      </c>
      <c r="C29" s="525"/>
      <c r="D29" s="1676">
        <v>2024</v>
      </c>
      <c r="E29" s="1698" t="s">
        <v>29</v>
      </c>
      <c r="F29" s="1698" t="s">
        <v>29</v>
      </c>
      <c r="G29" s="1698" t="s">
        <v>29</v>
      </c>
      <c r="H29" s="587"/>
      <c r="I29" s="1698" t="s">
        <v>29</v>
      </c>
      <c r="J29" s="1698" t="s">
        <v>29</v>
      </c>
      <c r="K29" s="1698" t="s">
        <v>29</v>
      </c>
      <c r="L29" s="535"/>
    </row>
    <row r="30" spans="1:12" ht="8.1" customHeight="1">
      <c r="A30" s="535"/>
      <c r="B30" s="508"/>
      <c r="C30" s="525"/>
      <c r="D30" s="519"/>
      <c r="E30" s="565"/>
      <c r="F30" s="1693"/>
      <c r="G30" s="587"/>
      <c r="H30" s="587"/>
      <c r="I30" s="565"/>
      <c r="J30" s="1698"/>
      <c r="K30" s="647"/>
      <c r="L30" s="535"/>
    </row>
    <row r="31" spans="1:12" ht="15.95" customHeight="1">
      <c r="A31" s="535"/>
      <c r="B31" s="548" t="s">
        <v>1119</v>
      </c>
      <c r="C31" s="553"/>
      <c r="D31" s="519">
        <v>2023</v>
      </c>
      <c r="E31" s="1698" t="s">
        <v>29</v>
      </c>
      <c r="F31" s="1698" t="s">
        <v>29</v>
      </c>
      <c r="G31" s="1698" t="s">
        <v>29</v>
      </c>
      <c r="H31" s="587"/>
      <c r="I31" s="1698" t="s">
        <v>29</v>
      </c>
      <c r="J31" s="1698" t="s">
        <v>29</v>
      </c>
      <c r="K31" s="1698" t="s">
        <v>29</v>
      </c>
      <c r="L31" s="535"/>
    </row>
    <row r="32" spans="1:12" ht="15.95" customHeight="1">
      <c r="A32" s="535"/>
      <c r="B32" s="611" t="s">
        <v>1120</v>
      </c>
      <c r="C32" s="566"/>
      <c r="D32" s="1676">
        <v>2024</v>
      </c>
      <c r="E32" s="1698" t="s">
        <v>29</v>
      </c>
      <c r="F32" s="1698" t="s">
        <v>29</v>
      </c>
      <c r="G32" s="1698" t="s">
        <v>29</v>
      </c>
      <c r="H32" s="587"/>
      <c r="I32" s="1698" t="s">
        <v>29</v>
      </c>
      <c r="J32" s="1698" t="s">
        <v>29</v>
      </c>
      <c r="K32" s="1698" t="s">
        <v>29</v>
      </c>
      <c r="L32" s="535"/>
    </row>
    <row r="33" spans="1:12" ht="8.1" customHeight="1">
      <c r="A33" s="535"/>
      <c r="B33" s="508"/>
      <c r="C33" s="566"/>
      <c r="D33" s="519"/>
      <c r="E33" s="565"/>
      <c r="F33" s="1693"/>
      <c r="G33" s="587"/>
      <c r="H33" s="587"/>
      <c r="I33" s="565"/>
      <c r="J33" s="1698"/>
      <c r="K33" s="647"/>
      <c r="L33" s="535"/>
    </row>
    <row r="34" spans="1:12" ht="15.95" customHeight="1">
      <c r="A34" s="535"/>
      <c r="B34" s="548" t="s">
        <v>1117</v>
      </c>
      <c r="C34" s="525"/>
      <c r="D34" s="519">
        <v>2023</v>
      </c>
      <c r="E34" s="1698" t="s">
        <v>29</v>
      </c>
      <c r="F34" s="1698" t="s">
        <v>29</v>
      </c>
      <c r="G34" s="1698" t="s">
        <v>29</v>
      </c>
      <c r="H34" s="587"/>
      <c r="I34" s="1698" t="s">
        <v>29</v>
      </c>
      <c r="J34" s="1698" t="s">
        <v>29</v>
      </c>
      <c r="K34" s="1698" t="s">
        <v>29</v>
      </c>
      <c r="L34" s="535"/>
    </row>
    <row r="35" spans="1:12" ht="15.95" customHeight="1">
      <c r="A35" s="535"/>
      <c r="B35" s="611" t="s">
        <v>1205</v>
      </c>
      <c r="C35" s="553"/>
      <c r="D35" s="1676">
        <v>2024</v>
      </c>
      <c r="E35" s="1698" t="s">
        <v>29</v>
      </c>
      <c r="F35" s="1698" t="s">
        <v>29</v>
      </c>
      <c r="G35" s="1698" t="s">
        <v>29</v>
      </c>
      <c r="H35" s="587"/>
      <c r="I35" s="1698" t="s">
        <v>29</v>
      </c>
      <c r="J35" s="1698" t="s">
        <v>29</v>
      </c>
      <c r="K35" s="1698" t="s">
        <v>29</v>
      </c>
      <c r="L35" s="535"/>
    </row>
    <row r="36" spans="1:12" ht="8.1" customHeight="1">
      <c r="A36" s="535"/>
      <c r="B36" s="508"/>
      <c r="C36" s="566"/>
      <c r="D36" s="519"/>
      <c r="E36" s="565"/>
      <c r="F36" s="1693"/>
      <c r="G36" s="587"/>
      <c r="H36" s="587"/>
      <c r="I36" s="565"/>
      <c r="J36" s="1698"/>
      <c r="K36" s="647"/>
      <c r="L36" s="535"/>
    </row>
    <row r="37" spans="1:12" ht="15.95" customHeight="1">
      <c r="A37" s="535"/>
      <c r="B37" s="548" t="s">
        <v>747</v>
      </c>
      <c r="C37" s="525"/>
      <c r="D37" s="519">
        <v>2023</v>
      </c>
      <c r="E37" s="565">
        <f>SUM(F37:G37)</f>
        <v>20</v>
      </c>
      <c r="F37" s="1693">
        <v>19</v>
      </c>
      <c r="G37" s="587">
        <v>1</v>
      </c>
      <c r="H37" s="587"/>
      <c r="I37" s="1698" t="s">
        <v>29</v>
      </c>
      <c r="J37" s="1698" t="s">
        <v>29</v>
      </c>
      <c r="K37" s="1698" t="s">
        <v>29</v>
      </c>
      <c r="L37" s="535"/>
    </row>
    <row r="38" spans="1:12" ht="15.95" customHeight="1">
      <c r="A38" s="535"/>
      <c r="B38" s="611" t="s">
        <v>748</v>
      </c>
      <c r="C38" s="553"/>
      <c r="D38" s="1676">
        <v>2024</v>
      </c>
      <c r="E38" s="565">
        <f>SUM(F38:G38)</f>
        <v>12</v>
      </c>
      <c r="F38" s="1693">
        <v>12</v>
      </c>
      <c r="G38" s="647" t="s">
        <v>29</v>
      </c>
      <c r="H38" s="587"/>
      <c r="I38" s="1698" t="s">
        <v>29</v>
      </c>
      <c r="J38" s="1698" t="s">
        <v>29</v>
      </c>
      <c r="K38" s="1698" t="s">
        <v>29</v>
      </c>
      <c r="L38" s="535"/>
    </row>
    <row r="39" spans="1:12" ht="8.1" customHeight="1">
      <c r="A39" s="535"/>
      <c r="B39" s="508"/>
      <c r="C39" s="566"/>
      <c r="D39" s="519"/>
      <c r="E39" s="565"/>
      <c r="F39" s="1693"/>
      <c r="G39" s="587"/>
      <c r="H39" s="587"/>
      <c r="I39" s="565"/>
      <c r="J39" s="1698"/>
      <c r="K39" s="647"/>
      <c r="L39" s="535"/>
    </row>
    <row r="40" spans="1:12" ht="15.95" customHeight="1">
      <c r="A40" s="535"/>
      <c r="B40" s="548" t="s">
        <v>1115</v>
      </c>
      <c r="C40" s="525"/>
      <c r="D40" s="519">
        <v>2023</v>
      </c>
      <c r="E40" s="1698" t="s">
        <v>29</v>
      </c>
      <c r="F40" s="1698" t="s">
        <v>29</v>
      </c>
      <c r="G40" s="1698" t="s">
        <v>29</v>
      </c>
      <c r="H40" s="587"/>
      <c r="I40" s="1698" t="s">
        <v>29</v>
      </c>
      <c r="J40" s="1698" t="s">
        <v>29</v>
      </c>
      <c r="K40" s="1698" t="s">
        <v>29</v>
      </c>
      <c r="L40" s="535"/>
    </row>
    <row r="41" spans="1:12" ht="15.95" customHeight="1">
      <c r="A41" s="535"/>
      <c r="B41" s="611" t="s">
        <v>1116</v>
      </c>
      <c r="C41" s="553"/>
      <c r="D41" s="1676">
        <v>2024</v>
      </c>
      <c r="E41" s="1698" t="s">
        <v>29</v>
      </c>
      <c r="F41" s="1698" t="s">
        <v>29</v>
      </c>
      <c r="G41" s="1698" t="s">
        <v>29</v>
      </c>
      <c r="H41" s="587"/>
      <c r="I41" s="1698" t="s">
        <v>29</v>
      </c>
      <c r="J41" s="1698" t="s">
        <v>29</v>
      </c>
      <c r="K41" s="1698" t="s">
        <v>29</v>
      </c>
      <c r="L41" s="535"/>
    </row>
    <row r="42" spans="1:12" ht="8.1" customHeight="1">
      <c r="A42" s="535"/>
      <c r="B42" s="508"/>
      <c r="C42" s="566"/>
      <c r="D42" s="519"/>
      <c r="E42" s="565"/>
      <c r="F42" s="1693"/>
      <c r="G42" s="587"/>
      <c r="H42" s="587"/>
      <c r="I42" s="565"/>
      <c r="J42" s="1698"/>
      <c r="K42" s="647"/>
      <c r="L42" s="535"/>
    </row>
    <row r="43" spans="1:12" ht="15.95" customHeight="1">
      <c r="A43" s="535"/>
      <c r="B43" s="548" t="s">
        <v>749</v>
      </c>
      <c r="C43" s="525"/>
      <c r="D43" s="519">
        <v>2023</v>
      </c>
      <c r="E43" s="1698" t="s">
        <v>29</v>
      </c>
      <c r="F43" s="1698" t="s">
        <v>29</v>
      </c>
      <c r="G43" s="1698" t="s">
        <v>29</v>
      </c>
      <c r="H43" s="587"/>
      <c r="I43" s="1698" t="s">
        <v>29</v>
      </c>
      <c r="J43" s="1698" t="s">
        <v>29</v>
      </c>
      <c r="K43" s="1698" t="s">
        <v>29</v>
      </c>
      <c r="L43" s="535"/>
    </row>
    <row r="44" spans="1:12" ht="15.95" customHeight="1">
      <c r="A44" s="535"/>
      <c r="B44" s="611" t="s">
        <v>750</v>
      </c>
      <c r="C44" s="553"/>
      <c r="D44" s="1676">
        <v>2024</v>
      </c>
      <c r="E44" s="1698" t="s">
        <v>29</v>
      </c>
      <c r="F44" s="1698" t="s">
        <v>29</v>
      </c>
      <c r="G44" s="1698" t="s">
        <v>29</v>
      </c>
      <c r="H44" s="587"/>
      <c r="I44" s="1698" t="s">
        <v>29</v>
      </c>
      <c r="J44" s="1698" t="s">
        <v>29</v>
      </c>
      <c r="K44" s="1698" t="s">
        <v>29</v>
      </c>
      <c r="L44" s="535"/>
    </row>
    <row r="45" spans="1:12" ht="8.1" customHeight="1">
      <c r="A45" s="535"/>
      <c r="B45" s="508"/>
      <c r="C45" s="566"/>
      <c r="D45" s="519"/>
      <c r="E45" s="565"/>
      <c r="F45" s="1693"/>
      <c r="G45" s="587"/>
      <c r="H45" s="587"/>
      <c r="I45" s="565"/>
      <c r="J45" s="1698"/>
      <c r="K45" s="647"/>
      <c r="L45" s="535"/>
    </row>
    <row r="46" spans="1:12" ht="15.95" customHeight="1">
      <c r="A46" s="535"/>
      <c r="B46" s="548" t="s">
        <v>721</v>
      </c>
      <c r="C46" s="525"/>
      <c r="D46" s="519">
        <v>2023</v>
      </c>
      <c r="E46" s="565">
        <f>SUM(F46:G46)</f>
        <v>42</v>
      </c>
      <c r="F46" s="1693">
        <v>16</v>
      </c>
      <c r="G46" s="587">
        <v>26</v>
      </c>
      <c r="H46" s="587"/>
      <c r="I46" s="1698" t="s">
        <v>29</v>
      </c>
      <c r="J46" s="1698" t="s">
        <v>29</v>
      </c>
      <c r="K46" s="1698" t="s">
        <v>29</v>
      </c>
      <c r="L46" s="535"/>
    </row>
    <row r="47" spans="1:12" ht="15.95" customHeight="1">
      <c r="A47" s="535"/>
      <c r="B47" s="671" t="s">
        <v>722</v>
      </c>
      <c r="C47" s="553"/>
      <c r="D47" s="1676">
        <v>2024</v>
      </c>
      <c r="E47" s="565">
        <f>SUM(F47:G47)</f>
        <v>46</v>
      </c>
      <c r="F47" s="1693">
        <v>23</v>
      </c>
      <c r="G47" s="587">
        <v>23</v>
      </c>
      <c r="H47" s="587"/>
      <c r="I47" s="1698" t="s">
        <v>29</v>
      </c>
      <c r="J47" s="1698" t="s">
        <v>29</v>
      </c>
      <c r="K47" s="1698" t="s">
        <v>29</v>
      </c>
      <c r="L47" s="535"/>
    </row>
    <row r="48" spans="1:12" ht="8.1" customHeight="1" thickBot="1">
      <c r="A48" s="567"/>
      <c r="B48" s="568"/>
      <c r="C48" s="601"/>
      <c r="D48" s="602"/>
      <c r="E48" s="591"/>
      <c r="F48" s="1694"/>
      <c r="G48" s="590"/>
      <c r="H48" s="590"/>
      <c r="I48" s="591"/>
      <c r="J48" s="1697"/>
      <c r="K48" s="623"/>
      <c r="L48" s="567"/>
    </row>
    <row r="49" spans="1:12" s="594" customFormat="1" ht="14.25" customHeight="1">
      <c r="A49" s="479"/>
      <c r="B49" s="479"/>
      <c r="C49" s="479"/>
      <c r="D49" s="519"/>
      <c r="E49" s="479"/>
      <c r="F49" s="1695"/>
      <c r="G49" s="592"/>
      <c r="H49" s="592"/>
      <c r="I49" s="593"/>
      <c r="J49" s="1696"/>
      <c r="L49" s="374" t="s">
        <v>804</v>
      </c>
    </row>
    <row r="50" spans="1:12" s="1684" customFormat="1" ht="14.25" customHeight="1">
      <c r="A50" s="1683"/>
      <c r="B50" s="1683"/>
      <c r="C50" s="1683"/>
      <c r="D50" s="519"/>
      <c r="E50" s="1683"/>
      <c r="F50" s="1696"/>
      <c r="G50" s="1683"/>
      <c r="H50" s="1683"/>
      <c r="I50" s="1683"/>
      <c r="J50" s="1696"/>
      <c r="L50" s="375" t="s">
        <v>786</v>
      </c>
    </row>
    <row r="51" spans="1:12">
      <c r="D51" s="519"/>
    </row>
    <row r="52" spans="1:12">
      <c r="D52" s="519"/>
    </row>
    <row r="53" spans="1:12">
      <c r="D53" s="519"/>
    </row>
    <row r="54" spans="1:12">
      <c r="D54" s="519"/>
    </row>
    <row r="55" spans="1:12">
      <c r="D55" s="519"/>
    </row>
    <row r="56" spans="1:12">
      <c r="D56" s="519"/>
    </row>
    <row r="57" spans="1:12">
      <c r="D57" s="519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3" orientation="portrait"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I53"/>
  <sheetViews>
    <sheetView view="pageBreakPreview" zoomScale="80" zoomScaleNormal="100" zoomScaleSheetLayoutView="80" workbookViewId="0">
      <selection activeCell="G1" sqref="G1:G2"/>
    </sheetView>
  </sheetViews>
  <sheetFormatPr defaultColWidth="12.5703125" defaultRowHeight="17.25"/>
  <cols>
    <col min="1" max="1" width="1.85546875" style="577" customWidth="1"/>
    <col min="2" max="2" width="12.5703125" style="577"/>
    <col min="3" max="3" width="31.42578125" style="577" customWidth="1"/>
    <col min="4" max="4" width="12.28515625" style="608" customWidth="1"/>
    <col min="5" max="5" width="15.5703125" style="577" customWidth="1"/>
    <col min="6" max="6" width="15.5703125" style="1685" customWidth="1"/>
    <col min="7" max="7" width="15.5703125" style="577" customWidth="1"/>
    <col min="8" max="8" width="1.85546875" style="577" customWidth="1"/>
    <col min="9" max="9" width="1.85546875" style="1681" customWidth="1"/>
    <col min="10" max="16384" width="12.5703125" style="577"/>
  </cols>
  <sheetData>
    <row r="1" spans="1:9">
      <c r="G1" s="2380" t="s">
        <v>110</v>
      </c>
    </row>
    <row r="2" spans="1:9">
      <c r="G2" s="2381" t="s">
        <v>111</v>
      </c>
    </row>
    <row r="3" spans="1:9" ht="10.15" customHeight="1"/>
    <row r="4" spans="1:9" ht="10.15" customHeight="1"/>
    <row r="5" spans="1:9" s="539" customFormat="1" ht="20.100000000000001" customHeight="1">
      <c r="B5" s="540" t="s">
        <v>1451</v>
      </c>
      <c r="C5" s="541" t="s">
        <v>1096</v>
      </c>
      <c r="D5" s="542"/>
      <c r="F5" s="1686"/>
      <c r="I5" s="535"/>
    </row>
    <row r="6" spans="1:9" s="666" customFormat="1" ht="20.100000000000001" customHeight="1">
      <c r="B6" s="1964"/>
      <c r="C6" s="1965" t="s">
        <v>1386</v>
      </c>
      <c r="D6" s="1966"/>
      <c r="F6" s="1967"/>
      <c r="I6" s="610"/>
    </row>
    <row r="7" spans="1:9" s="539" customFormat="1" ht="16.5" customHeight="1">
      <c r="B7" s="543" t="s">
        <v>1452</v>
      </c>
      <c r="C7" s="544" t="s">
        <v>1095</v>
      </c>
      <c r="D7" s="545"/>
      <c r="F7" s="1686"/>
      <c r="I7" s="535"/>
    </row>
    <row r="8" spans="1:9" s="539" customFormat="1" ht="15" customHeight="1">
      <c r="B8" s="543"/>
      <c r="C8" s="544" t="s">
        <v>1385</v>
      </c>
      <c r="D8" s="545"/>
      <c r="F8" s="1686"/>
      <c r="I8" s="535"/>
    </row>
    <row r="9" spans="1:9" s="539" customFormat="1" ht="10.15" customHeight="1" thickBot="1">
      <c r="A9" s="579"/>
      <c r="B9" s="580"/>
      <c r="C9" s="581"/>
      <c r="D9" s="609"/>
      <c r="E9" s="579"/>
      <c r="F9" s="1687"/>
      <c r="G9" s="579"/>
      <c r="H9" s="579"/>
      <c r="I9" s="535"/>
    </row>
    <row r="10" spans="1:9" ht="18" thickTop="1">
      <c r="A10" s="535"/>
      <c r="B10" s="548" t="s">
        <v>702</v>
      </c>
      <c r="C10" s="549"/>
      <c r="D10" s="550" t="s">
        <v>1</v>
      </c>
      <c r="E10" s="2363" t="s">
        <v>2</v>
      </c>
      <c r="F10" s="2363"/>
      <c r="G10" s="2363"/>
      <c r="H10" s="566"/>
      <c r="I10" s="535"/>
    </row>
    <row r="11" spans="1:9" s="1705" customFormat="1" ht="15" customHeight="1">
      <c r="A11" s="1704"/>
      <c r="B11" s="508" t="s">
        <v>705</v>
      </c>
      <c r="C11" s="552"/>
      <c r="D11" s="1673" t="s">
        <v>6</v>
      </c>
      <c r="E11" s="2360" t="s">
        <v>7</v>
      </c>
      <c r="F11" s="2360"/>
      <c r="G11" s="2360"/>
      <c r="H11" s="1672"/>
      <c r="I11" s="1704"/>
    </row>
    <row r="12" spans="1:9">
      <c r="A12" s="535"/>
      <c r="B12" s="525"/>
      <c r="C12" s="549"/>
      <c r="D12" s="556"/>
      <c r="E12" s="557" t="s">
        <v>2</v>
      </c>
      <c r="F12" s="1688" t="s">
        <v>33</v>
      </c>
      <c r="G12" s="557" t="s">
        <v>34</v>
      </c>
      <c r="H12" s="525"/>
      <c r="I12" s="535"/>
    </row>
    <row r="13" spans="1:9" s="615" customFormat="1">
      <c r="A13" s="610"/>
      <c r="B13" s="641"/>
      <c r="C13" s="641"/>
      <c r="D13" s="612"/>
      <c r="E13" s="558" t="s">
        <v>734</v>
      </c>
      <c r="F13" s="1689" t="s">
        <v>35</v>
      </c>
      <c r="G13" s="558" t="s">
        <v>36</v>
      </c>
      <c r="H13" s="616"/>
      <c r="I13" s="610"/>
    </row>
    <row r="14" spans="1:9" ht="8.1" customHeight="1">
      <c r="A14" s="560"/>
      <c r="B14" s="617"/>
      <c r="C14" s="617"/>
      <c r="D14" s="618"/>
      <c r="E14" s="560"/>
      <c r="F14" s="1699"/>
      <c r="G14" s="560"/>
      <c r="H14" s="617"/>
      <c r="I14" s="535"/>
    </row>
    <row r="15" spans="1:9" ht="8.1" customHeight="1">
      <c r="A15" s="535"/>
      <c r="B15" s="535"/>
      <c r="C15" s="535"/>
      <c r="D15" s="619"/>
      <c r="E15" s="535"/>
      <c r="F15" s="1691"/>
      <c r="G15" s="535"/>
      <c r="H15" s="535"/>
      <c r="I15" s="535"/>
    </row>
    <row r="16" spans="1:9">
      <c r="A16" s="535"/>
      <c r="B16" s="548" t="s">
        <v>2</v>
      </c>
      <c r="C16" s="525"/>
      <c r="D16" s="1672">
        <v>2023</v>
      </c>
      <c r="E16" s="518">
        <f>SUM('4.32'!E16,'4.32'!I16,'4.32(2)'!E16,'4.32(2)'!I16)</f>
        <v>21322</v>
      </c>
      <c r="F16" s="518">
        <f>SUM('4.32'!F16,'4.32'!J16,'4.32(2)'!F16,'4.32(2)'!J16)</f>
        <v>11661</v>
      </c>
      <c r="G16" s="518">
        <f>SUM('4.32'!G16,'4.32'!K16,'4.32(2)'!G16,'4.32(2)'!K16)</f>
        <v>9661</v>
      </c>
      <c r="I16" s="535"/>
    </row>
    <row r="17" spans="1:9">
      <c r="A17" s="535"/>
      <c r="B17" s="611" t="s">
        <v>7</v>
      </c>
      <c r="C17" s="525"/>
      <c r="D17" s="614">
        <v>2024</v>
      </c>
      <c r="E17" s="518">
        <f>SUM('4.32'!E17,'4.32'!I17,'4.32(2)'!E17,'4.32(2)'!I17)</f>
        <v>26722</v>
      </c>
      <c r="F17" s="518">
        <f>SUM('4.32'!F17,'4.32'!J17,'4.32(2)'!F17,'4.32(2)'!J17)</f>
        <v>14683</v>
      </c>
      <c r="G17" s="518">
        <f>SUM('4.32'!G17,'4.32'!K17,'4.32(2)'!G17,'4.32(2)'!K17)</f>
        <v>12039</v>
      </c>
      <c r="H17" s="615"/>
      <c r="I17" s="535"/>
    </row>
    <row r="18" spans="1:9" ht="8.1" customHeight="1">
      <c r="A18" s="535"/>
      <c r="B18" s="508"/>
      <c r="C18" s="525"/>
      <c r="D18" s="519"/>
      <c r="E18" s="589"/>
      <c r="F18" s="1700"/>
      <c r="G18" s="565"/>
      <c r="H18" s="587"/>
      <c r="I18" s="535"/>
    </row>
    <row r="19" spans="1:9">
      <c r="A19" s="535"/>
      <c r="B19" s="548" t="s">
        <v>1126</v>
      </c>
      <c r="C19" s="553"/>
      <c r="D19" s="519">
        <v>2023</v>
      </c>
      <c r="E19" s="1647" t="s">
        <v>29</v>
      </c>
      <c r="F19" s="1647" t="s">
        <v>29</v>
      </c>
      <c r="G19" s="1647" t="s">
        <v>29</v>
      </c>
      <c r="I19" s="535"/>
    </row>
    <row r="20" spans="1:9">
      <c r="A20" s="535"/>
      <c r="B20" s="611" t="s">
        <v>1127</v>
      </c>
      <c r="C20" s="669"/>
      <c r="D20" s="1676">
        <v>2024</v>
      </c>
      <c r="E20" s="1646">
        <f>SUM('4.32'!E20,'4.32'!I20,'4.32(2)'!E20,'4.32(2)'!I20)</f>
        <v>418</v>
      </c>
      <c r="F20" s="1646">
        <f>SUM('4.32'!F20,'4.32'!J20,'4.32(2)'!F20,'4.32(2)'!J20)</f>
        <v>288</v>
      </c>
      <c r="G20" s="1646">
        <f>SUM('4.32'!G20,'4.32'!K20,'4.32(2)'!G20,'4.32(2)'!K20)</f>
        <v>130</v>
      </c>
      <c r="H20" s="615"/>
      <c r="I20" s="535"/>
    </row>
    <row r="21" spans="1:9" ht="8.1" customHeight="1">
      <c r="A21" s="535"/>
      <c r="B21" s="508"/>
      <c r="C21" s="525"/>
      <c r="D21" s="519"/>
      <c r="E21" s="589"/>
      <c r="F21" s="1700"/>
      <c r="G21" s="565"/>
      <c r="H21" s="587"/>
      <c r="I21" s="535"/>
    </row>
    <row r="22" spans="1:9">
      <c r="A22" s="535"/>
      <c r="B22" s="548" t="s">
        <v>710</v>
      </c>
      <c r="C22" s="525"/>
      <c r="D22" s="519">
        <v>2023</v>
      </c>
      <c r="E22" s="1646">
        <f>SUM('4.32'!E22,'4.32'!I22,'4.32(2)'!E22,'4.32(2)'!I22)</f>
        <v>580</v>
      </c>
      <c r="F22" s="1646">
        <f>SUM('4.32'!F22,'4.32'!J22,'4.32(2)'!F22,'4.32(2)'!J22)</f>
        <v>279</v>
      </c>
      <c r="G22" s="1646">
        <f>SUM('4.32'!G22,'4.32'!K22,'4.32(2)'!G22,'4.32(2)'!K22)</f>
        <v>301</v>
      </c>
      <c r="I22" s="535"/>
    </row>
    <row r="23" spans="1:9">
      <c r="A23" s="535"/>
      <c r="B23" s="611" t="s">
        <v>711</v>
      </c>
      <c r="C23" s="548"/>
      <c r="D23" s="1676">
        <v>2024</v>
      </c>
      <c r="E23" s="1646">
        <f>SUM('4.32'!E23,'4.32'!I23,'4.32(2)'!E23,'4.32(2)'!I23)</f>
        <v>705</v>
      </c>
      <c r="F23" s="1646">
        <f>SUM('4.32'!F23,'4.32'!J23,'4.32(2)'!F23,'4.32(2)'!J23)</f>
        <v>339</v>
      </c>
      <c r="G23" s="1646">
        <f>SUM('4.32'!G23,'4.32'!K23,'4.32(2)'!G23,'4.32(2)'!K23)</f>
        <v>366</v>
      </c>
      <c r="H23" s="615"/>
      <c r="I23" s="535"/>
    </row>
    <row r="24" spans="1:9" ht="8.1" customHeight="1">
      <c r="A24" s="535"/>
      <c r="B24" s="508"/>
      <c r="C24" s="548"/>
      <c r="D24" s="519"/>
      <c r="E24" s="589"/>
      <c r="F24" s="1700"/>
      <c r="G24" s="565"/>
      <c r="H24" s="587"/>
      <c r="I24" s="535"/>
    </row>
    <row r="25" spans="1:9">
      <c r="A25" s="535"/>
      <c r="B25" s="548" t="s">
        <v>1123</v>
      </c>
      <c r="C25" s="553"/>
      <c r="D25" s="519">
        <v>2023</v>
      </c>
      <c r="E25" s="1647" t="s">
        <v>29</v>
      </c>
      <c r="F25" s="1647" t="s">
        <v>29</v>
      </c>
      <c r="G25" s="1647" t="s">
        <v>29</v>
      </c>
      <c r="I25" s="535"/>
    </row>
    <row r="26" spans="1:9">
      <c r="A26" s="535"/>
      <c r="B26" s="611" t="s">
        <v>1124</v>
      </c>
      <c r="C26" s="566"/>
      <c r="D26" s="1676">
        <v>2024</v>
      </c>
      <c r="E26" s="1647" t="s">
        <v>29</v>
      </c>
      <c r="F26" s="1647" t="s">
        <v>29</v>
      </c>
      <c r="G26" s="1647" t="s">
        <v>29</v>
      </c>
      <c r="H26" s="615"/>
      <c r="I26" s="535"/>
    </row>
    <row r="27" spans="1:9" ht="8.1" customHeight="1">
      <c r="A27" s="535"/>
      <c r="B27" s="508"/>
      <c r="C27" s="566"/>
      <c r="D27" s="519"/>
      <c r="E27" s="589"/>
      <c r="F27" s="1700"/>
      <c r="G27" s="565"/>
      <c r="H27" s="587"/>
      <c r="I27" s="535"/>
    </row>
    <row r="28" spans="1:9">
      <c r="A28" s="535"/>
      <c r="B28" s="548" t="s">
        <v>1121</v>
      </c>
      <c r="C28" s="525"/>
      <c r="D28" s="519">
        <v>2023</v>
      </c>
      <c r="E28" s="1646">
        <f>SUM('4.32'!E28,'4.32'!I28,'4.32(2)'!E28,'4.32(2)'!I28)</f>
        <v>4980</v>
      </c>
      <c r="F28" s="1646">
        <f>SUM('4.32'!F28,'4.32'!J28,'4.32(2)'!F28,'4.32(2)'!J28)</f>
        <v>1462</v>
      </c>
      <c r="G28" s="1646">
        <f>SUM('4.32'!G28,'4.32'!K28,'4.32(2)'!G28,'4.32(2)'!K28)</f>
        <v>3518</v>
      </c>
      <c r="I28" s="535"/>
    </row>
    <row r="29" spans="1:9">
      <c r="A29" s="535"/>
      <c r="B29" s="508" t="s">
        <v>1122</v>
      </c>
      <c r="C29" s="525"/>
      <c r="D29" s="1676">
        <v>2024</v>
      </c>
      <c r="E29" s="1646">
        <f>SUM('4.32'!E29,'4.32'!I29,'4.32(2)'!E29,'4.32(2)'!I29)</f>
        <v>6387</v>
      </c>
      <c r="F29" s="1646">
        <f>SUM('4.32'!F29,'4.32'!J29,'4.32(2)'!F29,'4.32(2)'!J29)</f>
        <v>1685</v>
      </c>
      <c r="G29" s="1646">
        <f>SUM('4.32'!G29,'4.32'!K29,'4.32(2)'!G29,'4.32(2)'!K29)</f>
        <v>4702</v>
      </c>
      <c r="H29" s="615"/>
      <c r="I29" s="535"/>
    </row>
    <row r="30" spans="1:9" ht="8.1" customHeight="1">
      <c r="A30" s="535"/>
      <c r="B30" s="508"/>
      <c r="C30" s="525"/>
      <c r="D30" s="519"/>
      <c r="E30" s="589"/>
      <c r="F30" s="1700"/>
      <c r="G30" s="565"/>
      <c r="H30" s="587"/>
      <c r="I30" s="535"/>
    </row>
    <row r="31" spans="1:9">
      <c r="A31" s="535"/>
      <c r="B31" s="548" t="s">
        <v>1119</v>
      </c>
      <c r="C31" s="553"/>
      <c r="D31" s="519">
        <v>2023</v>
      </c>
      <c r="E31" s="1646">
        <f>SUM('4.32'!E31,'4.32'!I31,'4.32(2)'!E31,'4.32(2)'!I31)</f>
        <v>111</v>
      </c>
      <c r="F31" s="1646">
        <f>SUM('4.32'!F31,'4.32'!J31,'4.32(2)'!F31,'4.32(2)'!J31)</f>
        <v>21</v>
      </c>
      <c r="G31" s="1646">
        <f>SUM('4.32'!G31,'4.32'!K31,'4.32(2)'!G31,'4.32(2)'!K31)</f>
        <v>90</v>
      </c>
      <c r="I31" s="535"/>
    </row>
    <row r="32" spans="1:9">
      <c r="A32" s="535"/>
      <c r="B32" s="611" t="s">
        <v>1120</v>
      </c>
      <c r="C32" s="566"/>
      <c r="D32" s="1676">
        <v>2024</v>
      </c>
      <c r="E32" s="1646">
        <f>SUM('4.32'!E32,'4.32'!I32,'4.32(2)'!E32,'4.32(2)'!I32)</f>
        <v>166</v>
      </c>
      <c r="F32" s="1646">
        <f>SUM('4.32'!F32,'4.32'!J32,'4.32(2)'!F32,'4.32(2)'!J32)</f>
        <v>36</v>
      </c>
      <c r="G32" s="1646">
        <f>SUM('4.32'!G32,'4.32'!K32,'4.32(2)'!G32,'4.32(2)'!K32)</f>
        <v>130</v>
      </c>
      <c r="H32" s="615"/>
      <c r="I32" s="535"/>
    </row>
    <row r="33" spans="1:9" ht="8.1" customHeight="1">
      <c r="A33" s="535"/>
      <c r="B33" s="508"/>
      <c r="C33" s="566"/>
      <c r="D33" s="519"/>
      <c r="E33" s="589"/>
      <c r="F33" s="1700"/>
      <c r="G33" s="565"/>
      <c r="H33" s="587"/>
      <c r="I33" s="535"/>
    </row>
    <row r="34" spans="1:9">
      <c r="A34" s="535"/>
      <c r="B34" s="548" t="s">
        <v>1117</v>
      </c>
      <c r="C34" s="525"/>
      <c r="D34" s="519">
        <v>2023</v>
      </c>
      <c r="E34" s="1646">
        <f>SUM('4.32'!E34,'4.32'!I34,'4.32(2)'!E34,'4.32(2)'!I34)</f>
        <v>1760</v>
      </c>
      <c r="F34" s="1646">
        <f>SUM('4.32'!F34,'4.32'!J34,'4.32(2)'!F34,'4.32(2)'!J34)</f>
        <v>925</v>
      </c>
      <c r="G34" s="1646">
        <f>SUM('4.32'!G34,'4.32'!K34,'4.32(2)'!G34,'4.32(2)'!K34)</f>
        <v>835</v>
      </c>
      <c r="H34" s="587"/>
      <c r="I34" s="535"/>
    </row>
    <row r="35" spans="1:9" s="615" customFormat="1">
      <c r="A35" s="610"/>
      <c r="B35" s="611" t="s">
        <v>1205</v>
      </c>
      <c r="C35" s="553"/>
      <c r="D35" s="1676">
        <v>2024</v>
      </c>
      <c r="E35" s="1646">
        <f>SUM('4.32'!E35,'4.32'!I35,'4.32(2)'!E35,'4.32(2)'!I35)</f>
        <v>1938</v>
      </c>
      <c r="F35" s="1646">
        <f>SUM('4.32'!F35,'4.32'!J35,'4.32(2)'!F35,'4.32(2)'!J35)</f>
        <v>1122</v>
      </c>
      <c r="G35" s="1646">
        <f>SUM('4.32'!G35,'4.32'!K35,'4.32(2)'!G35,'4.32(2)'!K35)</f>
        <v>816</v>
      </c>
      <c r="H35" s="1678"/>
      <c r="I35" s="610"/>
    </row>
    <row r="36" spans="1:9" ht="8.1" customHeight="1">
      <c r="A36" s="535"/>
      <c r="B36" s="508"/>
      <c r="C36" s="566"/>
      <c r="D36" s="519"/>
      <c r="E36" s="588"/>
      <c r="F36" s="1701"/>
      <c r="G36" s="588"/>
      <c r="H36" s="587"/>
      <c r="I36" s="535"/>
    </row>
    <row r="37" spans="1:9" ht="15.95" customHeight="1">
      <c r="A37" s="535"/>
      <c r="B37" s="548" t="s">
        <v>747</v>
      </c>
      <c r="C37" s="525"/>
      <c r="D37" s="519">
        <v>2023</v>
      </c>
      <c r="E37" s="1646">
        <f>SUM('4.32'!E37,'4.32'!I37,'4.32(2)'!E37,'4.32(2)'!I37)</f>
        <v>11931</v>
      </c>
      <c r="F37" s="1646">
        <f>SUM('4.32'!F37,'4.32'!J37,'4.32(2)'!F37,'4.32(2)'!J37)</f>
        <v>8210</v>
      </c>
      <c r="G37" s="1646">
        <f>SUM('4.32'!G37,'4.32'!K37,'4.32(2)'!G37,'4.32(2)'!K37)</f>
        <v>3721</v>
      </c>
      <c r="H37" s="565"/>
      <c r="I37" s="535"/>
    </row>
    <row r="38" spans="1:9" ht="15.95" customHeight="1">
      <c r="A38" s="535"/>
      <c r="B38" s="611" t="s">
        <v>748</v>
      </c>
      <c r="C38" s="553"/>
      <c r="D38" s="1676">
        <v>2024</v>
      </c>
      <c r="E38" s="1646">
        <f>SUM('4.32'!E38,'4.32'!I38,'4.32(2)'!E38,'4.32(2)'!I38)</f>
        <v>14615</v>
      </c>
      <c r="F38" s="1646">
        <f>SUM('4.32'!F38,'4.32'!J38,'4.32(2)'!F38,'4.32(2)'!J38)</f>
        <v>10207</v>
      </c>
      <c r="G38" s="1646">
        <f>SUM('4.32'!G38,'4.32'!K38,'4.32(2)'!G38,'4.32(2)'!K38)</f>
        <v>4408</v>
      </c>
      <c r="H38" s="1677"/>
      <c r="I38" s="535"/>
    </row>
    <row r="39" spans="1:9" ht="8.1" customHeight="1">
      <c r="A39" s="535"/>
      <c r="B39" s="508"/>
      <c r="C39" s="566"/>
      <c r="D39" s="519"/>
      <c r="E39" s="588"/>
      <c r="F39" s="1701"/>
      <c r="G39" s="588"/>
      <c r="H39" s="565"/>
      <c r="I39" s="535"/>
    </row>
    <row r="40" spans="1:9" ht="15.95" customHeight="1">
      <c r="A40" s="535"/>
      <c r="B40" s="548" t="s">
        <v>1115</v>
      </c>
      <c r="C40" s="525"/>
      <c r="D40" s="519">
        <v>2023</v>
      </c>
      <c r="E40" s="1646">
        <f>SUM('4.32'!E40,'4.32'!I40,'4.32(2)'!E40,'4.32(2)'!I40)</f>
        <v>629</v>
      </c>
      <c r="F40" s="1646">
        <f>SUM('4.32'!F40,'4.32'!J40,'4.32(2)'!F40,'4.32(2)'!J40)</f>
        <v>319</v>
      </c>
      <c r="G40" s="1646">
        <f>SUM('4.32'!G40,'4.32'!K40,'4.32(2)'!G40,'4.32(2)'!K40)</f>
        <v>310</v>
      </c>
      <c r="H40" s="565"/>
      <c r="I40" s="535"/>
    </row>
    <row r="41" spans="1:9" ht="15.95" customHeight="1">
      <c r="A41" s="535"/>
      <c r="B41" s="611" t="s">
        <v>1116</v>
      </c>
      <c r="C41" s="553"/>
      <c r="D41" s="1676">
        <v>2024</v>
      </c>
      <c r="E41" s="1646">
        <f>SUM('4.32'!E41,'4.32'!I41,'4.32(2)'!E41,'4.32(2)'!I41)</f>
        <v>765</v>
      </c>
      <c r="F41" s="1646">
        <f>SUM('4.32'!F41,'4.32'!J41,'4.32(2)'!F41,'4.32(2)'!J41)</f>
        <v>432</v>
      </c>
      <c r="G41" s="1646">
        <f>SUM('4.32'!G41,'4.32'!K41,'4.32(2)'!G41,'4.32(2)'!K41)</f>
        <v>333</v>
      </c>
      <c r="H41" s="1677"/>
      <c r="I41" s="535"/>
    </row>
    <row r="42" spans="1:9" ht="8.1" customHeight="1">
      <c r="A42" s="535"/>
      <c r="B42" s="508"/>
      <c r="C42" s="566"/>
      <c r="D42" s="519"/>
      <c r="E42" s="588"/>
      <c r="F42" s="1701"/>
      <c r="G42" s="588"/>
      <c r="H42" s="565"/>
      <c r="I42" s="535"/>
    </row>
    <row r="43" spans="1:9" ht="15.95" customHeight="1">
      <c r="A43" s="535"/>
      <c r="B43" s="548" t="s">
        <v>749</v>
      </c>
      <c r="C43" s="525"/>
      <c r="D43" s="519">
        <v>2023</v>
      </c>
      <c r="E43" s="1647" t="s">
        <v>29</v>
      </c>
      <c r="F43" s="1647" t="s">
        <v>29</v>
      </c>
      <c r="G43" s="1647" t="s">
        <v>29</v>
      </c>
      <c r="H43" s="565"/>
      <c r="I43" s="535"/>
    </row>
    <row r="44" spans="1:9" ht="15.95" customHeight="1">
      <c r="A44" s="535"/>
      <c r="B44" s="611" t="s">
        <v>750</v>
      </c>
      <c r="C44" s="553"/>
      <c r="D44" s="1676">
        <v>2024</v>
      </c>
      <c r="E44" s="1647" t="s">
        <v>29</v>
      </c>
      <c r="F44" s="1647" t="s">
        <v>29</v>
      </c>
      <c r="G44" s="1647" t="s">
        <v>29</v>
      </c>
      <c r="H44" s="1677"/>
      <c r="I44" s="535"/>
    </row>
    <row r="45" spans="1:9" ht="8.1" customHeight="1">
      <c r="A45" s="535"/>
      <c r="B45" s="508"/>
      <c r="C45" s="566"/>
      <c r="D45" s="519"/>
      <c r="E45" s="588"/>
      <c r="F45" s="1701"/>
      <c r="G45" s="588"/>
      <c r="H45" s="565"/>
      <c r="I45" s="535"/>
    </row>
    <row r="46" spans="1:9" ht="15.95" customHeight="1">
      <c r="A46" s="535"/>
      <c r="B46" s="548" t="s">
        <v>721</v>
      </c>
      <c r="C46" s="525"/>
      <c r="D46" s="519">
        <v>2023</v>
      </c>
      <c r="E46" s="1646">
        <f>SUM('4.32'!E46,'4.32'!I46,'4.32(2)'!E46,'4.32(2)'!I46)</f>
        <v>1331</v>
      </c>
      <c r="F46" s="1646">
        <f>SUM('4.32'!F46,'4.32'!J46,'4.32(2)'!F46,'4.32(2)'!J46)</f>
        <v>445</v>
      </c>
      <c r="G46" s="1646">
        <f>SUM('4.32'!G46,'4.32'!K46,'4.32(2)'!G46,'4.32(2)'!K46)</f>
        <v>886</v>
      </c>
      <c r="H46" s="565"/>
      <c r="I46" s="535"/>
    </row>
    <row r="47" spans="1:9" ht="15.95" customHeight="1">
      <c r="A47" s="535"/>
      <c r="B47" s="671" t="s">
        <v>722</v>
      </c>
      <c r="C47" s="553"/>
      <c r="D47" s="1676">
        <v>2024</v>
      </c>
      <c r="E47" s="1646">
        <f>SUM('4.32'!E47,'4.32'!I47,'4.32(2)'!E47,'4.32(2)'!I47)</f>
        <v>1728</v>
      </c>
      <c r="F47" s="1646">
        <f>SUM('4.32'!F47,'4.32'!J47,'4.32(2)'!F47,'4.32(2)'!J47)</f>
        <v>574</v>
      </c>
      <c r="G47" s="1646">
        <f>SUM('4.32'!G47,'4.32'!K47,'4.32(2)'!G47,'4.32(2)'!K47)</f>
        <v>1154</v>
      </c>
      <c r="H47" s="1677"/>
      <c r="I47" s="535"/>
    </row>
    <row r="48" spans="1:9" ht="8.1" customHeight="1" thickBot="1">
      <c r="A48" s="567"/>
      <c r="B48" s="568"/>
      <c r="C48" s="601"/>
      <c r="D48" s="602"/>
      <c r="E48" s="591"/>
      <c r="F48" s="1694"/>
      <c r="G48" s="590"/>
      <c r="H48" s="590"/>
      <c r="I48" s="535"/>
    </row>
    <row r="49" spans="1:9" s="594" customFormat="1" ht="16.5" customHeight="1">
      <c r="A49" s="479"/>
      <c r="B49" s="479"/>
      <c r="C49" s="479"/>
      <c r="D49" s="519"/>
      <c r="E49" s="479"/>
      <c r="F49" s="1695"/>
      <c r="G49" s="592"/>
      <c r="H49" s="592"/>
      <c r="I49" s="374" t="s">
        <v>804</v>
      </c>
    </row>
    <row r="50" spans="1:9" s="1680" customFormat="1" ht="15" customHeight="1">
      <c r="A50" s="1679"/>
      <c r="B50" s="1679"/>
      <c r="C50" s="1679"/>
      <c r="D50" s="1676"/>
      <c r="E50" s="1679"/>
      <c r="F50" s="1702"/>
      <c r="G50" s="1679"/>
      <c r="H50" s="1679"/>
      <c r="I50" s="1682" t="s">
        <v>786</v>
      </c>
    </row>
    <row r="51" spans="1:9">
      <c r="D51" s="519"/>
    </row>
    <row r="52" spans="1:9">
      <c r="D52" s="519"/>
    </row>
    <row r="53" spans="1:9">
      <c r="D53" s="519"/>
    </row>
  </sheetData>
  <mergeCells count="2">
    <mergeCell ref="E10:G10"/>
    <mergeCell ref="E11:G11"/>
  </mergeCells>
  <hyperlinks>
    <hyperlink ref="G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5" orientation="portrait"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9" tint="0.59999389629810485"/>
    <pageSetUpPr fitToPage="1"/>
  </sheetPr>
  <dimension ref="A1:L535"/>
  <sheetViews>
    <sheetView showGridLines="0" view="pageBreakPreview" zoomScale="80" zoomScaleNormal="100" zoomScaleSheetLayoutView="80" workbookViewId="0">
      <pane xSplit="4" ySplit="14" topLeftCell="E15" activePane="bottomRight" state="frozen"/>
      <selection activeCell="F2" sqref="F2"/>
      <selection pane="topRight" activeCell="F2" sqref="F2"/>
      <selection pane="bottomLeft" activeCell="F2" sqref="F2"/>
      <selection pane="bottomRight" activeCell="K1" sqref="K1:K2"/>
    </sheetView>
  </sheetViews>
  <sheetFormatPr defaultColWidth="7.5703125" defaultRowHeight="16.5"/>
  <cols>
    <col min="1" max="1" width="1.85546875" style="539" customWidth="1"/>
    <col min="2" max="2" width="13.28515625" style="539" customWidth="1"/>
    <col min="3" max="3" width="32.7109375" style="539" customWidth="1"/>
    <col min="4" max="4" width="8.28515625" style="546" customWidth="1"/>
    <col min="5" max="5" width="8.5703125" style="576" customWidth="1"/>
    <col min="6" max="6" width="10.42578125" style="576" customWidth="1"/>
    <col min="7" max="7" width="12.85546875" style="576" bestFit="1" customWidth="1"/>
    <col min="8" max="8" width="1.85546875" style="539" customWidth="1"/>
    <col min="9" max="9" width="8.5703125" style="576" customWidth="1"/>
    <col min="10" max="10" width="10.42578125" style="576" customWidth="1"/>
    <col min="11" max="11" width="12.85546875" style="576" bestFit="1" customWidth="1"/>
    <col min="12" max="12" width="0.85546875" style="539" customWidth="1"/>
    <col min="13" max="13" width="7.5703125" style="539"/>
    <col min="14" max="15" width="7.5703125" style="539" customWidth="1"/>
    <col min="16" max="18" width="7.5703125" style="539"/>
    <col min="19" max="19" width="7.5703125" style="539" customWidth="1"/>
    <col min="20" max="16384" width="7.5703125" style="539"/>
  </cols>
  <sheetData>
    <row r="1" spans="1:12">
      <c r="K1" s="2380" t="s">
        <v>110</v>
      </c>
    </row>
    <row r="2" spans="1:12">
      <c r="K2" s="2381" t="s">
        <v>111</v>
      </c>
    </row>
    <row r="3" spans="1:12" ht="10.15" customHeight="1">
      <c r="G3" s="539"/>
    </row>
    <row r="4" spans="1:12" ht="10.15" customHeight="1"/>
    <row r="5" spans="1:12" ht="20.100000000000001" customHeight="1">
      <c r="B5" s="540" t="s">
        <v>1453</v>
      </c>
      <c r="C5" s="541" t="s">
        <v>888</v>
      </c>
      <c r="D5" s="542"/>
    </row>
    <row r="6" spans="1:12" s="666" customFormat="1" ht="20.100000000000001" customHeight="1">
      <c r="B6" s="1964"/>
      <c r="C6" s="1965" t="s">
        <v>1374</v>
      </c>
      <c r="D6" s="1966"/>
      <c r="E6" s="1967"/>
      <c r="F6" s="1967"/>
      <c r="G6" s="1967"/>
      <c r="I6" s="1967"/>
      <c r="J6" s="1967"/>
      <c r="K6" s="1967"/>
    </row>
    <row r="7" spans="1:12" ht="16.5" customHeight="1">
      <c r="B7" s="543" t="s">
        <v>1454</v>
      </c>
      <c r="C7" s="544" t="s">
        <v>889</v>
      </c>
      <c r="D7" s="545"/>
    </row>
    <row r="8" spans="1:12" ht="15" customHeight="1">
      <c r="B8" s="543"/>
      <c r="C8" s="544" t="s">
        <v>1387</v>
      </c>
      <c r="D8" s="545"/>
    </row>
    <row r="9" spans="1:12" ht="10.15" customHeight="1" thickBot="1">
      <c r="A9" s="581"/>
      <c r="B9" s="579"/>
      <c r="C9" s="579"/>
      <c r="D9" s="1717"/>
      <c r="E9" s="1711"/>
      <c r="F9" s="1711"/>
      <c r="G9" s="1711"/>
      <c r="H9" s="579"/>
      <c r="I9" s="1711"/>
      <c r="J9" s="1711"/>
      <c r="K9" s="1711"/>
      <c r="L9" s="581"/>
    </row>
    <row r="10" spans="1:12" s="577" customFormat="1" ht="18" thickTop="1">
      <c r="A10" s="535"/>
      <c r="B10" s="548" t="s">
        <v>702</v>
      </c>
      <c r="C10" s="549"/>
      <c r="D10" s="550" t="s">
        <v>1</v>
      </c>
      <c r="E10" s="2357" t="s">
        <v>731</v>
      </c>
      <c r="F10" s="2357"/>
      <c r="G10" s="2357"/>
      <c r="H10" s="566"/>
      <c r="I10" s="2363" t="s">
        <v>886</v>
      </c>
      <c r="J10" s="2363"/>
      <c r="K10" s="2363"/>
      <c r="L10" s="535"/>
    </row>
    <row r="11" spans="1:12" s="615" customFormat="1" ht="17.25">
      <c r="A11" s="610"/>
      <c r="B11" s="611" t="s">
        <v>705</v>
      </c>
      <c r="C11" s="612"/>
      <c r="D11" s="613" t="s">
        <v>6</v>
      </c>
      <c r="E11" s="2359" t="s">
        <v>731</v>
      </c>
      <c r="F11" s="2359"/>
      <c r="G11" s="2359"/>
      <c r="H11" s="614"/>
      <c r="I11" s="2359" t="s">
        <v>887</v>
      </c>
      <c r="J11" s="2359"/>
      <c r="K11" s="2359"/>
      <c r="L11" s="610"/>
    </row>
    <row r="12" spans="1:12" s="577" customFormat="1" ht="17.25">
      <c r="A12" s="535"/>
      <c r="B12" s="525"/>
      <c r="C12" s="549"/>
      <c r="D12" s="556"/>
      <c r="E12" s="557" t="s">
        <v>2</v>
      </c>
      <c r="F12" s="557" t="s">
        <v>33</v>
      </c>
      <c r="G12" s="557" t="s">
        <v>34</v>
      </c>
      <c r="H12" s="525"/>
      <c r="I12" s="557" t="s">
        <v>2</v>
      </c>
      <c r="J12" s="557" t="s">
        <v>33</v>
      </c>
      <c r="K12" s="557" t="s">
        <v>34</v>
      </c>
      <c r="L12" s="535"/>
    </row>
    <row r="13" spans="1:12" s="577" customFormat="1" ht="19.5" customHeight="1">
      <c r="A13" s="53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616"/>
      <c r="I13" s="558" t="s">
        <v>7</v>
      </c>
      <c r="J13" s="558" t="s">
        <v>35</v>
      </c>
      <c r="K13" s="558" t="s">
        <v>36</v>
      </c>
      <c r="L13" s="535"/>
    </row>
    <row r="14" spans="1:12" s="577" customFormat="1" ht="8.1" customHeight="1">
      <c r="A14" s="560"/>
      <c r="B14" s="617"/>
      <c r="C14" s="617"/>
      <c r="D14" s="618"/>
      <c r="E14" s="1720"/>
      <c r="F14" s="1720"/>
      <c r="G14" s="1720"/>
      <c r="H14" s="617"/>
      <c r="I14" s="1720"/>
      <c r="J14" s="1720"/>
      <c r="K14" s="1720"/>
      <c r="L14" s="560"/>
    </row>
    <row r="15" spans="1:12" s="577" customFormat="1" ht="8.1" customHeight="1">
      <c r="A15" s="535"/>
      <c r="B15" s="535"/>
      <c r="C15" s="535"/>
      <c r="D15" s="619"/>
      <c r="E15" s="538"/>
      <c r="F15" s="538"/>
      <c r="G15" s="538"/>
      <c r="H15" s="535"/>
      <c r="I15" s="538"/>
      <c r="J15" s="538"/>
      <c r="K15" s="538"/>
      <c r="L15" s="535"/>
    </row>
    <row r="16" spans="1:12" s="577" customFormat="1" ht="17.25">
      <c r="A16" s="535"/>
      <c r="B16" s="548" t="s">
        <v>2</v>
      </c>
      <c r="C16" s="525"/>
      <c r="D16" s="1672">
        <v>2023</v>
      </c>
      <c r="E16" s="518">
        <f>SUM(E19,E22,E25,E28,E31,E34,E37,E40,E43,E46)</f>
        <v>200</v>
      </c>
      <c r="F16" s="518">
        <f t="shared" ref="F16:G17" si="0">SUM(F19,F22,F25,F28,F31,F34,F37,F40,F43,F46)</f>
        <v>121</v>
      </c>
      <c r="G16" s="518">
        <f t="shared" si="0"/>
        <v>79</v>
      </c>
      <c r="I16" s="518">
        <f>SUM(I19,I22,I25,I28,I31,I34,I37,I40,I43,I46)</f>
        <v>7271</v>
      </c>
      <c r="J16" s="518">
        <f t="shared" ref="J16:K17" si="1">SUM(J19,J22,J25,J28,J31,J34,J37,J40,J43,J46)</f>
        <v>4254</v>
      </c>
      <c r="K16" s="518">
        <f t="shared" si="1"/>
        <v>3017</v>
      </c>
      <c r="L16" s="535"/>
    </row>
    <row r="17" spans="1:12" s="577" customFormat="1" ht="17.25">
      <c r="A17" s="535"/>
      <c r="B17" s="611" t="s">
        <v>7</v>
      </c>
      <c r="C17" s="525"/>
      <c r="D17" s="614">
        <v>2024</v>
      </c>
      <c r="E17" s="518">
        <f>SUM(E20,E23,E26,E29,E32,E35,E38,E41,E44,E47)</f>
        <v>189</v>
      </c>
      <c r="F17" s="518">
        <f t="shared" si="0"/>
        <v>126</v>
      </c>
      <c r="G17" s="518">
        <f t="shared" si="0"/>
        <v>63</v>
      </c>
      <c r="I17" s="518">
        <f>SUM(I20,I23,I26,I29,I32,I35,I38,I41,I44,I47)</f>
        <v>6641</v>
      </c>
      <c r="J17" s="518">
        <f t="shared" si="1"/>
        <v>3940</v>
      </c>
      <c r="K17" s="518">
        <f t="shared" si="1"/>
        <v>2701</v>
      </c>
      <c r="L17" s="535"/>
    </row>
    <row r="18" spans="1:12" s="577" customFormat="1" ht="8.1" customHeight="1">
      <c r="A18" s="535"/>
      <c r="B18" s="508"/>
      <c r="C18" s="525"/>
      <c r="D18" s="519"/>
      <c r="E18" s="565"/>
      <c r="F18" s="587"/>
      <c r="G18" s="587"/>
      <c r="H18" s="587"/>
      <c r="I18" s="565"/>
      <c r="J18" s="587"/>
      <c r="K18" s="587"/>
      <c r="L18" s="535"/>
    </row>
    <row r="19" spans="1:12" s="577" customFormat="1" ht="17.25">
      <c r="A19" s="535"/>
      <c r="B19" s="548" t="s">
        <v>1126</v>
      </c>
      <c r="C19" s="553"/>
      <c r="D19" s="519">
        <v>2023</v>
      </c>
      <c r="E19" s="647" t="s">
        <v>29</v>
      </c>
      <c r="F19" s="647"/>
      <c r="G19" s="647"/>
      <c r="H19" s="587"/>
      <c r="I19" s="647" t="s">
        <v>29</v>
      </c>
      <c r="J19" s="647"/>
      <c r="K19" s="647"/>
      <c r="L19" s="535"/>
    </row>
    <row r="20" spans="1:12" s="615" customFormat="1" ht="17.25">
      <c r="A20" s="610"/>
      <c r="B20" s="611" t="s">
        <v>1127</v>
      </c>
      <c r="C20" s="669"/>
      <c r="D20" s="1676">
        <v>2024</v>
      </c>
      <c r="E20" s="647" t="s">
        <v>29</v>
      </c>
      <c r="F20" s="647"/>
      <c r="G20" s="647"/>
      <c r="H20" s="587"/>
      <c r="I20" s="647" t="s">
        <v>29</v>
      </c>
      <c r="J20" s="647"/>
      <c r="K20" s="647"/>
      <c r="L20" s="610"/>
    </row>
    <row r="21" spans="1:12" s="577" customFormat="1" ht="8.1" customHeight="1">
      <c r="A21" s="535"/>
      <c r="B21" s="508"/>
      <c r="C21" s="525"/>
      <c r="D21" s="519"/>
      <c r="E21" s="565"/>
      <c r="F21" s="587"/>
      <c r="G21" s="587"/>
      <c r="H21" s="587"/>
      <c r="I21" s="565"/>
      <c r="J21" s="587"/>
      <c r="K21" s="587"/>
      <c r="L21" s="535"/>
    </row>
    <row r="22" spans="1:12" s="577" customFormat="1" ht="15.95" customHeight="1">
      <c r="A22" s="535"/>
      <c r="B22" s="548" t="s">
        <v>710</v>
      </c>
      <c r="C22" s="525"/>
      <c r="D22" s="519">
        <v>2023</v>
      </c>
      <c r="E22" s="565">
        <f>SUM(F22:G22)</f>
        <v>22</v>
      </c>
      <c r="F22" s="587">
        <v>18</v>
      </c>
      <c r="G22" s="587">
        <v>4</v>
      </c>
      <c r="H22" s="587"/>
      <c r="I22" s="565">
        <f>SUM(J22:K22)</f>
        <v>762</v>
      </c>
      <c r="J22" s="587">
        <v>195</v>
      </c>
      <c r="K22" s="587">
        <v>567</v>
      </c>
      <c r="L22" s="535"/>
    </row>
    <row r="23" spans="1:12" s="577" customFormat="1" ht="15.95" customHeight="1">
      <c r="A23" s="535"/>
      <c r="B23" s="611" t="s">
        <v>711</v>
      </c>
      <c r="C23" s="548"/>
      <c r="D23" s="1676">
        <v>2024</v>
      </c>
      <c r="E23" s="565">
        <f>SUM(F23:G23)</f>
        <v>12</v>
      </c>
      <c r="F23" s="587">
        <v>9</v>
      </c>
      <c r="G23" s="587">
        <v>3</v>
      </c>
      <c r="H23" s="587"/>
      <c r="I23" s="565">
        <f>SUM(J23:K23)</f>
        <v>625</v>
      </c>
      <c r="J23" s="587">
        <v>188</v>
      </c>
      <c r="K23" s="587">
        <v>437</v>
      </c>
      <c r="L23" s="535"/>
    </row>
    <row r="24" spans="1:12" s="577" customFormat="1" ht="8.1" customHeight="1">
      <c r="A24" s="535"/>
      <c r="B24" s="508"/>
      <c r="C24" s="548"/>
      <c r="D24" s="519"/>
      <c r="E24" s="565"/>
      <c r="F24" s="587"/>
      <c r="G24" s="587"/>
      <c r="H24" s="587"/>
      <c r="I24" s="565"/>
      <c r="J24" s="587"/>
      <c r="K24" s="587"/>
      <c r="L24" s="535"/>
    </row>
    <row r="25" spans="1:12" s="577" customFormat="1" ht="15.95" customHeight="1">
      <c r="A25" s="535"/>
      <c r="B25" s="548" t="s">
        <v>1123</v>
      </c>
      <c r="C25" s="553"/>
      <c r="D25" s="519">
        <v>2023</v>
      </c>
      <c r="E25" s="647" t="s">
        <v>29</v>
      </c>
      <c r="F25" s="647"/>
      <c r="G25" s="647"/>
      <c r="H25" s="587"/>
      <c r="I25" s="647" t="s">
        <v>29</v>
      </c>
      <c r="J25" s="647"/>
      <c r="K25" s="647"/>
      <c r="L25" s="535"/>
    </row>
    <row r="26" spans="1:12" s="577" customFormat="1" ht="15.95" customHeight="1">
      <c r="A26" s="535"/>
      <c r="B26" s="611" t="s">
        <v>1124</v>
      </c>
      <c r="C26" s="566"/>
      <c r="D26" s="1676">
        <v>2024</v>
      </c>
      <c r="E26" s="647" t="s">
        <v>29</v>
      </c>
      <c r="F26" s="647"/>
      <c r="G26" s="647"/>
      <c r="H26" s="587"/>
      <c r="I26" s="647" t="s">
        <v>29</v>
      </c>
      <c r="J26" s="647"/>
      <c r="K26" s="647"/>
      <c r="L26" s="535"/>
    </row>
    <row r="27" spans="1:12" s="577" customFormat="1" ht="8.1" customHeight="1">
      <c r="A27" s="535"/>
      <c r="B27" s="508"/>
      <c r="C27" s="566"/>
      <c r="D27" s="519"/>
      <c r="E27" s="565"/>
      <c r="F27" s="587"/>
      <c r="G27" s="587"/>
      <c r="H27" s="587"/>
      <c r="I27" s="565"/>
      <c r="J27" s="587"/>
      <c r="K27" s="587"/>
      <c r="L27" s="535"/>
    </row>
    <row r="28" spans="1:12" s="577" customFormat="1" ht="15.95" customHeight="1">
      <c r="A28" s="535"/>
      <c r="B28" s="548" t="s">
        <v>1121</v>
      </c>
      <c r="C28" s="525"/>
      <c r="D28" s="519">
        <v>2023</v>
      </c>
      <c r="E28" s="647" t="s">
        <v>29</v>
      </c>
      <c r="F28" s="647"/>
      <c r="G28" s="647"/>
      <c r="H28" s="587"/>
      <c r="I28" s="565">
        <f>SUM(J28:K28)</f>
        <v>493</v>
      </c>
      <c r="J28" s="587">
        <v>201</v>
      </c>
      <c r="K28" s="587">
        <v>292</v>
      </c>
      <c r="L28" s="535"/>
    </row>
    <row r="29" spans="1:12" s="577" customFormat="1" ht="15.95" customHeight="1">
      <c r="A29" s="535"/>
      <c r="B29" s="508" t="s">
        <v>1122</v>
      </c>
      <c r="C29" s="525"/>
      <c r="D29" s="1676">
        <v>2024</v>
      </c>
      <c r="E29" s="647" t="s">
        <v>29</v>
      </c>
      <c r="F29" s="647"/>
      <c r="G29" s="647"/>
      <c r="H29" s="587"/>
      <c r="I29" s="565">
        <f>SUM(J29:K29)</f>
        <v>293</v>
      </c>
      <c r="J29" s="587">
        <v>97</v>
      </c>
      <c r="K29" s="587">
        <v>196</v>
      </c>
      <c r="L29" s="535"/>
    </row>
    <row r="30" spans="1:12" s="577" customFormat="1" ht="8.1" customHeight="1">
      <c r="A30" s="535"/>
      <c r="B30" s="508"/>
      <c r="C30" s="525"/>
      <c r="D30" s="519"/>
      <c r="E30" s="565"/>
      <c r="F30" s="587"/>
      <c r="G30" s="587"/>
      <c r="H30" s="587"/>
      <c r="I30" s="565"/>
      <c r="J30" s="587"/>
      <c r="K30" s="587"/>
      <c r="L30" s="535"/>
    </row>
    <row r="31" spans="1:12" s="577" customFormat="1" ht="15.95" customHeight="1">
      <c r="A31" s="535"/>
      <c r="B31" s="548" t="s">
        <v>1119</v>
      </c>
      <c r="C31" s="553"/>
      <c r="D31" s="519">
        <v>2023</v>
      </c>
      <c r="E31" s="647" t="s">
        <v>29</v>
      </c>
      <c r="F31" s="647"/>
      <c r="G31" s="647"/>
      <c r="H31" s="587"/>
      <c r="I31" s="565">
        <f>SUM(J31:K31)</f>
        <v>0</v>
      </c>
      <c r="J31" s="587"/>
      <c r="K31" s="587"/>
      <c r="L31" s="535"/>
    </row>
    <row r="32" spans="1:12" s="577" customFormat="1" ht="15.95" customHeight="1">
      <c r="A32" s="535"/>
      <c r="B32" s="611" t="s">
        <v>1120</v>
      </c>
      <c r="C32" s="566"/>
      <c r="D32" s="1676">
        <v>2024</v>
      </c>
      <c r="E32" s="647" t="s">
        <v>29</v>
      </c>
      <c r="F32" s="647"/>
      <c r="G32" s="647"/>
      <c r="H32" s="587"/>
      <c r="I32" s="565">
        <f>SUM(J32:K32)</f>
        <v>0</v>
      </c>
      <c r="J32" s="587"/>
      <c r="K32" s="587"/>
      <c r="L32" s="535"/>
    </row>
    <row r="33" spans="1:12" s="577" customFormat="1" ht="8.1" customHeight="1">
      <c r="A33" s="535"/>
      <c r="B33" s="508"/>
      <c r="C33" s="566"/>
      <c r="D33" s="519"/>
      <c r="E33" s="565"/>
      <c r="F33" s="587"/>
      <c r="G33" s="587"/>
      <c r="H33" s="587"/>
      <c r="I33" s="565"/>
      <c r="J33" s="587"/>
      <c r="K33" s="587"/>
      <c r="L33" s="535"/>
    </row>
    <row r="34" spans="1:12" s="577" customFormat="1" ht="15.95" customHeight="1">
      <c r="A34" s="535"/>
      <c r="B34" s="548" t="s">
        <v>1117</v>
      </c>
      <c r="C34" s="525"/>
      <c r="D34" s="519">
        <v>2023</v>
      </c>
      <c r="E34" s="647" t="s">
        <v>29</v>
      </c>
      <c r="F34" s="647"/>
      <c r="G34" s="647"/>
      <c r="H34" s="587"/>
      <c r="I34" s="565">
        <f>SUM(J34:K34)</f>
        <v>998</v>
      </c>
      <c r="J34" s="587">
        <v>543</v>
      </c>
      <c r="K34" s="587">
        <v>455</v>
      </c>
      <c r="L34" s="535"/>
    </row>
    <row r="35" spans="1:12" s="577" customFormat="1" ht="15.95" customHeight="1">
      <c r="A35" s="535"/>
      <c r="B35" s="611" t="s">
        <v>1205</v>
      </c>
      <c r="C35" s="553"/>
      <c r="D35" s="1676">
        <v>2024</v>
      </c>
      <c r="E35" s="647" t="s">
        <v>29</v>
      </c>
      <c r="F35" s="647"/>
      <c r="G35" s="647"/>
      <c r="H35" s="587"/>
      <c r="I35" s="565">
        <f>SUM(J35:K35)</f>
        <v>1009</v>
      </c>
      <c r="J35" s="587">
        <v>557</v>
      </c>
      <c r="K35" s="587">
        <v>452</v>
      </c>
      <c r="L35" s="535"/>
    </row>
    <row r="36" spans="1:12" s="577" customFormat="1" ht="8.1" customHeight="1">
      <c r="A36" s="535"/>
      <c r="B36" s="508"/>
      <c r="C36" s="566"/>
      <c r="D36" s="519"/>
      <c r="E36" s="565"/>
      <c r="F36" s="587"/>
      <c r="G36" s="587"/>
      <c r="H36" s="587"/>
      <c r="I36" s="565"/>
      <c r="J36" s="587"/>
      <c r="K36" s="587"/>
      <c r="L36" s="535"/>
    </row>
    <row r="37" spans="1:12" s="577" customFormat="1" ht="15.95" customHeight="1">
      <c r="A37" s="535"/>
      <c r="B37" s="548" t="s">
        <v>747</v>
      </c>
      <c r="C37" s="525"/>
      <c r="D37" s="519">
        <v>2023</v>
      </c>
      <c r="E37" s="565">
        <f>SUM(F37:G37)</f>
        <v>70</v>
      </c>
      <c r="F37" s="587">
        <v>59</v>
      </c>
      <c r="G37" s="587">
        <v>11</v>
      </c>
      <c r="H37" s="587"/>
      <c r="I37" s="565">
        <f>SUM(J37:K37)</f>
        <v>3449</v>
      </c>
      <c r="J37" s="587">
        <v>2796</v>
      </c>
      <c r="K37" s="587">
        <v>653</v>
      </c>
      <c r="L37" s="535"/>
    </row>
    <row r="38" spans="1:12" s="577" customFormat="1" ht="15.95" customHeight="1">
      <c r="A38" s="535"/>
      <c r="B38" s="611" t="s">
        <v>748</v>
      </c>
      <c r="C38" s="553"/>
      <c r="D38" s="1676">
        <v>2024</v>
      </c>
      <c r="E38" s="565">
        <f>SUM(F38:G38)</f>
        <v>96</v>
      </c>
      <c r="F38" s="587">
        <v>87</v>
      </c>
      <c r="G38" s="587">
        <v>9</v>
      </c>
      <c r="H38" s="587"/>
      <c r="I38" s="565">
        <f>SUM(J38:K38)</f>
        <v>3208</v>
      </c>
      <c r="J38" s="587">
        <v>2599</v>
      </c>
      <c r="K38" s="587">
        <v>609</v>
      </c>
      <c r="L38" s="535"/>
    </row>
    <row r="39" spans="1:12" s="577" customFormat="1" ht="8.1" customHeight="1">
      <c r="A39" s="535"/>
      <c r="B39" s="508"/>
      <c r="C39" s="566"/>
      <c r="D39" s="519"/>
      <c r="E39" s="565"/>
      <c r="F39" s="587"/>
      <c r="G39" s="587"/>
      <c r="H39" s="587"/>
      <c r="I39" s="565"/>
      <c r="J39" s="587"/>
      <c r="K39" s="587"/>
      <c r="L39" s="535"/>
    </row>
    <row r="40" spans="1:12" s="577" customFormat="1" ht="15.95" customHeight="1">
      <c r="A40" s="535"/>
      <c r="B40" s="548" t="s">
        <v>1115</v>
      </c>
      <c r="C40" s="525"/>
      <c r="D40" s="519">
        <v>2023</v>
      </c>
      <c r="E40" s="647" t="s">
        <v>29</v>
      </c>
      <c r="F40" s="647"/>
      <c r="G40" s="647"/>
      <c r="H40" s="587"/>
      <c r="I40" s="565">
        <f>SUM(J40:K40)</f>
        <v>115</v>
      </c>
      <c r="J40" s="587">
        <v>80</v>
      </c>
      <c r="K40" s="587">
        <v>35</v>
      </c>
      <c r="L40" s="535"/>
    </row>
    <row r="41" spans="1:12" s="577" customFormat="1" ht="15.95" customHeight="1">
      <c r="A41" s="535"/>
      <c r="B41" s="611" t="s">
        <v>1116</v>
      </c>
      <c r="C41" s="553"/>
      <c r="D41" s="1676">
        <v>2024</v>
      </c>
      <c r="E41" s="647" t="s">
        <v>29</v>
      </c>
      <c r="F41" s="647"/>
      <c r="G41" s="647"/>
      <c r="H41" s="587"/>
      <c r="I41" s="565">
        <f>SUM(J41:K41)</f>
        <v>85</v>
      </c>
      <c r="J41" s="587">
        <v>58</v>
      </c>
      <c r="K41" s="587">
        <v>27</v>
      </c>
      <c r="L41" s="535"/>
    </row>
    <row r="42" spans="1:12" s="577" customFormat="1" ht="8.1" customHeight="1">
      <c r="A42" s="535"/>
      <c r="B42" s="508"/>
      <c r="C42" s="566"/>
      <c r="D42" s="519"/>
      <c r="E42" s="565"/>
      <c r="F42" s="587"/>
      <c r="G42" s="587"/>
      <c r="H42" s="587"/>
      <c r="I42" s="565"/>
      <c r="J42" s="587"/>
      <c r="K42" s="587"/>
      <c r="L42" s="535"/>
    </row>
    <row r="43" spans="1:12" s="577" customFormat="1" ht="15.95" customHeight="1">
      <c r="A43" s="535"/>
      <c r="B43" s="548" t="s">
        <v>749</v>
      </c>
      <c r="C43" s="525"/>
      <c r="D43" s="519">
        <v>2023</v>
      </c>
      <c r="E43" s="647" t="s">
        <v>29</v>
      </c>
      <c r="F43" s="647"/>
      <c r="G43" s="647"/>
      <c r="H43" s="587"/>
      <c r="I43" s="647" t="s">
        <v>29</v>
      </c>
      <c r="J43" s="647"/>
      <c r="K43" s="647"/>
      <c r="L43" s="535"/>
    </row>
    <row r="44" spans="1:12" s="577" customFormat="1" ht="15.95" customHeight="1">
      <c r="A44" s="535"/>
      <c r="B44" s="611" t="s">
        <v>750</v>
      </c>
      <c r="C44" s="553"/>
      <c r="D44" s="1676">
        <v>2024</v>
      </c>
      <c r="E44" s="647" t="s">
        <v>29</v>
      </c>
      <c r="F44" s="647"/>
      <c r="G44" s="647"/>
      <c r="H44" s="587"/>
      <c r="I44" s="647" t="s">
        <v>29</v>
      </c>
      <c r="J44" s="647"/>
      <c r="K44" s="647"/>
      <c r="L44" s="535"/>
    </row>
    <row r="45" spans="1:12" s="577" customFormat="1" ht="8.1" customHeight="1">
      <c r="A45" s="535"/>
      <c r="B45" s="508"/>
      <c r="C45" s="566"/>
      <c r="D45" s="519"/>
      <c r="E45" s="565"/>
      <c r="F45" s="587"/>
      <c r="G45" s="587"/>
      <c r="H45" s="587"/>
      <c r="I45" s="565"/>
      <c r="J45" s="587"/>
      <c r="K45" s="587"/>
      <c r="L45" s="535"/>
    </row>
    <row r="46" spans="1:12" s="577" customFormat="1" ht="15.95" customHeight="1">
      <c r="A46" s="535"/>
      <c r="B46" s="548" t="s">
        <v>721</v>
      </c>
      <c r="C46" s="525"/>
      <c r="D46" s="519">
        <v>2023</v>
      </c>
      <c r="E46" s="565">
        <f>SUM(F46:G46)</f>
        <v>108</v>
      </c>
      <c r="F46" s="587">
        <v>44</v>
      </c>
      <c r="G46" s="587">
        <v>64</v>
      </c>
      <c r="H46" s="587"/>
      <c r="I46" s="565">
        <f>SUM(J46:K46)</f>
        <v>1454</v>
      </c>
      <c r="J46" s="587">
        <v>439</v>
      </c>
      <c r="K46" s="587">
        <v>1015</v>
      </c>
      <c r="L46" s="535"/>
    </row>
    <row r="47" spans="1:12" s="577" customFormat="1" ht="15.95" customHeight="1">
      <c r="A47" s="535"/>
      <c r="B47" s="671" t="s">
        <v>722</v>
      </c>
      <c r="C47" s="553"/>
      <c r="D47" s="1676">
        <v>2024</v>
      </c>
      <c r="E47" s="565">
        <f>SUM(F47:G47)</f>
        <v>81</v>
      </c>
      <c r="F47" s="587">
        <v>30</v>
      </c>
      <c r="G47" s="587">
        <v>51</v>
      </c>
      <c r="H47" s="587"/>
      <c r="I47" s="565">
        <f>SUM(J47:K47)</f>
        <v>1421</v>
      </c>
      <c r="J47" s="587">
        <v>441</v>
      </c>
      <c r="K47" s="587">
        <v>980</v>
      </c>
      <c r="L47" s="535"/>
    </row>
    <row r="48" spans="1:12" s="577" customFormat="1" ht="8.1" customHeight="1" thickBot="1">
      <c r="A48" s="567"/>
      <c r="B48" s="568"/>
      <c r="C48" s="601"/>
      <c r="D48" s="602"/>
      <c r="E48" s="591"/>
      <c r="F48" s="590"/>
      <c r="G48" s="590"/>
      <c r="H48" s="590"/>
      <c r="I48" s="591"/>
      <c r="J48" s="622"/>
      <c r="K48" s="623"/>
      <c r="L48" s="567"/>
    </row>
    <row r="49" spans="1:12" s="594" customFormat="1" ht="14.25" customHeight="1">
      <c r="A49" s="479"/>
      <c r="B49" s="479"/>
      <c r="C49" s="479"/>
      <c r="D49" s="519"/>
      <c r="E49" s="572"/>
      <c r="F49" s="572"/>
      <c r="G49" s="1721"/>
      <c r="H49" s="592"/>
      <c r="I49" s="1722"/>
      <c r="J49" s="1722"/>
      <c r="K49" s="1724"/>
      <c r="L49" s="374" t="s">
        <v>804</v>
      </c>
    </row>
    <row r="50" spans="1:12" s="1684" customFormat="1" ht="14.25" customHeight="1">
      <c r="A50" s="1683"/>
      <c r="B50" s="1683"/>
      <c r="C50" s="1683"/>
      <c r="D50" s="519"/>
      <c r="E50" s="1722"/>
      <c r="F50" s="1722"/>
      <c r="G50" s="1722"/>
      <c r="H50" s="1683"/>
      <c r="I50" s="1722"/>
      <c r="J50" s="1722"/>
      <c r="K50" s="1724"/>
      <c r="L50" s="375" t="s">
        <v>786</v>
      </c>
    </row>
    <row r="51" spans="1:12" ht="15" customHeight="1"/>
    <row r="52" spans="1:12" ht="15" customHeight="1"/>
    <row r="53" spans="1:12" ht="2.25" customHeight="1"/>
    <row r="54" spans="1:12" ht="3" customHeight="1"/>
    <row r="55" spans="1:12" ht="16.5" customHeight="1"/>
    <row r="56" spans="1:12" ht="16.5" customHeight="1"/>
    <row r="57" spans="1:12" ht="14.1" customHeight="1"/>
    <row r="58" spans="1:12" ht="14.1" customHeight="1"/>
    <row r="59" spans="1:12" ht="14.1" customHeight="1"/>
    <row r="60" spans="1:12" ht="14.1" customHeight="1"/>
    <row r="61" spans="1:12" ht="14.1" customHeight="1"/>
    <row r="62" spans="1:12" ht="14.1" customHeight="1"/>
    <row r="63" spans="1:12" ht="14.1" customHeight="1"/>
    <row r="64" spans="1:12" ht="14.1" customHeight="1"/>
    <row r="65" spans="4:11" ht="14.1" customHeight="1"/>
    <row r="66" spans="4:11" ht="14.1" customHeight="1"/>
    <row r="67" spans="4:11" ht="14.1" customHeight="1"/>
    <row r="68" spans="4:11" ht="14.1" customHeight="1"/>
    <row r="69" spans="4:11" ht="14.1" customHeight="1"/>
    <row r="70" spans="4:11" s="535" customFormat="1" ht="14.1" customHeight="1">
      <c r="D70" s="563"/>
      <c r="E70" s="538"/>
      <c r="F70" s="538"/>
      <c r="G70" s="538"/>
      <c r="I70" s="538"/>
      <c r="J70" s="538"/>
      <c r="K70" s="538"/>
    </row>
    <row r="71" spans="4:11" s="535" customFormat="1" ht="14.1" customHeight="1">
      <c r="D71" s="563"/>
      <c r="E71" s="538"/>
      <c r="F71" s="538"/>
      <c r="G71" s="538"/>
      <c r="I71" s="538"/>
      <c r="J71" s="538"/>
      <c r="K71" s="538"/>
    </row>
    <row r="72" spans="4:11" s="535" customFormat="1" ht="14.1" customHeight="1">
      <c r="D72" s="563"/>
      <c r="E72" s="538"/>
      <c r="F72" s="538"/>
      <c r="G72" s="538"/>
      <c r="I72" s="538"/>
      <c r="J72" s="538"/>
      <c r="K72" s="538"/>
    </row>
    <row r="73" spans="4:11" s="535" customFormat="1" ht="14.1" customHeight="1">
      <c r="D73" s="563"/>
      <c r="E73" s="538"/>
      <c r="F73" s="538"/>
      <c r="G73" s="538"/>
      <c r="I73" s="538"/>
      <c r="J73" s="538"/>
      <c r="K73" s="538"/>
    </row>
    <row r="74" spans="4:11" s="535" customFormat="1" ht="14.1" customHeight="1">
      <c r="D74" s="563"/>
      <c r="E74" s="538"/>
      <c r="F74" s="538"/>
      <c r="G74" s="538"/>
      <c r="I74" s="538"/>
      <c r="J74" s="538"/>
      <c r="K74" s="538"/>
    </row>
    <row r="75" spans="4:11" s="535" customFormat="1" ht="3" customHeight="1">
      <c r="D75" s="563"/>
      <c r="E75" s="538"/>
      <c r="F75" s="538"/>
      <c r="G75" s="538"/>
      <c r="I75" s="538"/>
      <c r="J75" s="538"/>
      <c r="K75" s="538"/>
    </row>
    <row r="76" spans="4:11" s="604" customFormat="1" ht="13.15" customHeight="1">
      <c r="D76" s="603"/>
      <c r="E76" s="1723"/>
      <c r="F76" s="1723"/>
      <c r="G76" s="1723"/>
      <c r="I76" s="1723"/>
      <c r="J76" s="1723"/>
      <c r="K76" s="1723"/>
    </row>
    <row r="77" spans="4:11" s="604" customFormat="1" ht="13.15" customHeight="1">
      <c r="D77" s="603"/>
      <c r="E77" s="1723"/>
      <c r="F77" s="1723"/>
      <c r="G77" s="1723"/>
      <c r="I77" s="1723"/>
      <c r="J77" s="1723"/>
      <c r="K77" s="1723"/>
    </row>
    <row r="78" spans="4:11" s="535" customFormat="1">
      <c r="D78" s="563"/>
      <c r="E78" s="538"/>
      <c r="F78" s="538"/>
      <c r="G78" s="538"/>
      <c r="I78" s="538"/>
      <c r="J78" s="538"/>
      <c r="K78" s="538"/>
    </row>
    <row r="79" spans="4:11" s="535" customFormat="1" ht="15" customHeight="1">
      <c r="D79" s="563"/>
      <c r="E79" s="538"/>
      <c r="F79" s="538"/>
      <c r="G79" s="538"/>
      <c r="I79" s="538"/>
      <c r="J79" s="538"/>
      <c r="K79" s="538"/>
    </row>
    <row r="80" spans="4:11" s="535" customFormat="1" ht="15" customHeight="1">
      <c r="D80" s="563"/>
      <c r="E80" s="538"/>
      <c r="F80" s="538"/>
      <c r="G80" s="538"/>
      <c r="I80" s="538"/>
      <c r="J80" s="538"/>
      <c r="K80" s="538"/>
    </row>
    <row r="81" spans="1:12" s="535" customFormat="1" ht="15" customHeight="1">
      <c r="D81" s="563"/>
      <c r="E81" s="538"/>
      <c r="F81" s="538"/>
      <c r="G81" s="538"/>
      <c r="I81" s="538"/>
      <c r="J81" s="538"/>
      <c r="K81" s="538"/>
    </row>
    <row r="82" spans="1:12" s="535" customFormat="1" ht="15" customHeight="1">
      <c r="D82" s="563"/>
      <c r="E82" s="538"/>
      <c r="F82" s="538"/>
      <c r="G82" s="538"/>
      <c r="I82" s="538"/>
      <c r="J82" s="538"/>
      <c r="K82" s="538"/>
    </row>
    <row r="83" spans="1:12" s="536" customFormat="1" ht="13.5" customHeight="1">
      <c r="D83" s="1084"/>
      <c r="E83" s="642"/>
      <c r="F83" s="642"/>
      <c r="G83" s="642"/>
      <c r="I83" s="642"/>
      <c r="J83" s="642"/>
      <c r="K83" s="642"/>
    </row>
    <row r="84" spans="1:12" s="606" customFormat="1" ht="14.25">
      <c r="D84" s="1085"/>
      <c r="E84" s="632"/>
      <c r="F84" s="632"/>
      <c r="G84" s="632"/>
      <c r="I84" s="632"/>
      <c r="J84" s="632"/>
      <c r="K84" s="632"/>
    </row>
    <row r="85" spans="1:12" s="535" customFormat="1" ht="9.75" customHeight="1">
      <c r="D85" s="563"/>
      <c r="E85" s="538"/>
      <c r="F85" s="538"/>
      <c r="G85" s="538"/>
      <c r="I85" s="538"/>
      <c r="J85" s="538"/>
      <c r="K85" s="538"/>
    </row>
    <row r="86" spans="1:12" s="535" customFormat="1" ht="15" customHeight="1">
      <c r="D86" s="563"/>
      <c r="E86" s="538"/>
      <c r="F86" s="538"/>
      <c r="G86" s="538"/>
      <c r="I86" s="538"/>
      <c r="J86" s="538"/>
      <c r="K86" s="538"/>
    </row>
    <row r="87" spans="1:12" s="535" customFormat="1">
      <c r="D87" s="563"/>
      <c r="E87" s="538"/>
      <c r="F87" s="538"/>
      <c r="G87" s="538"/>
      <c r="I87" s="538"/>
      <c r="J87" s="538"/>
      <c r="K87" s="538"/>
    </row>
    <row r="88" spans="1:12" s="535" customFormat="1" ht="15" customHeight="1">
      <c r="D88" s="563"/>
      <c r="E88" s="538"/>
      <c r="F88" s="538"/>
      <c r="G88" s="538"/>
      <c r="I88" s="538"/>
      <c r="J88" s="538"/>
      <c r="K88" s="538"/>
    </row>
    <row r="89" spans="1:12" s="535" customFormat="1">
      <c r="D89" s="563"/>
      <c r="E89" s="538"/>
      <c r="F89" s="538"/>
      <c r="G89" s="538"/>
      <c r="I89" s="538"/>
      <c r="J89" s="538"/>
      <c r="K89" s="538"/>
    </row>
    <row r="90" spans="1:12" s="535" customFormat="1">
      <c r="D90" s="563"/>
      <c r="E90" s="538"/>
      <c r="F90" s="538"/>
      <c r="G90" s="538"/>
      <c r="I90" s="538"/>
      <c r="J90" s="538"/>
      <c r="K90" s="538"/>
    </row>
    <row r="91" spans="1:12" s="535" customFormat="1" ht="15" customHeight="1">
      <c r="A91" s="536"/>
      <c r="B91" s="536"/>
      <c r="C91" s="536"/>
      <c r="D91" s="1084"/>
      <c r="E91" s="642"/>
      <c r="F91" s="642"/>
      <c r="G91" s="642"/>
      <c r="H91" s="536"/>
      <c r="I91" s="642"/>
      <c r="J91" s="642"/>
      <c r="K91" s="642"/>
      <c r="L91" s="536"/>
    </row>
    <row r="92" spans="1:12" s="535" customFormat="1">
      <c r="D92" s="563"/>
      <c r="E92" s="538"/>
      <c r="F92" s="538"/>
      <c r="G92" s="538"/>
      <c r="I92" s="538"/>
      <c r="J92" s="538"/>
      <c r="K92" s="538"/>
    </row>
    <row r="93" spans="1:12" s="535" customFormat="1" ht="9.75" customHeight="1">
      <c r="D93" s="563"/>
      <c r="E93" s="538"/>
      <c r="F93" s="538"/>
      <c r="G93" s="538"/>
      <c r="I93" s="538"/>
      <c r="J93" s="538"/>
      <c r="K93" s="538"/>
    </row>
    <row r="94" spans="1:12" s="535" customFormat="1" ht="15" customHeight="1">
      <c r="D94" s="563"/>
      <c r="E94" s="538"/>
      <c r="F94" s="538"/>
      <c r="G94" s="538"/>
      <c r="I94" s="538"/>
      <c r="J94" s="538"/>
      <c r="K94" s="538"/>
    </row>
    <row r="95" spans="1:12" s="535" customFormat="1">
      <c r="D95" s="563"/>
      <c r="E95" s="538"/>
      <c r="F95" s="538"/>
      <c r="G95" s="538"/>
      <c r="I95" s="538"/>
      <c r="J95" s="538"/>
      <c r="K95" s="538"/>
    </row>
    <row r="96" spans="1:12" s="535" customFormat="1" ht="15" customHeight="1">
      <c r="D96" s="563"/>
      <c r="E96" s="538"/>
      <c r="F96" s="538"/>
      <c r="G96" s="538"/>
      <c r="I96" s="538"/>
      <c r="J96" s="538"/>
      <c r="K96" s="538"/>
    </row>
    <row r="97" spans="1:12" s="535" customFormat="1">
      <c r="D97" s="563"/>
      <c r="E97" s="538"/>
      <c r="F97" s="538"/>
      <c r="G97" s="538"/>
      <c r="I97" s="538"/>
      <c r="J97" s="538"/>
      <c r="K97" s="538"/>
    </row>
    <row r="98" spans="1:12" s="535" customFormat="1">
      <c r="D98" s="563"/>
      <c r="E98" s="538"/>
      <c r="F98" s="538"/>
      <c r="G98" s="538"/>
      <c r="I98" s="538"/>
      <c r="J98" s="538"/>
      <c r="K98" s="538"/>
    </row>
    <row r="99" spans="1:12" s="535" customFormat="1">
      <c r="D99" s="563"/>
      <c r="E99" s="538"/>
      <c r="F99" s="538"/>
      <c r="G99" s="538"/>
      <c r="I99" s="538"/>
      <c r="J99" s="538"/>
      <c r="K99" s="538"/>
    </row>
    <row r="100" spans="1:12" s="535" customFormat="1">
      <c r="D100" s="563"/>
      <c r="E100" s="538"/>
      <c r="F100" s="538"/>
      <c r="G100" s="538"/>
      <c r="I100" s="538"/>
      <c r="J100" s="538"/>
      <c r="K100" s="538"/>
    </row>
    <row r="101" spans="1:12" s="535" customFormat="1">
      <c r="D101" s="563"/>
      <c r="E101" s="538"/>
      <c r="F101" s="538"/>
      <c r="G101" s="538"/>
      <c r="I101" s="538"/>
      <c r="J101" s="538"/>
      <c r="K101" s="538"/>
    </row>
    <row r="102" spans="1:12" s="535" customFormat="1">
      <c r="D102" s="563"/>
      <c r="E102" s="538"/>
      <c r="F102" s="538"/>
      <c r="G102" s="538"/>
      <c r="I102" s="538"/>
      <c r="J102" s="538"/>
      <c r="K102" s="538"/>
    </row>
    <row r="103" spans="1:12" s="535" customFormat="1">
      <c r="A103" s="536"/>
      <c r="B103" s="536"/>
      <c r="C103" s="536"/>
      <c r="D103" s="1084"/>
      <c r="E103" s="642"/>
      <c r="F103" s="642"/>
      <c r="G103" s="642"/>
      <c r="H103" s="536"/>
      <c r="I103" s="642"/>
      <c r="J103" s="642"/>
      <c r="K103" s="642"/>
      <c r="L103" s="536"/>
    </row>
    <row r="104" spans="1:12" s="535" customFormat="1">
      <c r="D104" s="563"/>
      <c r="E104" s="538"/>
      <c r="F104" s="538"/>
      <c r="G104" s="538"/>
      <c r="I104" s="538"/>
      <c r="J104" s="538"/>
      <c r="K104" s="538"/>
    </row>
    <row r="105" spans="1:12" s="535" customFormat="1">
      <c r="A105" s="536"/>
      <c r="B105" s="536"/>
      <c r="C105" s="536"/>
      <c r="D105" s="1084"/>
      <c r="E105" s="642"/>
      <c r="F105" s="642"/>
      <c r="G105" s="642"/>
      <c r="H105" s="536"/>
      <c r="I105" s="642"/>
      <c r="J105" s="642"/>
      <c r="K105" s="642"/>
      <c r="L105" s="536"/>
    </row>
    <row r="106" spans="1:12" s="535" customFormat="1">
      <c r="D106" s="563"/>
      <c r="E106" s="538"/>
      <c r="F106" s="538"/>
      <c r="G106" s="538"/>
      <c r="I106" s="538"/>
      <c r="J106" s="538"/>
      <c r="K106" s="538"/>
    </row>
    <row r="107" spans="1:12" s="535" customFormat="1">
      <c r="D107" s="563"/>
      <c r="E107" s="538"/>
      <c r="F107" s="538"/>
      <c r="G107" s="538"/>
      <c r="I107" s="538"/>
      <c r="J107" s="538"/>
      <c r="K107" s="538"/>
    </row>
    <row r="108" spans="1:12" s="535" customFormat="1">
      <c r="D108" s="563"/>
      <c r="E108" s="538"/>
      <c r="F108" s="538"/>
      <c r="G108" s="538"/>
      <c r="I108" s="538"/>
      <c r="J108" s="538"/>
      <c r="K108" s="538"/>
    </row>
    <row r="109" spans="1:12" s="535" customFormat="1">
      <c r="A109" s="536"/>
      <c r="B109" s="536"/>
      <c r="C109" s="536"/>
      <c r="D109" s="1084"/>
      <c r="E109" s="642"/>
      <c r="F109" s="642"/>
      <c r="G109" s="642"/>
      <c r="H109" s="536"/>
      <c r="I109" s="642"/>
      <c r="J109" s="642"/>
      <c r="K109" s="642"/>
      <c r="L109" s="536"/>
    </row>
    <row r="110" spans="1:12" s="535" customFormat="1">
      <c r="D110" s="563"/>
      <c r="E110" s="538"/>
      <c r="F110" s="538"/>
      <c r="G110" s="538"/>
      <c r="I110" s="538"/>
      <c r="J110" s="538"/>
      <c r="K110" s="538"/>
    </row>
    <row r="111" spans="1:12" s="535" customFormat="1">
      <c r="D111" s="563"/>
      <c r="E111" s="538"/>
      <c r="F111" s="538"/>
      <c r="G111" s="538"/>
      <c r="I111" s="538"/>
      <c r="J111" s="538"/>
      <c r="K111" s="538"/>
    </row>
    <row r="112" spans="1:12" s="535" customFormat="1">
      <c r="A112" s="570"/>
      <c r="B112" s="570"/>
      <c r="C112" s="570"/>
      <c r="D112" s="607"/>
      <c r="E112" s="575"/>
      <c r="F112" s="575"/>
      <c r="G112" s="575"/>
      <c r="H112" s="570"/>
      <c r="I112" s="575"/>
      <c r="J112" s="575"/>
      <c r="K112" s="575"/>
      <c r="L112" s="570"/>
    </row>
    <row r="113" spans="1:12" s="535" customFormat="1">
      <c r="D113" s="563"/>
      <c r="E113" s="538"/>
      <c r="F113" s="538"/>
      <c r="G113" s="538"/>
      <c r="I113" s="538"/>
      <c r="J113" s="538"/>
      <c r="K113" s="538"/>
    </row>
    <row r="114" spans="1:12" s="535" customFormat="1">
      <c r="D114" s="563"/>
      <c r="E114" s="538"/>
      <c r="F114" s="538"/>
      <c r="G114" s="538"/>
      <c r="I114" s="538"/>
      <c r="J114" s="538"/>
      <c r="K114" s="538"/>
    </row>
    <row r="115" spans="1:12" s="535" customFormat="1">
      <c r="D115" s="563"/>
      <c r="E115" s="538"/>
      <c r="F115" s="538"/>
      <c r="G115" s="538"/>
      <c r="I115" s="538"/>
      <c r="J115" s="538"/>
      <c r="K115" s="538"/>
    </row>
    <row r="116" spans="1:12" s="535" customFormat="1" ht="12" customHeight="1">
      <c r="D116" s="563"/>
      <c r="E116" s="538"/>
      <c r="F116" s="538"/>
      <c r="G116" s="538"/>
      <c r="I116" s="538"/>
      <c r="J116" s="538"/>
      <c r="K116" s="538"/>
    </row>
    <row r="117" spans="1:12" s="535" customFormat="1" ht="12" customHeight="1">
      <c r="D117" s="563"/>
      <c r="E117" s="538"/>
      <c r="F117" s="538"/>
      <c r="G117" s="538"/>
      <c r="I117" s="538"/>
      <c r="J117" s="538"/>
      <c r="K117" s="538"/>
    </row>
    <row r="118" spans="1:12" s="535" customFormat="1" ht="12" customHeight="1">
      <c r="A118" s="570"/>
      <c r="B118" s="570"/>
      <c r="C118" s="570"/>
      <c r="D118" s="607"/>
      <c r="E118" s="575"/>
      <c r="F118" s="575"/>
      <c r="G118" s="575"/>
      <c r="H118" s="570"/>
      <c r="I118" s="575"/>
      <c r="J118" s="575"/>
      <c r="K118" s="575"/>
      <c r="L118" s="570"/>
    </row>
    <row r="119" spans="1:12" s="535" customFormat="1" ht="12" customHeight="1">
      <c r="A119" s="570"/>
      <c r="B119" s="570"/>
      <c r="C119" s="570"/>
      <c r="D119" s="607"/>
      <c r="E119" s="575"/>
      <c r="F119" s="575"/>
      <c r="G119" s="575"/>
      <c r="H119" s="570"/>
      <c r="I119" s="575"/>
      <c r="J119" s="575"/>
      <c r="K119" s="575"/>
      <c r="L119" s="570"/>
    </row>
    <row r="120" spans="1:12" s="535" customFormat="1">
      <c r="A120" s="570"/>
      <c r="B120" s="570"/>
      <c r="C120" s="570"/>
      <c r="D120" s="607"/>
      <c r="E120" s="575"/>
      <c r="F120" s="575"/>
      <c r="G120" s="575"/>
      <c r="H120" s="570"/>
      <c r="I120" s="575"/>
      <c r="J120" s="575"/>
      <c r="K120" s="575"/>
      <c r="L120" s="570"/>
    </row>
    <row r="121" spans="1:12" s="535" customFormat="1">
      <c r="A121" s="570"/>
      <c r="B121" s="570"/>
      <c r="C121" s="570"/>
      <c r="D121" s="607"/>
      <c r="E121" s="575"/>
      <c r="F121" s="575"/>
      <c r="G121" s="575"/>
      <c r="H121" s="570"/>
      <c r="I121" s="575"/>
      <c r="J121" s="575"/>
      <c r="K121" s="575"/>
      <c r="L121" s="570"/>
    </row>
    <row r="122" spans="1:12" s="535" customFormat="1">
      <c r="A122" s="570"/>
      <c r="B122" s="570"/>
      <c r="C122" s="570"/>
      <c r="D122" s="607"/>
      <c r="E122" s="575"/>
      <c r="F122" s="575"/>
      <c r="G122" s="575"/>
      <c r="H122" s="570"/>
      <c r="I122" s="575"/>
      <c r="J122" s="575"/>
      <c r="K122" s="575"/>
      <c r="L122" s="570"/>
    </row>
    <row r="123" spans="1:12" s="535" customFormat="1">
      <c r="A123" s="570"/>
      <c r="B123" s="570"/>
      <c r="C123" s="570"/>
      <c r="D123" s="607"/>
      <c r="E123" s="575"/>
      <c r="F123" s="575"/>
      <c r="G123" s="575"/>
      <c r="H123" s="570"/>
      <c r="I123" s="575"/>
      <c r="J123" s="575"/>
      <c r="K123" s="575"/>
      <c r="L123" s="570"/>
    </row>
    <row r="124" spans="1:12" s="535" customFormat="1">
      <c r="A124" s="570"/>
      <c r="B124" s="570"/>
      <c r="C124" s="570"/>
      <c r="D124" s="607"/>
      <c r="E124" s="575"/>
      <c r="F124" s="575"/>
      <c r="G124" s="575"/>
      <c r="H124" s="570"/>
      <c r="I124" s="575"/>
      <c r="J124" s="575"/>
      <c r="K124" s="575"/>
      <c r="L124" s="570"/>
    </row>
    <row r="125" spans="1:12" s="535" customFormat="1">
      <c r="A125" s="570"/>
      <c r="B125" s="570"/>
      <c r="C125" s="570"/>
      <c r="D125" s="607"/>
      <c r="E125" s="575"/>
      <c r="F125" s="575"/>
      <c r="G125" s="575"/>
      <c r="H125" s="570"/>
      <c r="I125" s="575"/>
      <c r="J125" s="575"/>
      <c r="K125" s="575"/>
      <c r="L125" s="570"/>
    </row>
    <row r="126" spans="1:12" s="535" customFormat="1">
      <c r="A126" s="570"/>
      <c r="B126" s="570"/>
      <c r="C126" s="570"/>
      <c r="D126" s="607"/>
      <c r="E126" s="575"/>
      <c r="F126" s="575"/>
      <c r="G126" s="575"/>
      <c r="H126" s="570"/>
      <c r="I126" s="575"/>
      <c r="J126" s="575"/>
      <c r="K126" s="575"/>
      <c r="L126" s="570"/>
    </row>
    <row r="127" spans="1:12" s="535" customFormat="1">
      <c r="A127" s="570"/>
      <c r="B127" s="570"/>
      <c r="C127" s="570"/>
      <c r="D127" s="607"/>
      <c r="E127" s="575"/>
      <c r="F127" s="575"/>
      <c r="G127" s="575"/>
      <c r="H127" s="570"/>
      <c r="I127" s="575"/>
      <c r="J127" s="575"/>
      <c r="K127" s="575"/>
      <c r="L127" s="570"/>
    </row>
    <row r="128" spans="1:12" s="535" customFormat="1">
      <c r="A128" s="570"/>
      <c r="B128" s="570"/>
      <c r="C128" s="570"/>
      <c r="D128" s="607"/>
      <c r="E128" s="575"/>
      <c r="F128" s="575"/>
      <c r="G128" s="575"/>
      <c r="H128" s="570"/>
      <c r="I128" s="575"/>
      <c r="J128" s="575"/>
      <c r="K128" s="575"/>
      <c r="L128" s="570"/>
    </row>
    <row r="129" spans="1:12" s="535" customFormat="1">
      <c r="A129" s="570"/>
      <c r="B129" s="570"/>
      <c r="C129" s="570"/>
      <c r="D129" s="607"/>
      <c r="E129" s="575"/>
      <c r="F129" s="575"/>
      <c r="G129" s="575"/>
      <c r="H129" s="570"/>
      <c r="I129" s="575"/>
      <c r="J129" s="575"/>
      <c r="K129" s="575"/>
      <c r="L129" s="570"/>
    </row>
    <row r="130" spans="1:12" s="535" customFormat="1">
      <c r="A130" s="570"/>
      <c r="B130" s="570"/>
      <c r="C130" s="570"/>
      <c r="D130" s="607"/>
      <c r="E130" s="575"/>
      <c r="F130" s="575"/>
      <c r="G130" s="575"/>
      <c r="H130" s="570"/>
      <c r="I130" s="575"/>
      <c r="J130" s="575"/>
      <c r="K130" s="575"/>
      <c r="L130" s="570"/>
    </row>
    <row r="131" spans="1:12" s="535" customFormat="1">
      <c r="A131" s="570"/>
      <c r="B131" s="570"/>
      <c r="C131" s="570"/>
      <c r="D131" s="607"/>
      <c r="E131" s="575"/>
      <c r="F131" s="575"/>
      <c r="G131" s="575"/>
      <c r="H131" s="570"/>
      <c r="I131" s="575"/>
      <c r="J131" s="575"/>
      <c r="K131" s="575"/>
      <c r="L131" s="570"/>
    </row>
    <row r="132" spans="1:12" s="535" customFormat="1">
      <c r="A132" s="570"/>
      <c r="B132" s="570"/>
      <c r="C132" s="570"/>
      <c r="D132" s="607"/>
      <c r="E132" s="575"/>
      <c r="F132" s="575"/>
      <c r="G132" s="575"/>
      <c r="H132" s="570"/>
      <c r="I132" s="575"/>
      <c r="J132" s="575"/>
      <c r="K132" s="575"/>
      <c r="L132" s="570"/>
    </row>
    <row r="133" spans="1:12" s="535" customFormat="1">
      <c r="A133" s="570"/>
      <c r="B133" s="570"/>
      <c r="C133" s="570"/>
      <c r="D133" s="607"/>
      <c r="E133" s="575"/>
      <c r="F133" s="575"/>
      <c r="G133" s="575"/>
      <c r="H133" s="570"/>
      <c r="I133" s="575"/>
      <c r="J133" s="575"/>
      <c r="K133" s="575"/>
      <c r="L133" s="570"/>
    </row>
    <row r="134" spans="1:12" s="535" customFormat="1">
      <c r="A134" s="570"/>
      <c r="B134" s="570"/>
      <c r="C134" s="570"/>
      <c r="D134" s="607"/>
      <c r="E134" s="575"/>
      <c r="F134" s="575"/>
      <c r="G134" s="575"/>
      <c r="H134" s="570"/>
      <c r="I134" s="575"/>
      <c r="J134" s="575"/>
      <c r="K134" s="575"/>
      <c r="L134" s="570"/>
    </row>
    <row r="135" spans="1:12" s="535" customFormat="1">
      <c r="A135" s="570"/>
      <c r="B135" s="570"/>
      <c r="C135" s="570"/>
      <c r="D135" s="607"/>
      <c r="E135" s="575"/>
      <c r="F135" s="575"/>
      <c r="G135" s="575"/>
      <c r="H135" s="570"/>
      <c r="I135" s="575"/>
      <c r="J135" s="575"/>
      <c r="K135" s="575"/>
      <c r="L135" s="570"/>
    </row>
    <row r="136" spans="1:12" s="535" customFormat="1">
      <c r="A136" s="570"/>
      <c r="B136" s="570"/>
      <c r="C136" s="570"/>
      <c r="D136" s="607"/>
      <c r="E136" s="575"/>
      <c r="F136" s="575"/>
      <c r="G136" s="575"/>
      <c r="H136" s="570"/>
      <c r="I136" s="575"/>
      <c r="J136" s="575"/>
      <c r="K136" s="575"/>
      <c r="L136" s="570"/>
    </row>
    <row r="137" spans="1:12" s="535" customFormat="1">
      <c r="D137" s="563"/>
      <c r="E137" s="538"/>
      <c r="F137" s="538"/>
      <c r="G137" s="538"/>
      <c r="I137" s="538"/>
      <c r="J137" s="538"/>
      <c r="K137" s="538"/>
    </row>
    <row r="138" spans="1:12" s="535" customFormat="1">
      <c r="D138" s="563"/>
      <c r="E138" s="538"/>
      <c r="F138" s="538"/>
      <c r="G138" s="538"/>
      <c r="I138" s="538"/>
      <c r="J138" s="538"/>
      <c r="K138" s="538"/>
    </row>
    <row r="139" spans="1:12" s="535" customFormat="1">
      <c r="D139" s="563"/>
      <c r="E139" s="538"/>
      <c r="F139" s="538"/>
      <c r="G139" s="538"/>
      <c r="I139" s="538"/>
      <c r="J139" s="538"/>
      <c r="K139" s="538"/>
    </row>
    <row r="140" spans="1:12" s="535" customFormat="1">
      <c r="D140" s="563"/>
      <c r="E140" s="538"/>
      <c r="F140" s="538"/>
      <c r="G140" s="538"/>
      <c r="I140" s="538"/>
      <c r="J140" s="538"/>
      <c r="K140" s="538"/>
    </row>
    <row r="141" spans="1:12" s="535" customFormat="1">
      <c r="D141" s="563"/>
      <c r="E141" s="538"/>
      <c r="F141" s="538"/>
      <c r="G141" s="538"/>
      <c r="I141" s="538"/>
      <c r="J141" s="538"/>
      <c r="K141" s="538"/>
    </row>
    <row r="142" spans="1:12" s="535" customFormat="1">
      <c r="D142" s="563"/>
      <c r="E142" s="538"/>
      <c r="F142" s="538"/>
      <c r="G142" s="538"/>
      <c r="I142" s="538"/>
      <c r="J142" s="538"/>
      <c r="K142" s="538"/>
    </row>
    <row r="143" spans="1:12" s="535" customFormat="1">
      <c r="D143" s="563"/>
      <c r="E143" s="538"/>
      <c r="F143" s="538"/>
      <c r="G143" s="538"/>
      <c r="I143" s="538"/>
      <c r="J143" s="538"/>
      <c r="K143" s="538"/>
    </row>
    <row r="144" spans="1:12" s="535" customFormat="1">
      <c r="D144" s="563"/>
      <c r="E144" s="538"/>
      <c r="F144" s="538"/>
      <c r="G144" s="538"/>
      <c r="I144" s="538"/>
      <c r="J144" s="538"/>
      <c r="K144" s="538"/>
    </row>
    <row r="145" spans="4:11" s="535" customFormat="1">
      <c r="D145" s="563"/>
      <c r="E145" s="538"/>
      <c r="F145" s="538"/>
      <c r="G145" s="538"/>
      <c r="I145" s="538"/>
      <c r="J145" s="538"/>
      <c r="K145" s="538"/>
    </row>
    <row r="146" spans="4:11" s="535" customFormat="1">
      <c r="D146" s="563"/>
      <c r="E146" s="538"/>
      <c r="F146" s="538"/>
      <c r="G146" s="538"/>
      <c r="I146" s="538"/>
      <c r="J146" s="538"/>
      <c r="K146" s="538"/>
    </row>
    <row r="147" spans="4:11" s="535" customFormat="1">
      <c r="D147" s="563"/>
      <c r="E147" s="538"/>
      <c r="F147" s="538"/>
      <c r="G147" s="538"/>
      <c r="I147" s="538"/>
      <c r="J147" s="538"/>
      <c r="K147" s="538"/>
    </row>
    <row r="148" spans="4:11" s="535" customFormat="1">
      <c r="D148" s="563"/>
      <c r="E148" s="538"/>
      <c r="F148" s="538"/>
      <c r="G148" s="538"/>
      <c r="I148" s="538"/>
      <c r="J148" s="538"/>
      <c r="K148" s="538"/>
    </row>
    <row r="149" spans="4:11" s="535" customFormat="1">
      <c r="D149" s="563"/>
      <c r="E149" s="538"/>
      <c r="F149" s="538"/>
      <c r="G149" s="538"/>
      <c r="I149" s="538"/>
      <c r="J149" s="538"/>
      <c r="K149" s="538"/>
    </row>
    <row r="150" spans="4:11" s="535" customFormat="1">
      <c r="D150" s="563"/>
      <c r="E150" s="538"/>
      <c r="F150" s="538"/>
      <c r="G150" s="538"/>
      <c r="I150" s="538"/>
      <c r="J150" s="538"/>
      <c r="K150" s="538"/>
    </row>
    <row r="151" spans="4:11" s="535" customFormat="1">
      <c r="D151" s="563"/>
      <c r="E151" s="538"/>
      <c r="F151" s="538"/>
      <c r="G151" s="538"/>
      <c r="I151" s="538"/>
      <c r="J151" s="538"/>
      <c r="K151" s="538"/>
    </row>
    <row r="152" spans="4:11" s="535" customFormat="1">
      <c r="D152" s="563"/>
      <c r="E152" s="538"/>
      <c r="F152" s="538"/>
      <c r="G152" s="538"/>
      <c r="I152" s="538"/>
      <c r="J152" s="538"/>
      <c r="K152" s="538"/>
    </row>
    <row r="153" spans="4:11" s="535" customFormat="1">
      <c r="D153" s="563"/>
      <c r="E153" s="538"/>
      <c r="F153" s="538"/>
      <c r="G153" s="538"/>
      <c r="I153" s="538"/>
      <c r="J153" s="538"/>
      <c r="K153" s="538"/>
    </row>
    <row r="154" spans="4:11" s="535" customFormat="1">
      <c r="D154" s="563"/>
      <c r="E154" s="538"/>
      <c r="F154" s="538"/>
      <c r="G154" s="538"/>
      <c r="I154" s="538"/>
      <c r="J154" s="538"/>
      <c r="K154" s="538"/>
    </row>
    <row r="155" spans="4:11" s="535" customFormat="1">
      <c r="D155" s="563"/>
      <c r="E155" s="538"/>
      <c r="F155" s="538"/>
      <c r="G155" s="538"/>
      <c r="I155" s="538"/>
      <c r="J155" s="538"/>
      <c r="K155" s="538"/>
    </row>
    <row r="156" spans="4:11" s="535" customFormat="1">
      <c r="D156" s="563"/>
      <c r="E156" s="538"/>
      <c r="F156" s="538"/>
      <c r="G156" s="538"/>
      <c r="I156" s="538"/>
      <c r="J156" s="538"/>
      <c r="K156" s="538"/>
    </row>
    <row r="157" spans="4:11" s="535" customFormat="1">
      <c r="D157" s="563"/>
      <c r="E157" s="538"/>
      <c r="F157" s="538"/>
      <c r="G157" s="538"/>
      <c r="I157" s="538"/>
      <c r="J157" s="538"/>
      <c r="K157" s="538"/>
    </row>
    <row r="158" spans="4:11" s="535" customFormat="1">
      <c r="D158" s="563"/>
      <c r="E158" s="538"/>
      <c r="F158" s="538"/>
      <c r="G158" s="538"/>
      <c r="I158" s="538"/>
      <c r="J158" s="538"/>
      <c r="K158" s="538"/>
    </row>
    <row r="159" spans="4:11" s="535" customFormat="1">
      <c r="D159" s="563"/>
      <c r="E159" s="538"/>
      <c r="F159" s="538"/>
      <c r="G159" s="538"/>
      <c r="I159" s="538"/>
      <c r="J159" s="538"/>
      <c r="K159" s="538"/>
    </row>
    <row r="160" spans="4:11" s="535" customFormat="1">
      <c r="D160" s="563"/>
      <c r="E160" s="538"/>
      <c r="F160" s="538"/>
      <c r="G160" s="538"/>
      <c r="I160" s="538"/>
      <c r="J160" s="538"/>
      <c r="K160" s="538"/>
    </row>
    <row r="161" spans="4:11" s="535" customFormat="1">
      <c r="D161" s="563"/>
      <c r="E161" s="538"/>
      <c r="F161" s="538"/>
      <c r="G161" s="538"/>
      <c r="I161" s="538"/>
      <c r="J161" s="538"/>
      <c r="K161" s="538"/>
    </row>
    <row r="162" spans="4:11" s="535" customFormat="1">
      <c r="D162" s="563"/>
      <c r="E162" s="538"/>
      <c r="F162" s="538"/>
      <c r="G162" s="538"/>
      <c r="I162" s="538"/>
      <c r="J162" s="538"/>
      <c r="K162" s="538"/>
    </row>
    <row r="163" spans="4:11" s="535" customFormat="1">
      <c r="D163" s="563"/>
      <c r="E163" s="538"/>
      <c r="F163" s="538"/>
      <c r="G163" s="538"/>
      <c r="I163" s="538"/>
      <c r="J163" s="538"/>
      <c r="K163" s="538"/>
    </row>
    <row r="164" spans="4:11" s="535" customFormat="1">
      <c r="D164" s="563"/>
      <c r="E164" s="538"/>
      <c r="F164" s="538"/>
      <c r="G164" s="538"/>
      <c r="I164" s="538"/>
      <c r="J164" s="538"/>
      <c r="K164" s="538"/>
    </row>
    <row r="165" spans="4:11" s="535" customFormat="1">
      <c r="D165" s="563"/>
      <c r="E165" s="538"/>
      <c r="F165" s="538"/>
      <c r="G165" s="538"/>
      <c r="I165" s="538"/>
      <c r="J165" s="538"/>
      <c r="K165" s="538"/>
    </row>
    <row r="166" spans="4:11" s="535" customFormat="1">
      <c r="D166" s="563"/>
      <c r="E166" s="538"/>
      <c r="F166" s="538"/>
      <c r="G166" s="538"/>
      <c r="I166" s="538"/>
      <c r="J166" s="538"/>
      <c r="K166" s="538"/>
    </row>
    <row r="167" spans="4:11" s="535" customFormat="1">
      <c r="D167" s="563"/>
      <c r="E167" s="538"/>
      <c r="F167" s="538"/>
      <c r="G167" s="538"/>
      <c r="I167" s="538"/>
      <c r="J167" s="538"/>
      <c r="K167" s="538"/>
    </row>
    <row r="168" spans="4:11" s="535" customFormat="1">
      <c r="D168" s="563"/>
      <c r="E168" s="538"/>
      <c r="F168" s="538"/>
      <c r="G168" s="538"/>
      <c r="I168" s="538"/>
      <c r="J168" s="538"/>
      <c r="K168" s="538"/>
    </row>
    <row r="169" spans="4:11" s="535" customFormat="1">
      <c r="D169" s="563"/>
      <c r="E169" s="538"/>
      <c r="F169" s="538"/>
      <c r="G169" s="538"/>
      <c r="I169" s="538"/>
      <c r="J169" s="538"/>
      <c r="K169" s="538"/>
    </row>
    <row r="170" spans="4:11" s="535" customFormat="1">
      <c r="D170" s="563"/>
      <c r="E170" s="538"/>
      <c r="F170" s="538"/>
      <c r="G170" s="538"/>
      <c r="I170" s="538"/>
      <c r="J170" s="538"/>
      <c r="K170" s="538"/>
    </row>
    <row r="171" spans="4:11" s="535" customFormat="1">
      <c r="D171" s="563"/>
      <c r="E171" s="538"/>
      <c r="F171" s="538"/>
      <c r="G171" s="538"/>
      <c r="I171" s="538"/>
      <c r="J171" s="538"/>
      <c r="K171" s="538"/>
    </row>
    <row r="172" spans="4:11" s="535" customFormat="1">
      <c r="D172" s="563"/>
      <c r="E172" s="538"/>
      <c r="F172" s="538"/>
      <c r="G172" s="538"/>
      <c r="I172" s="538"/>
      <c r="J172" s="538"/>
      <c r="K172" s="538"/>
    </row>
    <row r="173" spans="4:11" s="535" customFormat="1">
      <c r="D173" s="563"/>
      <c r="E173" s="538"/>
      <c r="F173" s="538"/>
      <c r="G173" s="538"/>
      <c r="I173" s="538"/>
      <c r="J173" s="538"/>
      <c r="K173" s="538"/>
    </row>
    <row r="174" spans="4:11" s="535" customFormat="1">
      <c r="D174" s="563"/>
      <c r="E174" s="538"/>
      <c r="F174" s="538"/>
      <c r="G174" s="538"/>
      <c r="I174" s="538"/>
      <c r="J174" s="538"/>
      <c r="K174" s="538"/>
    </row>
    <row r="175" spans="4:11" s="535" customFormat="1">
      <c r="D175" s="563"/>
      <c r="E175" s="538"/>
      <c r="F175" s="538"/>
      <c r="G175" s="538"/>
      <c r="I175" s="538"/>
      <c r="J175" s="538"/>
      <c r="K175" s="538"/>
    </row>
    <row r="176" spans="4:11" s="535" customFormat="1">
      <c r="D176" s="563"/>
      <c r="E176" s="538"/>
      <c r="F176" s="538"/>
      <c r="G176" s="538"/>
      <c r="I176" s="538"/>
      <c r="J176" s="538"/>
      <c r="K176" s="538"/>
    </row>
    <row r="177" spans="4:11" s="535" customFormat="1">
      <c r="D177" s="563"/>
      <c r="E177" s="538"/>
      <c r="F177" s="538"/>
      <c r="G177" s="538"/>
      <c r="I177" s="538"/>
      <c r="J177" s="538"/>
      <c r="K177" s="538"/>
    </row>
    <row r="178" spans="4:11" s="535" customFormat="1">
      <c r="D178" s="563"/>
      <c r="E178" s="538"/>
      <c r="F178" s="538"/>
      <c r="G178" s="538"/>
      <c r="I178" s="538"/>
      <c r="J178" s="538"/>
      <c r="K178" s="538"/>
    </row>
    <row r="179" spans="4:11" s="535" customFormat="1">
      <c r="D179" s="563"/>
      <c r="E179" s="538"/>
      <c r="F179" s="538"/>
      <c r="G179" s="538"/>
      <c r="I179" s="538"/>
      <c r="J179" s="538"/>
      <c r="K179" s="538"/>
    </row>
    <row r="180" spans="4:11" s="535" customFormat="1">
      <c r="D180" s="563"/>
      <c r="E180" s="538"/>
      <c r="F180" s="538"/>
      <c r="G180" s="538"/>
      <c r="I180" s="538"/>
      <c r="J180" s="538"/>
      <c r="K180" s="538"/>
    </row>
    <row r="181" spans="4:11" s="535" customFormat="1">
      <c r="D181" s="563"/>
      <c r="E181" s="538"/>
      <c r="F181" s="538"/>
      <c r="G181" s="538"/>
      <c r="I181" s="538"/>
      <c r="J181" s="538"/>
      <c r="K181" s="538"/>
    </row>
    <row r="182" spans="4:11" s="535" customFormat="1">
      <c r="D182" s="563"/>
      <c r="E182" s="538"/>
      <c r="F182" s="538"/>
      <c r="G182" s="538"/>
      <c r="I182" s="538"/>
      <c r="J182" s="538"/>
      <c r="K182" s="538"/>
    </row>
    <row r="183" spans="4:11" s="535" customFormat="1">
      <c r="D183" s="563"/>
      <c r="E183" s="538"/>
      <c r="F183" s="538"/>
      <c r="G183" s="538"/>
      <c r="I183" s="538"/>
      <c r="J183" s="538"/>
      <c r="K183" s="538"/>
    </row>
    <row r="184" spans="4:11" s="535" customFormat="1">
      <c r="D184" s="563"/>
      <c r="E184" s="538"/>
      <c r="F184" s="538"/>
      <c r="G184" s="538"/>
      <c r="I184" s="538"/>
      <c r="J184" s="538"/>
      <c r="K184" s="538"/>
    </row>
    <row r="185" spans="4:11" s="535" customFormat="1">
      <c r="D185" s="563"/>
      <c r="E185" s="538"/>
      <c r="F185" s="538"/>
      <c r="G185" s="538"/>
      <c r="I185" s="538"/>
      <c r="J185" s="538"/>
      <c r="K185" s="538"/>
    </row>
    <row r="186" spans="4:11" s="535" customFormat="1">
      <c r="D186" s="563"/>
      <c r="E186" s="538"/>
      <c r="F186" s="538"/>
      <c r="G186" s="538"/>
      <c r="I186" s="538"/>
      <c r="J186" s="538"/>
      <c r="K186" s="538"/>
    </row>
    <row r="187" spans="4:11" s="535" customFormat="1">
      <c r="D187" s="563"/>
      <c r="E187" s="538"/>
      <c r="F187" s="538"/>
      <c r="G187" s="538"/>
      <c r="I187" s="538"/>
      <c r="J187" s="538"/>
      <c r="K187" s="538"/>
    </row>
    <row r="188" spans="4:11" s="535" customFormat="1">
      <c r="D188" s="563"/>
      <c r="E188" s="538"/>
      <c r="F188" s="538"/>
      <c r="G188" s="538"/>
      <c r="I188" s="538"/>
      <c r="J188" s="538"/>
      <c r="K188" s="538"/>
    </row>
    <row r="189" spans="4:11" s="535" customFormat="1">
      <c r="D189" s="563"/>
      <c r="E189" s="538"/>
      <c r="F189" s="538"/>
      <c r="G189" s="538"/>
      <c r="I189" s="538"/>
      <c r="J189" s="538"/>
      <c r="K189" s="538"/>
    </row>
    <row r="190" spans="4:11" s="535" customFormat="1">
      <c r="D190" s="563"/>
      <c r="E190" s="538"/>
      <c r="F190" s="538"/>
      <c r="G190" s="538"/>
      <c r="I190" s="538"/>
      <c r="J190" s="538"/>
      <c r="K190" s="538"/>
    </row>
    <row r="191" spans="4:11" s="535" customFormat="1">
      <c r="D191" s="563"/>
      <c r="E191" s="538"/>
      <c r="F191" s="538"/>
      <c r="G191" s="538"/>
      <c r="I191" s="538"/>
      <c r="J191" s="538"/>
      <c r="K191" s="538"/>
    </row>
    <row r="192" spans="4:11" s="535" customFormat="1">
      <c r="D192" s="563"/>
      <c r="E192" s="538"/>
      <c r="F192" s="538"/>
      <c r="G192" s="538"/>
      <c r="I192" s="538"/>
      <c r="J192" s="538"/>
      <c r="K192" s="538"/>
    </row>
    <row r="193" spans="4:11" s="535" customFormat="1">
      <c r="D193" s="563"/>
      <c r="E193" s="538"/>
      <c r="F193" s="538"/>
      <c r="G193" s="538"/>
      <c r="I193" s="538"/>
      <c r="J193" s="538"/>
      <c r="K193" s="538"/>
    </row>
    <row r="194" spans="4:11" s="535" customFormat="1">
      <c r="D194" s="563"/>
      <c r="E194" s="538"/>
      <c r="F194" s="538"/>
      <c r="G194" s="538"/>
      <c r="I194" s="538"/>
      <c r="J194" s="538"/>
      <c r="K194" s="538"/>
    </row>
    <row r="195" spans="4:11" s="535" customFormat="1">
      <c r="D195" s="563"/>
      <c r="E195" s="538"/>
      <c r="F195" s="538"/>
      <c r="G195" s="538"/>
      <c r="I195" s="538"/>
      <c r="J195" s="538"/>
      <c r="K195" s="538"/>
    </row>
    <row r="196" spans="4:11" s="535" customFormat="1">
      <c r="D196" s="563"/>
      <c r="E196" s="538"/>
      <c r="F196" s="538"/>
      <c r="G196" s="538"/>
      <c r="I196" s="538"/>
      <c r="J196" s="538"/>
      <c r="K196" s="538"/>
    </row>
    <row r="197" spans="4:11" s="535" customFormat="1">
      <c r="D197" s="563"/>
      <c r="E197" s="538"/>
      <c r="F197" s="538"/>
      <c r="G197" s="538"/>
      <c r="I197" s="538"/>
      <c r="J197" s="538"/>
      <c r="K197" s="538"/>
    </row>
    <row r="198" spans="4:11" s="535" customFormat="1">
      <c r="D198" s="563"/>
      <c r="E198" s="538"/>
      <c r="F198" s="538"/>
      <c r="G198" s="538"/>
      <c r="I198" s="538"/>
      <c r="J198" s="538"/>
      <c r="K198" s="538"/>
    </row>
    <row r="199" spans="4:11" s="535" customFormat="1">
      <c r="D199" s="563"/>
      <c r="E199" s="538"/>
      <c r="F199" s="538"/>
      <c r="G199" s="538"/>
      <c r="I199" s="538"/>
      <c r="J199" s="538"/>
      <c r="K199" s="538"/>
    </row>
    <row r="200" spans="4:11" s="535" customFormat="1">
      <c r="D200" s="563"/>
      <c r="E200" s="538"/>
      <c r="F200" s="538"/>
      <c r="G200" s="538"/>
      <c r="I200" s="538"/>
      <c r="J200" s="538"/>
      <c r="K200" s="538"/>
    </row>
    <row r="201" spans="4:11" s="535" customFormat="1">
      <c r="D201" s="563"/>
      <c r="E201" s="538"/>
      <c r="F201" s="538"/>
      <c r="G201" s="538"/>
      <c r="I201" s="538"/>
      <c r="J201" s="538"/>
      <c r="K201" s="538"/>
    </row>
    <row r="202" spans="4:11" s="535" customFormat="1">
      <c r="D202" s="563"/>
      <c r="E202" s="538"/>
      <c r="F202" s="538"/>
      <c r="G202" s="538"/>
      <c r="I202" s="538"/>
      <c r="J202" s="538"/>
      <c r="K202" s="538"/>
    </row>
    <row r="203" spans="4:11" s="535" customFormat="1">
      <c r="D203" s="563"/>
      <c r="E203" s="538"/>
      <c r="F203" s="538"/>
      <c r="G203" s="538"/>
      <c r="I203" s="538"/>
      <c r="J203" s="538"/>
      <c r="K203" s="538"/>
    </row>
    <row r="204" spans="4:11" s="535" customFormat="1">
      <c r="D204" s="563"/>
      <c r="E204" s="538"/>
      <c r="F204" s="538"/>
      <c r="G204" s="538"/>
      <c r="I204" s="538"/>
      <c r="J204" s="538"/>
      <c r="K204" s="538"/>
    </row>
    <row r="205" spans="4:11" s="535" customFormat="1">
      <c r="D205" s="563"/>
      <c r="E205" s="538"/>
      <c r="F205" s="538"/>
      <c r="G205" s="538"/>
      <c r="I205" s="538"/>
      <c r="J205" s="538"/>
      <c r="K205" s="538"/>
    </row>
    <row r="206" spans="4:11" s="535" customFormat="1">
      <c r="D206" s="563"/>
      <c r="E206" s="538"/>
      <c r="F206" s="538"/>
      <c r="G206" s="538"/>
      <c r="I206" s="538"/>
      <c r="J206" s="538"/>
      <c r="K206" s="538"/>
    </row>
    <row r="207" spans="4:11" s="535" customFormat="1">
      <c r="D207" s="563"/>
      <c r="E207" s="538"/>
      <c r="F207" s="538"/>
      <c r="G207" s="538"/>
      <c r="I207" s="538"/>
      <c r="J207" s="538"/>
      <c r="K207" s="538"/>
    </row>
    <row r="208" spans="4:11" s="535" customFormat="1">
      <c r="D208" s="563"/>
      <c r="E208" s="538"/>
      <c r="F208" s="538"/>
      <c r="G208" s="538"/>
      <c r="I208" s="538"/>
      <c r="J208" s="538"/>
      <c r="K208" s="538"/>
    </row>
    <row r="209" spans="4:11" s="535" customFormat="1">
      <c r="D209" s="563"/>
      <c r="E209" s="538"/>
      <c r="F209" s="538"/>
      <c r="G209" s="538"/>
      <c r="I209" s="538"/>
      <c r="J209" s="538"/>
      <c r="K209" s="538"/>
    </row>
    <row r="210" spans="4:11" s="535" customFormat="1">
      <c r="D210" s="563"/>
      <c r="E210" s="538"/>
      <c r="F210" s="538"/>
      <c r="G210" s="538"/>
      <c r="I210" s="538"/>
      <c r="J210" s="538"/>
      <c r="K210" s="538"/>
    </row>
    <row r="211" spans="4:11" s="535" customFormat="1">
      <c r="D211" s="563"/>
      <c r="E211" s="538"/>
      <c r="F211" s="538"/>
      <c r="G211" s="538"/>
      <c r="I211" s="538"/>
      <c r="J211" s="538"/>
      <c r="K211" s="538"/>
    </row>
    <row r="212" spans="4:11" s="535" customFormat="1">
      <c r="D212" s="563"/>
      <c r="E212" s="538"/>
      <c r="F212" s="538"/>
      <c r="G212" s="538"/>
      <c r="I212" s="538"/>
      <c r="J212" s="538"/>
      <c r="K212" s="538"/>
    </row>
    <row r="213" spans="4:11" s="535" customFormat="1">
      <c r="D213" s="563"/>
      <c r="E213" s="538"/>
      <c r="F213" s="538"/>
      <c r="G213" s="538"/>
      <c r="I213" s="538"/>
      <c r="J213" s="538"/>
      <c r="K213" s="538"/>
    </row>
    <row r="214" spans="4:11" s="535" customFormat="1">
      <c r="D214" s="563"/>
      <c r="E214" s="538"/>
      <c r="F214" s="538"/>
      <c r="G214" s="538"/>
      <c r="I214" s="538"/>
      <c r="J214" s="538"/>
      <c r="K214" s="538"/>
    </row>
    <row r="215" spans="4:11" s="535" customFormat="1">
      <c r="D215" s="563"/>
      <c r="E215" s="538"/>
      <c r="F215" s="538"/>
      <c r="G215" s="538"/>
      <c r="I215" s="538"/>
      <c r="J215" s="538"/>
      <c r="K215" s="538"/>
    </row>
    <row r="216" spans="4:11" s="535" customFormat="1">
      <c r="D216" s="563"/>
      <c r="E216" s="538"/>
      <c r="F216" s="538"/>
      <c r="G216" s="538"/>
      <c r="I216" s="538"/>
      <c r="J216" s="538"/>
      <c r="K216" s="538"/>
    </row>
    <row r="217" spans="4:11" s="535" customFormat="1">
      <c r="D217" s="563"/>
      <c r="E217" s="538"/>
      <c r="F217" s="538"/>
      <c r="G217" s="538"/>
      <c r="I217" s="538"/>
      <c r="J217" s="538"/>
      <c r="K217" s="538"/>
    </row>
    <row r="218" spans="4:11" s="535" customFormat="1">
      <c r="D218" s="563"/>
      <c r="E218" s="538"/>
      <c r="F218" s="538"/>
      <c r="G218" s="538"/>
      <c r="I218" s="538"/>
      <c r="J218" s="538"/>
      <c r="K218" s="538"/>
    </row>
    <row r="219" spans="4:11" s="535" customFormat="1">
      <c r="D219" s="563"/>
      <c r="E219" s="538"/>
      <c r="F219" s="538"/>
      <c r="G219" s="538"/>
      <c r="I219" s="538"/>
      <c r="J219" s="538"/>
      <c r="K219" s="538"/>
    </row>
    <row r="220" spans="4:11" s="535" customFormat="1">
      <c r="D220" s="563"/>
      <c r="E220" s="538"/>
      <c r="F220" s="538"/>
      <c r="G220" s="538"/>
      <c r="I220" s="538"/>
      <c r="J220" s="538"/>
      <c r="K220" s="538"/>
    </row>
    <row r="221" spans="4:11" s="535" customFormat="1">
      <c r="D221" s="563"/>
      <c r="E221" s="538"/>
      <c r="F221" s="538"/>
      <c r="G221" s="538"/>
      <c r="I221" s="538"/>
      <c r="J221" s="538"/>
      <c r="K221" s="538"/>
    </row>
    <row r="222" spans="4:11" s="535" customFormat="1">
      <c r="D222" s="563"/>
      <c r="E222" s="538"/>
      <c r="F222" s="538"/>
      <c r="G222" s="538"/>
      <c r="I222" s="538"/>
      <c r="J222" s="538"/>
      <c r="K222" s="538"/>
    </row>
    <row r="223" spans="4:11" s="535" customFormat="1">
      <c r="D223" s="563"/>
      <c r="E223" s="538"/>
      <c r="F223" s="538"/>
      <c r="G223" s="538"/>
      <c r="I223" s="538"/>
      <c r="J223" s="538"/>
      <c r="K223" s="538"/>
    </row>
    <row r="224" spans="4:11" s="535" customFormat="1">
      <c r="D224" s="563"/>
      <c r="E224" s="538"/>
      <c r="F224" s="538"/>
      <c r="G224" s="538"/>
      <c r="I224" s="538"/>
      <c r="J224" s="538"/>
      <c r="K224" s="538"/>
    </row>
    <row r="225" spans="4:11" s="535" customFormat="1">
      <c r="D225" s="563"/>
      <c r="E225" s="538"/>
      <c r="F225" s="538"/>
      <c r="G225" s="538"/>
      <c r="I225" s="538"/>
      <c r="J225" s="538"/>
      <c r="K225" s="538"/>
    </row>
    <row r="226" spans="4:11" s="535" customFormat="1">
      <c r="D226" s="563"/>
      <c r="E226" s="538"/>
      <c r="F226" s="538"/>
      <c r="G226" s="538"/>
      <c r="I226" s="538"/>
      <c r="J226" s="538"/>
      <c r="K226" s="538"/>
    </row>
    <row r="227" spans="4:11" s="535" customFormat="1">
      <c r="D227" s="563"/>
      <c r="E227" s="538"/>
      <c r="F227" s="538"/>
      <c r="G227" s="538"/>
      <c r="I227" s="538"/>
      <c r="J227" s="538"/>
      <c r="K227" s="538"/>
    </row>
    <row r="228" spans="4:11" s="535" customFormat="1">
      <c r="D228" s="563"/>
      <c r="E228" s="538"/>
      <c r="F228" s="538"/>
      <c r="G228" s="538"/>
      <c r="I228" s="538"/>
      <c r="J228" s="538"/>
      <c r="K228" s="538"/>
    </row>
    <row r="229" spans="4:11" s="535" customFormat="1">
      <c r="D229" s="563"/>
      <c r="E229" s="538"/>
      <c r="F229" s="538"/>
      <c r="G229" s="538"/>
      <c r="I229" s="538"/>
      <c r="J229" s="538"/>
      <c r="K229" s="538"/>
    </row>
    <row r="230" spans="4:11" s="535" customFormat="1">
      <c r="D230" s="563"/>
      <c r="E230" s="538"/>
      <c r="F230" s="538"/>
      <c r="G230" s="538"/>
      <c r="I230" s="538"/>
      <c r="J230" s="538"/>
      <c r="K230" s="538"/>
    </row>
    <row r="231" spans="4:11" s="535" customFormat="1">
      <c r="D231" s="563"/>
      <c r="E231" s="538"/>
      <c r="F231" s="538"/>
      <c r="G231" s="538"/>
      <c r="I231" s="538"/>
      <c r="J231" s="538"/>
      <c r="K231" s="538"/>
    </row>
    <row r="232" spans="4:11" s="535" customFormat="1">
      <c r="D232" s="563"/>
      <c r="E232" s="538"/>
      <c r="F232" s="538"/>
      <c r="G232" s="538"/>
      <c r="I232" s="538"/>
      <c r="J232" s="538"/>
      <c r="K232" s="538"/>
    </row>
    <row r="233" spans="4:11" s="535" customFormat="1">
      <c r="D233" s="563"/>
      <c r="E233" s="538"/>
      <c r="F233" s="538"/>
      <c r="G233" s="538"/>
      <c r="I233" s="538"/>
      <c r="J233" s="538"/>
      <c r="K233" s="538"/>
    </row>
    <row r="234" spans="4:11" s="535" customFormat="1">
      <c r="D234" s="563"/>
      <c r="E234" s="538"/>
      <c r="F234" s="538"/>
      <c r="G234" s="538"/>
      <c r="I234" s="538"/>
      <c r="J234" s="538"/>
      <c r="K234" s="538"/>
    </row>
    <row r="235" spans="4:11" s="535" customFormat="1">
      <c r="D235" s="563"/>
      <c r="E235" s="538"/>
      <c r="F235" s="538"/>
      <c r="G235" s="538"/>
      <c r="I235" s="538"/>
      <c r="J235" s="538"/>
      <c r="K235" s="538"/>
    </row>
    <row r="236" spans="4:11" s="535" customFormat="1">
      <c r="D236" s="563"/>
      <c r="E236" s="538"/>
      <c r="F236" s="538"/>
      <c r="G236" s="538"/>
      <c r="I236" s="538"/>
      <c r="J236" s="538"/>
      <c r="K236" s="538"/>
    </row>
    <row r="237" spans="4:11" s="535" customFormat="1">
      <c r="D237" s="563"/>
      <c r="E237" s="538"/>
      <c r="F237" s="538"/>
      <c r="G237" s="538"/>
      <c r="I237" s="538"/>
      <c r="J237" s="538"/>
      <c r="K237" s="538"/>
    </row>
    <row r="238" spans="4:11" s="535" customFormat="1">
      <c r="D238" s="563"/>
      <c r="E238" s="538"/>
      <c r="F238" s="538"/>
      <c r="G238" s="538"/>
      <c r="I238" s="538"/>
      <c r="J238" s="538"/>
      <c r="K238" s="538"/>
    </row>
    <row r="239" spans="4:11" s="535" customFormat="1">
      <c r="D239" s="563"/>
      <c r="E239" s="538"/>
      <c r="F239" s="538"/>
      <c r="G239" s="538"/>
      <c r="I239" s="538"/>
      <c r="J239" s="538"/>
      <c r="K239" s="538"/>
    </row>
    <row r="240" spans="4:11" s="535" customFormat="1">
      <c r="D240" s="563"/>
      <c r="E240" s="538"/>
      <c r="F240" s="538"/>
      <c r="G240" s="538"/>
      <c r="I240" s="538"/>
      <c r="J240" s="538"/>
      <c r="K240" s="538"/>
    </row>
    <row r="241" spans="4:11" s="535" customFormat="1">
      <c r="D241" s="563"/>
      <c r="E241" s="538"/>
      <c r="F241" s="538"/>
      <c r="G241" s="538"/>
      <c r="I241" s="538"/>
      <c r="J241" s="538"/>
      <c r="K241" s="538"/>
    </row>
    <row r="242" spans="4:11" s="535" customFormat="1">
      <c r="D242" s="563"/>
      <c r="E242" s="538"/>
      <c r="F242" s="538"/>
      <c r="G242" s="538"/>
      <c r="I242" s="538"/>
      <c r="J242" s="538"/>
      <c r="K242" s="538"/>
    </row>
    <row r="243" spans="4:11" s="535" customFormat="1">
      <c r="D243" s="563"/>
      <c r="E243" s="538"/>
      <c r="F243" s="538"/>
      <c r="G243" s="538"/>
      <c r="I243" s="538"/>
      <c r="J243" s="538"/>
      <c r="K243" s="538"/>
    </row>
    <row r="244" spans="4:11" s="535" customFormat="1">
      <c r="D244" s="563"/>
      <c r="E244" s="538"/>
      <c r="F244" s="538"/>
      <c r="G244" s="538"/>
      <c r="I244" s="538"/>
      <c r="J244" s="538"/>
      <c r="K244" s="538"/>
    </row>
    <row r="245" spans="4:11" s="535" customFormat="1">
      <c r="D245" s="563"/>
      <c r="E245" s="538"/>
      <c r="F245" s="538"/>
      <c r="G245" s="538"/>
      <c r="I245" s="538"/>
      <c r="J245" s="538"/>
      <c r="K245" s="538"/>
    </row>
    <row r="246" spans="4:11" s="535" customFormat="1">
      <c r="D246" s="563"/>
      <c r="E246" s="538"/>
      <c r="F246" s="538"/>
      <c r="G246" s="538"/>
      <c r="I246" s="538"/>
      <c r="J246" s="538"/>
      <c r="K246" s="538"/>
    </row>
    <row r="247" spans="4:11" s="535" customFormat="1">
      <c r="D247" s="563"/>
      <c r="E247" s="538"/>
      <c r="F247" s="538"/>
      <c r="G247" s="538"/>
      <c r="I247" s="538"/>
      <c r="J247" s="538"/>
      <c r="K247" s="538"/>
    </row>
    <row r="248" spans="4:11" s="535" customFormat="1">
      <c r="D248" s="563"/>
      <c r="E248" s="538"/>
      <c r="F248" s="538"/>
      <c r="G248" s="538"/>
      <c r="I248" s="538"/>
      <c r="J248" s="538"/>
      <c r="K248" s="538"/>
    </row>
    <row r="249" spans="4:11" s="535" customFormat="1">
      <c r="D249" s="563"/>
      <c r="E249" s="538"/>
      <c r="F249" s="538"/>
      <c r="G249" s="538"/>
      <c r="I249" s="538"/>
      <c r="J249" s="538"/>
      <c r="K249" s="538"/>
    </row>
    <row r="250" spans="4:11" s="535" customFormat="1">
      <c r="D250" s="563"/>
      <c r="E250" s="538"/>
      <c r="F250" s="538"/>
      <c r="G250" s="538"/>
      <c r="I250" s="538"/>
      <c r="J250" s="538"/>
      <c r="K250" s="538"/>
    </row>
    <row r="251" spans="4:11" s="535" customFormat="1">
      <c r="D251" s="563"/>
      <c r="E251" s="538"/>
      <c r="F251" s="538"/>
      <c r="G251" s="538"/>
      <c r="I251" s="538"/>
      <c r="J251" s="538"/>
      <c r="K251" s="538"/>
    </row>
    <row r="252" spans="4:11" s="535" customFormat="1">
      <c r="D252" s="563"/>
      <c r="E252" s="538"/>
      <c r="F252" s="538"/>
      <c r="G252" s="538"/>
      <c r="I252" s="538"/>
      <c r="J252" s="538"/>
      <c r="K252" s="538"/>
    </row>
    <row r="253" spans="4:11" s="535" customFormat="1">
      <c r="D253" s="563"/>
      <c r="E253" s="538"/>
      <c r="F253" s="538"/>
      <c r="G253" s="538"/>
      <c r="I253" s="538"/>
      <c r="J253" s="538"/>
      <c r="K253" s="538"/>
    </row>
    <row r="254" spans="4:11" s="535" customFormat="1">
      <c r="D254" s="563"/>
      <c r="E254" s="538"/>
      <c r="F254" s="538"/>
      <c r="G254" s="538"/>
      <c r="I254" s="538"/>
      <c r="J254" s="538"/>
      <c r="K254" s="538"/>
    </row>
    <row r="255" spans="4:11" s="535" customFormat="1">
      <c r="D255" s="563"/>
      <c r="E255" s="538"/>
      <c r="F255" s="538"/>
      <c r="G255" s="538"/>
      <c r="I255" s="538"/>
      <c r="J255" s="538"/>
      <c r="K255" s="538"/>
    </row>
    <row r="256" spans="4:11" s="535" customFormat="1">
      <c r="D256" s="563"/>
      <c r="E256" s="538"/>
      <c r="F256" s="538"/>
      <c r="G256" s="538"/>
      <c r="I256" s="538"/>
      <c r="J256" s="538"/>
      <c r="K256" s="538"/>
    </row>
    <row r="257" spans="4:11" s="535" customFormat="1">
      <c r="D257" s="563"/>
      <c r="E257" s="538"/>
      <c r="F257" s="538"/>
      <c r="G257" s="538"/>
      <c r="I257" s="538"/>
      <c r="J257" s="538"/>
      <c r="K257" s="538"/>
    </row>
    <row r="258" spans="4:11" s="535" customFormat="1">
      <c r="D258" s="563"/>
      <c r="E258" s="538"/>
      <c r="F258" s="538"/>
      <c r="G258" s="538"/>
      <c r="I258" s="538"/>
      <c r="J258" s="538"/>
      <c r="K258" s="538"/>
    </row>
    <row r="259" spans="4:11" s="535" customFormat="1">
      <c r="D259" s="563"/>
      <c r="E259" s="538"/>
      <c r="F259" s="538"/>
      <c r="G259" s="538"/>
      <c r="I259" s="538"/>
      <c r="J259" s="538"/>
      <c r="K259" s="538"/>
    </row>
    <row r="260" spans="4:11" s="535" customFormat="1">
      <c r="D260" s="563"/>
      <c r="E260" s="538"/>
      <c r="F260" s="538"/>
      <c r="G260" s="538"/>
      <c r="I260" s="538"/>
      <c r="J260" s="538"/>
      <c r="K260" s="538"/>
    </row>
    <row r="261" spans="4:11" s="535" customFormat="1">
      <c r="D261" s="563"/>
      <c r="E261" s="538"/>
      <c r="F261" s="538"/>
      <c r="G261" s="538"/>
      <c r="I261" s="538"/>
      <c r="J261" s="538"/>
      <c r="K261" s="538"/>
    </row>
    <row r="262" spans="4:11" s="535" customFormat="1">
      <c r="D262" s="563"/>
      <c r="E262" s="538"/>
      <c r="F262" s="538"/>
      <c r="G262" s="538"/>
      <c r="I262" s="538"/>
      <c r="J262" s="538"/>
      <c r="K262" s="538"/>
    </row>
    <row r="263" spans="4:11" s="535" customFormat="1">
      <c r="D263" s="563"/>
      <c r="E263" s="538"/>
      <c r="F263" s="538"/>
      <c r="G263" s="538"/>
      <c r="I263" s="538"/>
      <c r="J263" s="538"/>
      <c r="K263" s="538"/>
    </row>
    <row r="264" spans="4:11" s="535" customFormat="1">
      <c r="D264" s="563"/>
      <c r="E264" s="538"/>
      <c r="F264" s="538"/>
      <c r="G264" s="538"/>
      <c r="I264" s="538"/>
      <c r="J264" s="538"/>
      <c r="K264" s="538"/>
    </row>
    <row r="265" spans="4:11" s="535" customFormat="1">
      <c r="D265" s="563"/>
      <c r="E265" s="538"/>
      <c r="F265" s="538"/>
      <c r="G265" s="538"/>
      <c r="I265" s="538"/>
      <c r="J265" s="538"/>
      <c r="K265" s="538"/>
    </row>
    <row r="266" spans="4:11" s="535" customFormat="1">
      <c r="D266" s="563"/>
      <c r="E266" s="538"/>
      <c r="F266" s="538"/>
      <c r="G266" s="538"/>
      <c r="I266" s="538"/>
      <c r="J266" s="538"/>
      <c r="K266" s="538"/>
    </row>
    <row r="267" spans="4:11" s="535" customFormat="1">
      <c r="D267" s="563"/>
      <c r="E267" s="538"/>
      <c r="F267" s="538"/>
      <c r="G267" s="538"/>
      <c r="I267" s="538"/>
      <c r="J267" s="538"/>
      <c r="K267" s="538"/>
    </row>
    <row r="268" spans="4:11" s="535" customFormat="1">
      <c r="D268" s="563"/>
      <c r="E268" s="538"/>
      <c r="F268" s="538"/>
      <c r="G268" s="538"/>
      <c r="I268" s="538"/>
      <c r="J268" s="538"/>
      <c r="K268" s="538"/>
    </row>
    <row r="269" spans="4:11" s="535" customFormat="1">
      <c r="D269" s="563"/>
      <c r="E269" s="538"/>
      <c r="F269" s="538"/>
      <c r="G269" s="538"/>
      <c r="I269" s="538"/>
      <c r="J269" s="538"/>
      <c r="K269" s="538"/>
    </row>
    <row r="270" spans="4:11" s="535" customFormat="1">
      <c r="D270" s="563"/>
      <c r="E270" s="538"/>
      <c r="F270" s="538"/>
      <c r="G270" s="538"/>
      <c r="I270" s="538"/>
      <c r="J270" s="538"/>
      <c r="K270" s="538"/>
    </row>
    <row r="271" spans="4:11" s="535" customFormat="1">
      <c r="D271" s="563"/>
      <c r="E271" s="538"/>
      <c r="F271" s="538"/>
      <c r="G271" s="538"/>
      <c r="I271" s="538"/>
      <c r="J271" s="538"/>
      <c r="K271" s="538"/>
    </row>
    <row r="272" spans="4:11" s="535" customFormat="1">
      <c r="D272" s="563"/>
      <c r="E272" s="538"/>
      <c r="F272" s="538"/>
      <c r="G272" s="538"/>
      <c r="I272" s="538"/>
      <c r="J272" s="538"/>
      <c r="K272" s="538"/>
    </row>
    <row r="273" spans="4:11" s="535" customFormat="1">
      <c r="D273" s="563"/>
      <c r="E273" s="538"/>
      <c r="F273" s="538"/>
      <c r="G273" s="538"/>
      <c r="I273" s="538"/>
      <c r="J273" s="538"/>
      <c r="K273" s="538"/>
    </row>
    <row r="274" spans="4:11" s="535" customFormat="1">
      <c r="D274" s="563"/>
      <c r="E274" s="538"/>
      <c r="F274" s="538"/>
      <c r="G274" s="538"/>
      <c r="I274" s="538"/>
      <c r="J274" s="538"/>
      <c r="K274" s="538"/>
    </row>
    <row r="275" spans="4:11" s="535" customFormat="1">
      <c r="D275" s="563"/>
      <c r="E275" s="538"/>
      <c r="F275" s="538"/>
      <c r="G275" s="538"/>
      <c r="I275" s="538"/>
      <c r="J275" s="538"/>
      <c r="K275" s="538"/>
    </row>
    <row r="276" spans="4:11" s="535" customFormat="1">
      <c r="D276" s="563"/>
      <c r="E276" s="538"/>
      <c r="F276" s="538"/>
      <c r="G276" s="538"/>
      <c r="I276" s="538"/>
      <c r="J276" s="538"/>
      <c r="K276" s="538"/>
    </row>
    <row r="277" spans="4:11" s="535" customFormat="1">
      <c r="D277" s="563"/>
      <c r="E277" s="538"/>
      <c r="F277" s="538"/>
      <c r="G277" s="538"/>
      <c r="I277" s="538"/>
      <c r="J277" s="538"/>
      <c r="K277" s="538"/>
    </row>
    <row r="278" spans="4:11" s="535" customFormat="1">
      <c r="D278" s="563"/>
      <c r="E278" s="538"/>
      <c r="F278" s="538"/>
      <c r="G278" s="538"/>
      <c r="I278" s="538"/>
      <c r="J278" s="538"/>
      <c r="K278" s="538"/>
    </row>
    <row r="279" spans="4:11" s="535" customFormat="1">
      <c r="D279" s="563"/>
      <c r="E279" s="538"/>
      <c r="F279" s="538"/>
      <c r="G279" s="538"/>
      <c r="I279" s="538"/>
      <c r="J279" s="538"/>
      <c r="K279" s="538"/>
    </row>
    <row r="280" spans="4:11" s="535" customFormat="1">
      <c r="D280" s="563"/>
      <c r="E280" s="538"/>
      <c r="F280" s="538"/>
      <c r="G280" s="538"/>
      <c r="I280" s="538"/>
      <c r="J280" s="538"/>
      <c r="K280" s="538"/>
    </row>
    <row r="281" spans="4:11" s="535" customFormat="1">
      <c r="D281" s="563"/>
      <c r="E281" s="538"/>
      <c r="F281" s="538"/>
      <c r="G281" s="538"/>
      <c r="I281" s="538"/>
      <c r="J281" s="538"/>
      <c r="K281" s="538"/>
    </row>
    <row r="282" spans="4:11" s="535" customFormat="1">
      <c r="D282" s="563"/>
      <c r="E282" s="538"/>
      <c r="F282" s="538"/>
      <c r="G282" s="538"/>
      <c r="I282" s="538"/>
      <c r="J282" s="538"/>
      <c r="K282" s="538"/>
    </row>
    <row r="283" spans="4:11" s="535" customFormat="1">
      <c r="D283" s="563"/>
      <c r="E283" s="538"/>
      <c r="F283" s="538"/>
      <c r="G283" s="538"/>
      <c r="I283" s="538"/>
      <c r="J283" s="538"/>
      <c r="K283" s="538"/>
    </row>
    <row r="284" spans="4:11" s="535" customFormat="1">
      <c r="D284" s="563"/>
      <c r="E284" s="538"/>
      <c r="F284" s="538"/>
      <c r="G284" s="538"/>
      <c r="I284" s="538"/>
      <c r="J284" s="538"/>
      <c r="K284" s="538"/>
    </row>
    <row r="285" spans="4:11" s="535" customFormat="1">
      <c r="D285" s="563"/>
      <c r="E285" s="538"/>
      <c r="F285" s="538"/>
      <c r="G285" s="538"/>
      <c r="I285" s="538"/>
      <c r="J285" s="538"/>
      <c r="K285" s="538"/>
    </row>
    <row r="286" spans="4:11" s="535" customFormat="1">
      <c r="D286" s="563"/>
      <c r="E286" s="538"/>
      <c r="F286" s="538"/>
      <c r="G286" s="538"/>
      <c r="I286" s="538"/>
      <c r="J286" s="538"/>
      <c r="K286" s="538"/>
    </row>
    <row r="287" spans="4:11" s="535" customFormat="1">
      <c r="D287" s="563"/>
      <c r="E287" s="538"/>
      <c r="F287" s="538"/>
      <c r="G287" s="538"/>
      <c r="I287" s="538"/>
      <c r="J287" s="538"/>
      <c r="K287" s="538"/>
    </row>
    <row r="288" spans="4:11" s="535" customFormat="1">
      <c r="D288" s="563"/>
      <c r="E288" s="538"/>
      <c r="F288" s="538"/>
      <c r="G288" s="538"/>
      <c r="I288" s="538"/>
      <c r="J288" s="538"/>
      <c r="K288" s="538"/>
    </row>
    <row r="289" spans="4:11" s="535" customFormat="1">
      <c r="D289" s="563"/>
      <c r="E289" s="538"/>
      <c r="F289" s="538"/>
      <c r="G289" s="538"/>
      <c r="I289" s="538"/>
      <c r="J289" s="538"/>
      <c r="K289" s="538"/>
    </row>
    <row r="290" spans="4:11" s="535" customFormat="1">
      <c r="D290" s="563"/>
      <c r="E290" s="538"/>
      <c r="F290" s="538"/>
      <c r="G290" s="538"/>
      <c r="I290" s="538"/>
      <c r="J290" s="538"/>
      <c r="K290" s="538"/>
    </row>
    <row r="291" spans="4:11" s="535" customFormat="1">
      <c r="D291" s="563"/>
      <c r="E291" s="538"/>
      <c r="F291" s="538"/>
      <c r="G291" s="538"/>
      <c r="I291" s="538"/>
      <c r="J291" s="538"/>
      <c r="K291" s="538"/>
    </row>
    <row r="292" spans="4:11" s="535" customFormat="1">
      <c r="D292" s="563"/>
      <c r="E292" s="538"/>
      <c r="F292" s="538"/>
      <c r="G292" s="538"/>
      <c r="I292" s="538"/>
      <c r="J292" s="538"/>
      <c r="K292" s="538"/>
    </row>
    <row r="293" spans="4:11" s="535" customFormat="1">
      <c r="D293" s="563"/>
      <c r="E293" s="538"/>
      <c r="F293" s="538"/>
      <c r="G293" s="538"/>
      <c r="I293" s="538"/>
      <c r="J293" s="538"/>
      <c r="K293" s="538"/>
    </row>
    <row r="294" spans="4:11" s="535" customFormat="1">
      <c r="D294" s="563"/>
      <c r="E294" s="538"/>
      <c r="F294" s="538"/>
      <c r="G294" s="538"/>
      <c r="I294" s="538"/>
      <c r="J294" s="538"/>
      <c r="K294" s="538"/>
    </row>
    <row r="295" spans="4:11" s="535" customFormat="1">
      <c r="D295" s="563"/>
      <c r="E295" s="538"/>
      <c r="F295" s="538"/>
      <c r="G295" s="538"/>
      <c r="I295" s="538"/>
      <c r="J295" s="538"/>
      <c r="K295" s="538"/>
    </row>
    <row r="296" spans="4:11" s="535" customFormat="1">
      <c r="D296" s="563"/>
      <c r="E296" s="538"/>
      <c r="F296" s="538"/>
      <c r="G296" s="538"/>
      <c r="I296" s="538"/>
      <c r="J296" s="538"/>
      <c r="K296" s="538"/>
    </row>
    <row r="297" spans="4:11" s="535" customFormat="1">
      <c r="D297" s="563"/>
      <c r="E297" s="538"/>
      <c r="F297" s="538"/>
      <c r="G297" s="538"/>
      <c r="I297" s="538"/>
      <c r="J297" s="538"/>
      <c r="K297" s="538"/>
    </row>
    <row r="298" spans="4:11" s="535" customFormat="1">
      <c r="D298" s="563"/>
      <c r="E298" s="538"/>
      <c r="F298" s="538"/>
      <c r="G298" s="538"/>
      <c r="I298" s="538"/>
      <c r="J298" s="538"/>
      <c r="K298" s="538"/>
    </row>
    <row r="299" spans="4:11" s="535" customFormat="1">
      <c r="D299" s="563"/>
      <c r="E299" s="538"/>
      <c r="F299" s="538"/>
      <c r="G299" s="538"/>
      <c r="I299" s="538"/>
      <c r="J299" s="538"/>
      <c r="K299" s="538"/>
    </row>
    <row r="300" spans="4:11" s="535" customFormat="1">
      <c r="D300" s="563"/>
      <c r="E300" s="538"/>
      <c r="F300" s="538"/>
      <c r="G300" s="538"/>
      <c r="I300" s="538"/>
      <c r="J300" s="538"/>
      <c r="K300" s="538"/>
    </row>
    <row r="301" spans="4:11" s="535" customFormat="1">
      <c r="D301" s="563"/>
      <c r="E301" s="538"/>
      <c r="F301" s="538"/>
      <c r="G301" s="538"/>
      <c r="I301" s="538"/>
      <c r="J301" s="538"/>
      <c r="K301" s="538"/>
    </row>
    <row r="302" spans="4:11" s="535" customFormat="1">
      <c r="D302" s="563"/>
      <c r="E302" s="538"/>
      <c r="F302" s="538"/>
      <c r="G302" s="538"/>
      <c r="I302" s="538"/>
      <c r="J302" s="538"/>
      <c r="K302" s="538"/>
    </row>
    <row r="303" spans="4:11" s="535" customFormat="1">
      <c r="D303" s="563"/>
      <c r="E303" s="538"/>
      <c r="F303" s="538"/>
      <c r="G303" s="538"/>
      <c r="I303" s="538"/>
      <c r="J303" s="538"/>
      <c r="K303" s="538"/>
    </row>
    <row r="304" spans="4:11" s="535" customFormat="1">
      <c r="D304" s="563"/>
      <c r="E304" s="538"/>
      <c r="F304" s="538"/>
      <c r="G304" s="538"/>
      <c r="I304" s="538"/>
      <c r="J304" s="538"/>
      <c r="K304" s="538"/>
    </row>
    <row r="305" spans="4:11" s="535" customFormat="1">
      <c r="D305" s="563"/>
      <c r="E305" s="538"/>
      <c r="F305" s="538"/>
      <c r="G305" s="538"/>
      <c r="I305" s="538"/>
      <c r="J305" s="538"/>
      <c r="K305" s="538"/>
    </row>
    <row r="306" spans="4:11" s="535" customFormat="1">
      <c r="D306" s="563"/>
      <c r="E306" s="538"/>
      <c r="F306" s="538"/>
      <c r="G306" s="538"/>
      <c r="I306" s="538"/>
      <c r="J306" s="538"/>
      <c r="K306" s="538"/>
    </row>
    <row r="307" spans="4:11" s="535" customFormat="1">
      <c r="D307" s="563"/>
      <c r="E307" s="538"/>
      <c r="F307" s="538"/>
      <c r="G307" s="538"/>
      <c r="I307" s="538"/>
      <c r="J307" s="538"/>
      <c r="K307" s="538"/>
    </row>
    <row r="308" spans="4:11" s="535" customFormat="1">
      <c r="D308" s="563"/>
      <c r="E308" s="538"/>
      <c r="F308" s="538"/>
      <c r="G308" s="538"/>
      <c r="I308" s="538"/>
      <c r="J308" s="538"/>
      <c r="K308" s="538"/>
    </row>
    <row r="309" spans="4:11" s="535" customFormat="1">
      <c r="D309" s="563"/>
      <c r="E309" s="538"/>
      <c r="F309" s="538"/>
      <c r="G309" s="538"/>
      <c r="I309" s="538"/>
      <c r="J309" s="538"/>
      <c r="K309" s="538"/>
    </row>
    <row r="310" spans="4:11" s="535" customFormat="1">
      <c r="D310" s="563"/>
      <c r="E310" s="538"/>
      <c r="F310" s="538"/>
      <c r="G310" s="538"/>
      <c r="I310" s="538"/>
      <c r="J310" s="538"/>
      <c r="K310" s="538"/>
    </row>
    <row r="311" spans="4:11" s="535" customFormat="1">
      <c r="D311" s="563"/>
      <c r="E311" s="538"/>
      <c r="F311" s="538"/>
      <c r="G311" s="538"/>
      <c r="I311" s="538"/>
      <c r="J311" s="538"/>
      <c r="K311" s="538"/>
    </row>
    <row r="312" spans="4:11" s="535" customFormat="1">
      <c r="D312" s="563"/>
      <c r="E312" s="538"/>
      <c r="F312" s="538"/>
      <c r="G312" s="538"/>
      <c r="I312" s="538"/>
      <c r="J312" s="538"/>
      <c r="K312" s="538"/>
    </row>
    <row r="313" spans="4:11" s="535" customFormat="1">
      <c r="D313" s="563"/>
      <c r="E313" s="538"/>
      <c r="F313" s="538"/>
      <c r="G313" s="538"/>
      <c r="I313" s="538"/>
      <c r="J313" s="538"/>
      <c r="K313" s="538"/>
    </row>
    <row r="314" spans="4:11" s="535" customFormat="1">
      <c r="D314" s="563"/>
      <c r="E314" s="538"/>
      <c r="F314" s="538"/>
      <c r="G314" s="538"/>
      <c r="I314" s="538"/>
      <c r="J314" s="538"/>
      <c r="K314" s="538"/>
    </row>
    <row r="315" spans="4:11" s="535" customFormat="1">
      <c r="D315" s="563"/>
      <c r="E315" s="538"/>
      <c r="F315" s="538"/>
      <c r="G315" s="538"/>
      <c r="I315" s="538"/>
      <c r="J315" s="538"/>
      <c r="K315" s="538"/>
    </row>
    <row r="316" spans="4:11" s="535" customFormat="1">
      <c r="D316" s="563"/>
      <c r="E316" s="538"/>
      <c r="F316" s="538"/>
      <c r="G316" s="538"/>
      <c r="I316" s="538"/>
      <c r="J316" s="538"/>
      <c r="K316" s="538"/>
    </row>
    <row r="317" spans="4:11" s="535" customFormat="1">
      <c r="D317" s="563"/>
      <c r="E317" s="538"/>
      <c r="F317" s="538"/>
      <c r="G317" s="538"/>
      <c r="I317" s="538"/>
      <c r="J317" s="538"/>
      <c r="K317" s="538"/>
    </row>
    <row r="318" spans="4:11" s="535" customFormat="1">
      <c r="D318" s="563"/>
      <c r="E318" s="538"/>
      <c r="F318" s="538"/>
      <c r="G318" s="538"/>
      <c r="I318" s="538"/>
      <c r="J318" s="538"/>
      <c r="K318" s="538"/>
    </row>
    <row r="319" spans="4:11" s="535" customFormat="1">
      <c r="D319" s="563"/>
      <c r="E319" s="538"/>
      <c r="F319" s="538"/>
      <c r="G319" s="538"/>
      <c r="I319" s="538"/>
      <c r="J319" s="538"/>
      <c r="K319" s="538"/>
    </row>
    <row r="320" spans="4:11" s="535" customFormat="1">
      <c r="D320" s="563"/>
      <c r="E320" s="538"/>
      <c r="F320" s="538"/>
      <c r="G320" s="538"/>
      <c r="I320" s="538"/>
      <c r="J320" s="538"/>
      <c r="K320" s="538"/>
    </row>
    <row r="321" spans="4:11" s="535" customFormat="1">
      <c r="D321" s="563"/>
      <c r="E321" s="538"/>
      <c r="F321" s="538"/>
      <c r="G321" s="538"/>
      <c r="I321" s="538"/>
      <c r="J321" s="538"/>
      <c r="K321" s="538"/>
    </row>
    <row r="322" spans="4:11" s="535" customFormat="1">
      <c r="D322" s="563"/>
      <c r="E322" s="538"/>
      <c r="F322" s="538"/>
      <c r="G322" s="538"/>
      <c r="I322" s="538"/>
      <c r="J322" s="538"/>
      <c r="K322" s="538"/>
    </row>
    <row r="323" spans="4:11" s="535" customFormat="1">
      <c r="D323" s="563"/>
      <c r="E323" s="538"/>
      <c r="F323" s="538"/>
      <c r="G323" s="538"/>
      <c r="I323" s="538"/>
      <c r="J323" s="538"/>
      <c r="K323" s="538"/>
    </row>
    <row r="324" spans="4:11" s="535" customFormat="1">
      <c r="D324" s="563"/>
      <c r="E324" s="538"/>
      <c r="F324" s="538"/>
      <c r="G324" s="538"/>
      <c r="I324" s="538"/>
      <c r="J324" s="538"/>
      <c r="K324" s="538"/>
    </row>
    <row r="325" spans="4:11" s="535" customFormat="1">
      <c r="D325" s="563"/>
      <c r="E325" s="538"/>
      <c r="F325" s="538"/>
      <c r="G325" s="538"/>
      <c r="I325" s="538"/>
      <c r="J325" s="538"/>
      <c r="K325" s="538"/>
    </row>
    <row r="326" spans="4:11" s="535" customFormat="1">
      <c r="D326" s="563"/>
      <c r="E326" s="538"/>
      <c r="F326" s="538"/>
      <c r="G326" s="538"/>
      <c r="I326" s="538"/>
      <c r="J326" s="538"/>
      <c r="K326" s="538"/>
    </row>
    <row r="327" spans="4:11" s="535" customFormat="1">
      <c r="D327" s="563"/>
      <c r="E327" s="538"/>
      <c r="F327" s="538"/>
      <c r="G327" s="538"/>
      <c r="I327" s="538"/>
      <c r="J327" s="538"/>
      <c r="K327" s="538"/>
    </row>
    <row r="328" spans="4:11" s="535" customFormat="1">
      <c r="D328" s="563"/>
      <c r="E328" s="538"/>
      <c r="F328" s="538"/>
      <c r="G328" s="538"/>
      <c r="I328" s="538"/>
      <c r="J328" s="538"/>
      <c r="K328" s="538"/>
    </row>
    <row r="329" spans="4:11" s="535" customFormat="1">
      <c r="D329" s="563"/>
      <c r="E329" s="538"/>
      <c r="F329" s="538"/>
      <c r="G329" s="538"/>
      <c r="I329" s="538"/>
      <c r="J329" s="538"/>
      <c r="K329" s="538"/>
    </row>
    <row r="330" spans="4:11" s="535" customFormat="1">
      <c r="D330" s="563"/>
      <c r="E330" s="538"/>
      <c r="F330" s="538"/>
      <c r="G330" s="538"/>
      <c r="I330" s="538"/>
      <c r="J330" s="538"/>
      <c r="K330" s="538"/>
    </row>
    <row r="331" spans="4:11" s="535" customFormat="1">
      <c r="D331" s="563"/>
      <c r="E331" s="538"/>
      <c r="F331" s="538"/>
      <c r="G331" s="538"/>
      <c r="I331" s="538"/>
      <c r="J331" s="538"/>
      <c r="K331" s="538"/>
    </row>
    <row r="332" spans="4:11" s="535" customFormat="1">
      <c r="D332" s="563"/>
      <c r="E332" s="538"/>
      <c r="F332" s="538"/>
      <c r="G332" s="538"/>
      <c r="I332" s="538"/>
      <c r="J332" s="538"/>
      <c r="K332" s="538"/>
    </row>
    <row r="333" spans="4:11" s="535" customFormat="1">
      <c r="D333" s="563"/>
      <c r="E333" s="538"/>
      <c r="F333" s="538"/>
      <c r="G333" s="538"/>
      <c r="I333" s="538"/>
      <c r="J333" s="538"/>
      <c r="K333" s="538"/>
    </row>
    <row r="334" spans="4:11" s="535" customFormat="1">
      <c r="D334" s="563"/>
      <c r="E334" s="538"/>
      <c r="F334" s="538"/>
      <c r="G334" s="538"/>
      <c r="I334" s="538"/>
      <c r="J334" s="538"/>
      <c r="K334" s="538"/>
    </row>
    <row r="335" spans="4:11" s="535" customFormat="1">
      <c r="D335" s="563"/>
      <c r="E335" s="538"/>
      <c r="F335" s="538"/>
      <c r="G335" s="538"/>
      <c r="I335" s="538"/>
      <c r="J335" s="538"/>
      <c r="K335" s="538"/>
    </row>
    <row r="336" spans="4:11" s="535" customFormat="1">
      <c r="D336" s="563"/>
      <c r="E336" s="538"/>
      <c r="F336" s="538"/>
      <c r="G336" s="538"/>
      <c r="I336" s="538"/>
      <c r="J336" s="538"/>
      <c r="K336" s="538"/>
    </row>
    <row r="337" spans="4:11" s="535" customFormat="1">
      <c r="D337" s="563"/>
      <c r="E337" s="538"/>
      <c r="F337" s="538"/>
      <c r="G337" s="538"/>
      <c r="I337" s="538"/>
      <c r="J337" s="538"/>
      <c r="K337" s="538"/>
    </row>
    <row r="338" spans="4:11" s="535" customFormat="1">
      <c r="D338" s="563"/>
      <c r="E338" s="538"/>
      <c r="F338" s="538"/>
      <c r="G338" s="538"/>
      <c r="I338" s="538"/>
      <c r="J338" s="538"/>
      <c r="K338" s="538"/>
    </row>
    <row r="339" spans="4:11" s="535" customFormat="1">
      <c r="D339" s="563"/>
      <c r="E339" s="538"/>
      <c r="F339" s="538"/>
      <c r="G339" s="538"/>
      <c r="I339" s="538"/>
      <c r="J339" s="538"/>
      <c r="K339" s="538"/>
    </row>
    <row r="340" spans="4:11" s="535" customFormat="1">
      <c r="D340" s="563"/>
      <c r="E340" s="538"/>
      <c r="F340" s="538"/>
      <c r="G340" s="538"/>
      <c r="I340" s="538"/>
      <c r="J340" s="538"/>
      <c r="K340" s="538"/>
    </row>
    <row r="341" spans="4:11" s="535" customFormat="1">
      <c r="D341" s="563"/>
      <c r="E341" s="538"/>
      <c r="F341" s="538"/>
      <c r="G341" s="538"/>
      <c r="I341" s="538"/>
      <c r="J341" s="538"/>
      <c r="K341" s="538"/>
    </row>
    <row r="342" spans="4:11" s="535" customFormat="1">
      <c r="D342" s="563"/>
      <c r="E342" s="538"/>
      <c r="F342" s="538"/>
      <c r="G342" s="538"/>
      <c r="I342" s="538"/>
      <c r="J342" s="538"/>
      <c r="K342" s="538"/>
    </row>
    <row r="343" spans="4:11" s="535" customFormat="1">
      <c r="D343" s="563"/>
      <c r="E343" s="538"/>
      <c r="F343" s="538"/>
      <c r="G343" s="538"/>
      <c r="I343" s="538"/>
      <c r="J343" s="538"/>
      <c r="K343" s="538"/>
    </row>
    <row r="344" spans="4:11" s="535" customFormat="1">
      <c r="D344" s="563"/>
      <c r="E344" s="538"/>
      <c r="F344" s="538"/>
      <c r="G344" s="538"/>
      <c r="I344" s="538"/>
      <c r="J344" s="538"/>
      <c r="K344" s="538"/>
    </row>
    <row r="345" spans="4:11" s="535" customFormat="1">
      <c r="D345" s="563"/>
      <c r="E345" s="538"/>
      <c r="F345" s="538"/>
      <c r="G345" s="538"/>
      <c r="I345" s="538"/>
      <c r="J345" s="538"/>
      <c r="K345" s="538"/>
    </row>
    <row r="346" spans="4:11" s="535" customFormat="1">
      <c r="D346" s="563"/>
      <c r="E346" s="538"/>
      <c r="F346" s="538"/>
      <c r="G346" s="538"/>
      <c r="I346" s="538"/>
      <c r="J346" s="538"/>
      <c r="K346" s="538"/>
    </row>
    <row r="347" spans="4:11" s="535" customFormat="1">
      <c r="D347" s="563"/>
      <c r="E347" s="538"/>
      <c r="F347" s="538"/>
      <c r="G347" s="538"/>
      <c r="I347" s="538"/>
      <c r="J347" s="538"/>
      <c r="K347" s="538"/>
    </row>
    <row r="348" spans="4:11" s="535" customFormat="1">
      <c r="D348" s="563"/>
      <c r="E348" s="538"/>
      <c r="F348" s="538"/>
      <c r="G348" s="538"/>
      <c r="I348" s="538"/>
      <c r="J348" s="538"/>
      <c r="K348" s="538"/>
    </row>
    <row r="349" spans="4:11" s="535" customFormat="1">
      <c r="D349" s="563"/>
      <c r="E349" s="538"/>
      <c r="F349" s="538"/>
      <c r="G349" s="538"/>
      <c r="I349" s="538"/>
      <c r="J349" s="538"/>
      <c r="K349" s="538"/>
    </row>
    <row r="350" spans="4:11" s="535" customFormat="1">
      <c r="D350" s="563"/>
      <c r="E350" s="538"/>
      <c r="F350" s="538"/>
      <c r="G350" s="538"/>
      <c r="I350" s="538"/>
      <c r="J350" s="538"/>
      <c r="K350" s="538"/>
    </row>
    <row r="351" spans="4:11" s="535" customFormat="1">
      <c r="D351" s="563"/>
      <c r="E351" s="538"/>
      <c r="F351" s="538"/>
      <c r="G351" s="538"/>
      <c r="I351" s="538"/>
      <c r="J351" s="538"/>
      <c r="K351" s="538"/>
    </row>
    <row r="352" spans="4:11" s="535" customFormat="1">
      <c r="D352" s="563"/>
      <c r="E352" s="538"/>
      <c r="F352" s="538"/>
      <c r="G352" s="538"/>
      <c r="I352" s="538"/>
      <c r="J352" s="538"/>
      <c r="K352" s="538"/>
    </row>
    <row r="353" spans="4:11" s="535" customFormat="1">
      <c r="D353" s="563"/>
      <c r="E353" s="538"/>
      <c r="F353" s="538"/>
      <c r="G353" s="538"/>
      <c r="I353" s="538"/>
      <c r="J353" s="538"/>
      <c r="K353" s="538"/>
    </row>
    <row r="354" spans="4:11" s="535" customFormat="1">
      <c r="D354" s="563"/>
      <c r="E354" s="538"/>
      <c r="F354" s="538"/>
      <c r="G354" s="538"/>
      <c r="I354" s="538"/>
      <c r="J354" s="538"/>
      <c r="K354" s="538"/>
    </row>
    <row r="355" spans="4:11" s="535" customFormat="1">
      <c r="D355" s="563"/>
      <c r="E355" s="538"/>
      <c r="F355" s="538"/>
      <c r="G355" s="538"/>
      <c r="I355" s="538"/>
      <c r="J355" s="538"/>
      <c r="K355" s="538"/>
    </row>
    <row r="356" spans="4:11" s="535" customFormat="1">
      <c r="D356" s="563"/>
      <c r="E356" s="538"/>
      <c r="F356" s="538"/>
      <c r="G356" s="538"/>
      <c r="I356" s="538"/>
      <c r="J356" s="538"/>
      <c r="K356" s="538"/>
    </row>
    <row r="357" spans="4:11" s="535" customFormat="1">
      <c r="D357" s="563"/>
      <c r="E357" s="538"/>
      <c r="F357" s="538"/>
      <c r="G357" s="538"/>
      <c r="I357" s="538"/>
      <c r="J357" s="538"/>
      <c r="K357" s="538"/>
    </row>
    <row r="358" spans="4:11" s="535" customFormat="1">
      <c r="D358" s="563"/>
      <c r="E358" s="538"/>
      <c r="F358" s="538"/>
      <c r="G358" s="538"/>
      <c r="I358" s="538"/>
      <c r="J358" s="538"/>
      <c r="K358" s="538"/>
    </row>
    <row r="359" spans="4:11" s="535" customFormat="1">
      <c r="D359" s="563"/>
      <c r="E359" s="538"/>
      <c r="F359" s="538"/>
      <c r="G359" s="538"/>
      <c r="I359" s="538"/>
      <c r="J359" s="538"/>
      <c r="K359" s="538"/>
    </row>
    <row r="360" spans="4:11" s="535" customFormat="1">
      <c r="D360" s="563"/>
      <c r="E360" s="538"/>
      <c r="F360" s="538"/>
      <c r="G360" s="538"/>
      <c r="I360" s="538"/>
      <c r="J360" s="538"/>
      <c r="K360" s="538"/>
    </row>
    <row r="361" spans="4:11" s="535" customFormat="1">
      <c r="D361" s="563"/>
      <c r="E361" s="538"/>
      <c r="F361" s="538"/>
      <c r="G361" s="538"/>
      <c r="I361" s="538"/>
      <c r="J361" s="538"/>
      <c r="K361" s="538"/>
    </row>
    <row r="362" spans="4:11" s="535" customFormat="1">
      <c r="D362" s="563"/>
      <c r="E362" s="538"/>
      <c r="F362" s="538"/>
      <c r="G362" s="538"/>
      <c r="I362" s="538"/>
      <c r="J362" s="538"/>
      <c r="K362" s="538"/>
    </row>
    <row r="363" spans="4:11" s="535" customFormat="1">
      <c r="D363" s="563"/>
      <c r="E363" s="538"/>
      <c r="F363" s="538"/>
      <c r="G363" s="538"/>
      <c r="I363" s="538"/>
      <c r="J363" s="538"/>
      <c r="K363" s="538"/>
    </row>
    <row r="364" spans="4:11" s="535" customFormat="1">
      <c r="D364" s="563"/>
      <c r="E364" s="538"/>
      <c r="F364" s="538"/>
      <c r="G364" s="538"/>
      <c r="I364" s="538"/>
      <c r="J364" s="538"/>
      <c r="K364" s="538"/>
    </row>
    <row r="365" spans="4:11" s="535" customFormat="1">
      <c r="D365" s="563"/>
      <c r="E365" s="538"/>
      <c r="F365" s="538"/>
      <c r="G365" s="538"/>
      <c r="I365" s="538"/>
      <c r="J365" s="538"/>
      <c r="K365" s="538"/>
    </row>
    <row r="366" spans="4:11" s="535" customFormat="1">
      <c r="D366" s="563"/>
      <c r="E366" s="538"/>
      <c r="F366" s="538"/>
      <c r="G366" s="538"/>
      <c r="I366" s="538"/>
      <c r="J366" s="538"/>
      <c r="K366" s="538"/>
    </row>
    <row r="367" spans="4:11" s="535" customFormat="1">
      <c r="D367" s="563"/>
      <c r="E367" s="538"/>
      <c r="F367" s="538"/>
      <c r="G367" s="538"/>
      <c r="I367" s="538"/>
      <c r="J367" s="538"/>
      <c r="K367" s="538"/>
    </row>
    <row r="368" spans="4:11" s="535" customFormat="1">
      <c r="D368" s="563"/>
      <c r="E368" s="538"/>
      <c r="F368" s="538"/>
      <c r="G368" s="538"/>
      <c r="I368" s="538"/>
      <c r="J368" s="538"/>
      <c r="K368" s="538"/>
    </row>
    <row r="369" spans="4:11" s="535" customFormat="1">
      <c r="D369" s="563"/>
      <c r="E369" s="538"/>
      <c r="F369" s="538"/>
      <c r="G369" s="538"/>
      <c r="I369" s="538"/>
      <c r="J369" s="538"/>
      <c r="K369" s="538"/>
    </row>
    <row r="370" spans="4:11" s="535" customFormat="1">
      <c r="D370" s="563"/>
      <c r="E370" s="538"/>
      <c r="F370" s="538"/>
      <c r="G370" s="538"/>
      <c r="I370" s="538"/>
      <c r="J370" s="538"/>
      <c r="K370" s="538"/>
    </row>
    <row r="371" spans="4:11" s="535" customFormat="1">
      <c r="D371" s="563"/>
      <c r="E371" s="538"/>
      <c r="F371" s="538"/>
      <c r="G371" s="538"/>
      <c r="I371" s="538"/>
      <c r="J371" s="538"/>
      <c r="K371" s="538"/>
    </row>
    <row r="372" spans="4:11" s="535" customFormat="1">
      <c r="D372" s="563"/>
      <c r="E372" s="538"/>
      <c r="F372" s="538"/>
      <c r="G372" s="538"/>
      <c r="I372" s="538"/>
      <c r="J372" s="538"/>
      <c r="K372" s="538"/>
    </row>
    <row r="373" spans="4:11" s="535" customFormat="1">
      <c r="D373" s="563"/>
      <c r="E373" s="538"/>
      <c r="F373" s="538"/>
      <c r="G373" s="538"/>
      <c r="I373" s="538"/>
      <c r="J373" s="538"/>
      <c r="K373" s="538"/>
    </row>
    <row r="374" spans="4:11" s="535" customFormat="1">
      <c r="D374" s="563"/>
      <c r="E374" s="538"/>
      <c r="F374" s="538"/>
      <c r="G374" s="538"/>
      <c r="I374" s="538"/>
      <c r="J374" s="538"/>
      <c r="K374" s="538"/>
    </row>
    <row r="375" spans="4:11" s="535" customFormat="1">
      <c r="D375" s="563"/>
      <c r="E375" s="538"/>
      <c r="F375" s="538"/>
      <c r="G375" s="538"/>
      <c r="I375" s="538"/>
      <c r="J375" s="538"/>
      <c r="K375" s="538"/>
    </row>
    <row r="376" spans="4:11" s="535" customFormat="1">
      <c r="D376" s="563"/>
      <c r="E376" s="538"/>
      <c r="F376" s="538"/>
      <c r="G376" s="538"/>
      <c r="I376" s="538"/>
      <c r="J376" s="538"/>
      <c r="K376" s="538"/>
    </row>
    <row r="377" spans="4:11" s="535" customFormat="1">
      <c r="D377" s="563"/>
      <c r="E377" s="538"/>
      <c r="F377" s="538"/>
      <c r="G377" s="538"/>
      <c r="I377" s="538"/>
      <c r="J377" s="538"/>
      <c r="K377" s="538"/>
    </row>
    <row r="378" spans="4:11" s="535" customFormat="1">
      <c r="D378" s="563"/>
      <c r="E378" s="538"/>
      <c r="F378" s="538"/>
      <c r="G378" s="538"/>
      <c r="I378" s="538"/>
      <c r="J378" s="538"/>
      <c r="K378" s="538"/>
    </row>
    <row r="379" spans="4:11" s="535" customFormat="1">
      <c r="D379" s="563"/>
      <c r="E379" s="538"/>
      <c r="F379" s="538"/>
      <c r="G379" s="538"/>
      <c r="I379" s="538"/>
      <c r="J379" s="538"/>
      <c r="K379" s="538"/>
    </row>
    <row r="380" spans="4:11" s="535" customFormat="1">
      <c r="D380" s="563"/>
      <c r="E380" s="538"/>
      <c r="F380" s="538"/>
      <c r="G380" s="538"/>
      <c r="I380" s="538"/>
      <c r="J380" s="538"/>
      <c r="K380" s="538"/>
    </row>
    <row r="381" spans="4:11" s="535" customFormat="1">
      <c r="D381" s="563"/>
      <c r="E381" s="538"/>
      <c r="F381" s="538"/>
      <c r="G381" s="538"/>
      <c r="I381" s="538"/>
      <c r="J381" s="538"/>
      <c r="K381" s="538"/>
    </row>
    <row r="382" spans="4:11" s="535" customFormat="1">
      <c r="D382" s="563"/>
      <c r="E382" s="538"/>
      <c r="F382" s="538"/>
      <c r="G382" s="538"/>
      <c r="I382" s="538"/>
      <c r="J382" s="538"/>
      <c r="K382" s="538"/>
    </row>
    <row r="383" spans="4:11" s="535" customFormat="1">
      <c r="D383" s="563"/>
      <c r="E383" s="538"/>
      <c r="F383" s="538"/>
      <c r="G383" s="538"/>
      <c r="I383" s="538"/>
      <c r="J383" s="538"/>
      <c r="K383" s="538"/>
    </row>
    <row r="384" spans="4:11" s="535" customFormat="1">
      <c r="D384" s="563"/>
      <c r="E384" s="538"/>
      <c r="F384" s="538"/>
      <c r="G384" s="538"/>
      <c r="I384" s="538"/>
      <c r="J384" s="538"/>
      <c r="K384" s="538"/>
    </row>
    <row r="385" spans="4:11" s="535" customFormat="1">
      <c r="D385" s="563"/>
      <c r="E385" s="538"/>
      <c r="F385" s="538"/>
      <c r="G385" s="538"/>
      <c r="I385" s="538"/>
      <c r="J385" s="538"/>
      <c r="K385" s="538"/>
    </row>
    <row r="386" spans="4:11" s="535" customFormat="1">
      <c r="D386" s="563"/>
      <c r="E386" s="538"/>
      <c r="F386" s="538"/>
      <c r="G386" s="538"/>
      <c r="I386" s="538"/>
      <c r="J386" s="538"/>
      <c r="K386" s="538"/>
    </row>
    <row r="387" spans="4:11" s="535" customFormat="1">
      <c r="D387" s="563"/>
      <c r="E387" s="538"/>
      <c r="F387" s="538"/>
      <c r="G387" s="538"/>
      <c r="I387" s="538"/>
      <c r="J387" s="538"/>
      <c r="K387" s="538"/>
    </row>
    <row r="388" spans="4:11" s="535" customFormat="1">
      <c r="D388" s="563"/>
      <c r="E388" s="538"/>
      <c r="F388" s="538"/>
      <c r="G388" s="538"/>
      <c r="I388" s="538"/>
      <c r="J388" s="538"/>
      <c r="K388" s="538"/>
    </row>
    <row r="389" spans="4:11" s="535" customFormat="1">
      <c r="D389" s="563"/>
      <c r="E389" s="538"/>
      <c r="F389" s="538"/>
      <c r="G389" s="538"/>
      <c r="I389" s="538"/>
      <c r="J389" s="538"/>
      <c r="K389" s="538"/>
    </row>
    <row r="390" spans="4:11" s="535" customFormat="1">
      <c r="D390" s="563"/>
      <c r="E390" s="538"/>
      <c r="F390" s="538"/>
      <c r="G390" s="538"/>
      <c r="I390" s="538"/>
      <c r="J390" s="538"/>
      <c r="K390" s="538"/>
    </row>
    <row r="391" spans="4:11" s="535" customFormat="1">
      <c r="D391" s="563"/>
      <c r="E391" s="538"/>
      <c r="F391" s="538"/>
      <c r="G391" s="538"/>
      <c r="I391" s="538"/>
      <c r="J391" s="538"/>
      <c r="K391" s="538"/>
    </row>
    <row r="392" spans="4:11" s="535" customFormat="1">
      <c r="D392" s="563"/>
      <c r="E392" s="538"/>
      <c r="F392" s="538"/>
      <c r="G392" s="538"/>
      <c r="I392" s="538"/>
      <c r="J392" s="538"/>
      <c r="K392" s="538"/>
    </row>
    <row r="393" spans="4:11" s="535" customFormat="1">
      <c r="D393" s="563"/>
      <c r="E393" s="538"/>
      <c r="F393" s="538"/>
      <c r="G393" s="538"/>
      <c r="I393" s="538"/>
      <c r="J393" s="538"/>
      <c r="K393" s="538"/>
    </row>
    <row r="394" spans="4:11" s="535" customFormat="1">
      <c r="D394" s="563"/>
      <c r="E394" s="538"/>
      <c r="F394" s="538"/>
      <c r="G394" s="538"/>
      <c r="I394" s="538"/>
      <c r="J394" s="538"/>
      <c r="K394" s="538"/>
    </row>
    <row r="395" spans="4:11" s="535" customFormat="1">
      <c r="D395" s="563"/>
      <c r="E395" s="538"/>
      <c r="F395" s="538"/>
      <c r="G395" s="538"/>
      <c r="I395" s="538"/>
      <c r="J395" s="538"/>
      <c r="K395" s="538"/>
    </row>
    <row r="396" spans="4:11" s="535" customFormat="1">
      <c r="D396" s="563"/>
      <c r="E396" s="538"/>
      <c r="F396" s="538"/>
      <c r="G396" s="538"/>
      <c r="I396" s="538"/>
      <c r="J396" s="538"/>
      <c r="K396" s="538"/>
    </row>
    <row r="397" spans="4:11" s="535" customFormat="1">
      <c r="D397" s="563"/>
      <c r="E397" s="538"/>
      <c r="F397" s="538"/>
      <c r="G397" s="538"/>
      <c r="I397" s="538"/>
      <c r="J397" s="538"/>
      <c r="K397" s="538"/>
    </row>
    <row r="398" spans="4:11" s="535" customFormat="1">
      <c r="D398" s="563"/>
      <c r="E398" s="538"/>
      <c r="F398" s="538"/>
      <c r="G398" s="538"/>
      <c r="I398" s="538"/>
      <c r="J398" s="538"/>
      <c r="K398" s="538"/>
    </row>
    <row r="399" spans="4:11" s="535" customFormat="1">
      <c r="D399" s="563"/>
      <c r="E399" s="538"/>
      <c r="F399" s="538"/>
      <c r="G399" s="538"/>
      <c r="I399" s="538"/>
      <c r="J399" s="538"/>
      <c r="K399" s="538"/>
    </row>
    <row r="400" spans="4:11" s="535" customFormat="1">
      <c r="D400" s="563"/>
      <c r="E400" s="538"/>
      <c r="F400" s="538"/>
      <c r="G400" s="538"/>
      <c r="I400" s="538"/>
      <c r="J400" s="538"/>
      <c r="K400" s="538"/>
    </row>
    <row r="401" spans="4:11" s="535" customFormat="1">
      <c r="D401" s="563"/>
      <c r="E401" s="538"/>
      <c r="F401" s="538"/>
      <c r="G401" s="538"/>
      <c r="I401" s="538"/>
      <c r="J401" s="538"/>
      <c r="K401" s="538"/>
    </row>
    <row r="402" spans="4:11" s="535" customFormat="1">
      <c r="D402" s="563"/>
      <c r="E402" s="538"/>
      <c r="F402" s="538"/>
      <c r="G402" s="538"/>
      <c r="I402" s="538"/>
      <c r="J402" s="538"/>
      <c r="K402" s="538"/>
    </row>
    <row r="403" spans="4:11" s="535" customFormat="1">
      <c r="D403" s="563"/>
      <c r="E403" s="538"/>
      <c r="F403" s="538"/>
      <c r="G403" s="538"/>
      <c r="I403" s="538"/>
      <c r="J403" s="538"/>
      <c r="K403" s="538"/>
    </row>
    <row r="404" spans="4:11" s="535" customFormat="1">
      <c r="D404" s="563"/>
      <c r="E404" s="538"/>
      <c r="F404" s="538"/>
      <c r="G404" s="538"/>
      <c r="I404" s="538"/>
      <c r="J404" s="538"/>
      <c r="K404" s="538"/>
    </row>
    <row r="405" spans="4:11" s="535" customFormat="1">
      <c r="D405" s="563"/>
      <c r="E405" s="538"/>
      <c r="F405" s="538"/>
      <c r="G405" s="538"/>
      <c r="I405" s="538"/>
      <c r="J405" s="538"/>
      <c r="K405" s="538"/>
    </row>
    <row r="406" spans="4:11" s="535" customFormat="1">
      <c r="D406" s="563"/>
      <c r="E406" s="538"/>
      <c r="F406" s="538"/>
      <c r="G406" s="538"/>
      <c r="I406" s="538"/>
      <c r="J406" s="538"/>
      <c r="K406" s="538"/>
    </row>
    <row r="407" spans="4:11" s="535" customFormat="1">
      <c r="D407" s="563"/>
      <c r="E407" s="538"/>
      <c r="F407" s="538"/>
      <c r="G407" s="538"/>
      <c r="I407" s="538"/>
      <c r="J407" s="538"/>
      <c r="K407" s="538"/>
    </row>
    <row r="408" spans="4:11" s="535" customFormat="1">
      <c r="D408" s="563"/>
      <c r="E408" s="538"/>
      <c r="F408" s="538"/>
      <c r="G408" s="538"/>
      <c r="I408" s="538"/>
      <c r="J408" s="538"/>
      <c r="K408" s="538"/>
    </row>
    <row r="409" spans="4:11" s="535" customFormat="1">
      <c r="D409" s="563"/>
      <c r="E409" s="538"/>
      <c r="F409" s="538"/>
      <c r="G409" s="538"/>
      <c r="I409" s="538"/>
      <c r="J409" s="538"/>
      <c r="K409" s="538"/>
    </row>
    <row r="410" spans="4:11" s="535" customFormat="1">
      <c r="D410" s="563"/>
      <c r="E410" s="538"/>
      <c r="F410" s="538"/>
      <c r="G410" s="538"/>
      <c r="I410" s="538"/>
      <c r="J410" s="538"/>
      <c r="K410" s="538"/>
    </row>
    <row r="411" spans="4:11" s="535" customFormat="1">
      <c r="D411" s="563"/>
      <c r="E411" s="538"/>
      <c r="F411" s="538"/>
      <c r="G411" s="538"/>
      <c r="I411" s="538"/>
      <c r="J411" s="538"/>
      <c r="K411" s="538"/>
    </row>
    <row r="412" spans="4:11" s="535" customFormat="1">
      <c r="D412" s="563"/>
      <c r="E412" s="538"/>
      <c r="F412" s="538"/>
      <c r="G412" s="538"/>
      <c r="I412" s="538"/>
      <c r="J412" s="538"/>
      <c r="K412" s="538"/>
    </row>
    <row r="413" spans="4:11" s="535" customFormat="1">
      <c r="D413" s="563"/>
      <c r="E413" s="538"/>
      <c r="F413" s="538"/>
      <c r="G413" s="538"/>
      <c r="I413" s="538"/>
      <c r="J413" s="538"/>
      <c r="K413" s="538"/>
    </row>
    <row r="414" spans="4:11" s="535" customFormat="1">
      <c r="D414" s="563"/>
      <c r="E414" s="538"/>
      <c r="F414" s="538"/>
      <c r="G414" s="538"/>
      <c r="I414" s="538"/>
      <c r="J414" s="538"/>
      <c r="K414" s="538"/>
    </row>
    <row r="415" spans="4:11" s="535" customFormat="1">
      <c r="D415" s="563"/>
      <c r="E415" s="538"/>
      <c r="F415" s="538"/>
      <c r="G415" s="538"/>
      <c r="I415" s="538"/>
      <c r="J415" s="538"/>
      <c r="K415" s="538"/>
    </row>
    <row r="416" spans="4:11" s="535" customFormat="1">
      <c r="D416" s="563"/>
      <c r="E416" s="538"/>
      <c r="F416" s="538"/>
      <c r="G416" s="538"/>
      <c r="I416" s="538"/>
      <c r="J416" s="538"/>
      <c r="K416" s="538"/>
    </row>
    <row r="417" spans="4:11" s="535" customFormat="1">
      <c r="D417" s="563"/>
      <c r="E417" s="538"/>
      <c r="F417" s="538"/>
      <c r="G417" s="538"/>
      <c r="I417" s="538"/>
      <c r="J417" s="538"/>
      <c r="K417" s="538"/>
    </row>
    <row r="418" spans="4:11" s="535" customFormat="1">
      <c r="D418" s="563"/>
      <c r="E418" s="538"/>
      <c r="F418" s="538"/>
      <c r="G418" s="538"/>
      <c r="I418" s="538"/>
      <c r="J418" s="538"/>
      <c r="K418" s="538"/>
    </row>
    <row r="419" spans="4:11" s="535" customFormat="1">
      <c r="D419" s="563"/>
      <c r="E419" s="538"/>
      <c r="F419" s="538"/>
      <c r="G419" s="538"/>
      <c r="I419" s="538"/>
      <c r="J419" s="538"/>
      <c r="K419" s="538"/>
    </row>
    <row r="420" spans="4:11" s="535" customFormat="1">
      <c r="D420" s="563"/>
      <c r="E420" s="538"/>
      <c r="F420" s="538"/>
      <c r="G420" s="538"/>
      <c r="I420" s="538"/>
      <c r="J420" s="538"/>
      <c r="K420" s="538"/>
    </row>
    <row r="421" spans="4:11" s="535" customFormat="1">
      <c r="D421" s="563"/>
      <c r="E421" s="538"/>
      <c r="F421" s="538"/>
      <c r="G421" s="538"/>
      <c r="I421" s="538"/>
      <c r="J421" s="538"/>
      <c r="K421" s="538"/>
    </row>
    <row r="422" spans="4:11" s="535" customFormat="1">
      <c r="D422" s="563"/>
      <c r="E422" s="538"/>
      <c r="F422" s="538"/>
      <c r="G422" s="538"/>
      <c r="I422" s="538"/>
      <c r="J422" s="538"/>
      <c r="K422" s="538"/>
    </row>
    <row r="423" spans="4:11" s="535" customFormat="1">
      <c r="D423" s="563"/>
      <c r="E423" s="538"/>
      <c r="F423" s="538"/>
      <c r="G423" s="538"/>
      <c r="I423" s="538"/>
      <c r="J423" s="538"/>
      <c r="K423" s="538"/>
    </row>
    <row r="424" spans="4:11" s="535" customFormat="1">
      <c r="D424" s="563"/>
      <c r="E424" s="538"/>
      <c r="F424" s="538"/>
      <c r="G424" s="538"/>
      <c r="I424" s="538"/>
      <c r="J424" s="538"/>
      <c r="K424" s="538"/>
    </row>
    <row r="425" spans="4:11" s="535" customFormat="1">
      <c r="D425" s="563"/>
      <c r="E425" s="538"/>
      <c r="F425" s="538"/>
      <c r="G425" s="538"/>
      <c r="I425" s="538"/>
      <c r="J425" s="538"/>
      <c r="K425" s="538"/>
    </row>
    <row r="426" spans="4:11" s="535" customFormat="1">
      <c r="D426" s="563"/>
      <c r="E426" s="538"/>
      <c r="F426" s="538"/>
      <c r="G426" s="538"/>
      <c r="I426" s="538"/>
      <c r="J426" s="538"/>
      <c r="K426" s="538"/>
    </row>
    <row r="427" spans="4:11" s="535" customFormat="1">
      <c r="D427" s="563"/>
      <c r="E427" s="538"/>
      <c r="F427" s="538"/>
      <c r="G427" s="538"/>
      <c r="I427" s="538"/>
      <c r="J427" s="538"/>
      <c r="K427" s="538"/>
    </row>
    <row r="428" spans="4:11" s="535" customFormat="1">
      <c r="D428" s="563"/>
      <c r="E428" s="538"/>
      <c r="F428" s="538"/>
      <c r="G428" s="538"/>
      <c r="I428" s="538"/>
      <c r="J428" s="538"/>
      <c r="K428" s="538"/>
    </row>
    <row r="429" spans="4:11" s="535" customFormat="1">
      <c r="D429" s="563"/>
      <c r="E429" s="538"/>
      <c r="F429" s="538"/>
      <c r="G429" s="538"/>
      <c r="I429" s="538"/>
      <c r="J429" s="538"/>
      <c r="K429" s="538"/>
    </row>
    <row r="430" spans="4:11" s="535" customFormat="1">
      <c r="D430" s="563"/>
      <c r="E430" s="538"/>
      <c r="F430" s="538"/>
      <c r="G430" s="538"/>
      <c r="I430" s="538"/>
      <c r="J430" s="538"/>
      <c r="K430" s="538"/>
    </row>
    <row r="431" spans="4:11" s="535" customFormat="1">
      <c r="D431" s="563"/>
      <c r="E431" s="538"/>
      <c r="F431" s="538"/>
      <c r="G431" s="538"/>
      <c r="I431" s="538"/>
      <c r="J431" s="538"/>
      <c r="K431" s="538"/>
    </row>
    <row r="432" spans="4:11" s="535" customFormat="1">
      <c r="D432" s="563"/>
      <c r="E432" s="538"/>
      <c r="F432" s="538"/>
      <c r="G432" s="538"/>
      <c r="I432" s="538"/>
      <c r="J432" s="538"/>
      <c r="K432" s="538"/>
    </row>
    <row r="433" spans="4:11" s="535" customFormat="1">
      <c r="D433" s="563"/>
      <c r="E433" s="538"/>
      <c r="F433" s="538"/>
      <c r="G433" s="538"/>
      <c r="I433" s="538"/>
      <c r="J433" s="538"/>
      <c r="K433" s="538"/>
    </row>
    <row r="434" spans="4:11" s="535" customFormat="1">
      <c r="D434" s="563"/>
      <c r="E434" s="538"/>
      <c r="F434" s="538"/>
      <c r="G434" s="538"/>
      <c r="I434" s="538"/>
      <c r="J434" s="538"/>
      <c r="K434" s="538"/>
    </row>
    <row r="435" spans="4:11" s="535" customFormat="1">
      <c r="D435" s="563"/>
      <c r="E435" s="538"/>
      <c r="F435" s="538"/>
      <c r="G435" s="538"/>
      <c r="I435" s="538"/>
      <c r="J435" s="538"/>
      <c r="K435" s="538"/>
    </row>
    <row r="436" spans="4:11" s="535" customFormat="1">
      <c r="D436" s="563"/>
      <c r="E436" s="538"/>
      <c r="F436" s="538"/>
      <c r="G436" s="538"/>
      <c r="I436" s="538"/>
      <c r="J436" s="538"/>
      <c r="K436" s="538"/>
    </row>
    <row r="437" spans="4:11" s="535" customFormat="1">
      <c r="D437" s="563"/>
      <c r="E437" s="538"/>
      <c r="F437" s="538"/>
      <c r="G437" s="538"/>
      <c r="I437" s="538"/>
      <c r="J437" s="538"/>
      <c r="K437" s="538"/>
    </row>
    <row r="438" spans="4:11" s="535" customFormat="1">
      <c r="D438" s="563"/>
      <c r="E438" s="538"/>
      <c r="F438" s="538"/>
      <c r="G438" s="538"/>
      <c r="I438" s="538"/>
      <c r="J438" s="538"/>
      <c r="K438" s="538"/>
    </row>
    <row r="439" spans="4:11" s="535" customFormat="1">
      <c r="D439" s="563"/>
      <c r="E439" s="538"/>
      <c r="F439" s="538"/>
      <c r="G439" s="538"/>
      <c r="I439" s="538"/>
      <c r="J439" s="538"/>
      <c r="K439" s="538"/>
    </row>
    <row r="440" spans="4:11" s="535" customFormat="1">
      <c r="D440" s="563"/>
      <c r="E440" s="538"/>
      <c r="F440" s="538"/>
      <c r="G440" s="538"/>
      <c r="I440" s="538"/>
      <c r="J440" s="538"/>
      <c r="K440" s="538"/>
    </row>
    <row r="441" spans="4:11" s="535" customFormat="1">
      <c r="D441" s="563"/>
      <c r="E441" s="538"/>
      <c r="F441" s="538"/>
      <c r="G441" s="538"/>
      <c r="I441" s="538"/>
      <c r="J441" s="538"/>
      <c r="K441" s="538"/>
    </row>
    <row r="442" spans="4:11" s="535" customFormat="1">
      <c r="D442" s="563"/>
      <c r="E442" s="538"/>
      <c r="F442" s="538"/>
      <c r="G442" s="538"/>
      <c r="I442" s="538"/>
      <c r="J442" s="538"/>
      <c r="K442" s="538"/>
    </row>
    <row r="443" spans="4:11" s="535" customFormat="1">
      <c r="D443" s="563"/>
      <c r="E443" s="538"/>
      <c r="F443" s="538"/>
      <c r="G443" s="538"/>
      <c r="I443" s="538"/>
      <c r="J443" s="538"/>
      <c r="K443" s="538"/>
    </row>
    <row r="444" spans="4:11" s="535" customFormat="1">
      <c r="D444" s="563"/>
      <c r="E444" s="538"/>
      <c r="F444" s="538"/>
      <c r="G444" s="538"/>
      <c r="I444" s="538"/>
      <c r="J444" s="538"/>
      <c r="K444" s="538"/>
    </row>
    <row r="445" spans="4:11" s="535" customFormat="1">
      <c r="D445" s="563"/>
      <c r="E445" s="538"/>
      <c r="F445" s="538"/>
      <c r="G445" s="538"/>
      <c r="I445" s="538"/>
      <c r="J445" s="538"/>
      <c r="K445" s="538"/>
    </row>
    <row r="446" spans="4:11" s="535" customFormat="1">
      <c r="D446" s="563"/>
      <c r="E446" s="538"/>
      <c r="F446" s="538"/>
      <c r="G446" s="538"/>
      <c r="I446" s="538"/>
      <c r="J446" s="538"/>
      <c r="K446" s="538"/>
    </row>
    <row r="447" spans="4:11" s="535" customFormat="1">
      <c r="D447" s="563"/>
      <c r="E447" s="538"/>
      <c r="F447" s="538"/>
      <c r="G447" s="538"/>
      <c r="I447" s="538"/>
      <c r="J447" s="538"/>
      <c r="K447" s="538"/>
    </row>
    <row r="448" spans="4:11" s="535" customFormat="1">
      <c r="D448" s="563"/>
      <c r="E448" s="538"/>
      <c r="F448" s="538"/>
      <c r="G448" s="538"/>
      <c r="I448" s="538"/>
      <c r="J448" s="538"/>
      <c r="K448" s="538"/>
    </row>
    <row r="449" spans="4:11" s="535" customFormat="1">
      <c r="D449" s="563"/>
      <c r="E449" s="538"/>
      <c r="F449" s="538"/>
      <c r="G449" s="538"/>
      <c r="I449" s="538"/>
      <c r="J449" s="538"/>
      <c r="K449" s="538"/>
    </row>
    <row r="450" spans="4:11" s="535" customFormat="1">
      <c r="D450" s="563"/>
      <c r="E450" s="538"/>
      <c r="F450" s="538"/>
      <c r="G450" s="538"/>
      <c r="I450" s="538"/>
      <c r="J450" s="538"/>
      <c r="K450" s="538"/>
    </row>
    <row r="451" spans="4:11" s="535" customFormat="1">
      <c r="D451" s="563"/>
      <c r="E451" s="538"/>
      <c r="F451" s="538"/>
      <c r="G451" s="538"/>
      <c r="I451" s="538"/>
      <c r="J451" s="538"/>
      <c r="K451" s="538"/>
    </row>
    <row r="452" spans="4:11" s="535" customFormat="1">
      <c r="D452" s="563"/>
      <c r="E452" s="538"/>
      <c r="F452" s="538"/>
      <c r="G452" s="538"/>
      <c r="I452" s="538"/>
      <c r="J452" s="538"/>
      <c r="K452" s="538"/>
    </row>
    <row r="453" spans="4:11" s="535" customFormat="1">
      <c r="D453" s="563"/>
      <c r="E453" s="538"/>
      <c r="F453" s="538"/>
      <c r="G453" s="538"/>
      <c r="I453" s="538"/>
      <c r="J453" s="538"/>
      <c r="K453" s="538"/>
    </row>
    <row r="454" spans="4:11" s="535" customFormat="1">
      <c r="D454" s="563"/>
      <c r="E454" s="538"/>
      <c r="F454" s="538"/>
      <c r="G454" s="538"/>
      <c r="I454" s="538"/>
      <c r="J454" s="538"/>
      <c r="K454" s="538"/>
    </row>
    <row r="455" spans="4:11" s="535" customFormat="1">
      <c r="D455" s="563"/>
      <c r="E455" s="538"/>
      <c r="F455" s="538"/>
      <c r="G455" s="538"/>
      <c r="I455" s="538"/>
      <c r="J455" s="538"/>
      <c r="K455" s="538"/>
    </row>
    <row r="456" spans="4:11" s="535" customFormat="1">
      <c r="D456" s="563"/>
      <c r="E456" s="538"/>
      <c r="F456" s="538"/>
      <c r="G456" s="538"/>
      <c r="I456" s="538"/>
      <c r="J456" s="538"/>
      <c r="K456" s="538"/>
    </row>
    <row r="457" spans="4:11" s="535" customFormat="1">
      <c r="D457" s="563"/>
      <c r="E457" s="538"/>
      <c r="F457" s="538"/>
      <c r="G457" s="538"/>
      <c r="I457" s="538"/>
      <c r="J457" s="538"/>
      <c r="K457" s="538"/>
    </row>
    <row r="458" spans="4:11" s="535" customFormat="1">
      <c r="D458" s="563"/>
      <c r="E458" s="538"/>
      <c r="F458" s="538"/>
      <c r="G458" s="538"/>
      <c r="I458" s="538"/>
      <c r="J458" s="538"/>
      <c r="K458" s="538"/>
    </row>
    <row r="459" spans="4:11" s="535" customFormat="1">
      <c r="D459" s="563"/>
      <c r="E459" s="538"/>
      <c r="F459" s="538"/>
      <c r="G459" s="538"/>
      <c r="I459" s="538"/>
      <c r="J459" s="538"/>
      <c r="K459" s="538"/>
    </row>
    <row r="460" spans="4:11" s="535" customFormat="1">
      <c r="D460" s="563"/>
      <c r="E460" s="538"/>
      <c r="F460" s="538"/>
      <c r="G460" s="538"/>
      <c r="I460" s="538"/>
      <c r="J460" s="538"/>
      <c r="K460" s="538"/>
    </row>
    <row r="461" spans="4:11" s="535" customFormat="1">
      <c r="D461" s="563"/>
      <c r="E461" s="538"/>
      <c r="F461" s="538"/>
      <c r="G461" s="538"/>
      <c r="I461" s="538"/>
      <c r="J461" s="538"/>
      <c r="K461" s="538"/>
    </row>
    <row r="462" spans="4:11" s="535" customFormat="1">
      <c r="D462" s="563"/>
      <c r="E462" s="538"/>
      <c r="F462" s="538"/>
      <c r="G462" s="538"/>
      <c r="I462" s="538"/>
      <c r="J462" s="538"/>
      <c r="K462" s="538"/>
    </row>
    <row r="463" spans="4:11" s="535" customFormat="1">
      <c r="D463" s="563"/>
      <c r="E463" s="538"/>
      <c r="F463" s="538"/>
      <c r="G463" s="538"/>
      <c r="I463" s="538"/>
      <c r="J463" s="538"/>
      <c r="K463" s="538"/>
    </row>
    <row r="464" spans="4:11" s="535" customFormat="1">
      <c r="D464" s="563"/>
      <c r="E464" s="538"/>
      <c r="F464" s="538"/>
      <c r="G464" s="538"/>
      <c r="I464" s="538"/>
      <c r="J464" s="538"/>
      <c r="K464" s="538"/>
    </row>
    <row r="465" spans="4:11" s="535" customFormat="1">
      <c r="D465" s="563"/>
      <c r="E465" s="538"/>
      <c r="F465" s="538"/>
      <c r="G465" s="538"/>
      <c r="I465" s="538"/>
      <c r="J465" s="538"/>
      <c r="K465" s="538"/>
    </row>
    <row r="466" spans="4:11" s="535" customFormat="1">
      <c r="D466" s="563"/>
      <c r="E466" s="538"/>
      <c r="F466" s="538"/>
      <c r="G466" s="538"/>
      <c r="I466" s="538"/>
      <c r="J466" s="538"/>
      <c r="K466" s="538"/>
    </row>
    <row r="467" spans="4:11" s="535" customFormat="1">
      <c r="D467" s="563"/>
      <c r="E467" s="538"/>
      <c r="F467" s="538"/>
      <c r="G467" s="538"/>
      <c r="I467" s="538"/>
      <c r="J467" s="538"/>
      <c r="K467" s="538"/>
    </row>
    <row r="468" spans="4:11" s="535" customFormat="1">
      <c r="D468" s="563"/>
      <c r="E468" s="538"/>
      <c r="F468" s="538"/>
      <c r="G468" s="538"/>
      <c r="I468" s="538"/>
      <c r="J468" s="538"/>
      <c r="K468" s="538"/>
    </row>
    <row r="469" spans="4:11" s="535" customFormat="1">
      <c r="D469" s="563"/>
      <c r="E469" s="538"/>
      <c r="F469" s="538"/>
      <c r="G469" s="538"/>
      <c r="I469" s="538"/>
      <c r="J469" s="538"/>
      <c r="K469" s="538"/>
    </row>
    <row r="470" spans="4:11" s="535" customFormat="1">
      <c r="D470" s="563"/>
      <c r="E470" s="538"/>
      <c r="F470" s="538"/>
      <c r="G470" s="538"/>
      <c r="I470" s="538"/>
      <c r="J470" s="538"/>
      <c r="K470" s="538"/>
    </row>
    <row r="471" spans="4:11" s="535" customFormat="1">
      <c r="D471" s="563"/>
      <c r="E471" s="538"/>
      <c r="F471" s="538"/>
      <c r="G471" s="538"/>
      <c r="I471" s="538"/>
      <c r="J471" s="538"/>
      <c r="K471" s="538"/>
    </row>
    <row r="472" spans="4:11" s="535" customFormat="1">
      <c r="D472" s="563"/>
      <c r="E472" s="538"/>
      <c r="F472" s="538"/>
      <c r="G472" s="538"/>
      <c r="I472" s="538"/>
      <c r="J472" s="538"/>
      <c r="K472" s="538"/>
    </row>
    <row r="473" spans="4:11" s="535" customFormat="1">
      <c r="D473" s="563"/>
      <c r="E473" s="538"/>
      <c r="F473" s="538"/>
      <c r="G473" s="538"/>
      <c r="I473" s="538"/>
      <c r="J473" s="538"/>
      <c r="K473" s="538"/>
    </row>
    <row r="474" spans="4:11" s="535" customFormat="1">
      <c r="D474" s="563"/>
      <c r="E474" s="538"/>
      <c r="F474" s="538"/>
      <c r="G474" s="538"/>
      <c r="I474" s="538"/>
      <c r="J474" s="538"/>
      <c r="K474" s="538"/>
    </row>
    <row r="475" spans="4:11" s="535" customFormat="1">
      <c r="D475" s="563"/>
      <c r="E475" s="538"/>
      <c r="F475" s="538"/>
      <c r="G475" s="538"/>
      <c r="I475" s="538"/>
      <c r="J475" s="538"/>
      <c r="K475" s="538"/>
    </row>
    <row r="476" spans="4:11" s="535" customFormat="1">
      <c r="D476" s="563"/>
      <c r="E476" s="538"/>
      <c r="F476" s="538"/>
      <c r="G476" s="538"/>
      <c r="I476" s="538"/>
      <c r="J476" s="538"/>
      <c r="K476" s="538"/>
    </row>
    <row r="477" spans="4:11" s="535" customFormat="1">
      <c r="D477" s="563"/>
      <c r="E477" s="538"/>
      <c r="F477" s="538"/>
      <c r="G477" s="538"/>
      <c r="I477" s="538"/>
      <c r="J477" s="538"/>
      <c r="K477" s="538"/>
    </row>
    <row r="478" spans="4:11" s="535" customFormat="1">
      <c r="D478" s="563"/>
      <c r="E478" s="538"/>
      <c r="F478" s="538"/>
      <c r="G478" s="538"/>
      <c r="I478" s="538"/>
      <c r="J478" s="538"/>
      <c r="K478" s="538"/>
    </row>
    <row r="479" spans="4:11" s="535" customFormat="1">
      <c r="D479" s="563"/>
      <c r="E479" s="538"/>
      <c r="F479" s="538"/>
      <c r="G479" s="538"/>
      <c r="I479" s="538"/>
      <c r="J479" s="538"/>
      <c r="K479" s="538"/>
    </row>
    <row r="480" spans="4:11" s="535" customFormat="1">
      <c r="D480" s="563"/>
      <c r="E480" s="538"/>
      <c r="F480" s="538"/>
      <c r="G480" s="538"/>
      <c r="I480" s="538"/>
      <c r="J480" s="538"/>
      <c r="K480" s="538"/>
    </row>
    <row r="481" spans="4:11" s="535" customFormat="1">
      <c r="D481" s="563"/>
      <c r="E481" s="538"/>
      <c r="F481" s="538"/>
      <c r="G481" s="538"/>
      <c r="I481" s="538"/>
      <c r="J481" s="538"/>
      <c r="K481" s="538"/>
    </row>
    <row r="482" spans="4:11" s="535" customFormat="1">
      <c r="D482" s="563"/>
      <c r="E482" s="538"/>
      <c r="F482" s="538"/>
      <c r="G482" s="538"/>
      <c r="I482" s="538"/>
      <c r="J482" s="538"/>
      <c r="K482" s="538"/>
    </row>
    <row r="483" spans="4:11" s="535" customFormat="1">
      <c r="D483" s="563"/>
      <c r="E483" s="538"/>
      <c r="F483" s="538"/>
      <c r="G483" s="538"/>
      <c r="I483" s="538"/>
      <c r="J483" s="538"/>
      <c r="K483" s="538"/>
    </row>
    <row r="484" spans="4:11" s="535" customFormat="1">
      <c r="D484" s="563"/>
      <c r="E484" s="538"/>
      <c r="F484" s="538"/>
      <c r="G484" s="538"/>
      <c r="I484" s="538"/>
      <c r="J484" s="538"/>
      <c r="K484" s="538"/>
    </row>
    <row r="485" spans="4:11" s="535" customFormat="1">
      <c r="D485" s="563"/>
      <c r="E485" s="538"/>
      <c r="F485" s="538"/>
      <c r="G485" s="538"/>
      <c r="I485" s="538"/>
      <c r="J485" s="538"/>
      <c r="K485" s="538"/>
    </row>
    <row r="486" spans="4:11" s="535" customFormat="1">
      <c r="D486" s="563"/>
      <c r="E486" s="538"/>
      <c r="F486" s="538"/>
      <c r="G486" s="538"/>
      <c r="I486" s="538"/>
      <c r="J486" s="538"/>
      <c r="K486" s="538"/>
    </row>
    <row r="487" spans="4:11" s="535" customFormat="1">
      <c r="D487" s="563"/>
      <c r="E487" s="538"/>
      <c r="F487" s="538"/>
      <c r="G487" s="538"/>
      <c r="I487" s="538"/>
      <c r="J487" s="538"/>
      <c r="K487" s="538"/>
    </row>
    <row r="488" spans="4:11" s="535" customFormat="1">
      <c r="D488" s="563"/>
      <c r="E488" s="538"/>
      <c r="F488" s="538"/>
      <c r="G488" s="538"/>
      <c r="I488" s="538"/>
      <c r="J488" s="538"/>
      <c r="K488" s="538"/>
    </row>
    <row r="489" spans="4:11" s="535" customFormat="1">
      <c r="D489" s="563"/>
      <c r="E489" s="538"/>
      <c r="F489" s="538"/>
      <c r="G489" s="538"/>
      <c r="I489" s="538"/>
      <c r="J489" s="538"/>
      <c r="K489" s="538"/>
    </row>
    <row r="490" spans="4:11" s="535" customFormat="1">
      <c r="D490" s="563"/>
      <c r="E490" s="538"/>
      <c r="F490" s="538"/>
      <c r="G490" s="538"/>
      <c r="I490" s="538"/>
      <c r="J490" s="538"/>
      <c r="K490" s="538"/>
    </row>
    <row r="491" spans="4:11" s="535" customFormat="1">
      <c r="D491" s="563"/>
      <c r="E491" s="538"/>
      <c r="F491" s="538"/>
      <c r="G491" s="538"/>
      <c r="I491" s="538"/>
      <c r="J491" s="538"/>
      <c r="K491" s="538"/>
    </row>
    <row r="492" spans="4:11" s="535" customFormat="1">
      <c r="D492" s="563"/>
      <c r="E492" s="538"/>
      <c r="F492" s="538"/>
      <c r="G492" s="538"/>
      <c r="I492" s="538"/>
      <c r="J492" s="538"/>
      <c r="K492" s="538"/>
    </row>
    <row r="493" spans="4:11" s="535" customFormat="1">
      <c r="D493" s="563"/>
      <c r="E493" s="538"/>
      <c r="F493" s="538"/>
      <c r="G493" s="538"/>
      <c r="I493" s="538"/>
      <c r="J493" s="538"/>
      <c r="K493" s="538"/>
    </row>
    <row r="494" spans="4:11" s="535" customFormat="1">
      <c r="D494" s="563"/>
      <c r="E494" s="538"/>
      <c r="F494" s="538"/>
      <c r="G494" s="538"/>
      <c r="I494" s="538"/>
      <c r="J494" s="538"/>
      <c r="K494" s="538"/>
    </row>
    <row r="495" spans="4:11" s="535" customFormat="1">
      <c r="D495" s="563"/>
      <c r="E495" s="538"/>
      <c r="F495" s="538"/>
      <c r="G495" s="538"/>
      <c r="I495" s="538"/>
      <c r="J495" s="538"/>
      <c r="K495" s="538"/>
    </row>
    <row r="496" spans="4:11" s="535" customFormat="1">
      <c r="D496" s="563"/>
      <c r="E496" s="538"/>
      <c r="F496" s="538"/>
      <c r="G496" s="538"/>
      <c r="I496" s="538"/>
      <c r="J496" s="538"/>
      <c r="K496" s="538"/>
    </row>
    <row r="497" spans="4:11" s="535" customFormat="1">
      <c r="D497" s="563"/>
      <c r="E497" s="538"/>
      <c r="F497" s="538"/>
      <c r="G497" s="538"/>
      <c r="I497" s="538"/>
      <c r="J497" s="538"/>
      <c r="K497" s="538"/>
    </row>
    <row r="498" spans="4:11" s="535" customFormat="1">
      <c r="D498" s="563"/>
      <c r="E498" s="538"/>
      <c r="F498" s="538"/>
      <c r="G498" s="538"/>
      <c r="I498" s="538"/>
      <c r="J498" s="538"/>
      <c r="K498" s="538"/>
    </row>
    <row r="499" spans="4:11" s="535" customFormat="1">
      <c r="D499" s="563"/>
      <c r="E499" s="538"/>
      <c r="F499" s="538"/>
      <c r="G499" s="538"/>
      <c r="I499" s="538"/>
      <c r="J499" s="538"/>
      <c r="K499" s="538"/>
    </row>
    <row r="500" spans="4:11" s="535" customFormat="1">
      <c r="D500" s="563"/>
      <c r="E500" s="538"/>
      <c r="F500" s="538"/>
      <c r="G500" s="538"/>
      <c r="I500" s="538"/>
      <c r="J500" s="538"/>
      <c r="K500" s="538"/>
    </row>
    <row r="501" spans="4:11" s="535" customFormat="1">
      <c r="D501" s="563"/>
      <c r="E501" s="538"/>
      <c r="F501" s="538"/>
      <c r="G501" s="538"/>
      <c r="I501" s="538"/>
      <c r="J501" s="538"/>
      <c r="K501" s="538"/>
    </row>
    <row r="502" spans="4:11" s="535" customFormat="1">
      <c r="D502" s="563"/>
      <c r="E502" s="538"/>
      <c r="F502" s="538"/>
      <c r="G502" s="538"/>
      <c r="I502" s="538"/>
      <c r="J502" s="538"/>
      <c r="K502" s="538"/>
    </row>
    <row r="503" spans="4:11" s="535" customFormat="1">
      <c r="D503" s="563"/>
      <c r="E503" s="538"/>
      <c r="F503" s="538"/>
      <c r="G503" s="538"/>
      <c r="I503" s="538"/>
      <c r="J503" s="538"/>
      <c r="K503" s="538"/>
    </row>
    <row r="504" spans="4:11" s="535" customFormat="1">
      <c r="D504" s="563"/>
      <c r="E504" s="538"/>
      <c r="F504" s="538"/>
      <c r="G504" s="538"/>
      <c r="I504" s="538"/>
      <c r="J504" s="538"/>
      <c r="K504" s="538"/>
    </row>
    <row r="505" spans="4:11" s="535" customFormat="1">
      <c r="D505" s="563"/>
      <c r="E505" s="538"/>
      <c r="F505" s="538"/>
      <c r="G505" s="538"/>
      <c r="I505" s="538"/>
      <c r="J505" s="538"/>
      <c r="K505" s="538"/>
    </row>
    <row r="506" spans="4:11" s="535" customFormat="1">
      <c r="D506" s="563"/>
      <c r="E506" s="538"/>
      <c r="F506" s="538"/>
      <c r="G506" s="538"/>
      <c r="I506" s="538"/>
      <c r="J506" s="538"/>
      <c r="K506" s="538"/>
    </row>
    <row r="507" spans="4:11" s="535" customFormat="1">
      <c r="D507" s="563"/>
      <c r="E507" s="538"/>
      <c r="F507" s="538"/>
      <c r="G507" s="538"/>
      <c r="I507" s="538"/>
      <c r="J507" s="538"/>
      <c r="K507" s="538"/>
    </row>
    <row r="508" spans="4:11" s="535" customFormat="1">
      <c r="D508" s="563"/>
      <c r="E508" s="538"/>
      <c r="F508" s="538"/>
      <c r="G508" s="538"/>
      <c r="I508" s="538"/>
      <c r="J508" s="538"/>
      <c r="K508" s="538"/>
    </row>
    <row r="509" spans="4:11" s="535" customFormat="1">
      <c r="D509" s="563"/>
      <c r="E509" s="538"/>
      <c r="F509" s="538"/>
      <c r="G509" s="538"/>
      <c r="I509" s="538"/>
      <c r="J509" s="538"/>
      <c r="K509" s="538"/>
    </row>
    <row r="510" spans="4:11" s="535" customFormat="1">
      <c r="D510" s="563"/>
      <c r="E510" s="538"/>
      <c r="F510" s="538"/>
      <c r="G510" s="538"/>
      <c r="I510" s="538"/>
      <c r="J510" s="538"/>
      <c r="K510" s="538"/>
    </row>
    <row r="511" spans="4:11" s="535" customFormat="1">
      <c r="D511" s="563"/>
      <c r="E511" s="538"/>
      <c r="F511" s="538"/>
      <c r="G511" s="538"/>
      <c r="I511" s="538"/>
      <c r="J511" s="538"/>
      <c r="K511" s="538"/>
    </row>
    <row r="512" spans="4:11" s="535" customFormat="1">
      <c r="D512" s="563"/>
      <c r="E512" s="538"/>
      <c r="F512" s="538"/>
      <c r="G512" s="538"/>
      <c r="I512" s="538"/>
      <c r="J512" s="538"/>
      <c r="K512" s="538"/>
    </row>
    <row r="513" spans="4:11" s="535" customFormat="1">
      <c r="D513" s="563"/>
      <c r="E513" s="538"/>
      <c r="F513" s="538"/>
      <c r="G513" s="538"/>
      <c r="I513" s="538"/>
      <c r="J513" s="538"/>
      <c r="K513" s="538"/>
    </row>
    <row r="514" spans="4:11" s="535" customFormat="1">
      <c r="D514" s="563"/>
      <c r="E514" s="538"/>
      <c r="F514" s="538"/>
      <c r="G514" s="538"/>
      <c r="I514" s="538"/>
      <c r="J514" s="538"/>
      <c r="K514" s="538"/>
    </row>
    <row r="515" spans="4:11" s="535" customFormat="1">
      <c r="D515" s="563"/>
      <c r="E515" s="538"/>
      <c r="F515" s="538"/>
      <c r="G515" s="538"/>
      <c r="I515" s="538"/>
      <c r="J515" s="538"/>
      <c r="K515" s="538"/>
    </row>
    <row r="516" spans="4:11" s="535" customFormat="1">
      <c r="D516" s="563"/>
      <c r="E516" s="538"/>
      <c r="F516" s="538"/>
      <c r="G516" s="538"/>
      <c r="I516" s="538"/>
      <c r="J516" s="538"/>
      <c r="K516" s="538"/>
    </row>
    <row r="517" spans="4:11" s="535" customFormat="1">
      <c r="D517" s="563"/>
      <c r="E517" s="538"/>
      <c r="F517" s="538"/>
      <c r="G517" s="538"/>
      <c r="I517" s="538"/>
      <c r="J517" s="538"/>
      <c r="K517" s="538"/>
    </row>
    <row r="518" spans="4:11" s="535" customFormat="1">
      <c r="D518" s="563"/>
      <c r="E518" s="538"/>
      <c r="F518" s="538"/>
      <c r="G518" s="538"/>
      <c r="I518" s="538"/>
      <c r="J518" s="538"/>
      <c r="K518" s="538"/>
    </row>
    <row r="519" spans="4:11" s="535" customFormat="1">
      <c r="D519" s="563"/>
      <c r="E519" s="538"/>
      <c r="F519" s="538"/>
      <c r="G519" s="538"/>
      <c r="I519" s="538"/>
      <c r="J519" s="538"/>
      <c r="K519" s="538"/>
    </row>
    <row r="520" spans="4:11" s="535" customFormat="1">
      <c r="D520" s="563"/>
      <c r="E520" s="538"/>
      <c r="F520" s="538"/>
      <c r="G520" s="538"/>
      <c r="I520" s="538"/>
      <c r="J520" s="538"/>
      <c r="K520" s="538"/>
    </row>
    <row r="521" spans="4:11" s="535" customFormat="1">
      <c r="D521" s="563"/>
      <c r="E521" s="538"/>
      <c r="F521" s="538"/>
      <c r="G521" s="538"/>
      <c r="I521" s="538"/>
      <c r="J521" s="538"/>
      <c r="K521" s="538"/>
    </row>
    <row r="522" spans="4:11" s="535" customFormat="1">
      <c r="D522" s="563"/>
      <c r="E522" s="538"/>
      <c r="F522" s="538"/>
      <c r="G522" s="538"/>
      <c r="I522" s="538"/>
      <c r="J522" s="538"/>
      <c r="K522" s="538"/>
    </row>
    <row r="523" spans="4:11" s="535" customFormat="1">
      <c r="D523" s="563"/>
      <c r="E523" s="538"/>
      <c r="F523" s="538"/>
      <c r="G523" s="538"/>
      <c r="I523" s="538"/>
      <c r="J523" s="538"/>
      <c r="K523" s="538"/>
    </row>
    <row r="524" spans="4:11" s="535" customFormat="1">
      <c r="D524" s="563"/>
      <c r="E524" s="538"/>
      <c r="F524" s="538"/>
      <c r="G524" s="538"/>
      <c r="I524" s="538"/>
      <c r="J524" s="538"/>
      <c r="K524" s="538"/>
    </row>
    <row r="525" spans="4:11" s="535" customFormat="1">
      <c r="D525" s="563"/>
      <c r="E525" s="538"/>
      <c r="F525" s="538"/>
      <c r="G525" s="538"/>
      <c r="I525" s="538"/>
      <c r="J525" s="538"/>
      <c r="K525" s="538"/>
    </row>
    <row r="526" spans="4:11" s="535" customFormat="1">
      <c r="D526" s="563"/>
      <c r="E526" s="538"/>
      <c r="F526" s="538"/>
      <c r="G526" s="538"/>
      <c r="I526" s="538"/>
      <c r="J526" s="538"/>
      <c r="K526" s="538"/>
    </row>
    <row r="527" spans="4:11" s="535" customFormat="1">
      <c r="D527" s="563"/>
      <c r="E527" s="538"/>
      <c r="F527" s="538"/>
      <c r="G527" s="538"/>
      <c r="I527" s="538"/>
      <c r="J527" s="538"/>
      <c r="K527" s="538"/>
    </row>
    <row r="528" spans="4:11" s="535" customFormat="1">
      <c r="D528" s="563"/>
      <c r="E528" s="538"/>
      <c r="F528" s="538"/>
      <c r="G528" s="538"/>
      <c r="I528" s="538"/>
      <c r="J528" s="538"/>
      <c r="K528" s="538"/>
    </row>
    <row r="529" spans="4:11" s="535" customFormat="1">
      <c r="D529" s="563"/>
      <c r="E529" s="538"/>
      <c r="F529" s="538"/>
      <c r="G529" s="538"/>
      <c r="I529" s="538"/>
      <c r="J529" s="538"/>
      <c r="K529" s="538"/>
    </row>
    <row r="530" spans="4:11" s="535" customFormat="1">
      <c r="D530" s="563"/>
      <c r="E530" s="538"/>
      <c r="F530" s="538"/>
      <c r="G530" s="538"/>
      <c r="I530" s="538"/>
      <c r="J530" s="538"/>
      <c r="K530" s="538"/>
    </row>
    <row r="531" spans="4:11" s="535" customFormat="1">
      <c r="D531" s="563"/>
      <c r="E531" s="538"/>
      <c r="F531" s="538"/>
      <c r="G531" s="538"/>
      <c r="I531" s="538"/>
      <c r="J531" s="538"/>
      <c r="K531" s="538"/>
    </row>
    <row r="532" spans="4:11" s="535" customFormat="1">
      <c r="D532" s="563"/>
      <c r="E532" s="538"/>
      <c r="F532" s="538"/>
      <c r="G532" s="538"/>
      <c r="I532" s="538"/>
      <c r="J532" s="538"/>
      <c r="K532" s="538"/>
    </row>
    <row r="533" spans="4:11" s="535" customFormat="1">
      <c r="D533" s="563"/>
      <c r="E533" s="538"/>
      <c r="F533" s="538"/>
      <c r="G533" s="538"/>
      <c r="I533" s="538"/>
      <c r="J533" s="538"/>
      <c r="K533" s="538"/>
    </row>
    <row r="534" spans="4:11" s="535" customFormat="1">
      <c r="D534" s="563"/>
      <c r="E534" s="538"/>
      <c r="F534" s="538"/>
      <c r="G534" s="538"/>
      <c r="I534" s="538"/>
      <c r="J534" s="538"/>
      <c r="K534" s="538"/>
    </row>
    <row r="535" spans="4:11" s="535" customFormat="1">
      <c r="D535" s="563"/>
      <c r="E535" s="538"/>
      <c r="F535" s="538"/>
      <c r="G535" s="538"/>
      <c r="I535" s="538"/>
      <c r="J535" s="538"/>
      <c r="K535" s="538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4" orientation="portrait" r:id="rId2"/>
  <rowBreaks count="1" manualBreakCount="1">
    <brk id="77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9" tint="0.59999389629810485"/>
    <pageSetUpPr fitToPage="1"/>
  </sheetPr>
  <dimension ref="A1:T465"/>
  <sheetViews>
    <sheetView showGridLines="0" view="pageBreakPreview" zoomScale="80" zoomScaleNormal="100" zoomScaleSheetLayoutView="80" workbookViewId="0">
      <selection activeCell="H1" sqref="H1:H2"/>
    </sheetView>
  </sheetViews>
  <sheetFormatPr defaultColWidth="7.5703125" defaultRowHeight="16.5"/>
  <cols>
    <col min="1" max="1" width="1.85546875" style="539" customWidth="1"/>
    <col min="2" max="2" width="13.5703125" style="539" customWidth="1"/>
    <col min="3" max="3" width="28.28515625" style="539" customWidth="1"/>
    <col min="4" max="4" width="9.5703125" style="546" customWidth="1"/>
    <col min="5" max="5" width="16.7109375" style="1686" customWidth="1"/>
    <col min="6" max="6" width="18.85546875" style="1686" customWidth="1"/>
    <col min="7" max="7" width="21.28515625" style="1686" customWidth="1"/>
    <col min="8" max="8" width="1.85546875" style="539" customWidth="1"/>
    <col min="9" max="9" width="19" style="539" customWidth="1"/>
    <col min="10" max="10" width="2.85546875" style="539" customWidth="1"/>
    <col min="11" max="11" width="46.7109375" style="539" customWidth="1"/>
    <col min="12" max="12" width="1.7109375" style="539" customWidth="1"/>
    <col min="13" max="13" width="10.85546875" style="539" customWidth="1"/>
    <col min="14" max="14" width="10.7109375" style="539" customWidth="1"/>
    <col min="15" max="15" width="14.85546875" style="539" customWidth="1"/>
    <col min="16" max="16" width="4" style="539" customWidth="1"/>
    <col min="17" max="17" width="10.85546875" style="539" customWidth="1"/>
    <col min="18" max="18" width="10.7109375" style="539" customWidth="1"/>
    <col min="19" max="19" width="14.85546875" style="539" customWidth="1"/>
    <col min="20" max="20" width="1" style="539" customWidth="1"/>
    <col min="21" max="21" width="3.85546875" style="539" customWidth="1"/>
    <col min="22" max="22" width="7.5703125" style="539"/>
    <col min="23" max="24" width="7.5703125" style="539" customWidth="1"/>
    <col min="25" max="27" width="7.5703125" style="539"/>
    <col min="28" max="28" width="7.5703125" style="539" customWidth="1"/>
    <col min="29" max="16384" width="7.5703125" style="539"/>
  </cols>
  <sheetData>
    <row r="1" spans="1:20">
      <c r="G1" s="1691"/>
      <c r="H1" s="2380" t="s">
        <v>110</v>
      </c>
    </row>
    <row r="2" spans="1:20">
      <c r="H2" s="2381" t="s">
        <v>111</v>
      </c>
    </row>
    <row r="3" spans="1:20" s="535" customFormat="1" ht="10.15" customHeight="1">
      <c r="C3" s="536"/>
      <c r="D3" s="1084"/>
      <c r="E3" s="1691"/>
      <c r="F3" s="1691"/>
    </row>
    <row r="4" spans="1:20" s="535" customFormat="1" ht="10.15" customHeight="1">
      <c r="C4" s="536"/>
      <c r="D4" s="1084"/>
      <c r="E4" s="1691"/>
      <c r="F4" s="1691"/>
      <c r="G4" s="1691"/>
    </row>
    <row r="5" spans="1:20" ht="20.100000000000001" customHeight="1">
      <c r="B5" s="540" t="s">
        <v>1453</v>
      </c>
      <c r="C5" s="541" t="s">
        <v>888</v>
      </c>
      <c r="D5" s="542"/>
    </row>
    <row r="6" spans="1:20" s="666" customFormat="1" ht="20.100000000000001" customHeight="1">
      <c r="B6" s="1964"/>
      <c r="C6" s="1965" t="s">
        <v>1382</v>
      </c>
      <c r="D6" s="1966"/>
      <c r="E6" s="1967"/>
      <c r="F6" s="1967"/>
      <c r="G6" s="1967"/>
    </row>
    <row r="7" spans="1:20" ht="16.5" customHeight="1">
      <c r="B7" s="543" t="s">
        <v>1454</v>
      </c>
      <c r="C7" s="544" t="s">
        <v>889</v>
      </c>
      <c r="D7" s="545"/>
    </row>
    <row r="8" spans="1:20" ht="15" customHeight="1">
      <c r="B8" s="543"/>
      <c r="C8" s="544" t="s">
        <v>1376</v>
      </c>
      <c r="D8" s="545"/>
    </row>
    <row r="9" spans="1:20" s="535" customFormat="1" ht="10.15" customHeight="1" thickBot="1">
      <c r="A9" s="544"/>
      <c r="B9" s="539"/>
      <c r="C9" s="539"/>
      <c r="D9" s="546"/>
      <c r="E9" s="1691"/>
      <c r="F9" s="1691"/>
      <c r="G9" s="1691"/>
    </row>
    <row r="10" spans="1:20" s="525" customFormat="1" ht="14.25" thickTop="1">
      <c r="A10" s="547"/>
      <c r="B10" s="1086" t="s">
        <v>702</v>
      </c>
      <c r="C10" s="1087"/>
      <c r="D10" s="637" t="s">
        <v>1</v>
      </c>
      <c r="E10" s="2363" t="s">
        <v>2</v>
      </c>
      <c r="F10" s="2363"/>
      <c r="G10" s="2363"/>
      <c r="H10" s="1088"/>
    </row>
    <row r="11" spans="1:20" s="1718" customFormat="1" ht="13.5">
      <c r="B11" s="508" t="s">
        <v>705</v>
      </c>
      <c r="C11" s="552"/>
      <c r="D11" s="1673" t="s">
        <v>6</v>
      </c>
      <c r="E11" s="2360" t="s">
        <v>7</v>
      </c>
      <c r="F11" s="2360"/>
      <c r="G11" s="2360"/>
      <c r="H11" s="555"/>
    </row>
    <row r="12" spans="1:20" s="525" customFormat="1" ht="13.5">
      <c r="C12" s="549"/>
      <c r="D12" s="556"/>
      <c r="E12" s="1688" t="s">
        <v>2</v>
      </c>
      <c r="F12" s="1688" t="s">
        <v>33</v>
      </c>
      <c r="G12" s="1688" t="s">
        <v>34</v>
      </c>
    </row>
    <row r="13" spans="1:20" s="525" customFormat="1" ht="13.5">
      <c r="D13" s="556"/>
      <c r="E13" s="1689" t="s">
        <v>7</v>
      </c>
      <c r="F13" s="1689" t="s">
        <v>35</v>
      </c>
      <c r="G13" s="1689" t="s">
        <v>36</v>
      </c>
      <c r="H13" s="559"/>
      <c r="I13" s="553"/>
      <c r="J13" s="553"/>
      <c r="K13" s="553"/>
      <c r="L13" s="553"/>
      <c r="M13" s="553"/>
      <c r="N13" s="553"/>
      <c r="O13" s="553"/>
      <c r="P13" s="553"/>
      <c r="Q13" s="553"/>
      <c r="R13" s="553"/>
      <c r="S13" s="553"/>
      <c r="T13" s="553"/>
    </row>
    <row r="14" spans="1:20" s="535" customFormat="1" ht="8.1" customHeight="1">
      <c r="A14" s="560"/>
      <c r="B14" s="560"/>
      <c r="C14" s="560"/>
      <c r="D14" s="561"/>
      <c r="E14" s="1699"/>
      <c r="F14" s="1699"/>
      <c r="G14" s="1699"/>
      <c r="H14" s="562"/>
    </row>
    <row r="15" spans="1:20" s="535" customFormat="1" ht="8.1" customHeight="1">
      <c r="D15" s="563"/>
      <c r="E15" s="1691"/>
      <c r="F15" s="1691"/>
      <c r="G15" s="1691"/>
      <c r="H15" s="564"/>
    </row>
    <row r="16" spans="1:20" s="577" customFormat="1" ht="17.25">
      <c r="A16" s="535"/>
      <c r="B16" s="548" t="s">
        <v>2</v>
      </c>
      <c r="C16" s="525"/>
      <c r="D16" s="1672">
        <v>2023</v>
      </c>
      <c r="E16" s="1692">
        <f>SUM('4.33'!E16,'4.33'!I16)</f>
        <v>7471</v>
      </c>
      <c r="F16" s="1692">
        <f>SUM('4.33'!F16,'4.33'!J16)</f>
        <v>4375</v>
      </c>
      <c r="G16" s="1692">
        <f>SUM('4.33'!G16,'4.33'!K16)</f>
        <v>3096</v>
      </c>
      <c r="I16" s="535"/>
    </row>
    <row r="17" spans="1:9" s="577" customFormat="1" ht="17.25">
      <c r="A17" s="535"/>
      <c r="B17" s="611" t="s">
        <v>7</v>
      </c>
      <c r="C17" s="525"/>
      <c r="D17" s="614">
        <v>2024</v>
      </c>
      <c r="E17" s="1692">
        <f>SUM('4.33'!E17,'4.33'!I17)</f>
        <v>6830</v>
      </c>
      <c r="F17" s="1692">
        <f>SUM('4.33'!F17,'4.33'!J17)</f>
        <v>4066</v>
      </c>
      <c r="G17" s="1692">
        <f>SUM('4.33'!G17,'4.33'!K17)</f>
        <v>2764</v>
      </c>
      <c r="H17" s="615"/>
      <c r="I17" s="535"/>
    </row>
    <row r="18" spans="1:9" s="577" customFormat="1" ht="8.1" customHeight="1">
      <c r="A18" s="535"/>
      <c r="B18" s="508"/>
      <c r="C18" s="525"/>
      <c r="D18" s="519"/>
      <c r="E18" s="1725"/>
      <c r="F18" s="1706"/>
      <c r="G18" s="1700"/>
      <c r="H18" s="587"/>
      <c r="I18" s="535"/>
    </row>
    <row r="19" spans="1:9" s="577" customFormat="1" ht="17.25">
      <c r="A19" s="535"/>
      <c r="B19" s="548" t="s">
        <v>1126</v>
      </c>
      <c r="C19" s="553"/>
      <c r="D19" s="519">
        <v>2023</v>
      </c>
      <c r="E19" s="1726" t="s">
        <v>29</v>
      </c>
      <c r="F19" s="1726" t="s">
        <v>29</v>
      </c>
      <c r="G19" s="1726" t="s">
        <v>29</v>
      </c>
      <c r="I19" s="535"/>
    </row>
    <row r="20" spans="1:9" s="577" customFormat="1" ht="17.25">
      <c r="A20" s="535"/>
      <c r="B20" s="611" t="s">
        <v>1127</v>
      </c>
      <c r="C20" s="669"/>
      <c r="D20" s="1676">
        <v>2024</v>
      </c>
      <c r="E20" s="1726" t="s">
        <v>29</v>
      </c>
      <c r="F20" s="1726" t="s">
        <v>29</v>
      </c>
      <c r="G20" s="1726" t="s">
        <v>29</v>
      </c>
      <c r="H20" s="615"/>
      <c r="I20" s="535"/>
    </row>
    <row r="21" spans="1:9" s="577" customFormat="1" ht="8.1" customHeight="1">
      <c r="A21" s="535"/>
      <c r="B21" s="508"/>
      <c r="C21" s="525"/>
      <c r="D21" s="519"/>
      <c r="E21" s="1725"/>
      <c r="F21" s="1706"/>
      <c r="G21" s="1700"/>
      <c r="H21" s="587"/>
      <c r="I21" s="535"/>
    </row>
    <row r="22" spans="1:9" s="577" customFormat="1" ht="17.25">
      <c r="A22" s="535"/>
      <c r="B22" s="548" t="s">
        <v>710</v>
      </c>
      <c r="C22" s="525"/>
      <c r="D22" s="519">
        <v>2023</v>
      </c>
      <c r="E22" s="1727">
        <f>SUM('4.33'!E22,'4.33'!I22)</f>
        <v>784</v>
      </c>
      <c r="F22" s="1727">
        <f>SUM('4.33'!F22,'4.33'!J22)</f>
        <v>213</v>
      </c>
      <c r="G22" s="1727">
        <f>SUM('4.33'!G22,'4.33'!K22)</f>
        <v>571</v>
      </c>
      <c r="I22" s="535"/>
    </row>
    <row r="23" spans="1:9" s="577" customFormat="1" ht="17.25">
      <c r="A23" s="535"/>
      <c r="B23" s="611" t="s">
        <v>711</v>
      </c>
      <c r="C23" s="548"/>
      <c r="D23" s="1676">
        <v>2024</v>
      </c>
      <c r="E23" s="1727">
        <f>SUM('4.33'!E23,'4.33'!I23)</f>
        <v>637</v>
      </c>
      <c r="F23" s="1727">
        <f>SUM('4.33'!F23,'4.33'!J23)</f>
        <v>197</v>
      </c>
      <c r="G23" s="1727">
        <f>SUM('4.33'!G23,'4.33'!K23)</f>
        <v>440</v>
      </c>
      <c r="H23" s="615"/>
      <c r="I23" s="535"/>
    </row>
    <row r="24" spans="1:9" s="577" customFormat="1" ht="8.1" customHeight="1">
      <c r="A24" s="535"/>
      <c r="B24" s="508"/>
      <c r="C24" s="548"/>
      <c r="D24" s="519"/>
      <c r="E24" s="1725"/>
      <c r="F24" s="1706"/>
      <c r="G24" s="1700"/>
      <c r="H24" s="587"/>
      <c r="I24" s="535"/>
    </row>
    <row r="25" spans="1:9" s="577" customFormat="1" ht="17.25">
      <c r="A25" s="535"/>
      <c r="B25" s="548" t="s">
        <v>1123</v>
      </c>
      <c r="C25" s="553"/>
      <c r="D25" s="519">
        <v>2023</v>
      </c>
      <c r="E25" s="1726" t="s">
        <v>29</v>
      </c>
      <c r="F25" s="1726" t="s">
        <v>29</v>
      </c>
      <c r="G25" s="1726" t="s">
        <v>29</v>
      </c>
      <c r="I25" s="535"/>
    </row>
    <row r="26" spans="1:9" s="577" customFormat="1" ht="17.25">
      <c r="A26" s="535"/>
      <c r="B26" s="611" t="s">
        <v>1124</v>
      </c>
      <c r="C26" s="566"/>
      <c r="D26" s="1676">
        <v>2024</v>
      </c>
      <c r="E26" s="1726" t="s">
        <v>29</v>
      </c>
      <c r="F26" s="1726" t="s">
        <v>29</v>
      </c>
      <c r="G26" s="1726" t="s">
        <v>29</v>
      </c>
      <c r="H26" s="615"/>
      <c r="I26" s="535"/>
    </row>
    <row r="27" spans="1:9" s="577" customFormat="1" ht="8.1" customHeight="1">
      <c r="A27" s="535"/>
      <c r="B27" s="508"/>
      <c r="C27" s="566"/>
      <c r="D27" s="519"/>
      <c r="E27" s="1725"/>
      <c r="F27" s="1706"/>
      <c r="G27" s="1700"/>
      <c r="H27" s="587"/>
      <c r="I27" s="535"/>
    </row>
    <row r="28" spans="1:9" s="577" customFormat="1" ht="17.25">
      <c r="A28" s="535"/>
      <c r="B28" s="548" t="s">
        <v>1121</v>
      </c>
      <c r="C28" s="525"/>
      <c r="D28" s="519">
        <v>2023</v>
      </c>
      <c r="E28" s="1727">
        <f>SUM('4.33'!E28,'4.33'!I28)</f>
        <v>493</v>
      </c>
      <c r="F28" s="1727">
        <f>SUM('4.33'!F28,'4.33'!J28)</f>
        <v>201</v>
      </c>
      <c r="G28" s="1727">
        <f>SUM('4.33'!G28,'4.33'!K28)</f>
        <v>292</v>
      </c>
      <c r="I28" s="535"/>
    </row>
    <row r="29" spans="1:9" s="577" customFormat="1" ht="17.25">
      <c r="A29" s="535"/>
      <c r="B29" s="508" t="s">
        <v>1122</v>
      </c>
      <c r="C29" s="525"/>
      <c r="D29" s="1676">
        <v>2024</v>
      </c>
      <c r="E29" s="1727">
        <f>SUM('4.33'!E29,'4.33'!I29)</f>
        <v>293</v>
      </c>
      <c r="F29" s="1727">
        <f>SUM('4.33'!F29,'4.33'!J29)</f>
        <v>97</v>
      </c>
      <c r="G29" s="1727">
        <f>SUM('4.33'!G29,'4.33'!K29)</f>
        <v>196</v>
      </c>
      <c r="H29" s="615"/>
      <c r="I29" s="535"/>
    </row>
    <row r="30" spans="1:9" s="577" customFormat="1" ht="8.1" customHeight="1">
      <c r="A30" s="535"/>
      <c r="B30" s="508"/>
      <c r="C30" s="525"/>
      <c r="D30" s="519"/>
      <c r="E30" s="1725"/>
      <c r="F30" s="1706"/>
      <c r="G30" s="1700"/>
      <c r="H30" s="587"/>
      <c r="I30" s="535"/>
    </row>
    <row r="31" spans="1:9" s="577" customFormat="1" ht="17.25">
      <c r="A31" s="535"/>
      <c r="B31" s="548" t="s">
        <v>1119</v>
      </c>
      <c r="C31" s="553"/>
      <c r="D31" s="519">
        <v>2023</v>
      </c>
      <c r="E31" s="1726" t="s">
        <v>29</v>
      </c>
      <c r="F31" s="1726" t="s">
        <v>29</v>
      </c>
      <c r="G31" s="1726" t="s">
        <v>29</v>
      </c>
      <c r="I31" s="535"/>
    </row>
    <row r="32" spans="1:9" s="577" customFormat="1" ht="17.25">
      <c r="A32" s="535"/>
      <c r="B32" s="611" t="s">
        <v>1120</v>
      </c>
      <c r="C32" s="566"/>
      <c r="D32" s="1676">
        <v>2024</v>
      </c>
      <c r="E32" s="1726" t="s">
        <v>29</v>
      </c>
      <c r="F32" s="1726" t="s">
        <v>29</v>
      </c>
      <c r="G32" s="1726" t="s">
        <v>29</v>
      </c>
      <c r="H32" s="615"/>
      <c r="I32" s="535"/>
    </row>
    <row r="33" spans="1:9" s="577" customFormat="1" ht="8.1" customHeight="1">
      <c r="A33" s="535"/>
      <c r="B33" s="508"/>
      <c r="C33" s="566"/>
      <c r="D33" s="519"/>
      <c r="E33" s="1725"/>
      <c r="F33" s="1706"/>
      <c r="G33" s="1700"/>
      <c r="H33" s="587"/>
      <c r="I33" s="535"/>
    </row>
    <row r="34" spans="1:9" s="577" customFormat="1" ht="17.25">
      <c r="A34" s="535"/>
      <c r="B34" s="548" t="s">
        <v>1117</v>
      </c>
      <c r="C34" s="525"/>
      <c r="D34" s="519">
        <v>2023</v>
      </c>
      <c r="E34" s="1727">
        <f>SUM('4.33'!E34,'4.33'!I34)</f>
        <v>998</v>
      </c>
      <c r="F34" s="1727">
        <f>SUM('4.33'!F34,'4.33'!J34)</f>
        <v>543</v>
      </c>
      <c r="G34" s="1727">
        <f>SUM('4.33'!G34,'4.33'!K34)</f>
        <v>455</v>
      </c>
      <c r="H34" s="587"/>
      <c r="I34" s="535"/>
    </row>
    <row r="35" spans="1:9" s="615" customFormat="1" ht="17.25">
      <c r="A35" s="610"/>
      <c r="B35" s="611" t="s">
        <v>1205</v>
      </c>
      <c r="C35" s="553"/>
      <c r="D35" s="1676">
        <v>2024</v>
      </c>
      <c r="E35" s="1727">
        <f>SUM('4.33'!E35,'4.33'!I35)</f>
        <v>1009</v>
      </c>
      <c r="F35" s="1727">
        <f>SUM('4.33'!F35,'4.33'!J35)</f>
        <v>557</v>
      </c>
      <c r="G35" s="1727">
        <f>SUM('4.33'!G35,'4.33'!K35)</f>
        <v>452</v>
      </c>
      <c r="H35" s="1678"/>
      <c r="I35" s="610"/>
    </row>
    <row r="36" spans="1:9" s="577" customFormat="1" ht="8.1" customHeight="1">
      <c r="A36" s="535"/>
      <c r="B36" s="508"/>
      <c r="C36" s="566"/>
      <c r="D36" s="519"/>
      <c r="E36" s="1701"/>
      <c r="F36" s="1707"/>
      <c r="G36" s="1701"/>
      <c r="H36" s="587"/>
      <c r="I36" s="535"/>
    </row>
    <row r="37" spans="1:9" s="577" customFormat="1" ht="15.95" customHeight="1">
      <c r="A37" s="535"/>
      <c r="B37" s="548" t="s">
        <v>747</v>
      </c>
      <c r="C37" s="525"/>
      <c r="D37" s="519">
        <v>2023</v>
      </c>
      <c r="E37" s="1727">
        <f>SUM('4.33'!E37,'4.33'!I37)</f>
        <v>3519</v>
      </c>
      <c r="F37" s="1727">
        <f>SUM('4.33'!F37,'4.33'!J37)</f>
        <v>2855</v>
      </c>
      <c r="G37" s="1727">
        <f>SUM('4.33'!G37,'4.33'!K37)</f>
        <v>664</v>
      </c>
      <c r="H37" s="565"/>
      <c r="I37" s="535"/>
    </row>
    <row r="38" spans="1:9" s="577" customFormat="1" ht="15.95" customHeight="1">
      <c r="A38" s="535"/>
      <c r="B38" s="611" t="s">
        <v>748</v>
      </c>
      <c r="C38" s="553"/>
      <c r="D38" s="1676">
        <v>2024</v>
      </c>
      <c r="E38" s="1727">
        <f>SUM('4.33'!E38,'4.33'!I38)</f>
        <v>3304</v>
      </c>
      <c r="F38" s="1727">
        <f>SUM('4.33'!F38,'4.33'!J38)</f>
        <v>2686</v>
      </c>
      <c r="G38" s="1727">
        <f>SUM('4.33'!G38,'4.33'!K38)</f>
        <v>618</v>
      </c>
      <c r="H38" s="1677"/>
      <c r="I38" s="535"/>
    </row>
    <row r="39" spans="1:9" s="577" customFormat="1" ht="8.1" customHeight="1">
      <c r="A39" s="535"/>
      <c r="B39" s="508"/>
      <c r="C39" s="566"/>
      <c r="D39" s="519"/>
      <c r="E39" s="1701"/>
      <c r="F39" s="1707"/>
      <c r="G39" s="1701"/>
      <c r="H39" s="565"/>
      <c r="I39" s="535"/>
    </row>
    <row r="40" spans="1:9" s="577" customFormat="1" ht="15.95" customHeight="1">
      <c r="A40" s="535"/>
      <c r="B40" s="548" t="s">
        <v>1115</v>
      </c>
      <c r="C40" s="525"/>
      <c r="D40" s="519">
        <v>2023</v>
      </c>
      <c r="E40" s="1727">
        <f>SUM('4.33'!E40,'4.33'!I40)</f>
        <v>115</v>
      </c>
      <c r="F40" s="1727">
        <f>SUM('4.33'!F40,'4.33'!J40)</f>
        <v>80</v>
      </c>
      <c r="G40" s="1727">
        <f>SUM('4.33'!G40,'4.33'!K40)</f>
        <v>35</v>
      </c>
      <c r="H40" s="565"/>
      <c r="I40" s="535"/>
    </row>
    <row r="41" spans="1:9" s="577" customFormat="1" ht="15.95" customHeight="1">
      <c r="A41" s="535"/>
      <c r="B41" s="611" t="s">
        <v>1116</v>
      </c>
      <c r="C41" s="553"/>
      <c r="D41" s="1676">
        <v>2024</v>
      </c>
      <c r="E41" s="1727">
        <f>SUM('4.33'!E41,'4.33'!I41)</f>
        <v>85</v>
      </c>
      <c r="F41" s="1727">
        <f>SUM('4.33'!F41,'4.33'!J41)</f>
        <v>58</v>
      </c>
      <c r="G41" s="1727">
        <f>SUM('4.33'!G41,'4.33'!K41)</f>
        <v>27</v>
      </c>
      <c r="H41" s="1677"/>
      <c r="I41" s="535"/>
    </row>
    <row r="42" spans="1:9" s="577" customFormat="1" ht="8.1" customHeight="1">
      <c r="A42" s="535"/>
      <c r="B42" s="508"/>
      <c r="C42" s="566"/>
      <c r="D42" s="519"/>
      <c r="E42" s="1701"/>
      <c r="F42" s="1707"/>
      <c r="G42" s="1701"/>
      <c r="H42" s="565"/>
      <c r="I42" s="535"/>
    </row>
    <row r="43" spans="1:9" s="577" customFormat="1" ht="15.95" customHeight="1">
      <c r="A43" s="535"/>
      <c r="B43" s="548" t="s">
        <v>749</v>
      </c>
      <c r="C43" s="525"/>
      <c r="D43" s="519">
        <v>2023</v>
      </c>
      <c r="E43" s="1726" t="s">
        <v>29</v>
      </c>
      <c r="F43" s="1726" t="s">
        <v>29</v>
      </c>
      <c r="G43" s="1726" t="s">
        <v>29</v>
      </c>
      <c r="H43" s="565"/>
      <c r="I43" s="535"/>
    </row>
    <row r="44" spans="1:9" s="577" customFormat="1" ht="15.95" customHeight="1">
      <c r="A44" s="535"/>
      <c r="B44" s="611" t="s">
        <v>750</v>
      </c>
      <c r="C44" s="553"/>
      <c r="D44" s="1676">
        <v>2024</v>
      </c>
      <c r="E44" s="1726" t="s">
        <v>29</v>
      </c>
      <c r="F44" s="1726" t="s">
        <v>29</v>
      </c>
      <c r="G44" s="1726" t="s">
        <v>29</v>
      </c>
      <c r="H44" s="1677"/>
      <c r="I44" s="535"/>
    </row>
    <row r="45" spans="1:9" s="577" customFormat="1" ht="8.1" customHeight="1">
      <c r="A45" s="535"/>
      <c r="B45" s="508"/>
      <c r="C45" s="566"/>
      <c r="D45" s="519"/>
      <c r="E45" s="1701"/>
      <c r="F45" s="1707"/>
      <c r="G45" s="1701"/>
      <c r="H45" s="565"/>
      <c r="I45" s="535"/>
    </row>
    <row r="46" spans="1:9" s="577" customFormat="1" ht="15.95" customHeight="1">
      <c r="A46" s="535"/>
      <c r="B46" s="548" t="s">
        <v>721</v>
      </c>
      <c r="C46" s="525"/>
      <c r="D46" s="519">
        <v>2023</v>
      </c>
      <c r="E46" s="1727">
        <f>SUM('4.33'!E46,'4.33'!I46)</f>
        <v>1562</v>
      </c>
      <c r="F46" s="1727">
        <f>SUM('4.33'!F46,'4.33'!J46)</f>
        <v>483</v>
      </c>
      <c r="G46" s="1727">
        <f>SUM('4.33'!G46,'4.33'!K46)</f>
        <v>1079</v>
      </c>
      <c r="H46" s="565"/>
      <c r="I46" s="535"/>
    </row>
    <row r="47" spans="1:9" s="577" customFormat="1" ht="15.95" customHeight="1">
      <c r="A47" s="535"/>
      <c r="B47" s="671" t="s">
        <v>722</v>
      </c>
      <c r="C47" s="553"/>
      <c r="D47" s="1676">
        <v>2024</v>
      </c>
      <c r="E47" s="1727">
        <f>SUM('4.33'!E47,'4.33'!I47)</f>
        <v>1502</v>
      </c>
      <c r="F47" s="1727">
        <f>SUM('4.33'!F47,'4.33'!J47)</f>
        <v>471</v>
      </c>
      <c r="G47" s="1727">
        <f>SUM('4.33'!G47,'4.33'!K47)</f>
        <v>1031</v>
      </c>
      <c r="H47" s="1677"/>
      <c r="I47" s="535"/>
    </row>
    <row r="48" spans="1:9" s="577" customFormat="1" ht="8.1" customHeight="1" thickBot="1">
      <c r="A48" s="567"/>
      <c r="B48" s="568"/>
      <c r="C48" s="601"/>
      <c r="D48" s="602"/>
      <c r="E48" s="1713"/>
      <c r="F48" s="1708"/>
      <c r="G48" s="1694"/>
      <c r="H48" s="590"/>
      <c r="I48" s="535"/>
    </row>
    <row r="49" spans="1:20" s="594" customFormat="1" ht="16.5" customHeight="1">
      <c r="A49" s="479"/>
      <c r="B49" s="479"/>
      <c r="C49" s="479"/>
      <c r="D49" s="519"/>
      <c r="E49" s="1695"/>
      <c r="F49" s="1709"/>
      <c r="G49" s="1714"/>
      <c r="H49" s="374" t="s">
        <v>804</v>
      </c>
    </row>
    <row r="50" spans="1:20" s="1680" customFormat="1" ht="15" customHeight="1">
      <c r="A50" s="1679"/>
      <c r="B50" s="1679"/>
      <c r="C50" s="1679"/>
      <c r="D50" s="1676"/>
      <c r="E50" s="1702"/>
      <c r="F50" s="1710"/>
      <c r="G50" s="1702"/>
      <c r="H50" s="1682" t="s">
        <v>786</v>
      </c>
    </row>
    <row r="51" spans="1:20" s="535" customFormat="1">
      <c r="D51" s="563"/>
      <c r="E51" s="1719"/>
      <c r="F51" s="1719"/>
      <c r="G51" s="1719"/>
      <c r="H51" s="570"/>
      <c r="I51" s="570"/>
      <c r="J51" s="570"/>
      <c r="K51" s="570"/>
      <c r="L51" s="570"/>
      <c r="M51" s="570"/>
      <c r="N51" s="570"/>
      <c r="O51" s="570"/>
      <c r="P51" s="570"/>
      <c r="Q51" s="570"/>
      <c r="R51" s="570"/>
      <c r="S51" s="570"/>
      <c r="T51" s="570"/>
    </row>
    <row r="52" spans="1:20" s="535" customFormat="1">
      <c r="D52" s="563"/>
      <c r="E52" s="1719"/>
      <c r="F52" s="1719"/>
      <c r="G52" s="1719"/>
      <c r="H52" s="570"/>
      <c r="I52" s="570"/>
      <c r="J52" s="570"/>
      <c r="K52" s="570"/>
      <c r="L52" s="570"/>
      <c r="M52" s="570"/>
      <c r="N52" s="570"/>
      <c r="O52" s="570"/>
      <c r="P52" s="570"/>
      <c r="Q52" s="570"/>
      <c r="R52" s="570"/>
      <c r="S52" s="570"/>
      <c r="T52" s="570"/>
    </row>
    <row r="53" spans="1:20" s="535" customFormat="1">
      <c r="D53" s="563"/>
      <c r="E53" s="1719"/>
      <c r="F53" s="1719"/>
      <c r="G53" s="1719"/>
      <c r="H53" s="570"/>
      <c r="I53" s="570"/>
      <c r="J53" s="570"/>
      <c r="K53" s="570"/>
      <c r="L53" s="570"/>
      <c r="M53" s="570"/>
      <c r="N53" s="570"/>
      <c r="O53" s="570"/>
      <c r="P53" s="570"/>
      <c r="Q53" s="570"/>
      <c r="R53" s="570"/>
      <c r="S53" s="570"/>
      <c r="T53" s="570"/>
    </row>
    <row r="54" spans="1:20" s="535" customFormat="1">
      <c r="D54" s="563"/>
      <c r="E54" s="1719"/>
      <c r="F54" s="1719"/>
      <c r="G54" s="1719"/>
      <c r="H54" s="570"/>
      <c r="I54" s="570"/>
      <c r="J54" s="570"/>
      <c r="K54" s="570"/>
      <c r="L54" s="570"/>
      <c r="M54" s="570"/>
      <c r="N54" s="570"/>
      <c r="O54" s="570"/>
      <c r="P54" s="570"/>
      <c r="Q54" s="570"/>
      <c r="R54" s="570"/>
      <c r="S54" s="570"/>
      <c r="T54" s="570"/>
    </row>
    <row r="55" spans="1:20" s="535" customFormat="1">
      <c r="D55" s="563"/>
      <c r="E55" s="1719"/>
      <c r="F55" s="1719"/>
      <c r="G55" s="1719"/>
      <c r="H55" s="570"/>
      <c r="I55" s="570"/>
      <c r="J55" s="570"/>
      <c r="K55" s="570"/>
      <c r="L55" s="570"/>
      <c r="M55" s="570"/>
      <c r="N55" s="570"/>
      <c r="O55" s="570"/>
      <c r="P55" s="570"/>
      <c r="Q55" s="570"/>
      <c r="R55" s="570"/>
      <c r="S55" s="570"/>
      <c r="T55" s="570"/>
    </row>
    <row r="56" spans="1:20" s="535" customFormat="1">
      <c r="D56" s="563"/>
      <c r="E56" s="1719"/>
      <c r="F56" s="1719"/>
      <c r="G56" s="1719"/>
      <c r="H56" s="570"/>
      <c r="I56" s="570"/>
      <c r="J56" s="570"/>
      <c r="K56" s="570"/>
      <c r="L56" s="570"/>
      <c r="M56" s="570"/>
      <c r="N56" s="570"/>
      <c r="O56" s="570"/>
      <c r="P56" s="570"/>
      <c r="Q56" s="570"/>
      <c r="R56" s="570"/>
      <c r="S56" s="570"/>
      <c r="T56" s="570"/>
    </row>
    <row r="57" spans="1:20" s="535" customFormat="1">
      <c r="D57" s="563"/>
      <c r="E57" s="1719"/>
      <c r="F57" s="1719"/>
      <c r="G57" s="1719"/>
      <c r="H57" s="570"/>
      <c r="I57" s="570"/>
      <c r="J57" s="570"/>
      <c r="K57" s="570"/>
      <c r="L57" s="570"/>
      <c r="M57" s="570"/>
      <c r="N57" s="570"/>
      <c r="O57" s="570"/>
      <c r="P57" s="570"/>
      <c r="Q57" s="570"/>
      <c r="R57" s="570"/>
      <c r="S57" s="570"/>
      <c r="T57" s="570"/>
    </row>
    <row r="58" spans="1:20" s="535" customFormat="1">
      <c r="D58" s="563"/>
      <c r="E58" s="1719"/>
      <c r="F58" s="1719"/>
      <c r="G58" s="1719"/>
      <c r="H58" s="570"/>
      <c r="I58" s="570"/>
      <c r="J58" s="570"/>
      <c r="K58" s="570"/>
      <c r="L58" s="570"/>
      <c r="M58" s="570"/>
      <c r="N58" s="570"/>
      <c r="O58" s="570"/>
      <c r="P58" s="570"/>
      <c r="Q58" s="570"/>
      <c r="R58" s="570"/>
      <c r="S58" s="570"/>
      <c r="T58" s="570"/>
    </row>
    <row r="59" spans="1:20" s="535" customFormat="1">
      <c r="D59" s="563"/>
      <c r="E59" s="1719"/>
      <c r="F59" s="1719"/>
      <c r="G59" s="1719"/>
      <c r="H59" s="570"/>
      <c r="I59" s="570"/>
      <c r="J59" s="570"/>
      <c r="K59" s="570"/>
      <c r="L59" s="570"/>
      <c r="M59" s="570"/>
      <c r="N59" s="570"/>
      <c r="O59" s="570"/>
      <c r="P59" s="570"/>
      <c r="Q59" s="570"/>
      <c r="R59" s="570"/>
      <c r="S59" s="570"/>
      <c r="T59" s="570"/>
    </row>
    <row r="60" spans="1:20" s="535" customFormat="1">
      <c r="D60" s="563"/>
      <c r="E60" s="1719"/>
      <c r="F60" s="1719"/>
      <c r="G60" s="1719"/>
      <c r="H60" s="570"/>
      <c r="I60" s="570"/>
      <c r="J60" s="570"/>
      <c r="K60" s="570"/>
      <c r="L60" s="570"/>
      <c r="M60" s="570"/>
      <c r="N60" s="570"/>
      <c r="O60" s="570"/>
      <c r="P60" s="570"/>
      <c r="Q60" s="570"/>
      <c r="R60" s="570"/>
      <c r="S60" s="570"/>
      <c r="T60" s="570"/>
    </row>
    <row r="61" spans="1:20" s="535" customFormat="1">
      <c r="D61" s="563"/>
      <c r="E61" s="1719"/>
      <c r="F61" s="1719"/>
      <c r="G61" s="1719"/>
      <c r="H61" s="570"/>
      <c r="I61" s="570"/>
      <c r="J61" s="570"/>
      <c r="K61" s="570"/>
      <c r="L61" s="570"/>
      <c r="M61" s="570"/>
      <c r="N61" s="570"/>
      <c r="O61" s="570"/>
      <c r="P61" s="570"/>
      <c r="Q61" s="570"/>
      <c r="R61" s="570"/>
      <c r="S61" s="570"/>
      <c r="T61" s="570"/>
    </row>
    <row r="62" spans="1:20" s="535" customFormat="1">
      <c r="D62" s="563"/>
      <c r="E62" s="1719"/>
      <c r="F62" s="1719"/>
      <c r="G62" s="1719"/>
      <c r="H62" s="570"/>
      <c r="I62" s="570"/>
      <c r="J62" s="570"/>
      <c r="K62" s="570"/>
      <c r="L62" s="570"/>
      <c r="M62" s="570"/>
      <c r="N62" s="570"/>
      <c r="O62" s="570"/>
      <c r="P62" s="570"/>
      <c r="Q62" s="570"/>
      <c r="R62" s="570"/>
      <c r="S62" s="570"/>
      <c r="T62" s="570"/>
    </row>
    <row r="63" spans="1:20" s="535" customFormat="1">
      <c r="D63" s="563"/>
      <c r="E63" s="1719"/>
      <c r="F63" s="1719"/>
      <c r="G63" s="1719"/>
      <c r="H63" s="570"/>
      <c r="I63" s="570"/>
      <c r="J63" s="570"/>
      <c r="K63" s="570"/>
      <c r="L63" s="570"/>
      <c r="M63" s="570"/>
      <c r="N63" s="570"/>
      <c r="O63" s="570"/>
      <c r="P63" s="570"/>
      <c r="Q63" s="570"/>
      <c r="R63" s="570"/>
      <c r="S63" s="570"/>
      <c r="T63" s="570"/>
    </row>
    <row r="64" spans="1:20" s="535" customFormat="1">
      <c r="D64" s="563"/>
      <c r="E64" s="1719"/>
      <c r="F64" s="1719"/>
      <c r="G64" s="1719"/>
      <c r="H64" s="570"/>
      <c r="I64" s="570"/>
      <c r="J64" s="570"/>
      <c r="K64" s="570"/>
      <c r="L64" s="570"/>
      <c r="M64" s="570"/>
      <c r="N64" s="570"/>
      <c r="O64" s="570"/>
      <c r="P64" s="570"/>
      <c r="Q64" s="570"/>
      <c r="R64" s="570"/>
      <c r="S64" s="570"/>
      <c r="T64" s="570"/>
    </row>
    <row r="65" spans="4:20" s="535" customFormat="1">
      <c r="D65" s="563"/>
      <c r="E65" s="1719"/>
      <c r="F65" s="1719"/>
      <c r="G65" s="1719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</row>
    <row r="66" spans="4:20" s="535" customFormat="1">
      <c r="D66" s="563"/>
      <c r="E66" s="1719"/>
      <c r="F66" s="1719"/>
      <c r="G66" s="1719"/>
      <c r="H66" s="570"/>
      <c r="I66" s="570"/>
      <c r="J66" s="570"/>
      <c r="K66" s="570"/>
      <c r="L66" s="570"/>
      <c r="M66" s="570"/>
      <c r="N66" s="570"/>
      <c r="O66" s="570"/>
      <c r="P66" s="570"/>
      <c r="Q66" s="570"/>
      <c r="R66" s="570"/>
      <c r="S66" s="570"/>
      <c r="T66" s="570"/>
    </row>
    <row r="67" spans="4:20" s="535" customFormat="1">
      <c r="D67" s="563"/>
      <c r="E67" s="1691"/>
      <c r="F67" s="1691"/>
      <c r="G67" s="1691"/>
    </row>
    <row r="68" spans="4:20" s="535" customFormat="1">
      <c r="D68" s="563"/>
      <c r="E68" s="1691"/>
      <c r="F68" s="1691"/>
      <c r="G68" s="1691"/>
    </row>
    <row r="69" spans="4:20" s="535" customFormat="1">
      <c r="D69" s="563"/>
      <c r="E69" s="1691"/>
      <c r="F69" s="1691"/>
      <c r="G69" s="1691"/>
    </row>
    <row r="70" spans="4:20" s="535" customFormat="1">
      <c r="D70" s="563"/>
      <c r="E70" s="1691"/>
      <c r="F70" s="1691"/>
      <c r="G70" s="1691"/>
    </row>
    <row r="71" spans="4:20" s="535" customFormat="1">
      <c r="D71" s="563"/>
      <c r="E71" s="1691"/>
      <c r="F71" s="1691"/>
      <c r="G71" s="1691"/>
    </row>
    <row r="72" spans="4:20" s="535" customFormat="1">
      <c r="D72" s="563"/>
      <c r="E72" s="1691"/>
      <c r="F72" s="1691"/>
      <c r="G72" s="1691"/>
    </row>
    <row r="73" spans="4:20" s="535" customFormat="1">
      <c r="D73" s="563"/>
      <c r="E73" s="1691"/>
      <c r="F73" s="1691"/>
      <c r="G73" s="1691"/>
    </row>
    <row r="74" spans="4:20" s="535" customFormat="1">
      <c r="D74" s="563"/>
      <c r="E74" s="1691"/>
      <c r="F74" s="1691"/>
      <c r="G74" s="1691"/>
    </row>
    <row r="75" spans="4:20" s="535" customFormat="1">
      <c r="D75" s="563"/>
      <c r="E75" s="1691"/>
      <c r="F75" s="1691"/>
      <c r="G75" s="1691"/>
    </row>
    <row r="76" spans="4:20" s="535" customFormat="1">
      <c r="D76" s="563"/>
      <c r="E76" s="1691"/>
      <c r="F76" s="1691"/>
      <c r="G76" s="1691"/>
    </row>
    <row r="77" spans="4:20" s="535" customFormat="1">
      <c r="D77" s="563"/>
      <c r="E77" s="1691"/>
      <c r="F77" s="1691"/>
      <c r="G77" s="1691"/>
    </row>
    <row r="78" spans="4:20" s="535" customFormat="1">
      <c r="D78" s="563"/>
      <c r="E78" s="1691"/>
      <c r="F78" s="1691"/>
      <c r="G78" s="1691"/>
    </row>
    <row r="79" spans="4:20" s="535" customFormat="1">
      <c r="D79" s="563"/>
      <c r="E79" s="1691"/>
      <c r="F79" s="1691"/>
      <c r="G79" s="1691"/>
    </row>
    <row r="80" spans="4:20" s="535" customFormat="1">
      <c r="D80" s="563"/>
      <c r="E80" s="1691"/>
      <c r="F80" s="1691"/>
      <c r="G80" s="1691"/>
    </row>
    <row r="81" spans="4:7" s="535" customFormat="1">
      <c r="D81" s="563"/>
      <c r="E81" s="1691"/>
      <c r="F81" s="1691"/>
      <c r="G81" s="1691"/>
    </row>
    <row r="82" spans="4:7" s="535" customFormat="1">
      <c r="D82" s="563"/>
      <c r="E82" s="1691"/>
      <c r="F82" s="1691"/>
      <c r="G82" s="1691"/>
    </row>
    <row r="83" spans="4:7" s="535" customFormat="1">
      <c r="D83" s="563"/>
      <c r="E83" s="1691"/>
      <c r="F83" s="1691"/>
      <c r="G83" s="1691"/>
    </row>
    <row r="84" spans="4:7" s="535" customFormat="1">
      <c r="D84" s="563"/>
      <c r="E84" s="1691"/>
      <c r="F84" s="1691"/>
      <c r="G84" s="1691"/>
    </row>
    <row r="85" spans="4:7" s="535" customFormat="1">
      <c r="D85" s="563"/>
      <c r="E85" s="1691"/>
      <c r="F85" s="1691"/>
      <c r="G85" s="1691"/>
    </row>
    <row r="86" spans="4:7" s="535" customFormat="1">
      <c r="D86" s="563"/>
      <c r="E86" s="1691"/>
      <c r="F86" s="1691"/>
      <c r="G86" s="1691"/>
    </row>
    <row r="87" spans="4:7" s="535" customFormat="1">
      <c r="D87" s="563"/>
      <c r="E87" s="1691"/>
      <c r="F87" s="1691"/>
      <c r="G87" s="1691"/>
    </row>
    <row r="88" spans="4:7" s="535" customFormat="1">
      <c r="D88" s="563"/>
      <c r="E88" s="1691"/>
      <c r="F88" s="1691"/>
      <c r="G88" s="1691"/>
    </row>
    <row r="89" spans="4:7" s="535" customFormat="1">
      <c r="D89" s="563"/>
      <c r="E89" s="1691"/>
      <c r="F89" s="1691"/>
      <c r="G89" s="1691"/>
    </row>
    <row r="90" spans="4:7" s="535" customFormat="1">
      <c r="D90" s="563"/>
      <c r="E90" s="1691"/>
      <c r="F90" s="1691"/>
      <c r="G90" s="1691"/>
    </row>
    <row r="91" spans="4:7" s="535" customFormat="1">
      <c r="D91" s="563"/>
      <c r="E91" s="1691"/>
      <c r="F91" s="1691"/>
      <c r="G91" s="1691"/>
    </row>
    <row r="92" spans="4:7" s="535" customFormat="1">
      <c r="D92" s="563"/>
      <c r="E92" s="1691"/>
      <c r="F92" s="1691"/>
      <c r="G92" s="1691"/>
    </row>
    <row r="93" spans="4:7" s="535" customFormat="1">
      <c r="D93" s="563"/>
      <c r="E93" s="1691"/>
      <c r="F93" s="1691"/>
      <c r="G93" s="1691"/>
    </row>
    <row r="94" spans="4:7" s="535" customFormat="1">
      <c r="D94" s="563"/>
      <c r="E94" s="1691"/>
      <c r="F94" s="1691"/>
      <c r="G94" s="1691"/>
    </row>
    <row r="95" spans="4:7" s="535" customFormat="1">
      <c r="D95" s="563"/>
      <c r="E95" s="1691"/>
      <c r="F95" s="1691"/>
      <c r="G95" s="1691"/>
    </row>
    <row r="96" spans="4:7" s="535" customFormat="1">
      <c r="D96" s="563"/>
      <c r="E96" s="1691"/>
      <c r="F96" s="1691"/>
      <c r="G96" s="1691"/>
    </row>
    <row r="97" spans="4:7" s="535" customFormat="1">
      <c r="D97" s="563"/>
      <c r="E97" s="1691"/>
      <c r="F97" s="1691"/>
      <c r="G97" s="1691"/>
    </row>
    <row r="98" spans="4:7" s="535" customFormat="1">
      <c r="D98" s="563"/>
      <c r="E98" s="1691"/>
      <c r="F98" s="1691"/>
      <c r="G98" s="1691"/>
    </row>
    <row r="99" spans="4:7" s="535" customFormat="1">
      <c r="D99" s="563"/>
      <c r="E99" s="1691"/>
      <c r="F99" s="1691"/>
      <c r="G99" s="1691"/>
    </row>
    <row r="100" spans="4:7" s="535" customFormat="1">
      <c r="D100" s="563"/>
      <c r="E100" s="1691"/>
      <c r="F100" s="1691"/>
      <c r="G100" s="1691"/>
    </row>
    <row r="101" spans="4:7" s="535" customFormat="1">
      <c r="D101" s="563"/>
      <c r="E101" s="1691"/>
      <c r="F101" s="1691"/>
      <c r="G101" s="1691"/>
    </row>
    <row r="102" spans="4:7" s="535" customFormat="1">
      <c r="D102" s="563"/>
      <c r="E102" s="1691"/>
      <c r="F102" s="1691"/>
      <c r="G102" s="1691"/>
    </row>
    <row r="103" spans="4:7" s="535" customFormat="1">
      <c r="D103" s="563"/>
      <c r="E103" s="1691"/>
      <c r="F103" s="1691"/>
      <c r="G103" s="1691"/>
    </row>
    <row r="104" spans="4:7" s="535" customFormat="1">
      <c r="D104" s="563"/>
      <c r="E104" s="1691"/>
      <c r="F104" s="1691"/>
      <c r="G104" s="1691"/>
    </row>
    <row r="105" spans="4:7" s="535" customFormat="1">
      <c r="D105" s="563"/>
      <c r="E105" s="1691"/>
      <c r="F105" s="1691"/>
      <c r="G105" s="1691"/>
    </row>
    <row r="106" spans="4:7" s="535" customFormat="1">
      <c r="D106" s="563"/>
      <c r="E106" s="1691"/>
      <c r="F106" s="1691"/>
      <c r="G106" s="1691"/>
    </row>
    <row r="107" spans="4:7" s="535" customFormat="1">
      <c r="D107" s="563"/>
      <c r="E107" s="1691"/>
      <c r="F107" s="1691"/>
      <c r="G107" s="1691"/>
    </row>
    <row r="108" spans="4:7" s="535" customFormat="1">
      <c r="D108" s="563"/>
      <c r="E108" s="1691"/>
      <c r="F108" s="1691"/>
      <c r="G108" s="1691"/>
    </row>
    <row r="109" spans="4:7" s="535" customFormat="1">
      <c r="D109" s="563"/>
      <c r="E109" s="1691"/>
      <c r="F109" s="1691"/>
      <c r="G109" s="1691"/>
    </row>
    <row r="110" spans="4:7" s="535" customFormat="1">
      <c r="D110" s="563"/>
      <c r="E110" s="1691"/>
      <c r="F110" s="1691"/>
      <c r="G110" s="1691"/>
    </row>
    <row r="111" spans="4:7" s="535" customFormat="1">
      <c r="D111" s="563"/>
      <c r="E111" s="1691"/>
      <c r="F111" s="1691"/>
      <c r="G111" s="1691"/>
    </row>
    <row r="112" spans="4:7" s="535" customFormat="1">
      <c r="D112" s="563"/>
      <c r="E112" s="1691"/>
      <c r="F112" s="1691"/>
      <c r="G112" s="1691"/>
    </row>
    <row r="113" spans="4:7" s="535" customFormat="1">
      <c r="D113" s="563"/>
      <c r="E113" s="1691"/>
      <c r="F113" s="1691"/>
      <c r="G113" s="1691"/>
    </row>
    <row r="114" spans="4:7" s="535" customFormat="1">
      <c r="D114" s="563"/>
      <c r="E114" s="1691"/>
      <c r="F114" s="1691"/>
      <c r="G114" s="1691"/>
    </row>
    <row r="115" spans="4:7" s="535" customFormat="1">
      <c r="D115" s="563"/>
      <c r="E115" s="1691"/>
      <c r="F115" s="1691"/>
      <c r="G115" s="1691"/>
    </row>
    <row r="116" spans="4:7" s="535" customFormat="1">
      <c r="D116" s="563"/>
      <c r="E116" s="1691"/>
      <c r="F116" s="1691"/>
      <c r="G116" s="1691"/>
    </row>
    <row r="117" spans="4:7" s="535" customFormat="1">
      <c r="D117" s="563"/>
      <c r="E117" s="1691"/>
      <c r="F117" s="1691"/>
      <c r="G117" s="1691"/>
    </row>
    <row r="118" spans="4:7" s="535" customFormat="1">
      <c r="D118" s="563"/>
      <c r="E118" s="1691"/>
      <c r="F118" s="1691"/>
      <c r="G118" s="1691"/>
    </row>
    <row r="119" spans="4:7" s="535" customFormat="1">
      <c r="D119" s="563"/>
      <c r="E119" s="1691"/>
      <c r="F119" s="1691"/>
      <c r="G119" s="1691"/>
    </row>
    <row r="120" spans="4:7" s="535" customFormat="1">
      <c r="D120" s="563"/>
      <c r="E120" s="1691"/>
      <c r="F120" s="1691"/>
      <c r="G120" s="1691"/>
    </row>
    <row r="121" spans="4:7" s="535" customFormat="1">
      <c r="D121" s="563"/>
      <c r="E121" s="1691"/>
      <c r="F121" s="1691"/>
      <c r="G121" s="1691"/>
    </row>
    <row r="122" spans="4:7" s="535" customFormat="1">
      <c r="D122" s="563"/>
      <c r="E122" s="1691"/>
      <c r="F122" s="1691"/>
      <c r="G122" s="1691"/>
    </row>
    <row r="123" spans="4:7" s="535" customFormat="1">
      <c r="D123" s="563"/>
      <c r="E123" s="1691"/>
      <c r="F123" s="1691"/>
      <c r="G123" s="1691"/>
    </row>
    <row r="124" spans="4:7" s="535" customFormat="1">
      <c r="D124" s="563"/>
      <c r="E124" s="1691"/>
      <c r="F124" s="1691"/>
      <c r="G124" s="1691"/>
    </row>
    <row r="125" spans="4:7" s="535" customFormat="1">
      <c r="D125" s="563"/>
      <c r="E125" s="1691"/>
      <c r="F125" s="1691"/>
      <c r="G125" s="1691"/>
    </row>
    <row r="126" spans="4:7" s="535" customFormat="1">
      <c r="D126" s="563"/>
      <c r="E126" s="1691"/>
      <c r="F126" s="1691"/>
      <c r="G126" s="1691"/>
    </row>
    <row r="127" spans="4:7" s="535" customFormat="1">
      <c r="D127" s="563"/>
      <c r="E127" s="1691"/>
      <c r="F127" s="1691"/>
      <c r="G127" s="1691"/>
    </row>
    <row r="128" spans="4:7" s="535" customFormat="1">
      <c r="D128" s="563"/>
      <c r="E128" s="1691"/>
      <c r="F128" s="1691"/>
      <c r="G128" s="1691"/>
    </row>
    <row r="129" spans="4:7" s="535" customFormat="1">
      <c r="D129" s="563"/>
      <c r="E129" s="1691"/>
      <c r="F129" s="1691"/>
      <c r="G129" s="1691"/>
    </row>
    <row r="130" spans="4:7" s="535" customFormat="1">
      <c r="D130" s="563"/>
      <c r="E130" s="1691"/>
      <c r="F130" s="1691"/>
      <c r="G130" s="1691"/>
    </row>
    <row r="131" spans="4:7" s="535" customFormat="1">
      <c r="D131" s="563"/>
      <c r="E131" s="1691"/>
      <c r="F131" s="1691"/>
      <c r="G131" s="1691"/>
    </row>
    <row r="132" spans="4:7" s="535" customFormat="1">
      <c r="D132" s="563"/>
      <c r="E132" s="1691"/>
      <c r="F132" s="1691"/>
      <c r="G132" s="1691"/>
    </row>
    <row r="133" spans="4:7" s="535" customFormat="1">
      <c r="D133" s="563"/>
      <c r="E133" s="1691"/>
      <c r="F133" s="1691"/>
      <c r="G133" s="1691"/>
    </row>
    <row r="134" spans="4:7" s="535" customFormat="1">
      <c r="D134" s="563"/>
      <c r="E134" s="1691"/>
      <c r="F134" s="1691"/>
      <c r="G134" s="1691"/>
    </row>
    <row r="135" spans="4:7" s="535" customFormat="1">
      <c r="D135" s="563"/>
      <c r="E135" s="1691"/>
      <c r="F135" s="1691"/>
      <c r="G135" s="1691"/>
    </row>
    <row r="136" spans="4:7" s="535" customFormat="1">
      <c r="D136" s="563"/>
      <c r="E136" s="1691"/>
      <c r="F136" s="1691"/>
      <c r="G136" s="1691"/>
    </row>
    <row r="137" spans="4:7" s="535" customFormat="1">
      <c r="D137" s="563"/>
      <c r="E137" s="1691"/>
      <c r="F137" s="1691"/>
      <c r="G137" s="1691"/>
    </row>
    <row r="138" spans="4:7" s="535" customFormat="1">
      <c r="D138" s="563"/>
      <c r="E138" s="1691"/>
      <c r="F138" s="1691"/>
      <c r="G138" s="1691"/>
    </row>
    <row r="139" spans="4:7" s="535" customFormat="1">
      <c r="D139" s="563"/>
      <c r="E139" s="1691"/>
      <c r="F139" s="1691"/>
      <c r="G139" s="1691"/>
    </row>
    <row r="140" spans="4:7" s="535" customFormat="1">
      <c r="D140" s="563"/>
      <c r="E140" s="1691"/>
      <c r="F140" s="1691"/>
      <c r="G140" s="1691"/>
    </row>
    <row r="141" spans="4:7" s="535" customFormat="1">
      <c r="D141" s="563"/>
      <c r="E141" s="1691"/>
      <c r="F141" s="1691"/>
      <c r="G141" s="1691"/>
    </row>
    <row r="142" spans="4:7" s="535" customFormat="1">
      <c r="D142" s="563"/>
      <c r="E142" s="1691"/>
      <c r="F142" s="1691"/>
      <c r="G142" s="1691"/>
    </row>
    <row r="143" spans="4:7" s="535" customFormat="1">
      <c r="D143" s="563"/>
      <c r="E143" s="1691"/>
      <c r="F143" s="1691"/>
      <c r="G143" s="1691"/>
    </row>
    <row r="144" spans="4:7" s="535" customFormat="1">
      <c r="D144" s="563"/>
      <c r="E144" s="1691"/>
      <c r="F144" s="1691"/>
      <c r="G144" s="1691"/>
    </row>
    <row r="145" spans="4:7" s="535" customFormat="1">
      <c r="D145" s="563"/>
      <c r="E145" s="1691"/>
      <c r="F145" s="1691"/>
      <c r="G145" s="1691"/>
    </row>
    <row r="146" spans="4:7" s="535" customFormat="1">
      <c r="D146" s="563"/>
      <c r="E146" s="1691"/>
      <c r="F146" s="1691"/>
      <c r="G146" s="1691"/>
    </row>
    <row r="147" spans="4:7" s="535" customFormat="1">
      <c r="D147" s="563"/>
      <c r="E147" s="1691"/>
      <c r="F147" s="1691"/>
      <c r="G147" s="1691"/>
    </row>
    <row r="148" spans="4:7" s="535" customFormat="1">
      <c r="D148" s="563"/>
      <c r="E148" s="1691"/>
      <c r="F148" s="1691"/>
      <c r="G148" s="1691"/>
    </row>
    <row r="149" spans="4:7" s="535" customFormat="1">
      <c r="D149" s="563"/>
      <c r="E149" s="1691"/>
      <c r="F149" s="1691"/>
      <c r="G149" s="1691"/>
    </row>
    <row r="150" spans="4:7" s="535" customFormat="1">
      <c r="D150" s="563"/>
      <c r="E150" s="1691"/>
      <c r="F150" s="1691"/>
      <c r="G150" s="1691"/>
    </row>
    <row r="151" spans="4:7" s="535" customFormat="1">
      <c r="D151" s="563"/>
      <c r="E151" s="1691"/>
      <c r="F151" s="1691"/>
      <c r="G151" s="1691"/>
    </row>
    <row r="152" spans="4:7" s="535" customFormat="1">
      <c r="D152" s="563"/>
      <c r="E152" s="1691"/>
      <c r="F152" s="1691"/>
      <c r="G152" s="1691"/>
    </row>
    <row r="153" spans="4:7" s="535" customFormat="1">
      <c r="D153" s="563"/>
      <c r="E153" s="1691"/>
      <c r="F153" s="1691"/>
      <c r="G153" s="1691"/>
    </row>
    <row r="154" spans="4:7" s="535" customFormat="1">
      <c r="D154" s="563"/>
      <c r="E154" s="1691"/>
      <c r="F154" s="1691"/>
      <c r="G154" s="1691"/>
    </row>
    <row r="155" spans="4:7" s="535" customFormat="1">
      <c r="D155" s="563"/>
      <c r="E155" s="1691"/>
      <c r="F155" s="1691"/>
      <c r="G155" s="1691"/>
    </row>
    <row r="156" spans="4:7" s="535" customFormat="1">
      <c r="D156" s="563"/>
      <c r="E156" s="1691"/>
      <c r="F156" s="1691"/>
      <c r="G156" s="1691"/>
    </row>
    <row r="157" spans="4:7" s="535" customFormat="1">
      <c r="D157" s="563"/>
      <c r="E157" s="1691"/>
      <c r="F157" s="1691"/>
      <c r="G157" s="1691"/>
    </row>
    <row r="158" spans="4:7" s="535" customFormat="1">
      <c r="D158" s="563"/>
      <c r="E158" s="1691"/>
      <c r="F158" s="1691"/>
      <c r="G158" s="1691"/>
    </row>
    <row r="159" spans="4:7" s="535" customFormat="1">
      <c r="D159" s="563"/>
      <c r="E159" s="1691"/>
      <c r="F159" s="1691"/>
      <c r="G159" s="1691"/>
    </row>
    <row r="160" spans="4:7" s="535" customFormat="1">
      <c r="D160" s="563"/>
      <c r="E160" s="1691"/>
      <c r="F160" s="1691"/>
      <c r="G160" s="1691"/>
    </row>
    <row r="161" spans="4:7" s="535" customFormat="1">
      <c r="D161" s="563"/>
      <c r="E161" s="1691"/>
      <c r="F161" s="1691"/>
      <c r="G161" s="1691"/>
    </row>
    <row r="162" spans="4:7" s="535" customFormat="1">
      <c r="D162" s="563"/>
      <c r="E162" s="1691"/>
      <c r="F162" s="1691"/>
      <c r="G162" s="1691"/>
    </row>
    <row r="163" spans="4:7" s="535" customFormat="1">
      <c r="D163" s="563"/>
      <c r="E163" s="1691"/>
      <c r="F163" s="1691"/>
      <c r="G163" s="1691"/>
    </row>
    <row r="164" spans="4:7" s="535" customFormat="1">
      <c r="D164" s="563"/>
      <c r="E164" s="1691"/>
      <c r="F164" s="1691"/>
      <c r="G164" s="1691"/>
    </row>
    <row r="165" spans="4:7" s="535" customFormat="1">
      <c r="D165" s="563"/>
      <c r="E165" s="1691"/>
      <c r="F165" s="1691"/>
      <c r="G165" s="1691"/>
    </row>
    <row r="166" spans="4:7" s="535" customFormat="1">
      <c r="D166" s="563"/>
      <c r="E166" s="1691"/>
      <c r="F166" s="1691"/>
      <c r="G166" s="1691"/>
    </row>
    <row r="167" spans="4:7" s="535" customFormat="1">
      <c r="D167" s="563"/>
      <c r="E167" s="1691"/>
      <c r="F167" s="1691"/>
      <c r="G167" s="1691"/>
    </row>
    <row r="168" spans="4:7" s="535" customFormat="1">
      <c r="D168" s="563"/>
      <c r="E168" s="1691"/>
      <c r="F168" s="1691"/>
      <c r="G168" s="1691"/>
    </row>
    <row r="169" spans="4:7" s="535" customFormat="1">
      <c r="D169" s="563"/>
      <c r="E169" s="1691"/>
      <c r="F169" s="1691"/>
      <c r="G169" s="1691"/>
    </row>
    <row r="170" spans="4:7" s="535" customFormat="1">
      <c r="D170" s="563"/>
      <c r="E170" s="1691"/>
      <c r="F170" s="1691"/>
      <c r="G170" s="1691"/>
    </row>
    <row r="171" spans="4:7" s="535" customFormat="1">
      <c r="D171" s="563"/>
      <c r="E171" s="1691"/>
      <c r="F171" s="1691"/>
      <c r="G171" s="1691"/>
    </row>
    <row r="172" spans="4:7" s="535" customFormat="1">
      <c r="D172" s="563"/>
      <c r="E172" s="1691"/>
      <c r="F172" s="1691"/>
      <c r="G172" s="1691"/>
    </row>
    <row r="173" spans="4:7" s="535" customFormat="1">
      <c r="D173" s="563"/>
      <c r="E173" s="1691"/>
      <c r="F173" s="1691"/>
      <c r="G173" s="1691"/>
    </row>
    <row r="174" spans="4:7" s="535" customFormat="1">
      <c r="D174" s="563"/>
      <c r="E174" s="1691"/>
      <c r="F174" s="1691"/>
      <c r="G174" s="1691"/>
    </row>
    <row r="175" spans="4:7" s="535" customFormat="1">
      <c r="D175" s="563"/>
      <c r="E175" s="1691"/>
      <c r="F175" s="1691"/>
      <c r="G175" s="1691"/>
    </row>
    <row r="176" spans="4:7" s="535" customFormat="1">
      <c r="D176" s="563"/>
      <c r="E176" s="1691"/>
      <c r="F176" s="1691"/>
      <c r="G176" s="1691"/>
    </row>
    <row r="177" spans="4:7" s="535" customFormat="1">
      <c r="D177" s="563"/>
      <c r="E177" s="1691"/>
      <c r="F177" s="1691"/>
      <c r="G177" s="1691"/>
    </row>
    <row r="178" spans="4:7" s="535" customFormat="1">
      <c r="D178" s="563"/>
      <c r="E178" s="1691"/>
      <c r="F178" s="1691"/>
      <c r="G178" s="1691"/>
    </row>
    <row r="179" spans="4:7" s="535" customFormat="1">
      <c r="D179" s="563"/>
      <c r="E179" s="1691"/>
      <c r="F179" s="1691"/>
      <c r="G179" s="1691"/>
    </row>
    <row r="180" spans="4:7" s="535" customFormat="1">
      <c r="D180" s="563"/>
      <c r="E180" s="1691"/>
      <c r="F180" s="1691"/>
      <c r="G180" s="1691"/>
    </row>
    <row r="181" spans="4:7" s="535" customFormat="1">
      <c r="D181" s="563"/>
      <c r="E181" s="1691"/>
      <c r="F181" s="1691"/>
      <c r="G181" s="1691"/>
    </row>
    <row r="182" spans="4:7" s="535" customFormat="1">
      <c r="D182" s="563"/>
      <c r="E182" s="1691"/>
      <c r="F182" s="1691"/>
      <c r="G182" s="1691"/>
    </row>
    <row r="183" spans="4:7" s="535" customFormat="1">
      <c r="D183" s="563"/>
      <c r="E183" s="1691"/>
      <c r="F183" s="1691"/>
      <c r="G183" s="1691"/>
    </row>
    <row r="184" spans="4:7" s="535" customFormat="1">
      <c r="D184" s="563"/>
      <c r="E184" s="1691"/>
      <c r="F184" s="1691"/>
      <c r="G184" s="1691"/>
    </row>
    <row r="185" spans="4:7" s="535" customFormat="1">
      <c r="D185" s="563"/>
      <c r="E185" s="1691"/>
      <c r="F185" s="1691"/>
      <c r="G185" s="1691"/>
    </row>
    <row r="186" spans="4:7" s="535" customFormat="1">
      <c r="D186" s="563"/>
      <c r="E186" s="1691"/>
      <c r="F186" s="1691"/>
      <c r="G186" s="1691"/>
    </row>
    <row r="187" spans="4:7" s="535" customFormat="1">
      <c r="D187" s="563"/>
      <c r="E187" s="1691"/>
      <c r="F187" s="1691"/>
      <c r="G187" s="1691"/>
    </row>
    <row r="188" spans="4:7" s="535" customFormat="1">
      <c r="D188" s="563"/>
      <c r="E188" s="1691"/>
      <c r="F188" s="1691"/>
      <c r="G188" s="1691"/>
    </row>
    <row r="189" spans="4:7" s="535" customFormat="1">
      <c r="D189" s="563"/>
      <c r="E189" s="1691"/>
      <c r="F189" s="1691"/>
      <c r="G189" s="1691"/>
    </row>
    <row r="190" spans="4:7" s="535" customFormat="1">
      <c r="D190" s="563"/>
      <c r="E190" s="1691"/>
      <c r="F190" s="1691"/>
      <c r="G190" s="1691"/>
    </row>
    <row r="191" spans="4:7" s="535" customFormat="1">
      <c r="D191" s="563"/>
      <c r="E191" s="1691"/>
      <c r="F191" s="1691"/>
      <c r="G191" s="1691"/>
    </row>
    <row r="192" spans="4:7" s="535" customFormat="1">
      <c r="D192" s="563"/>
      <c r="E192" s="1691"/>
      <c r="F192" s="1691"/>
      <c r="G192" s="1691"/>
    </row>
    <row r="193" spans="4:7" s="535" customFormat="1">
      <c r="D193" s="563"/>
      <c r="E193" s="1691"/>
      <c r="F193" s="1691"/>
      <c r="G193" s="1691"/>
    </row>
    <row r="194" spans="4:7" s="535" customFormat="1">
      <c r="D194" s="563"/>
      <c r="E194" s="1691"/>
      <c r="F194" s="1691"/>
      <c r="G194" s="1691"/>
    </row>
    <row r="195" spans="4:7" s="535" customFormat="1">
      <c r="D195" s="563"/>
      <c r="E195" s="1691"/>
      <c r="F195" s="1691"/>
      <c r="G195" s="1691"/>
    </row>
    <row r="196" spans="4:7" s="535" customFormat="1">
      <c r="D196" s="563"/>
      <c r="E196" s="1691"/>
      <c r="F196" s="1691"/>
      <c r="G196" s="1691"/>
    </row>
    <row r="197" spans="4:7" s="535" customFormat="1">
      <c r="D197" s="563"/>
      <c r="E197" s="1691"/>
      <c r="F197" s="1691"/>
      <c r="G197" s="1691"/>
    </row>
    <row r="198" spans="4:7" s="535" customFormat="1">
      <c r="D198" s="563"/>
      <c r="E198" s="1691"/>
      <c r="F198" s="1691"/>
      <c r="G198" s="1691"/>
    </row>
    <row r="199" spans="4:7" s="535" customFormat="1">
      <c r="D199" s="563"/>
      <c r="E199" s="1691"/>
      <c r="F199" s="1691"/>
      <c r="G199" s="1691"/>
    </row>
    <row r="200" spans="4:7" s="535" customFormat="1">
      <c r="D200" s="563"/>
      <c r="E200" s="1691"/>
      <c r="F200" s="1691"/>
      <c r="G200" s="1691"/>
    </row>
    <row r="201" spans="4:7" s="535" customFormat="1">
      <c r="D201" s="563"/>
      <c r="E201" s="1691"/>
      <c r="F201" s="1691"/>
      <c r="G201" s="1691"/>
    </row>
    <row r="202" spans="4:7" s="535" customFormat="1">
      <c r="D202" s="563"/>
      <c r="E202" s="1691"/>
      <c r="F202" s="1691"/>
      <c r="G202" s="1691"/>
    </row>
    <row r="203" spans="4:7" s="535" customFormat="1">
      <c r="D203" s="563"/>
      <c r="E203" s="1691"/>
      <c r="F203" s="1691"/>
      <c r="G203" s="1691"/>
    </row>
    <row r="204" spans="4:7" s="535" customFormat="1">
      <c r="D204" s="563"/>
      <c r="E204" s="1691"/>
      <c r="F204" s="1691"/>
      <c r="G204" s="1691"/>
    </row>
    <row r="205" spans="4:7" s="535" customFormat="1">
      <c r="D205" s="563"/>
      <c r="E205" s="1691"/>
      <c r="F205" s="1691"/>
      <c r="G205" s="1691"/>
    </row>
    <row r="206" spans="4:7" s="535" customFormat="1">
      <c r="D206" s="563"/>
      <c r="E206" s="1691"/>
      <c r="F206" s="1691"/>
      <c r="G206" s="1691"/>
    </row>
    <row r="207" spans="4:7" s="535" customFormat="1">
      <c r="D207" s="563"/>
      <c r="E207" s="1691"/>
      <c r="F207" s="1691"/>
      <c r="G207" s="1691"/>
    </row>
    <row r="208" spans="4:7" s="535" customFormat="1">
      <c r="D208" s="563"/>
      <c r="E208" s="1691"/>
      <c r="F208" s="1691"/>
      <c r="G208" s="1691"/>
    </row>
    <row r="209" spans="4:7" s="535" customFormat="1">
      <c r="D209" s="563"/>
      <c r="E209" s="1691"/>
      <c r="F209" s="1691"/>
      <c r="G209" s="1691"/>
    </row>
    <row r="210" spans="4:7" s="535" customFormat="1">
      <c r="D210" s="563"/>
      <c r="E210" s="1691"/>
      <c r="F210" s="1691"/>
      <c r="G210" s="1691"/>
    </row>
    <row r="211" spans="4:7" s="535" customFormat="1">
      <c r="D211" s="563"/>
      <c r="E211" s="1691"/>
      <c r="F211" s="1691"/>
      <c r="G211" s="1691"/>
    </row>
    <row r="212" spans="4:7" s="535" customFormat="1">
      <c r="D212" s="563"/>
      <c r="E212" s="1691"/>
      <c r="F212" s="1691"/>
      <c r="G212" s="1691"/>
    </row>
    <row r="213" spans="4:7" s="535" customFormat="1">
      <c r="D213" s="563"/>
      <c r="E213" s="1691"/>
      <c r="F213" s="1691"/>
      <c r="G213" s="1691"/>
    </row>
    <row r="214" spans="4:7" s="535" customFormat="1">
      <c r="D214" s="563"/>
      <c r="E214" s="1691"/>
      <c r="F214" s="1691"/>
      <c r="G214" s="1691"/>
    </row>
    <row r="215" spans="4:7" s="535" customFormat="1">
      <c r="D215" s="563"/>
      <c r="E215" s="1691"/>
      <c r="F215" s="1691"/>
      <c r="G215" s="1691"/>
    </row>
    <row r="216" spans="4:7" s="535" customFormat="1">
      <c r="D216" s="563"/>
      <c r="E216" s="1691"/>
      <c r="F216" s="1691"/>
      <c r="G216" s="1691"/>
    </row>
    <row r="217" spans="4:7" s="535" customFormat="1">
      <c r="D217" s="563"/>
      <c r="E217" s="1691"/>
      <c r="F217" s="1691"/>
      <c r="G217" s="1691"/>
    </row>
    <row r="218" spans="4:7" s="535" customFormat="1">
      <c r="D218" s="563"/>
      <c r="E218" s="1691"/>
      <c r="F218" s="1691"/>
      <c r="G218" s="1691"/>
    </row>
    <row r="219" spans="4:7" s="535" customFormat="1">
      <c r="D219" s="563"/>
      <c r="E219" s="1691"/>
      <c r="F219" s="1691"/>
      <c r="G219" s="1691"/>
    </row>
    <row r="220" spans="4:7" s="535" customFormat="1">
      <c r="D220" s="563"/>
      <c r="E220" s="1691"/>
      <c r="F220" s="1691"/>
      <c r="G220" s="1691"/>
    </row>
    <row r="221" spans="4:7" s="535" customFormat="1">
      <c r="D221" s="563"/>
      <c r="E221" s="1691"/>
      <c r="F221" s="1691"/>
      <c r="G221" s="1691"/>
    </row>
    <row r="222" spans="4:7" s="535" customFormat="1">
      <c r="D222" s="563"/>
      <c r="E222" s="1691"/>
      <c r="F222" s="1691"/>
      <c r="G222" s="1691"/>
    </row>
    <row r="223" spans="4:7" s="535" customFormat="1">
      <c r="D223" s="563"/>
      <c r="E223" s="1691"/>
      <c r="F223" s="1691"/>
      <c r="G223" s="1691"/>
    </row>
    <row r="224" spans="4:7" s="535" customFormat="1">
      <c r="D224" s="563"/>
      <c r="E224" s="1691"/>
      <c r="F224" s="1691"/>
      <c r="G224" s="1691"/>
    </row>
    <row r="225" spans="4:7" s="535" customFormat="1">
      <c r="D225" s="563"/>
      <c r="E225" s="1691"/>
      <c r="F225" s="1691"/>
      <c r="G225" s="1691"/>
    </row>
    <row r="226" spans="4:7" s="535" customFormat="1">
      <c r="D226" s="563"/>
      <c r="E226" s="1691"/>
      <c r="F226" s="1691"/>
      <c r="G226" s="1691"/>
    </row>
    <row r="227" spans="4:7" s="535" customFormat="1">
      <c r="D227" s="563"/>
      <c r="E227" s="1691"/>
      <c r="F227" s="1691"/>
      <c r="G227" s="1691"/>
    </row>
    <row r="228" spans="4:7" s="535" customFormat="1">
      <c r="D228" s="563"/>
      <c r="E228" s="1691"/>
      <c r="F228" s="1691"/>
      <c r="G228" s="1691"/>
    </row>
    <row r="229" spans="4:7" s="535" customFormat="1">
      <c r="D229" s="563"/>
      <c r="E229" s="1691"/>
      <c r="F229" s="1691"/>
      <c r="G229" s="1691"/>
    </row>
    <row r="230" spans="4:7" s="535" customFormat="1">
      <c r="D230" s="563"/>
      <c r="E230" s="1691"/>
      <c r="F230" s="1691"/>
      <c r="G230" s="1691"/>
    </row>
    <row r="231" spans="4:7" s="535" customFormat="1">
      <c r="D231" s="563"/>
      <c r="E231" s="1691"/>
      <c r="F231" s="1691"/>
      <c r="G231" s="1691"/>
    </row>
    <row r="232" spans="4:7" s="535" customFormat="1">
      <c r="D232" s="563"/>
      <c r="E232" s="1691"/>
      <c r="F232" s="1691"/>
      <c r="G232" s="1691"/>
    </row>
    <row r="233" spans="4:7" s="535" customFormat="1">
      <c r="D233" s="563"/>
      <c r="E233" s="1691"/>
      <c r="F233" s="1691"/>
      <c r="G233" s="1691"/>
    </row>
    <row r="234" spans="4:7" s="535" customFormat="1">
      <c r="D234" s="563"/>
      <c r="E234" s="1691"/>
      <c r="F234" s="1691"/>
      <c r="G234" s="1691"/>
    </row>
    <row r="235" spans="4:7" s="535" customFormat="1">
      <c r="D235" s="563"/>
      <c r="E235" s="1691"/>
      <c r="F235" s="1691"/>
      <c r="G235" s="1691"/>
    </row>
    <row r="236" spans="4:7" s="535" customFormat="1">
      <c r="D236" s="563"/>
      <c r="E236" s="1691"/>
      <c r="F236" s="1691"/>
      <c r="G236" s="1691"/>
    </row>
    <row r="237" spans="4:7" s="535" customFormat="1">
      <c r="D237" s="563"/>
      <c r="E237" s="1691"/>
      <c r="F237" s="1691"/>
      <c r="G237" s="1691"/>
    </row>
    <row r="238" spans="4:7" s="535" customFormat="1">
      <c r="D238" s="563"/>
      <c r="E238" s="1691"/>
      <c r="F238" s="1691"/>
      <c r="G238" s="1691"/>
    </row>
    <row r="239" spans="4:7" s="535" customFormat="1">
      <c r="D239" s="563"/>
      <c r="E239" s="1691"/>
      <c r="F239" s="1691"/>
      <c r="G239" s="1691"/>
    </row>
    <row r="240" spans="4:7" s="535" customFormat="1">
      <c r="D240" s="563"/>
      <c r="E240" s="1691"/>
      <c r="F240" s="1691"/>
      <c r="G240" s="1691"/>
    </row>
    <row r="241" spans="4:7" s="535" customFormat="1">
      <c r="D241" s="563"/>
      <c r="E241" s="1691"/>
      <c r="F241" s="1691"/>
      <c r="G241" s="1691"/>
    </row>
    <row r="242" spans="4:7" s="535" customFormat="1">
      <c r="D242" s="563"/>
      <c r="E242" s="1691"/>
      <c r="F242" s="1691"/>
      <c r="G242" s="1691"/>
    </row>
    <row r="243" spans="4:7" s="535" customFormat="1">
      <c r="D243" s="563"/>
      <c r="E243" s="1691"/>
      <c r="F243" s="1691"/>
      <c r="G243" s="1691"/>
    </row>
    <row r="244" spans="4:7" s="535" customFormat="1">
      <c r="D244" s="563"/>
      <c r="E244" s="1691"/>
      <c r="F244" s="1691"/>
      <c r="G244" s="1691"/>
    </row>
    <row r="245" spans="4:7" s="535" customFormat="1">
      <c r="D245" s="563"/>
      <c r="E245" s="1691"/>
      <c r="F245" s="1691"/>
      <c r="G245" s="1691"/>
    </row>
    <row r="246" spans="4:7" s="535" customFormat="1">
      <c r="D246" s="563"/>
      <c r="E246" s="1691"/>
      <c r="F246" s="1691"/>
      <c r="G246" s="1691"/>
    </row>
    <row r="247" spans="4:7" s="535" customFormat="1">
      <c r="D247" s="563"/>
      <c r="E247" s="1691"/>
      <c r="F247" s="1691"/>
      <c r="G247" s="1691"/>
    </row>
    <row r="248" spans="4:7" s="535" customFormat="1">
      <c r="D248" s="563"/>
      <c r="E248" s="1691"/>
      <c r="F248" s="1691"/>
      <c r="G248" s="1691"/>
    </row>
    <row r="249" spans="4:7" s="535" customFormat="1">
      <c r="D249" s="563"/>
      <c r="E249" s="1691"/>
      <c r="F249" s="1691"/>
      <c r="G249" s="1691"/>
    </row>
    <row r="250" spans="4:7" s="535" customFormat="1">
      <c r="D250" s="563"/>
      <c r="E250" s="1691"/>
      <c r="F250" s="1691"/>
      <c r="G250" s="1691"/>
    </row>
    <row r="251" spans="4:7" s="535" customFormat="1">
      <c r="D251" s="563"/>
      <c r="E251" s="1691"/>
      <c r="F251" s="1691"/>
      <c r="G251" s="1691"/>
    </row>
    <row r="252" spans="4:7" s="535" customFormat="1">
      <c r="D252" s="563"/>
      <c r="E252" s="1691"/>
      <c r="F252" s="1691"/>
      <c r="G252" s="1691"/>
    </row>
    <row r="253" spans="4:7" s="535" customFormat="1">
      <c r="D253" s="563"/>
      <c r="E253" s="1691"/>
      <c r="F253" s="1691"/>
      <c r="G253" s="1691"/>
    </row>
    <row r="254" spans="4:7" s="535" customFormat="1">
      <c r="D254" s="563"/>
      <c r="E254" s="1691"/>
      <c r="F254" s="1691"/>
      <c r="G254" s="1691"/>
    </row>
    <row r="255" spans="4:7" s="535" customFormat="1">
      <c r="D255" s="563"/>
      <c r="E255" s="1691"/>
      <c r="F255" s="1691"/>
      <c r="G255" s="1691"/>
    </row>
    <row r="256" spans="4:7" s="535" customFormat="1">
      <c r="D256" s="563"/>
      <c r="E256" s="1691"/>
      <c r="F256" s="1691"/>
      <c r="G256" s="1691"/>
    </row>
    <row r="257" spans="4:7" s="535" customFormat="1">
      <c r="D257" s="563"/>
      <c r="E257" s="1691"/>
      <c r="F257" s="1691"/>
      <c r="G257" s="1691"/>
    </row>
    <row r="258" spans="4:7" s="535" customFormat="1">
      <c r="D258" s="563"/>
      <c r="E258" s="1691"/>
      <c r="F258" s="1691"/>
      <c r="G258" s="1691"/>
    </row>
    <row r="259" spans="4:7" s="535" customFormat="1">
      <c r="D259" s="563"/>
      <c r="E259" s="1691"/>
      <c r="F259" s="1691"/>
      <c r="G259" s="1691"/>
    </row>
    <row r="260" spans="4:7" s="535" customFormat="1">
      <c r="D260" s="563"/>
      <c r="E260" s="1691"/>
      <c r="F260" s="1691"/>
      <c r="G260" s="1691"/>
    </row>
    <row r="261" spans="4:7" s="535" customFormat="1">
      <c r="D261" s="563"/>
      <c r="E261" s="1691"/>
      <c r="F261" s="1691"/>
      <c r="G261" s="1691"/>
    </row>
    <row r="262" spans="4:7" s="535" customFormat="1">
      <c r="D262" s="563"/>
      <c r="E262" s="1691"/>
      <c r="F262" s="1691"/>
      <c r="G262" s="1691"/>
    </row>
    <row r="263" spans="4:7" s="535" customFormat="1">
      <c r="D263" s="563"/>
      <c r="E263" s="1691"/>
      <c r="F263" s="1691"/>
      <c r="G263" s="1691"/>
    </row>
    <row r="264" spans="4:7" s="535" customFormat="1">
      <c r="D264" s="563"/>
      <c r="E264" s="1691"/>
      <c r="F264" s="1691"/>
      <c r="G264" s="1691"/>
    </row>
    <row r="265" spans="4:7" s="535" customFormat="1">
      <c r="D265" s="563"/>
      <c r="E265" s="1691"/>
      <c r="F265" s="1691"/>
      <c r="G265" s="1691"/>
    </row>
    <row r="266" spans="4:7" s="535" customFormat="1">
      <c r="D266" s="563"/>
      <c r="E266" s="1691"/>
      <c r="F266" s="1691"/>
      <c r="G266" s="1691"/>
    </row>
    <row r="267" spans="4:7" s="535" customFormat="1">
      <c r="D267" s="563"/>
      <c r="E267" s="1691"/>
      <c r="F267" s="1691"/>
      <c r="G267" s="1691"/>
    </row>
    <row r="268" spans="4:7" s="535" customFormat="1">
      <c r="D268" s="563"/>
      <c r="E268" s="1691"/>
      <c r="F268" s="1691"/>
      <c r="G268" s="1691"/>
    </row>
    <row r="269" spans="4:7" s="535" customFormat="1">
      <c r="D269" s="563"/>
      <c r="E269" s="1691"/>
      <c r="F269" s="1691"/>
      <c r="G269" s="1691"/>
    </row>
    <row r="270" spans="4:7" s="535" customFormat="1">
      <c r="D270" s="563"/>
      <c r="E270" s="1691"/>
      <c r="F270" s="1691"/>
      <c r="G270" s="1691"/>
    </row>
    <row r="271" spans="4:7" s="535" customFormat="1">
      <c r="D271" s="563"/>
      <c r="E271" s="1691"/>
      <c r="F271" s="1691"/>
      <c r="G271" s="1691"/>
    </row>
    <row r="272" spans="4:7" s="535" customFormat="1">
      <c r="D272" s="563"/>
      <c r="E272" s="1691"/>
      <c r="F272" s="1691"/>
      <c r="G272" s="1691"/>
    </row>
    <row r="273" spans="4:7" s="535" customFormat="1">
      <c r="D273" s="563"/>
      <c r="E273" s="1691"/>
      <c r="F273" s="1691"/>
      <c r="G273" s="1691"/>
    </row>
    <row r="274" spans="4:7" s="535" customFormat="1">
      <c r="D274" s="563"/>
      <c r="E274" s="1691"/>
      <c r="F274" s="1691"/>
      <c r="G274" s="1691"/>
    </row>
    <row r="275" spans="4:7" s="535" customFormat="1">
      <c r="D275" s="563"/>
      <c r="E275" s="1691"/>
      <c r="F275" s="1691"/>
      <c r="G275" s="1691"/>
    </row>
    <row r="276" spans="4:7" s="535" customFormat="1">
      <c r="D276" s="563"/>
      <c r="E276" s="1691"/>
      <c r="F276" s="1691"/>
      <c r="G276" s="1691"/>
    </row>
    <row r="277" spans="4:7" s="535" customFormat="1">
      <c r="D277" s="563"/>
      <c r="E277" s="1691"/>
      <c r="F277" s="1691"/>
      <c r="G277" s="1691"/>
    </row>
    <row r="278" spans="4:7" s="535" customFormat="1">
      <c r="D278" s="563"/>
      <c r="E278" s="1691"/>
      <c r="F278" s="1691"/>
      <c r="G278" s="1691"/>
    </row>
    <row r="279" spans="4:7" s="535" customFormat="1">
      <c r="D279" s="563"/>
      <c r="E279" s="1691"/>
      <c r="F279" s="1691"/>
      <c r="G279" s="1691"/>
    </row>
    <row r="280" spans="4:7" s="535" customFormat="1">
      <c r="D280" s="563"/>
      <c r="E280" s="1691"/>
      <c r="F280" s="1691"/>
      <c r="G280" s="1691"/>
    </row>
    <row r="281" spans="4:7" s="535" customFormat="1">
      <c r="D281" s="563"/>
      <c r="E281" s="1691"/>
      <c r="F281" s="1691"/>
      <c r="G281" s="1691"/>
    </row>
    <row r="282" spans="4:7" s="535" customFormat="1">
      <c r="D282" s="563"/>
      <c r="E282" s="1691"/>
      <c r="F282" s="1691"/>
      <c r="G282" s="1691"/>
    </row>
    <row r="283" spans="4:7" s="535" customFormat="1">
      <c r="D283" s="563"/>
      <c r="E283" s="1691"/>
      <c r="F283" s="1691"/>
      <c r="G283" s="1691"/>
    </row>
    <row r="284" spans="4:7" s="535" customFormat="1">
      <c r="D284" s="563"/>
      <c r="E284" s="1691"/>
      <c r="F284" s="1691"/>
      <c r="G284" s="1691"/>
    </row>
    <row r="285" spans="4:7" s="535" customFormat="1">
      <c r="D285" s="563"/>
      <c r="E285" s="1691"/>
      <c r="F285" s="1691"/>
      <c r="G285" s="1691"/>
    </row>
    <row r="286" spans="4:7" s="535" customFormat="1">
      <c r="D286" s="563"/>
      <c r="E286" s="1691"/>
      <c r="F286" s="1691"/>
      <c r="G286" s="1691"/>
    </row>
    <row r="287" spans="4:7" s="535" customFormat="1">
      <c r="D287" s="563"/>
      <c r="E287" s="1691"/>
      <c r="F287" s="1691"/>
      <c r="G287" s="1691"/>
    </row>
    <row r="288" spans="4:7" s="535" customFormat="1">
      <c r="D288" s="563"/>
      <c r="E288" s="1691"/>
      <c r="F288" s="1691"/>
      <c r="G288" s="1691"/>
    </row>
    <row r="289" spans="4:7" s="535" customFormat="1">
      <c r="D289" s="563"/>
      <c r="E289" s="1691"/>
      <c r="F289" s="1691"/>
      <c r="G289" s="1691"/>
    </row>
    <row r="290" spans="4:7" s="535" customFormat="1">
      <c r="D290" s="563"/>
      <c r="E290" s="1691"/>
      <c r="F290" s="1691"/>
      <c r="G290" s="1691"/>
    </row>
    <row r="291" spans="4:7" s="535" customFormat="1">
      <c r="D291" s="563"/>
      <c r="E291" s="1691"/>
      <c r="F291" s="1691"/>
      <c r="G291" s="1691"/>
    </row>
    <row r="292" spans="4:7" s="535" customFormat="1">
      <c r="D292" s="563"/>
      <c r="E292" s="1691"/>
      <c r="F292" s="1691"/>
      <c r="G292" s="1691"/>
    </row>
    <row r="293" spans="4:7" s="535" customFormat="1">
      <c r="D293" s="563"/>
      <c r="E293" s="1691"/>
      <c r="F293" s="1691"/>
      <c r="G293" s="1691"/>
    </row>
    <row r="294" spans="4:7" s="535" customFormat="1">
      <c r="D294" s="563"/>
      <c r="E294" s="1691"/>
      <c r="F294" s="1691"/>
      <c r="G294" s="1691"/>
    </row>
    <row r="295" spans="4:7" s="535" customFormat="1">
      <c r="D295" s="563"/>
      <c r="E295" s="1691"/>
      <c r="F295" s="1691"/>
      <c r="G295" s="1691"/>
    </row>
    <row r="296" spans="4:7" s="535" customFormat="1">
      <c r="D296" s="563"/>
      <c r="E296" s="1691"/>
      <c r="F296" s="1691"/>
      <c r="G296" s="1691"/>
    </row>
    <row r="297" spans="4:7" s="535" customFormat="1">
      <c r="D297" s="563"/>
      <c r="E297" s="1691"/>
      <c r="F297" s="1691"/>
      <c r="G297" s="1691"/>
    </row>
    <row r="298" spans="4:7" s="535" customFormat="1">
      <c r="D298" s="563"/>
      <c r="E298" s="1691"/>
      <c r="F298" s="1691"/>
      <c r="G298" s="1691"/>
    </row>
    <row r="299" spans="4:7" s="535" customFormat="1">
      <c r="D299" s="563"/>
      <c r="E299" s="1691"/>
      <c r="F299" s="1691"/>
      <c r="G299" s="1691"/>
    </row>
    <row r="300" spans="4:7" s="535" customFormat="1">
      <c r="D300" s="563"/>
      <c r="E300" s="1691"/>
      <c r="F300" s="1691"/>
      <c r="G300" s="1691"/>
    </row>
    <row r="301" spans="4:7" s="535" customFormat="1">
      <c r="D301" s="563"/>
      <c r="E301" s="1691"/>
      <c r="F301" s="1691"/>
      <c r="G301" s="1691"/>
    </row>
    <row r="302" spans="4:7" s="535" customFormat="1">
      <c r="D302" s="563"/>
      <c r="E302" s="1691"/>
      <c r="F302" s="1691"/>
      <c r="G302" s="1691"/>
    </row>
    <row r="303" spans="4:7" s="535" customFormat="1">
      <c r="D303" s="563"/>
      <c r="E303" s="1691"/>
      <c r="F303" s="1691"/>
      <c r="G303" s="1691"/>
    </row>
    <row r="304" spans="4:7" s="535" customFormat="1">
      <c r="D304" s="563"/>
      <c r="E304" s="1691"/>
      <c r="F304" s="1691"/>
      <c r="G304" s="1691"/>
    </row>
    <row r="305" spans="4:7" s="535" customFormat="1">
      <c r="D305" s="563"/>
      <c r="E305" s="1691"/>
      <c r="F305" s="1691"/>
      <c r="G305" s="1691"/>
    </row>
    <row r="306" spans="4:7" s="535" customFormat="1">
      <c r="D306" s="563"/>
      <c r="E306" s="1691"/>
      <c r="F306" s="1691"/>
      <c r="G306" s="1691"/>
    </row>
    <row r="307" spans="4:7" s="535" customFormat="1">
      <c r="D307" s="563"/>
      <c r="E307" s="1691"/>
      <c r="F307" s="1691"/>
      <c r="G307" s="1691"/>
    </row>
    <row r="308" spans="4:7" s="535" customFormat="1">
      <c r="D308" s="563"/>
      <c r="E308" s="1691"/>
      <c r="F308" s="1691"/>
      <c r="G308" s="1691"/>
    </row>
    <row r="309" spans="4:7" s="535" customFormat="1">
      <c r="D309" s="563"/>
      <c r="E309" s="1691"/>
      <c r="F309" s="1691"/>
      <c r="G309" s="1691"/>
    </row>
    <row r="310" spans="4:7" s="535" customFormat="1">
      <c r="D310" s="563"/>
      <c r="E310" s="1691"/>
      <c r="F310" s="1691"/>
      <c r="G310" s="1691"/>
    </row>
    <row r="311" spans="4:7" s="535" customFormat="1">
      <c r="D311" s="563"/>
      <c r="E311" s="1691"/>
      <c r="F311" s="1691"/>
      <c r="G311" s="1691"/>
    </row>
    <row r="312" spans="4:7" s="535" customFormat="1">
      <c r="D312" s="563"/>
      <c r="E312" s="1691"/>
      <c r="F312" s="1691"/>
      <c r="G312" s="1691"/>
    </row>
    <row r="313" spans="4:7" s="535" customFormat="1">
      <c r="D313" s="563"/>
      <c r="E313" s="1691"/>
      <c r="F313" s="1691"/>
      <c r="G313" s="1691"/>
    </row>
    <row r="314" spans="4:7" s="535" customFormat="1">
      <c r="D314" s="563"/>
      <c r="E314" s="1691"/>
      <c r="F314" s="1691"/>
      <c r="G314" s="1691"/>
    </row>
    <row r="315" spans="4:7" s="535" customFormat="1">
      <c r="D315" s="563"/>
      <c r="E315" s="1691"/>
      <c r="F315" s="1691"/>
      <c r="G315" s="1691"/>
    </row>
    <row r="316" spans="4:7" s="535" customFormat="1">
      <c r="D316" s="563"/>
      <c r="E316" s="1691"/>
      <c r="F316" s="1691"/>
      <c r="G316" s="1691"/>
    </row>
    <row r="317" spans="4:7" s="535" customFormat="1">
      <c r="D317" s="563"/>
      <c r="E317" s="1691"/>
      <c r="F317" s="1691"/>
      <c r="G317" s="1691"/>
    </row>
    <row r="318" spans="4:7" s="535" customFormat="1">
      <c r="D318" s="563"/>
      <c r="E318" s="1691"/>
      <c r="F318" s="1691"/>
      <c r="G318" s="1691"/>
    </row>
    <row r="319" spans="4:7" s="535" customFormat="1">
      <c r="D319" s="563"/>
      <c r="E319" s="1691"/>
      <c r="F319" s="1691"/>
      <c r="G319" s="1691"/>
    </row>
    <row r="320" spans="4:7" s="535" customFormat="1">
      <c r="D320" s="563"/>
      <c r="E320" s="1691"/>
      <c r="F320" s="1691"/>
      <c r="G320" s="1691"/>
    </row>
    <row r="321" spans="4:7" s="535" customFormat="1">
      <c r="D321" s="563"/>
      <c r="E321" s="1691"/>
      <c r="F321" s="1691"/>
      <c r="G321" s="1691"/>
    </row>
    <row r="322" spans="4:7" s="535" customFormat="1">
      <c r="D322" s="563"/>
      <c r="E322" s="1691"/>
      <c r="F322" s="1691"/>
      <c r="G322" s="1691"/>
    </row>
    <row r="323" spans="4:7" s="535" customFormat="1">
      <c r="D323" s="563"/>
      <c r="E323" s="1691"/>
      <c r="F323" s="1691"/>
      <c r="G323" s="1691"/>
    </row>
    <row r="324" spans="4:7" s="535" customFormat="1">
      <c r="D324" s="563"/>
      <c r="E324" s="1691"/>
      <c r="F324" s="1691"/>
      <c r="G324" s="1691"/>
    </row>
    <row r="325" spans="4:7" s="535" customFormat="1">
      <c r="D325" s="563"/>
      <c r="E325" s="1691"/>
      <c r="F325" s="1691"/>
      <c r="G325" s="1691"/>
    </row>
    <row r="326" spans="4:7" s="535" customFormat="1">
      <c r="D326" s="563"/>
      <c r="E326" s="1691"/>
      <c r="F326" s="1691"/>
      <c r="G326" s="1691"/>
    </row>
    <row r="327" spans="4:7" s="535" customFormat="1">
      <c r="D327" s="563"/>
      <c r="E327" s="1691"/>
      <c r="F327" s="1691"/>
      <c r="G327" s="1691"/>
    </row>
    <row r="328" spans="4:7" s="535" customFormat="1">
      <c r="D328" s="563"/>
      <c r="E328" s="1691"/>
      <c r="F328" s="1691"/>
      <c r="G328" s="1691"/>
    </row>
    <row r="329" spans="4:7" s="535" customFormat="1">
      <c r="D329" s="563"/>
      <c r="E329" s="1691"/>
      <c r="F329" s="1691"/>
      <c r="G329" s="1691"/>
    </row>
    <row r="330" spans="4:7" s="535" customFormat="1">
      <c r="D330" s="563"/>
      <c r="E330" s="1691"/>
      <c r="F330" s="1691"/>
      <c r="G330" s="1691"/>
    </row>
    <row r="331" spans="4:7" s="535" customFormat="1">
      <c r="D331" s="563"/>
      <c r="E331" s="1691"/>
      <c r="F331" s="1691"/>
      <c r="G331" s="1691"/>
    </row>
    <row r="332" spans="4:7" s="535" customFormat="1">
      <c r="D332" s="563"/>
      <c r="E332" s="1691"/>
      <c r="F332" s="1691"/>
      <c r="G332" s="1691"/>
    </row>
    <row r="333" spans="4:7" s="535" customFormat="1">
      <c r="D333" s="563"/>
      <c r="E333" s="1691"/>
      <c r="F333" s="1691"/>
      <c r="G333" s="1691"/>
    </row>
    <row r="334" spans="4:7" s="535" customFormat="1">
      <c r="D334" s="563"/>
      <c r="E334" s="1691"/>
      <c r="F334" s="1691"/>
      <c r="G334" s="1691"/>
    </row>
    <row r="335" spans="4:7" s="535" customFormat="1">
      <c r="D335" s="563"/>
      <c r="E335" s="1691"/>
      <c r="F335" s="1691"/>
      <c r="G335" s="1691"/>
    </row>
    <row r="336" spans="4:7" s="535" customFormat="1">
      <c r="D336" s="563"/>
      <c r="E336" s="1691"/>
      <c r="F336" s="1691"/>
      <c r="G336" s="1691"/>
    </row>
    <row r="337" spans="4:7" s="535" customFormat="1">
      <c r="D337" s="563"/>
      <c r="E337" s="1691"/>
      <c r="F337" s="1691"/>
      <c r="G337" s="1691"/>
    </row>
    <row r="338" spans="4:7" s="535" customFormat="1">
      <c r="D338" s="563"/>
      <c r="E338" s="1691"/>
      <c r="F338" s="1691"/>
      <c r="G338" s="1691"/>
    </row>
    <row r="339" spans="4:7" s="535" customFormat="1">
      <c r="D339" s="563"/>
      <c r="E339" s="1691"/>
      <c r="F339" s="1691"/>
      <c r="G339" s="1691"/>
    </row>
    <row r="340" spans="4:7" s="535" customFormat="1">
      <c r="D340" s="563"/>
      <c r="E340" s="1691"/>
      <c r="F340" s="1691"/>
      <c r="G340" s="1691"/>
    </row>
    <row r="341" spans="4:7" s="535" customFormat="1">
      <c r="D341" s="563"/>
      <c r="E341" s="1691"/>
      <c r="F341" s="1691"/>
      <c r="G341" s="1691"/>
    </row>
    <row r="342" spans="4:7" s="535" customFormat="1">
      <c r="D342" s="563"/>
      <c r="E342" s="1691"/>
      <c r="F342" s="1691"/>
      <c r="G342" s="1691"/>
    </row>
    <row r="343" spans="4:7" s="535" customFormat="1">
      <c r="D343" s="563"/>
      <c r="E343" s="1691"/>
      <c r="F343" s="1691"/>
      <c r="G343" s="1691"/>
    </row>
    <row r="344" spans="4:7" s="535" customFormat="1">
      <c r="D344" s="563"/>
      <c r="E344" s="1691"/>
      <c r="F344" s="1691"/>
      <c r="G344" s="1691"/>
    </row>
    <row r="345" spans="4:7" s="535" customFormat="1">
      <c r="D345" s="563"/>
      <c r="E345" s="1691"/>
      <c r="F345" s="1691"/>
      <c r="G345" s="1691"/>
    </row>
    <row r="346" spans="4:7" s="535" customFormat="1">
      <c r="D346" s="563"/>
      <c r="E346" s="1691"/>
      <c r="F346" s="1691"/>
      <c r="G346" s="1691"/>
    </row>
    <row r="347" spans="4:7" s="535" customFormat="1">
      <c r="D347" s="563"/>
      <c r="E347" s="1691"/>
      <c r="F347" s="1691"/>
      <c r="G347" s="1691"/>
    </row>
    <row r="348" spans="4:7" s="535" customFormat="1">
      <c r="D348" s="563"/>
      <c r="E348" s="1691"/>
      <c r="F348" s="1691"/>
      <c r="G348" s="1691"/>
    </row>
    <row r="349" spans="4:7" s="535" customFormat="1">
      <c r="D349" s="563"/>
      <c r="E349" s="1691"/>
      <c r="F349" s="1691"/>
      <c r="G349" s="1691"/>
    </row>
    <row r="350" spans="4:7" s="535" customFormat="1">
      <c r="D350" s="563"/>
      <c r="E350" s="1691"/>
      <c r="F350" s="1691"/>
      <c r="G350" s="1691"/>
    </row>
    <row r="351" spans="4:7" s="535" customFormat="1">
      <c r="D351" s="563"/>
      <c r="E351" s="1691"/>
      <c r="F351" s="1691"/>
      <c r="G351" s="1691"/>
    </row>
    <row r="352" spans="4:7" s="535" customFormat="1">
      <c r="D352" s="563"/>
      <c r="E352" s="1691"/>
      <c r="F352" s="1691"/>
      <c r="G352" s="1691"/>
    </row>
    <row r="353" spans="4:7" s="535" customFormat="1">
      <c r="D353" s="563"/>
      <c r="E353" s="1691"/>
      <c r="F353" s="1691"/>
      <c r="G353" s="1691"/>
    </row>
    <row r="354" spans="4:7" s="535" customFormat="1">
      <c r="D354" s="563"/>
      <c r="E354" s="1691"/>
      <c r="F354" s="1691"/>
      <c r="G354" s="1691"/>
    </row>
    <row r="355" spans="4:7" s="535" customFormat="1">
      <c r="D355" s="563"/>
      <c r="E355" s="1691"/>
      <c r="F355" s="1691"/>
      <c r="G355" s="1691"/>
    </row>
    <row r="356" spans="4:7" s="535" customFormat="1">
      <c r="D356" s="563"/>
      <c r="E356" s="1691"/>
      <c r="F356" s="1691"/>
      <c r="G356" s="1691"/>
    </row>
    <row r="357" spans="4:7" s="535" customFormat="1">
      <c r="D357" s="563"/>
      <c r="E357" s="1691"/>
      <c r="F357" s="1691"/>
      <c r="G357" s="1691"/>
    </row>
    <row r="358" spans="4:7" s="535" customFormat="1">
      <c r="D358" s="563"/>
      <c r="E358" s="1691"/>
      <c r="F358" s="1691"/>
      <c r="G358" s="1691"/>
    </row>
    <row r="359" spans="4:7" s="535" customFormat="1">
      <c r="D359" s="563"/>
      <c r="E359" s="1691"/>
      <c r="F359" s="1691"/>
      <c r="G359" s="1691"/>
    </row>
    <row r="360" spans="4:7" s="535" customFormat="1">
      <c r="D360" s="563"/>
      <c r="E360" s="1691"/>
      <c r="F360" s="1691"/>
      <c r="G360" s="1691"/>
    </row>
    <row r="361" spans="4:7" s="535" customFormat="1">
      <c r="D361" s="563"/>
      <c r="E361" s="1691"/>
      <c r="F361" s="1691"/>
      <c r="G361" s="1691"/>
    </row>
    <row r="362" spans="4:7" s="535" customFormat="1">
      <c r="D362" s="563"/>
      <c r="E362" s="1691"/>
      <c r="F362" s="1691"/>
      <c r="G362" s="1691"/>
    </row>
    <row r="363" spans="4:7" s="535" customFormat="1">
      <c r="D363" s="563"/>
      <c r="E363" s="1691"/>
      <c r="F363" s="1691"/>
      <c r="G363" s="1691"/>
    </row>
    <row r="364" spans="4:7" s="535" customFormat="1">
      <c r="D364" s="563"/>
      <c r="E364" s="1691"/>
      <c r="F364" s="1691"/>
      <c r="G364" s="1691"/>
    </row>
    <row r="365" spans="4:7" s="535" customFormat="1">
      <c r="D365" s="563"/>
      <c r="E365" s="1691"/>
      <c r="F365" s="1691"/>
      <c r="G365" s="1691"/>
    </row>
    <row r="366" spans="4:7" s="535" customFormat="1">
      <c r="D366" s="563"/>
      <c r="E366" s="1691"/>
      <c r="F366" s="1691"/>
      <c r="G366" s="1691"/>
    </row>
    <row r="367" spans="4:7" s="535" customFormat="1">
      <c r="D367" s="563"/>
      <c r="E367" s="1691"/>
      <c r="F367" s="1691"/>
      <c r="G367" s="1691"/>
    </row>
    <row r="368" spans="4:7" s="535" customFormat="1">
      <c r="D368" s="563"/>
      <c r="E368" s="1691"/>
      <c r="F368" s="1691"/>
      <c r="G368" s="1691"/>
    </row>
    <row r="369" spans="4:7" s="535" customFormat="1">
      <c r="D369" s="563"/>
      <c r="E369" s="1691"/>
      <c r="F369" s="1691"/>
      <c r="G369" s="1691"/>
    </row>
    <row r="370" spans="4:7" s="535" customFormat="1">
      <c r="D370" s="563"/>
      <c r="E370" s="1691"/>
      <c r="F370" s="1691"/>
      <c r="G370" s="1691"/>
    </row>
    <row r="371" spans="4:7" s="535" customFormat="1">
      <c r="D371" s="563"/>
      <c r="E371" s="1691"/>
      <c r="F371" s="1691"/>
      <c r="G371" s="1691"/>
    </row>
    <row r="372" spans="4:7" s="535" customFormat="1">
      <c r="D372" s="563"/>
      <c r="E372" s="1691"/>
      <c r="F372" s="1691"/>
      <c r="G372" s="1691"/>
    </row>
    <row r="373" spans="4:7" s="535" customFormat="1">
      <c r="D373" s="563"/>
      <c r="E373" s="1691"/>
      <c r="F373" s="1691"/>
      <c r="G373" s="1691"/>
    </row>
    <row r="374" spans="4:7" s="535" customFormat="1">
      <c r="D374" s="563"/>
      <c r="E374" s="1691"/>
      <c r="F374" s="1691"/>
      <c r="G374" s="1691"/>
    </row>
    <row r="375" spans="4:7" s="535" customFormat="1">
      <c r="D375" s="563"/>
      <c r="E375" s="1691"/>
      <c r="F375" s="1691"/>
      <c r="G375" s="1691"/>
    </row>
    <row r="376" spans="4:7" s="535" customFormat="1">
      <c r="D376" s="563"/>
      <c r="E376" s="1691"/>
      <c r="F376" s="1691"/>
      <c r="G376" s="1691"/>
    </row>
    <row r="377" spans="4:7" s="535" customFormat="1">
      <c r="D377" s="563"/>
      <c r="E377" s="1691"/>
      <c r="F377" s="1691"/>
      <c r="G377" s="1691"/>
    </row>
    <row r="378" spans="4:7" s="535" customFormat="1">
      <c r="D378" s="563"/>
      <c r="E378" s="1691"/>
      <c r="F378" s="1691"/>
      <c r="G378" s="1691"/>
    </row>
    <row r="379" spans="4:7" s="535" customFormat="1">
      <c r="D379" s="563"/>
      <c r="E379" s="1691"/>
      <c r="F379" s="1691"/>
      <c r="G379" s="1691"/>
    </row>
    <row r="380" spans="4:7" s="535" customFormat="1">
      <c r="D380" s="563"/>
      <c r="E380" s="1691"/>
      <c r="F380" s="1691"/>
      <c r="G380" s="1691"/>
    </row>
    <row r="381" spans="4:7" s="535" customFormat="1">
      <c r="D381" s="563"/>
      <c r="E381" s="1691"/>
      <c r="F381" s="1691"/>
      <c r="G381" s="1691"/>
    </row>
    <row r="382" spans="4:7" s="535" customFormat="1">
      <c r="D382" s="563"/>
      <c r="E382" s="1691"/>
      <c r="F382" s="1691"/>
      <c r="G382" s="1691"/>
    </row>
    <row r="383" spans="4:7" s="535" customFormat="1">
      <c r="D383" s="563"/>
      <c r="E383" s="1691"/>
      <c r="F383" s="1691"/>
      <c r="G383" s="1691"/>
    </row>
    <row r="384" spans="4:7" s="535" customFormat="1">
      <c r="D384" s="563"/>
      <c r="E384" s="1691"/>
      <c r="F384" s="1691"/>
      <c r="G384" s="1691"/>
    </row>
    <row r="385" spans="4:7" s="535" customFormat="1">
      <c r="D385" s="563"/>
      <c r="E385" s="1691"/>
      <c r="F385" s="1691"/>
      <c r="G385" s="1691"/>
    </row>
    <row r="386" spans="4:7" s="535" customFormat="1">
      <c r="D386" s="563"/>
      <c r="E386" s="1691"/>
      <c r="F386" s="1691"/>
      <c r="G386" s="1691"/>
    </row>
    <row r="387" spans="4:7" s="535" customFormat="1">
      <c r="D387" s="563"/>
      <c r="E387" s="1691"/>
      <c r="F387" s="1691"/>
      <c r="G387" s="1691"/>
    </row>
    <row r="388" spans="4:7" s="535" customFormat="1">
      <c r="D388" s="563"/>
      <c r="E388" s="1691"/>
      <c r="F388" s="1691"/>
      <c r="G388" s="1691"/>
    </row>
    <row r="389" spans="4:7" s="535" customFormat="1">
      <c r="D389" s="563"/>
      <c r="E389" s="1691"/>
      <c r="F389" s="1691"/>
      <c r="G389" s="1691"/>
    </row>
    <row r="390" spans="4:7" s="535" customFormat="1">
      <c r="D390" s="563"/>
      <c r="E390" s="1691"/>
      <c r="F390" s="1691"/>
      <c r="G390" s="1691"/>
    </row>
    <row r="391" spans="4:7" s="535" customFormat="1">
      <c r="D391" s="563"/>
      <c r="E391" s="1691"/>
      <c r="F391" s="1691"/>
      <c r="G391" s="1691"/>
    </row>
    <row r="392" spans="4:7" s="535" customFormat="1">
      <c r="D392" s="563"/>
      <c r="E392" s="1691"/>
      <c r="F392" s="1691"/>
      <c r="G392" s="1691"/>
    </row>
    <row r="393" spans="4:7" s="535" customFormat="1">
      <c r="D393" s="563"/>
      <c r="E393" s="1691"/>
      <c r="F393" s="1691"/>
      <c r="G393" s="1691"/>
    </row>
    <row r="394" spans="4:7" s="535" customFormat="1">
      <c r="D394" s="563"/>
      <c r="E394" s="1691"/>
      <c r="F394" s="1691"/>
      <c r="G394" s="1691"/>
    </row>
    <row r="395" spans="4:7" s="535" customFormat="1">
      <c r="D395" s="563"/>
      <c r="E395" s="1691"/>
      <c r="F395" s="1691"/>
      <c r="G395" s="1691"/>
    </row>
    <row r="396" spans="4:7" s="535" customFormat="1">
      <c r="D396" s="563"/>
      <c r="E396" s="1691"/>
      <c r="F396" s="1691"/>
      <c r="G396" s="1691"/>
    </row>
    <row r="397" spans="4:7" s="535" customFormat="1">
      <c r="D397" s="563"/>
      <c r="E397" s="1691"/>
      <c r="F397" s="1691"/>
      <c r="G397" s="1691"/>
    </row>
    <row r="398" spans="4:7" s="535" customFormat="1">
      <c r="D398" s="563"/>
      <c r="E398" s="1691"/>
      <c r="F398" s="1691"/>
      <c r="G398" s="1691"/>
    </row>
    <row r="399" spans="4:7" s="535" customFormat="1">
      <c r="D399" s="563"/>
      <c r="E399" s="1691"/>
      <c r="F399" s="1691"/>
      <c r="G399" s="1691"/>
    </row>
    <row r="400" spans="4:7" s="535" customFormat="1">
      <c r="D400" s="563"/>
      <c r="E400" s="1691"/>
      <c r="F400" s="1691"/>
      <c r="G400" s="1691"/>
    </row>
    <row r="401" spans="4:7" s="535" customFormat="1">
      <c r="D401" s="563"/>
      <c r="E401" s="1691"/>
      <c r="F401" s="1691"/>
      <c r="G401" s="1691"/>
    </row>
    <row r="402" spans="4:7" s="535" customFormat="1">
      <c r="D402" s="563"/>
      <c r="E402" s="1691"/>
      <c r="F402" s="1691"/>
      <c r="G402" s="1691"/>
    </row>
    <row r="403" spans="4:7" s="535" customFormat="1">
      <c r="D403" s="563"/>
      <c r="E403" s="1691"/>
      <c r="F403" s="1691"/>
      <c r="G403" s="1691"/>
    </row>
    <row r="404" spans="4:7" s="535" customFormat="1">
      <c r="D404" s="563"/>
      <c r="E404" s="1691"/>
      <c r="F404" s="1691"/>
      <c r="G404" s="1691"/>
    </row>
    <row r="405" spans="4:7" s="535" customFormat="1">
      <c r="D405" s="563"/>
      <c r="E405" s="1691"/>
      <c r="F405" s="1691"/>
      <c r="G405" s="1691"/>
    </row>
    <row r="406" spans="4:7" s="535" customFormat="1">
      <c r="D406" s="563"/>
      <c r="E406" s="1691"/>
      <c r="F406" s="1691"/>
      <c r="G406" s="1691"/>
    </row>
    <row r="407" spans="4:7" s="535" customFormat="1">
      <c r="D407" s="563"/>
      <c r="E407" s="1691"/>
      <c r="F407" s="1691"/>
      <c r="G407" s="1691"/>
    </row>
    <row r="408" spans="4:7" s="535" customFormat="1">
      <c r="D408" s="563"/>
      <c r="E408" s="1691"/>
      <c r="F408" s="1691"/>
      <c r="G408" s="1691"/>
    </row>
    <row r="409" spans="4:7" s="535" customFormat="1">
      <c r="D409" s="563"/>
      <c r="E409" s="1691"/>
      <c r="F409" s="1691"/>
      <c r="G409" s="1691"/>
    </row>
    <row r="410" spans="4:7" s="535" customFormat="1">
      <c r="D410" s="563"/>
      <c r="E410" s="1691"/>
      <c r="F410" s="1691"/>
      <c r="G410" s="1691"/>
    </row>
    <row r="411" spans="4:7" s="535" customFormat="1">
      <c r="D411" s="563"/>
      <c r="E411" s="1691"/>
      <c r="F411" s="1691"/>
      <c r="G411" s="1691"/>
    </row>
    <row r="412" spans="4:7" s="535" customFormat="1">
      <c r="D412" s="563"/>
      <c r="E412" s="1691"/>
      <c r="F412" s="1691"/>
      <c r="G412" s="1691"/>
    </row>
    <row r="413" spans="4:7" s="535" customFormat="1">
      <c r="D413" s="563"/>
      <c r="E413" s="1691"/>
      <c r="F413" s="1691"/>
      <c r="G413" s="1691"/>
    </row>
    <row r="414" spans="4:7" s="535" customFormat="1">
      <c r="D414" s="563"/>
      <c r="E414" s="1691"/>
      <c r="F414" s="1691"/>
      <c r="G414" s="1691"/>
    </row>
    <row r="415" spans="4:7" s="535" customFormat="1">
      <c r="D415" s="563"/>
      <c r="E415" s="1691"/>
      <c r="F415" s="1691"/>
      <c r="G415" s="1691"/>
    </row>
    <row r="416" spans="4:7" s="535" customFormat="1">
      <c r="D416" s="563"/>
      <c r="E416" s="1691"/>
      <c r="F416" s="1691"/>
      <c r="G416" s="1691"/>
    </row>
    <row r="417" spans="4:7" s="535" customFormat="1">
      <c r="D417" s="563"/>
      <c r="E417" s="1691"/>
      <c r="F417" s="1691"/>
      <c r="G417" s="1691"/>
    </row>
    <row r="418" spans="4:7" s="535" customFormat="1">
      <c r="D418" s="563"/>
      <c r="E418" s="1691"/>
      <c r="F418" s="1691"/>
      <c r="G418" s="1691"/>
    </row>
    <row r="419" spans="4:7" s="535" customFormat="1">
      <c r="D419" s="563"/>
      <c r="E419" s="1691"/>
      <c r="F419" s="1691"/>
      <c r="G419" s="1691"/>
    </row>
    <row r="420" spans="4:7" s="535" customFormat="1">
      <c r="D420" s="563"/>
      <c r="E420" s="1691"/>
      <c r="F420" s="1691"/>
      <c r="G420" s="1691"/>
    </row>
    <row r="421" spans="4:7" s="535" customFormat="1">
      <c r="D421" s="563"/>
      <c r="E421" s="1691"/>
      <c r="F421" s="1691"/>
      <c r="G421" s="1691"/>
    </row>
    <row r="422" spans="4:7" s="535" customFormat="1">
      <c r="D422" s="563"/>
      <c r="E422" s="1691"/>
      <c r="F422" s="1691"/>
      <c r="G422" s="1691"/>
    </row>
    <row r="423" spans="4:7" s="535" customFormat="1">
      <c r="D423" s="563"/>
      <c r="E423" s="1691"/>
      <c r="F423" s="1691"/>
      <c r="G423" s="1691"/>
    </row>
    <row r="424" spans="4:7" s="535" customFormat="1">
      <c r="D424" s="563"/>
      <c r="E424" s="1691"/>
      <c r="F424" s="1691"/>
      <c r="G424" s="1691"/>
    </row>
    <row r="425" spans="4:7" s="535" customFormat="1">
      <c r="D425" s="563"/>
      <c r="E425" s="1691"/>
      <c r="F425" s="1691"/>
      <c r="G425" s="1691"/>
    </row>
    <row r="426" spans="4:7" s="535" customFormat="1">
      <c r="D426" s="563"/>
      <c r="E426" s="1691"/>
      <c r="F426" s="1691"/>
      <c r="G426" s="1691"/>
    </row>
    <row r="427" spans="4:7" s="535" customFormat="1">
      <c r="D427" s="563"/>
      <c r="E427" s="1691"/>
      <c r="F427" s="1691"/>
      <c r="G427" s="1691"/>
    </row>
    <row r="428" spans="4:7" s="535" customFormat="1">
      <c r="D428" s="563"/>
      <c r="E428" s="1691"/>
      <c r="F428" s="1691"/>
      <c r="G428" s="1691"/>
    </row>
    <row r="429" spans="4:7" s="535" customFormat="1">
      <c r="D429" s="563"/>
      <c r="E429" s="1691"/>
      <c r="F429" s="1691"/>
      <c r="G429" s="1691"/>
    </row>
    <row r="430" spans="4:7" s="535" customFormat="1">
      <c r="D430" s="563"/>
      <c r="E430" s="1691"/>
      <c r="F430" s="1691"/>
      <c r="G430" s="1691"/>
    </row>
    <row r="431" spans="4:7" s="535" customFormat="1">
      <c r="D431" s="563"/>
      <c r="E431" s="1691"/>
      <c r="F431" s="1691"/>
      <c r="G431" s="1691"/>
    </row>
    <row r="432" spans="4:7" s="535" customFormat="1">
      <c r="D432" s="563"/>
      <c r="E432" s="1691"/>
      <c r="F432" s="1691"/>
      <c r="G432" s="1691"/>
    </row>
    <row r="433" spans="4:7" s="535" customFormat="1">
      <c r="D433" s="563"/>
      <c r="E433" s="1691"/>
      <c r="F433" s="1691"/>
      <c r="G433" s="1691"/>
    </row>
    <row r="434" spans="4:7" s="535" customFormat="1">
      <c r="D434" s="563"/>
      <c r="E434" s="1691"/>
      <c r="F434" s="1691"/>
      <c r="G434" s="1691"/>
    </row>
    <row r="435" spans="4:7" s="535" customFormat="1">
      <c r="D435" s="563"/>
      <c r="E435" s="1691"/>
      <c r="F435" s="1691"/>
      <c r="G435" s="1691"/>
    </row>
    <row r="436" spans="4:7" s="535" customFormat="1">
      <c r="D436" s="563"/>
      <c r="E436" s="1691"/>
      <c r="F436" s="1691"/>
      <c r="G436" s="1691"/>
    </row>
    <row r="437" spans="4:7" s="535" customFormat="1">
      <c r="D437" s="563"/>
      <c r="E437" s="1691"/>
      <c r="F437" s="1691"/>
      <c r="G437" s="1691"/>
    </row>
    <row r="438" spans="4:7" s="535" customFormat="1">
      <c r="D438" s="563"/>
      <c r="E438" s="1691"/>
      <c r="F438" s="1691"/>
      <c r="G438" s="1691"/>
    </row>
    <row r="439" spans="4:7" s="535" customFormat="1">
      <c r="D439" s="563"/>
      <c r="E439" s="1691"/>
      <c r="F439" s="1691"/>
      <c r="G439" s="1691"/>
    </row>
    <row r="440" spans="4:7" s="535" customFormat="1">
      <c r="D440" s="563"/>
      <c r="E440" s="1691"/>
      <c r="F440" s="1691"/>
      <c r="G440" s="1691"/>
    </row>
    <row r="441" spans="4:7" s="535" customFormat="1">
      <c r="D441" s="563"/>
      <c r="E441" s="1691"/>
      <c r="F441" s="1691"/>
      <c r="G441" s="1691"/>
    </row>
    <row r="442" spans="4:7" s="535" customFormat="1">
      <c r="D442" s="563"/>
      <c r="E442" s="1691"/>
      <c r="F442" s="1691"/>
      <c r="G442" s="1691"/>
    </row>
    <row r="443" spans="4:7" s="535" customFormat="1">
      <c r="D443" s="563"/>
      <c r="E443" s="1691"/>
      <c r="F443" s="1691"/>
      <c r="G443" s="1691"/>
    </row>
    <row r="444" spans="4:7" s="535" customFormat="1">
      <c r="D444" s="563"/>
      <c r="E444" s="1691"/>
      <c r="F444" s="1691"/>
      <c r="G444" s="1691"/>
    </row>
    <row r="445" spans="4:7" s="535" customFormat="1">
      <c r="D445" s="563"/>
      <c r="E445" s="1691"/>
      <c r="F445" s="1691"/>
      <c r="G445" s="1691"/>
    </row>
    <row r="446" spans="4:7" s="535" customFormat="1">
      <c r="D446" s="563"/>
      <c r="E446" s="1691"/>
      <c r="F446" s="1691"/>
      <c r="G446" s="1691"/>
    </row>
    <row r="447" spans="4:7" s="535" customFormat="1">
      <c r="D447" s="563"/>
      <c r="E447" s="1691"/>
      <c r="F447" s="1691"/>
      <c r="G447" s="1691"/>
    </row>
    <row r="448" spans="4:7" s="535" customFormat="1">
      <c r="D448" s="563"/>
      <c r="E448" s="1691"/>
      <c r="F448" s="1691"/>
      <c r="G448" s="1691"/>
    </row>
    <row r="449" spans="4:7" s="535" customFormat="1">
      <c r="D449" s="563"/>
      <c r="E449" s="1691"/>
      <c r="F449" s="1691"/>
      <c r="G449" s="1691"/>
    </row>
    <row r="450" spans="4:7" s="535" customFormat="1">
      <c r="D450" s="563"/>
      <c r="E450" s="1691"/>
      <c r="F450" s="1691"/>
      <c r="G450" s="1691"/>
    </row>
    <row r="451" spans="4:7" s="535" customFormat="1">
      <c r="D451" s="563"/>
      <c r="E451" s="1691"/>
      <c r="F451" s="1691"/>
      <c r="G451" s="1691"/>
    </row>
    <row r="452" spans="4:7" s="535" customFormat="1">
      <c r="D452" s="563"/>
      <c r="E452" s="1691"/>
      <c r="F452" s="1691"/>
      <c r="G452" s="1691"/>
    </row>
    <row r="453" spans="4:7" s="535" customFormat="1">
      <c r="D453" s="563"/>
      <c r="E453" s="1691"/>
      <c r="F453" s="1691"/>
      <c r="G453" s="1691"/>
    </row>
    <row r="454" spans="4:7" s="535" customFormat="1">
      <c r="D454" s="563"/>
      <c r="E454" s="1691"/>
      <c r="F454" s="1691"/>
      <c r="G454" s="1691"/>
    </row>
    <row r="455" spans="4:7" s="535" customFormat="1">
      <c r="D455" s="563"/>
      <c r="E455" s="1691"/>
      <c r="F455" s="1691"/>
      <c r="G455" s="1691"/>
    </row>
    <row r="456" spans="4:7" s="535" customFormat="1">
      <c r="D456" s="563"/>
      <c r="E456" s="1691"/>
      <c r="F456" s="1691"/>
      <c r="G456" s="1691"/>
    </row>
    <row r="457" spans="4:7" s="535" customFormat="1">
      <c r="D457" s="563"/>
      <c r="E457" s="1691"/>
      <c r="F457" s="1691"/>
      <c r="G457" s="1691"/>
    </row>
    <row r="458" spans="4:7" s="535" customFormat="1">
      <c r="D458" s="563"/>
      <c r="E458" s="1691"/>
      <c r="F458" s="1691"/>
      <c r="G458" s="1691"/>
    </row>
    <row r="459" spans="4:7" s="535" customFormat="1">
      <c r="D459" s="563"/>
      <c r="E459" s="1691"/>
      <c r="F459" s="1691"/>
      <c r="G459" s="1691"/>
    </row>
    <row r="460" spans="4:7" s="535" customFormat="1">
      <c r="D460" s="563"/>
      <c r="E460" s="1691"/>
      <c r="F460" s="1691"/>
      <c r="G460" s="1691"/>
    </row>
    <row r="461" spans="4:7" s="535" customFormat="1">
      <c r="D461" s="563"/>
      <c r="E461" s="1691"/>
      <c r="F461" s="1691"/>
      <c r="G461" s="1691"/>
    </row>
    <row r="462" spans="4:7" s="535" customFormat="1">
      <c r="D462" s="563"/>
      <c r="E462" s="1691"/>
      <c r="F462" s="1691"/>
      <c r="G462" s="1691"/>
    </row>
    <row r="463" spans="4:7" s="535" customFormat="1">
      <c r="D463" s="563"/>
      <c r="E463" s="1691"/>
      <c r="F463" s="1691"/>
      <c r="G463" s="1691"/>
    </row>
    <row r="464" spans="4:7" s="535" customFormat="1">
      <c r="D464" s="563"/>
      <c r="E464" s="1691"/>
      <c r="F464" s="1691"/>
      <c r="G464" s="1691"/>
    </row>
    <row r="465" spans="4:7" s="535" customFormat="1">
      <c r="D465" s="563"/>
      <c r="E465" s="1691"/>
      <c r="F465" s="1691"/>
      <c r="G465" s="1691"/>
    </row>
  </sheetData>
  <mergeCells count="2">
    <mergeCell ref="E10:G10"/>
    <mergeCell ref="E11:G11"/>
  </mergeCells>
  <hyperlinks>
    <hyperlink ref="H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1" orientation="portrait"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92D050"/>
    <pageSetUpPr fitToPage="1"/>
  </sheetPr>
  <dimension ref="A1:U91"/>
  <sheetViews>
    <sheetView showGridLines="0" view="pageBreakPreview" zoomScale="80" zoomScaleNormal="100" zoomScaleSheetLayoutView="80" workbookViewId="0">
      <pane ySplit="14" topLeftCell="A15" activePane="bottomLeft" state="frozen"/>
      <selection activeCell="F2" sqref="F2"/>
      <selection pane="bottomLeft" activeCell="O1" sqref="O1:O2"/>
    </sheetView>
  </sheetViews>
  <sheetFormatPr defaultColWidth="10.42578125" defaultRowHeight="16.5"/>
  <cols>
    <col min="1" max="1" width="1.140625" style="399" customWidth="1"/>
    <col min="2" max="2" width="12.85546875" style="399" customWidth="1"/>
    <col min="3" max="3" width="6.28515625" style="399" customWidth="1"/>
    <col min="4" max="4" width="15.5703125" style="400" customWidth="1"/>
    <col min="5" max="5" width="1.140625" style="400" customWidth="1"/>
    <col min="6" max="6" width="13" style="401" customWidth="1"/>
    <col min="7" max="7" width="1.140625" style="400" customWidth="1"/>
    <col min="8" max="8" width="13" style="401" customWidth="1"/>
    <col min="9" max="9" width="1.140625" style="401" customWidth="1"/>
    <col min="10" max="10" width="18.28515625" style="401" customWidth="1"/>
    <col min="11" max="11" width="1.140625" style="400" customWidth="1"/>
    <col min="12" max="12" width="17.7109375" style="401" customWidth="1"/>
    <col min="13" max="13" width="1.140625" style="401" customWidth="1"/>
    <col min="14" max="14" width="17.7109375" style="401" customWidth="1"/>
    <col min="15" max="15" width="1.140625" style="401" customWidth="1"/>
    <col min="16" max="16" width="12.5703125" style="399" customWidth="1"/>
    <col min="17" max="17" width="11" style="399" customWidth="1"/>
    <col min="18" max="18" width="1" style="399" customWidth="1"/>
    <col min="19" max="19" width="11" style="399" customWidth="1"/>
    <col min="20" max="20" width="12.5703125" style="399" customWidth="1"/>
    <col min="21" max="21" width="11" style="399" customWidth="1"/>
    <col min="22" max="16384" width="10.42578125" style="399"/>
  </cols>
  <sheetData>
    <row r="1" spans="1:19">
      <c r="O1" s="2380" t="s">
        <v>110</v>
      </c>
    </row>
    <row r="2" spans="1:19">
      <c r="O2" s="2381" t="s">
        <v>111</v>
      </c>
    </row>
    <row r="3" spans="1:19" ht="8.1" customHeight="1">
      <c r="G3" s="399"/>
    </row>
    <row r="4" spans="1:19" ht="8.1" customHeight="1"/>
    <row r="5" spans="1:19" s="1902" customFormat="1" ht="20.100000000000001" customHeight="1">
      <c r="B5" s="1903" t="s">
        <v>1455</v>
      </c>
      <c r="C5" s="1904" t="s">
        <v>1149</v>
      </c>
      <c r="D5" s="1905"/>
      <c r="E5" s="1905"/>
      <c r="F5" s="1906"/>
      <c r="G5" s="1905"/>
      <c r="H5" s="1906"/>
      <c r="I5" s="1906"/>
      <c r="J5" s="1906"/>
      <c r="K5" s="1905"/>
      <c r="L5" s="1906"/>
      <c r="M5" s="1906"/>
      <c r="N5" s="1906"/>
      <c r="O5" s="1906"/>
      <c r="P5" s="1907"/>
      <c r="Q5" s="1907"/>
      <c r="R5" s="1907"/>
      <c r="S5" s="1907"/>
    </row>
    <row r="6" spans="1:19" s="1908" customFormat="1" ht="20.100000000000001" customHeight="1">
      <c r="B6" s="1909" t="s">
        <v>1456</v>
      </c>
      <c r="C6" s="1910" t="s">
        <v>1150</v>
      </c>
      <c r="D6" s="1911"/>
      <c r="E6" s="1911"/>
      <c r="F6" s="1909"/>
      <c r="G6" s="1911"/>
      <c r="H6" s="1909"/>
      <c r="I6" s="1909"/>
      <c r="J6" s="1909"/>
      <c r="K6" s="1911"/>
      <c r="L6" s="1909"/>
      <c r="M6" s="1909"/>
      <c r="N6" s="1909"/>
      <c r="O6" s="1909"/>
      <c r="P6" s="1910"/>
      <c r="Q6" s="1910"/>
      <c r="R6" s="1910"/>
      <c r="S6" s="1910"/>
    </row>
    <row r="7" spans="1:19" s="402" customFormat="1" ht="16.5" customHeight="1">
      <c r="B7" s="165"/>
      <c r="C7" s="166"/>
      <c r="D7" s="167"/>
      <c r="E7" s="167"/>
      <c r="F7" s="165"/>
      <c r="G7" s="167"/>
      <c r="H7" s="165"/>
      <c r="I7" s="165"/>
      <c r="J7" s="165"/>
      <c r="K7" s="167"/>
      <c r="L7" s="165"/>
      <c r="M7" s="165"/>
      <c r="N7" s="165"/>
      <c r="O7" s="165"/>
      <c r="P7" s="166"/>
      <c r="Q7" s="166"/>
      <c r="R7" s="166"/>
      <c r="S7" s="166"/>
    </row>
    <row r="8" spans="1:19" s="403" customFormat="1" ht="9.9499999999999993" customHeight="1" thickBot="1">
      <c r="B8" s="404"/>
      <c r="C8" s="404"/>
      <c r="D8" s="405"/>
      <c r="E8" s="405"/>
      <c r="F8" s="171"/>
      <c r="G8" s="405"/>
      <c r="H8" s="171"/>
      <c r="I8" s="171"/>
      <c r="J8" s="171"/>
      <c r="K8" s="405"/>
      <c r="L8" s="171"/>
      <c r="M8" s="171"/>
      <c r="N8" s="171"/>
      <c r="O8" s="171"/>
    </row>
    <row r="9" spans="1:19" s="411" customFormat="1" ht="5.25" customHeight="1" thickTop="1">
      <c r="A9" s="406"/>
      <c r="B9" s="407"/>
      <c r="C9" s="408"/>
      <c r="D9" s="409"/>
      <c r="E9" s="409"/>
      <c r="F9" s="410"/>
      <c r="G9" s="409"/>
      <c r="H9" s="410"/>
      <c r="I9" s="410"/>
      <c r="J9" s="410"/>
      <c r="K9" s="409"/>
      <c r="L9" s="410"/>
      <c r="M9" s="410"/>
      <c r="N9" s="410"/>
      <c r="O9" s="410"/>
    </row>
    <row r="10" spans="1:19" s="411" customFormat="1" ht="15" customHeight="1">
      <c r="A10" s="412"/>
      <c r="B10" s="413" t="s">
        <v>0</v>
      </c>
      <c r="C10" s="414"/>
      <c r="D10" s="415" t="s">
        <v>1</v>
      </c>
      <c r="E10" s="416"/>
      <c r="F10" s="417" t="s">
        <v>2</v>
      </c>
      <c r="G10" s="418"/>
      <c r="H10" s="417" t="s">
        <v>806</v>
      </c>
      <c r="I10" s="417"/>
      <c r="J10" s="417" t="s">
        <v>809</v>
      </c>
      <c r="K10" s="418"/>
      <c r="L10" s="417" t="s">
        <v>810</v>
      </c>
      <c r="M10" s="417"/>
      <c r="N10" s="417" t="s">
        <v>812</v>
      </c>
      <c r="O10" s="415"/>
    </row>
    <row r="11" spans="1:19" s="411" customFormat="1" ht="15" customHeight="1">
      <c r="A11" s="412"/>
      <c r="B11" s="412" t="s">
        <v>5</v>
      </c>
      <c r="C11" s="414"/>
      <c r="D11" s="416" t="s">
        <v>6</v>
      </c>
      <c r="E11" s="416"/>
      <c r="F11" s="418" t="s">
        <v>7</v>
      </c>
      <c r="G11" s="418"/>
      <c r="H11" s="418" t="s">
        <v>808</v>
      </c>
      <c r="I11" s="417"/>
      <c r="J11" s="417" t="s">
        <v>824</v>
      </c>
      <c r="K11" s="418"/>
      <c r="L11" s="418" t="s">
        <v>811</v>
      </c>
      <c r="M11" s="418"/>
      <c r="N11" s="418" t="s">
        <v>813</v>
      </c>
      <c r="O11" s="415"/>
    </row>
    <row r="12" spans="1:19" s="411" customFormat="1" ht="15.95" customHeight="1">
      <c r="A12" s="412"/>
      <c r="C12" s="419"/>
      <c r="E12" s="416"/>
      <c r="F12" s="418"/>
      <c r="G12" s="418"/>
      <c r="H12" s="418"/>
      <c r="I12" s="418"/>
      <c r="J12" s="418" t="s">
        <v>825</v>
      </c>
      <c r="K12" s="418"/>
      <c r="L12" s="418"/>
      <c r="M12" s="418"/>
      <c r="N12" s="418"/>
      <c r="O12" s="416"/>
    </row>
    <row r="13" spans="1:19" s="411" customFormat="1" ht="15.95" customHeight="1">
      <c r="A13" s="412"/>
      <c r="B13" s="412"/>
      <c r="C13" s="419"/>
      <c r="D13" s="416"/>
      <c r="E13" s="416"/>
      <c r="F13" s="418"/>
      <c r="G13" s="418"/>
      <c r="H13" s="418"/>
      <c r="I13" s="418"/>
      <c r="J13" s="420" t="s">
        <v>826</v>
      </c>
      <c r="K13" s="418"/>
      <c r="L13" s="418"/>
      <c r="M13" s="418"/>
      <c r="N13" s="418"/>
      <c r="O13" s="416"/>
    </row>
    <row r="14" spans="1:19" s="411" customFormat="1" ht="7.5" customHeight="1">
      <c r="A14" s="421"/>
      <c r="B14" s="421"/>
      <c r="C14" s="422"/>
      <c r="D14" s="423"/>
      <c r="E14" s="423"/>
      <c r="F14" s="424"/>
      <c r="G14" s="425"/>
      <c r="H14" s="424"/>
      <c r="I14" s="424"/>
      <c r="J14" s="424"/>
      <c r="K14" s="425"/>
      <c r="L14" s="424"/>
      <c r="M14" s="424"/>
      <c r="N14" s="424"/>
      <c r="O14" s="424"/>
    </row>
    <row r="15" spans="1:19" ht="6.95" customHeight="1">
      <c r="B15" s="426"/>
      <c r="C15" s="426"/>
      <c r="D15" s="427"/>
      <c r="E15" s="427"/>
      <c r="F15" s="428"/>
      <c r="G15" s="429"/>
      <c r="H15" s="428"/>
      <c r="I15" s="428"/>
      <c r="J15" s="428"/>
      <c r="K15" s="429"/>
      <c r="L15" s="428"/>
      <c r="M15" s="428"/>
      <c r="N15" s="428"/>
      <c r="O15" s="428"/>
    </row>
    <row r="16" spans="1:19" s="430" customFormat="1" ht="15" customHeight="1">
      <c r="B16" s="431" t="s">
        <v>12</v>
      </c>
      <c r="C16" s="431"/>
      <c r="D16" s="200">
        <v>2022</v>
      </c>
      <c r="E16" s="434"/>
      <c r="F16" s="202">
        <f>SUM(F20,F24,F28,F32,F36,F40,F44,F48,F52,F56,F60,F64,F68,F72,F76,F80)</f>
        <v>419</v>
      </c>
      <c r="G16" s="432"/>
      <c r="H16" s="202">
        <f>SUM(H20,H24,H28,H32,H36,H40,H44,H48,H52,H56,H60,H64,H68,H72,H76,H80)</f>
        <v>54</v>
      </c>
      <c r="I16" s="202"/>
      <c r="J16" s="202">
        <f>SUM(J20,J24,J28,J32,J36,J40,J44,J48,J52,J56,J60,J64,J68,J72,J76,J80)</f>
        <v>10</v>
      </c>
      <c r="K16" s="433"/>
      <c r="L16" s="202">
        <f>SUM(L20,L24,L28,L32,L36,L40,L44,L48,L52,L56,L60,L64,L68,L72,L76,L80)</f>
        <v>39</v>
      </c>
      <c r="M16" s="202"/>
      <c r="N16" s="202">
        <f>SUM(N20,N24,N28,N32,N36,N40,N44,N48,N52,N56,N60,N64,N68,N72,N76,N80)</f>
        <v>316</v>
      </c>
      <c r="O16" s="202"/>
    </row>
    <row r="17" spans="2:20" s="430" customFormat="1" ht="15" customHeight="1">
      <c r="B17" s="431"/>
      <c r="C17" s="431"/>
      <c r="D17" s="200">
        <v>2023</v>
      </c>
      <c r="E17" s="434"/>
      <c r="F17" s="202">
        <f>SUM(F21,F25,F29,F33,F37,F41,F45,F49,F53,F57,F61,F65,F69,F73,F77,F81)</f>
        <v>388</v>
      </c>
      <c r="G17" s="432"/>
      <c r="H17" s="202">
        <f>SUM(H21,H25,H29,H33,H37,H41,H45,H49,H53,H57,H61,H65,H69,H73,H77,H81)</f>
        <v>62</v>
      </c>
      <c r="I17" s="202"/>
      <c r="J17" s="202">
        <f>SUM(J21,J25,J29,J33,J37,J41,J45,J49,J53,J57,J61,J65,J69,J73,J77,J81)</f>
        <v>10</v>
      </c>
      <c r="K17" s="433"/>
      <c r="L17" s="202">
        <f>SUM(L21,L25,L29,L33,L37,L41,L45,L49,L53,L57,L61,L65,L69,L73,L77,L81)</f>
        <v>32</v>
      </c>
      <c r="M17" s="202"/>
      <c r="N17" s="202">
        <f>SUM(N21,N25,N29,N33,N37,N41,N45,N49,N53,N57,N61,N65,N69,N73,N77,N81)</f>
        <v>284</v>
      </c>
      <c r="O17" s="202"/>
    </row>
    <row r="18" spans="2:20" s="430" customFormat="1" ht="15" customHeight="1">
      <c r="B18" s="431"/>
      <c r="C18" s="431"/>
      <c r="D18" s="200">
        <v>2024</v>
      </c>
      <c r="F18" s="202">
        <f>SUM(F22,F26,F30,F34,F38,F42,F46,F50,F54,F58,F62,F66,F70,F74,F78,F82)</f>
        <v>381</v>
      </c>
      <c r="G18" s="432"/>
      <c r="H18" s="202">
        <f>SUM(H22,H26,H30,H34,H38,H42,H46,H50,H54,H58,H62,H66,H70,H74,H78,H82)</f>
        <v>64</v>
      </c>
      <c r="I18" s="202"/>
      <c r="J18" s="202">
        <f>SUM(J22,J26,J30,J34,J38,J42,J46,J50,J54,J58,J62,J66,J70,J74,J78,J82)</f>
        <v>11</v>
      </c>
      <c r="K18" s="433"/>
      <c r="L18" s="202">
        <f>SUM(L22,L26,L30,L34,L38,L42,L46,L50,L54,L58,L62,L66,L70,L74,L78,L82)</f>
        <v>36</v>
      </c>
      <c r="M18" s="202"/>
      <c r="N18" s="202">
        <f>SUM(N22,N26,N30,N34,N38,N42,N46,N50,N54,N58,N62,N66,N70,N74,N78,N82)</f>
        <v>270</v>
      </c>
      <c r="O18" s="202"/>
    </row>
    <row r="19" spans="2:20" s="430" customFormat="1" ht="8.1" customHeight="1">
      <c r="B19" s="431"/>
      <c r="C19" s="431"/>
      <c r="D19" s="205"/>
      <c r="E19" s="434"/>
      <c r="F19" s="435"/>
      <c r="G19" s="436"/>
      <c r="H19" s="56"/>
      <c r="I19" s="56"/>
      <c r="J19" s="56"/>
      <c r="K19" s="437"/>
      <c r="L19" s="56"/>
      <c r="M19" s="56"/>
      <c r="N19" s="56"/>
      <c r="O19" s="202"/>
      <c r="P19" s="202"/>
      <c r="Q19" s="438"/>
      <c r="R19" s="439"/>
      <c r="S19" s="202"/>
      <c r="T19" s="202"/>
    </row>
    <row r="20" spans="2:20" s="430" customFormat="1" ht="15" customHeight="1">
      <c r="B20" s="440" t="s">
        <v>13</v>
      </c>
      <c r="C20" s="440"/>
      <c r="D20" s="205">
        <v>2022</v>
      </c>
      <c r="E20" s="434"/>
      <c r="F20" s="435">
        <f>SUM(H20:N20)</f>
        <v>27</v>
      </c>
      <c r="G20" s="436"/>
      <c r="H20" s="56">
        <v>2</v>
      </c>
      <c r="I20" s="56"/>
      <c r="J20" s="56">
        <v>3</v>
      </c>
      <c r="K20" s="437"/>
      <c r="L20" s="56">
        <v>3</v>
      </c>
      <c r="M20" s="56"/>
      <c r="N20" s="56">
        <v>19</v>
      </c>
      <c r="O20" s="56"/>
      <c r="P20" s="56"/>
      <c r="Q20" s="441"/>
      <c r="R20" s="442"/>
    </row>
    <row r="21" spans="2:20" s="430" customFormat="1" ht="15" customHeight="1">
      <c r="B21" s="440"/>
      <c r="C21" s="440"/>
      <c r="D21" s="205">
        <v>2023</v>
      </c>
      <c r="E21" s="434"/>
      <c r="F21" s="435">
        <f t="shared" ref="F21" si="0">SUM(H21:N21)</f>
        <v>24</v>
      </c>
      <c r="G21" s="436"/>
      <c r="H21" s="56">
        <v>2</v>
      </c>
      <c r="I21" s="56"/>
      <c r="J21" s="56">
        <v>3</v>
      </c>
      <c r="K21" s="437"/>
      <c r="L21" s="56">
        <v>2</v>
      </c>
      <c r="M21" s="56"/>
      <c r="N21" s="56">
        <v>17</v>
      </c>
      <c r="O21" s="56"/>
      <c r="P21" s="56"/>
      <c r="Q21" s="441"/>
      <c r="R21" s="442"/>
      <c r="S21" s="56"/>
      <c r="T21" s="56"/>
    </row>
    <row r="22" spans="2:20" s="430" customFormat="1" ht="15" customHeight="1">
      <c r="B22" s="440"/>
      <c r="C22" s="440"/>
      <c r="D22" s="205">
        <v>2024</v>
      </c>
      <c r="F22" s="435">
        <f>SUM(H22:N22)</f>
        <v>25</v>
      </c>
      <c r="G22" s="436"/>
      <c r="H22" s="56">
        <v>2</v>
      </c>
      <c r="I22" s="56"/>
      <c r="J22" s="56">
        <v>3</v>
      </c>
      <c r="K22" s="437"/>
      <c r="L22" s="56">
        <v>3</v>
      </c>
      <c r="M22" s="56"/>
      <c r="N22" s="56">
        <v>17</v>
      </c>
      <c r="O22" s="56"/>
      <c r="P22" s="56"/>
      <c r="Q22" s="441"/>
      <c r="R22" s="442"/>
      <c r="S22" s="56"/>
      <c r="T22" s="56"/>
    </row>
    <row r="23" spans="2:20" s="430" customFormat="1" ht="8.1" customHeight="1">
      <c r="B23" s="440"/>
      <c r="C23" s="440"/>
      <c r="D23" s="205"/>
      <c r="E23" s="434"/>
      <c r="F23" s="435"/>
      <c r="G23" s="436"/>
      <c r="H23" s="56"/>
      <c r="I23" s="56"/>
      <c r="J23" s="56"/>
      <c r="K23" s="437"/>
      <c r="L23" s="56"/>
      <c r="M23" s="56"/>
      <c r="N23" s="56"/>
      <c r="O23" s="56"/>
      <c r="P23" s="56"/>
      <c r="Q23" s="441"/>
      <c r="R23" s="442"/>
      <c r="S23" s="56"/>
      <c r="T23" s="56"/>
    </row>
    <row r="24" spans="2:20" s="430" customFormat="1" ht="15" customHeight="1">
      <c r="B24" s="440" t="s">
        <v>14</v>
      </c>
      <c r="C24" s="440"/>
      <c r="D24" s="205">
        <v>2022</v>
      </c>
      <c r="E24" s="434"/>
      <c r="F24" s="435">
        <f>SUM(H24:N24)</f>
        <v>9</v>
      </c>
      <c r="G24" s="436"/>
      <c r="H24" s="56">
        <v>3</v>
      </c>
      <c r="I24" s="56"/>
      <c r="J24" s="56" t="s">
        <v>29</v>
      </c>
      <c r="K24" s="437"/>
      <c r="L24" s="56" t="s">
        <v>29</v>
      </c>
      <c r="M24" s="56"/>
      <c r="N24" s="56">
        <v>6</v>
      </c>
      <c r="O24" s="395"/>
      <c r="P24" s="56"/>
      <c r="Q24" s="441"/>
      <c r="R24" s="442"/>
    </row>
    <row r="25" spans="2:20" s="430" customFormat="1" ht="15" customHeight="1">
      <c r="B25" s="440"/>
      <c r="C25" s="440"/>
      <c r="D25" s="205">
        <v>2023</v>
      </c>
      <c r="E25" s="434"/>
      <c r="F25" s="435">
        <f t="shared" ref="F25:F26" si="1">SUM(H25:N25)</f>
        <v>9</v>
      </c>
      <c r="G25" s="436"/>
      <c r="H25" s="56">
        <v>3</v>
      </c>
      <c r="I25" s="56"/>
      <c r="J25" s="56" t="s">
        <v>29</v>
      </c>
      <c r="K25" s="437"/>
      <c r="L25" s="56" t="s">
        <v>29</v>
      </c>
      <c r="M25" s="56"/>
      <c r="N25" s="56">
        <v>6</v>
      </c>
      <c r="O25" s="395"/>
      <c r="P25" s="56"/>
      <c r="Q25" s="441"/>
      <c r="R25" s="442"/>
      <c r="S25" s="56"/>
      <c r="T25" s="56"/>
    </row>
    <row r="26" spans="2:20" s="430" customFormat="1" ht="15" customHeight="1">
      <c r="B26" s="440"/>
      <c r="C26" s="440"/>
      <c r="D26" s="205">
        <v>2024</v>
      </c>
      <c r="F26" s="435">
        <f t="shared" si="1"/>
        <v>8</v>
      </c>
      <c r="G26" s="436"/>
      <c r="H26" s="56">
        <v>3</v>
      </c>
      <c r="I26" s="56"/>
      <c r="J26" s="56" t="s">
        <v>29</v>
      </c>
      <c r="K26" s="437"/>
      <c r="L26" s="56" t="s">
        <v>29</v>
      </c>
      <c r="M26" s="56"/>
      <c r="N26" s="56">
        <v>5</v>
      </c>
      <c r="O26" s="395"/>
      <c r="P26" s="56"/>
      <c r="Q26" s="441"/>
      <c r="R26" s="442"/>
      <c r="S26" s="56"/>
      <c r="T26" s="56"/>
    </row>
    <row r="27" spans="2:20" s="430" customFormat="1" ht="8.1" customHeight="1">
      <c r="B27" s="440"/>
      <c r="C27" s="440"/>
      <c r="D27" s="205"/>
      <c r="E27" s="434"/>
      <c r="F27" s="435"/>
      <c r="G27" s="436"/>
      <c r="H27" s="56"/>
      <c r="I27" s="56"/>
      <c r="J27" s="56"/>
      <c r="K27" s="437"/>
      <c r="L27" s="56"/>
      <c r="M27" s="56"/>
      <c r="N27" s="56"/>
      <c r="O27" s="56"/>
      <c r="P27" s="56"/>
      <c r="Q27" s="441"/>
      <c r="R27" s="442"/>
      <c r="S27" s="56"/>
      <c r="T27" s="56"/>
    </row>
    <row r="28" spans="2:20" s="430" customFormat="1" ht="15" customHeight="1">
      <c r="B28" s="440" t="s">
        <v>15</v>
      </c>
      <c r="C28" s="440"/>
      <c r="D28" s="205">
        <v>2022</v>
      </c>
      <c r="E28" s="434"/>
      <c r="F28" s="435">
        <f>SUM(H28:N28)</f>
        <v>8</v>
      </c>
      <c r="G28" s="436"/>
      <c r="H28" s="56" t="s">
        <v>29</v>
      </c>
      <c r="I28" s="56"/>
      <c r="J28" s="56" t="s">
        <v>29</v>
      </c>
      <c r="K28" s="437"/>
      <c r="L28" s="56">
        <v>1</v>
      </c>
      <c r="M28" s="56"/>
      <c r="N28" s="56">
        <v>7</v>
      </c>
      <c r="O28" s="395"/>
      <c r="P28" s="56"/>
      <c r="Q28" s="441"/>
      <c r="R28" s="442"/>
    </row>
    <row r="29" spans="2:20" s="430" customFormat="1" ht="15" customHeight="1">
      <c r="B29" s="440"/>
      <c r="C29" s="440"/>
      <c r="D29" s="205">
        <v>2023</v>
      </c>
      <c r="E29" s="434"/>
      <c r="F29" s="435">
        <f t="shared" ref="F29:F30" si="2">SUM(H29:N29)</f>
        <v>7</v>
      </c>
      <c r="G29" s="436"/>
      <c r="H29" s="56" t="s">
        <v>29</v>
      </c>
      <c r="I29" s="56"/>
      <c r="J29" s="56" t="s">
        <v>29</v>
      </c>
      <c r="K29" s="437"/>
      <c r="L29" s="56">
        <v>1</v>
      </c>
      <c r="M29" s="56"/>
      <c r="N29" s="56">
        <v>6</v>
      </c>
      <c r="O29" s="395"/>
      <c r="P29" s="56"/>
      <c r="Q29" s="441"/>
      <c r="R29" s="442"/>
      <c r="S29" s="56"/>
      <c r="T29" s="56"/>
    </row>
    <row r="30" spans="2:20" s="430" customFormat="1" ht="15" customHeight="1">
      <c r="B30" s="440"/>
      <c r="C30" s="440"/>
      <c r="D30" s="205">
        <v>2024</v>
      </c>
      <c r="F30" s="435">
        <f t="shared" si="2"/>
        <v>7</v>
      </c>
      <c r="G30" s="436"/>
      <c r="H30" s="56" t="s">
        <v>29</v>
      </c>
      <c r="I30" s="56"/>
      <c r="J30" s="56" t="s">
        <v>29</v>
      </c>
      <c r="K30" s="437"/>
      <c r="L30" s="56">
        <v>1</v>
      </c>
      <c r="M30" s="56"/>
      <c r="N30" s="56">
        <v>6</v>
      </c>
      <c r="O30" s="395"/>
      <c r="P30" s="56"/>
      <c r="Q30" s="441"/>
      <c r="R30" s="442"/>
      <c r="S30" s="56"/>
      <c r="T30" s="56"/>
    </row>
    <row r="31" spans="2:20" s="430" customFormat="1" ht="8.1" customHeight="1">
      <c r="B31" s="440"/>
      <c r="C31" s="440"/>
      <c r="D31" s="205"/>
      <c r="E31" s="434"/>
      <c r="F31" s="435"/>
      <c r="G31" s="436"/>
      <c r="H31" s="56"/>
      <c r="I31" s="56"/>
      <c r="J31" s="56"/>
      <c r="K31" s="437"/>
      <c r="L31" s="56"/>
      <c r="M31" s="56"/>
      <c r="N31" s="56"/>
      <c r="O31" s="56"/>
      <c r="P31" s="56"/>
      <c r="Q31" s="441"/>
      <c r="R31" s="442"/>
      <c r="S31" s="56"/>
      <c r="T31" s="56"/>
    </row>
    <row r="32" spans="2:20" s="430" customFormat="1" ht="15" customHeight="1">
      <c r="B32" s="440" t="s">
        <v>16</v>
      </c>
      <c r="C32" s="443"/>
      <c r="D32" s="205">
        <v>2022</v>
      </c>
      <c r="E32" s="434"/>
      <c r="F32" s="435">
        <f>SUM(H32:N32)</f>
        <v>15</v>
      </c>
      <c r="G32" s="436"/>
      <c r="H32" s="56">
        <v>1</v>
      </c>
      <c r="I32" s="56"/>
      <c r="J32" s="56" t="s">
        <v>29</v>
      </c>
      <c r="K32" s="437"/>
      <c r="L32" s="56">
        <v>2</v>
      </c>
      <c r="M32" s="56"/>
      <c r="N32" s="56">
        <v>12</v>
      </c>
      <c r="O32" s="395"/>
      <c r="P32" s="56"/>
      <c r="Q32" s="441"/>
      <c r="R32" s="444"/>
    </row>
    <row r="33" spans="2:20" s="430" customFormat="1" ht="15" customHeight="1">
      <c r="B33" s="440"/>
      <c r="C33" s="443"/>
      <c r="D33" s="205">
        <v>2023</v>
      </c>
      <c r="E33" s="434"/>
      <c r="F33" s="435">
        <f t="shared" ref="F33:F34" si="3">SUM(H33:N33)</f>
        <v>13</v>
      </c>
      <c r="G33" s="436"/>
      <c r="H33" s="56">
        <v>1</v>
      </c>
      <c r="I33" s="56"/>
      <c r="J33" s="56" t="s">
        <v>29</v>
      </c>
      <c r="K33" s="437"/>
      <c r="L33" s="56">
        <v>2</v>
      </c>
      <c r="M33" s="56"/>
      <c r="N33" s="56">
        <v>10</v>
      </c>
      <c r="O33" s="395"/>
      <c r="P33" s="56"/>
      <c r="Q33" s="441"/>
      <c r="R33" s="444"/>
      <c r="S33" s="56"/>
      <c r="T33" s="56"/>
    </row>
    <row r="34" spans="2:20" s="430" customFormat="1" ht="15" customHeight="1">
      <c r="B34" s="440"/>
      <c r="C34" s="443"/>
      <c r="D34" s="205">
        <v>2024</v>
      </c>
      <c r="F34" s="435">
        <f t="shared" si="3"/>
        <v>13</v>
      </c>
      <c r="G34" s="436"/>
      <c r="H34" s="56">
        <v>1</v>
      </c>
      <c r="I34" s="56"/>
      <c r="J34" s="56" t="s">
        <v>29</v>
      </c>
      <c r="K34" s="437"/>
      <c r="L34" s="56">
        <v>3</v>
      </c>
      <c r="M34" s="56"/>
      <c r="N34" s="56">
        <v>9</v>
      </c>
      <c r="O34" s="395"/>
      <c r="P34" s="56"/>
      <c r="Q34" s="441"/>
      <c r="R34" s="444"/>
      <c r="S34" s="56"/>
      <c r="T34" s="56"/>
    </row>
    <row r="35" spans="2:20" s="430" customFormat="1" ht="8.1" customHeight="1">
      <c r="B35" s="440"/>
      <c r="C35" s="443"/>
      <c r="D35" s="205"/>
      <c r="E35" s="434"/>
      <c r="F35" s="435"/>
      <c r="G35" s="436"/>
      <c r="H35" s="56"/>
      <c r="I35" s="56"/>
      <c r="J35" s="56"/>
      <c r="K35" s="437"/>
      <c r="L35" s="56"/>
      <c r="M35" s="56"/>
      <c r="N35" s="56"/>
      <c r="O35" s="56"/>
      <c r="P35" s="56"/>
      <c r="Q35" s="441"/>
      <c r="R35" s="444"/>
      <c r="S35" s="56"/>
      <c r="T35" s="56"/>
    </row>
    <row r="36" spans="2:20" s="430" customFormat="1" ht="15" customHeight="1">
      <c r="B36" s="440" t="s">
        <v>17</v>
      </c>
      <c r="C36" s="445"/>
      <c r="D36" s="205">
        <v>2022</v>
      </c>
      <c r="E36" s="434"/>
      <c r="F36" s="435">
        <f>SUM(H36:N36)</f>
        <v>21</v>
      </c>
      <c r="G36" s="436"/>
      <c r="H36" s="56">
        <v>4</v>
      </c>
      <c r="I36" s="56"/>
      <c r="J36" s="56" t="s">
        <v>29</v>
      </c>
      <c r="K36" s="437"/>
      <c r="L36" s="56">
        <v>2</v>
      </c>
      <c r="M36" s="56"/>
      <c r="N36" s="56">
        <v>15</v>
      </c>
      <c r="O36" s="395"/>
      <c r="P36" s="56"/>
      <c r="Q36" s="441"/>
      <c r="R36" s="442"/>
    </row>
    <row r="37" spans="2:20" s="430" customFormat="1" ht="15" customHeight="1">
      <c r="B37" s="440"/>
      <c r="C37" s="445"/>
      <c r="D37" s="205">
        <v>2023</v>
      </c>
      <c r="E37" s="434"/>
      <c r="F37" s="435">
        <f t="shared" ref="F37:F38" si="4">SUM(H37:N37)</f>
        <v>21</v>
      </c>
      <c r="G37" s="436"/>
      <c r="H37" s="56">
        <v>5</v>
      </c>
      <c r="I37" s="56"/>
      <c r="J37" s="56" t="s">
        <v>29</v>
      </c>
      <c r="K37" s="437"/>
      <c r="L37" s="56">
        <v>1</v>
      </c>
      <c r="M37" s="56"/>
      <c r="N37" s="56">
        <v>15</v>
      </c>
      <c r="O37" s="395"/>
      <c r="P37" s="56"/>
      <c r="Q37" s="441"/>
      <c r="R37" s="442"/>
      <c r="S37" s="56"/>
      <c r="T37" s="56"/>
    </row>
    <row r="38" spans="2:20" s="430" customFormat="1" ht="15" customHeight="1">
      <c r="B38" s="440"/>
      <c r="C38" s="445"/>
      <c r="D38" s="205">
        <v>2024</v>
      </c>
      <c r="F38" s="435">
        <f t="shared" si="4"/>
        <v>20</v>
      </c>
      <c r="G38" s="436"/>
      <c r="H38" s="56">
        <v>5</v>
      </c>
      <c r="I38" s="56"/>
      <c r="J38" s="56" t="s">
        <v>29</v>
      </c>
      <c r="K38" s="437"/>
      <c r="L38" s="56">
        <v>1</v>
      </c>
      <c r="M38" s="56"/>
      <c r="N38" s="56">
        <v>14</v>
      </c>
      <c r="O38" s="395"/>
      <c r="P38" s="56"/>
      <c r="Q38" s="441"/>
      <c r="R38" s="442"/>
      <c r="S38" s="56"/>
      <c r="T38" s="56"/>
    </row>
    <row r="39" spans="2:20" s="430" customFormat="1" ht="8.1" customHeight="1">
      <c r="B39" s="440"/>
      <c r="C39" s="445"/>
      <c r="D39" s="205"/>
      <c r="E39" s="434"/>
      <c r="F39" s="435"/>
      <c r="G39" s="436"/>
      <c r="H39" s="56"/>
      <c r="I39" s="56"/>
      <c r="J39" s="56"/>
      <c r="K39" s="437"/>
      <c r="L39" s="56"/>
      <c r="M39" s="56"/>
      <c r="N39" s="56"/>
      <c r="O39" s="56"/>
      <c r="P39" s="56"/>
      <c r="Q39" s="441"/>
      <c r="R39" s="442"/>
      <c r="S39" s="56"/>
      <c r="T39" s="56"/>
    </row>
    <row r="40" spans="2:20" s="430" customFormat="1" ht="15" customHeight="1">
      <c r="B40" s="440" t="s">
        <v>18</v>
      </c>
      <c r="C40" s="445"/>
      <c r="D40" s="205">
        <v>2022</v>
      </c>
      <c r="E40" s="434"/>
      <c r="F40" s="435">
        <f>SUM(H40:N40)</f>
        <v>12</v>
      </c>
      <c r="G40" s="436"/>
      <c r="H40" s="56">
        <v>2</v>
      </c>
      <c r="I40" s="56"/>
      <c r="J40" s="56" t="s">
        <v>29</v>
      </c>
      <c r="K40" s="437"/>
      <c r="L40" s="56">
        <v>2</v>
      </c>
      <c r="M40" s="56"/>
      <c r="N40" s="56">
        <v>8</v>
      </c>
      <c r="O40" s="395"/>
      <c r="P40" s="56"/>
      <c r="Q40" s="441"/>
      <c r="R40" s="442"/>
    </row>
    <row r="41" spans="2:20" s="430" customFormat="1" ht="15" customHeight="1">
      <c r="B41" s="440"/>
      <c r="C41" s="445"/>
      <c r="D41" s="205">
        <v>2023</v>
      </c>
      <c r="E41" s="434"/>
      <c r="F41" s="435">
        <f t="shared" ref="F41:F42" si="5">SUM(H41:N41)</f>
        <v>11</v>
      </c>
      <c r="G41" s="436"/>
      <c r="H41" s="56">
        <v>3</v>
      </c>
      <c r="I41" s="56"/>
      <c r="J41" s="56" t="s">
        <v>29</v>
      </c>
      <c r="K41" s="437"/>
      <c r="L41" s="56">
        <v>1</v>
      </c>
      <c r="M41" s="56"/>
      <c r="N41" s="56">
        <v>7</v>
      </c>
      <c r="O41" s="395"/>
      <c r="P41" s="56"/>
      <c r="Q41" s="441"/>
      <c r="R41" s="442"/>
      <c r="S41" s="56"/>
      <c r="T41" s="56"/>
    </row>
    <row r="42" spans="2:20" s="430" customFormat="1" ht="15" customHeight="1">
      <c r="B42" s="440"/>
      <c r="C42" s="445"/>
      <c r="D42" s="205">
        <v>2024</v>
      </c>
      <c r="F42" s="435">
        <f t="shared" si="5"/>
        <v>9</v>
      </c>
      <c r="G42" s="436"/>
      <c r="H42" s="56">
        <v>3</v>
      </c>
      <c r="I42" s="56"/>
      <c r="J42" s="56" t="s">
        <v>29</v>
      </c>
      <c r="K42" s="437"/>
      <c r="L42" s="56">
        <v>1</v>
      </c>
      <c r="M42" s="56"/>
      <c r="N42" s="56">
        <v>5</v>
      </c>
      <c r="O42" s="395"/>
      <c r="P42" s="56"/>
      <c r="Q42" s="441"/>
      <c r="R42" s="442"/>
      <c r="S42" s="56"/>
      <c r="T42" s="56"/>
    </row>
    <row r="43" spans="2:20" s="430" customFormat="1" ht="8.1" customHeight="1">
      <c r="B43" s="440"/>
      <c r="C43" s="445"/>
      <c r="D43" s="205"/>
      <c r="E43" s="434"/>
      <c r="F43" s="435"/>
      <c r="G43" s="436"/>
      <c r="H43" s="56"/>
      <c r="I43" s="56"/>
      <c r="J43" s="56"/>
      <c r="K43" s="437"/>
      <c r="L43" s="56"/>
      <c r="M43" s="56"/>
      <c r="N43" s="56"/>
      <c r="O43" s="56"/>
      <c r="P43" s="56"/>
      <c r="Q43" s="441"/>
      <c r="R43" s="442"/>
      <c r="S43" s="56"/>
      <c r="T43" s="56"/>
    </row>
    <row r="44" spans="2:20" s="430" customFormat="1" ht="15" customHeight="1">
      <c r="B44" s="440" t="s">
        <v>19</v>
      </c>
      <c r="C44" s="445"/>
      <c r="D44" s="205">
        <v>2022</v>
      </c>
      <c r="E44" s="434"/>
      <c r="F44" s="435">
        <f>SUM(H44:N44)</f>
        <v>29</v>
      </c>
      <c r="G44" s="436"/>
      <c r="H44" s="56">
        <v>1</v>
      </c>
      <c r="I44" s="56"/>
      <c r="J44" s="56">
        <v>1</v>
      </c>
      <c r="K44" s="437"/>
      <c r="L44" s="56">
        <v>5</v>
      </c>
      <c r="M44" s="56"/>
      <c r="N44" s="56">
        <v>22</v>
      </c>
      <c r="O44" s="395"/>
      <c r="P44" s="56"/>
      <c r="Q44" s="441"/>
      <c r="R44" s="442"/>
    </row>
    <row r="45" spans="2:20" s="430" customFormat="1" ht="15" customHeight="1">
      <c r="B45" s="440"/>
      <c r="C45" s="445"/>
      <c r="D45" s="205">
        <v>2023</v>
      </c>
      <c r="E45" s="434"/>
      <c r="F45" s="435">
        <f t="shared" ref="F45:F46" si="6">SUM(H45:N45)</f>
        <v>27</v>
      </c>
      <c r="G45" s="436"/>
      <c r="H45" s="56">
        <v>1</v>
      </c>
      <c r="I45" s="56"/>
      <c r="J45" s="56">
        <v>1</v>
      </c>
      <c r="K45" s="437"/>
      <c r="L45" s="56">
        <v>4</v>
      </c>
      <c r="M45" s="56"/>
      <c r="N45" s="56">
        <v>21</v>
      </c>
      <c r="O45" s="395"/>
      <c r="P45" s="56"/>
      <c r="Q45" s="441"/>
      <c r="R45" s="442"/>
      <c r="S45" s="56"/>
      <c r="T45" s="56"/>
    </row>
    <row r="46" spans="2:20" s="430" customFormat="1" ht="15" customHeight="1">
      <c r="B46" s="440"/>
      <c r="C46" s="445"/>
      <c r="D46" s="205">
        <v>2024</v>
      </c>
      <c r="F46" s="435">
        <f t="shared" si="6"/>
        <v>26</v>
      </c>
      <c r="G46" s="436"/>
      <c r="H46" s="56">
        <v>1</v>
      </c>
      <c r="I46" s="56"/>
      <c r="J46" s="56">
        <v>1</v>
      </c>
      <c r="K46" s="437"/>
      <c r="L46" s="56">
        <v>4</v>
      </c>
      <c r="M46" s="56"/>
      <c r="N46" s="56">
        <v>20</v>
      </c>
      <c r="O46" s="56"/>
      <c r="P46" s="56"/>
      <c r="Q46" s="441"/>
      <c r="R46" s="442"/>
      <c r="S46" s="56"/>
      <c r="T46" s="56"/>
    </row>
    <row r="47" spans="2:20" s="430" customFormat="1" ht="8.1" customHeight="1">
      <c r="B47" s="440"/>
      <c r="C47" s="445"/>
      <c r="D47" s="205"/>
      <c r="E47" s="434"/>
      <c r="F47" s="435"/>
      <c r="G47" s="436"/>
      <c r="H47" s="56"/>
      <c r="I47" s="56"/>
      <c r="J47" s="56"/>
      <c r="K47" s="437"/>
      <c r="L47" s="56"/>
      <c r="M47" s="56"/>
      <c r="N47" s="56"/>
      <c r="O47" s="56"/>
      <c r="P47" s="56"/>
      <c r="Q47" s="441"/>
      <c r="R47" s="442"/>
      <c r="S47" s="56"/>
      <c r="T47" s="56"/>
    </row>
    <row r="48" spans="2:20" s="430" customFormat="1" ht="15" customHeight="1">
      <c r="B48" s="440" t="s">
        <v>20</v>
      </c>
      <c r="C48" s="445"/>
      <c r="D48" s="205">
        <v>2022</v>
      </c>
      <c r="E48" s="434"/>
      <c r="F48" s="435">
        <f>SUM(H48:N48)</f>
        <v>19</v>
      </c>
      <c r="G48" s="436"/>
      <c r="H48" s="56">
        <v>4</v>
      </c>
      <c r="I48" s="56"/>
      <c r="J48" s="56" t="s">
        <v>29</v>
      </c>
      <c r="K48" s="437"/>
      <c r="L48" s="56">
        <v>1</v>
      </c>
      <c r="M48" s="56"/>
      <c r="N48" s="56">
        <v>14</v>
      </c>
      <c r="O48" s="395"/>
      <c r="P48" s="56"/>
      <c r="Q48" s="441"/>
      <c r="R48" s="442"/>
    </row>
    <row r="49" spans="2:20" s="430" customFormat="1" ht="15" customHeight="1">
      <c r="B49" s="440"/>
      <c r="C49" s="445"/>
      <c r="D49" s="205">
        <v>2023</v>
      </c>
      <c r="E49" s="434"/>
      <c r="F49" s="435">
        <f t="shared" ref="F49:F50" si="7">SUM(H49:N49)</f>
        <v>17</v>
      </c>
      <c r="G49" s="436"/>
      <c r="H49" s="56">
        <v>4</v>
      </c>
      <c r="I49" s="56"/>
      <c r="J49" s="56" t="s">
        <v>29</v>
      </c>
      <c r="K49" s="437"/>
      <c r="L49" s="56" t="s">
        <v>29</v>
      </c>
      <c r="M49" s="56"/>
      <c r="N49" s="56">
        <v>13</v>
      </c>
      <c r="O49" s="395"/>
      <c r="P49" s="56"/>
      <c r="Q49" s="441"/>
      <c r="R49" s="442"/>
      <c r="S49" s="56"/>
      <c r="T49" s="56"/>
    </row>
    <row r="50" spans="2:20" s="430" customFormat="1" ht="15" customHeight="1">
      <c r="B50" s="440"/>
      <c r="C50" s="445"/>
      <c r="D50" s="205">
        <v>2024</v>
      </c>
      <c r="F50" s="435">
        <f t="shared" si="7"/>
        <v>17</v>
      </c>
      <c r="G50" s="436"/>
      <c r="H50" s="56">
        <v>4</v>
      </c>
      <c r="I50" s="56"/>
      <c r="J50" s="56" t="s">
        <v>29</v>
      </c>
      <c r="K50" s="437"/>
      <c r="L50" s="56" t="s">
        <v>29</v>
      </c>
      <c r="M50" s="56"/>
      <c r="N50" s="56">
        <v>13</v>
      </c>
      <c r="O50" s="395"/>
      <c r="P50" s="56"/>
      <c r="Q50" s="441"/>
      <c r="R50" s="442"/>
      <c r="S50" s="56"/>
      <c r="T50" s="56"/>
    </row>
    <row r="51" spans="2:20" s="430" customFormat="1" ht="8.1" customHeight="1">
      <c r="B51" s="440"/>
      <c r="C51" s="445"/>
      <c r="D51" s="205"/>
      <c r="E51" s="434"/>
      <c r="F51" s="435"/>
      <c r="G51" s="436"/>
      <c r="H51" s="56"/>
      <c r="I51" s="56"/>
      <c r="J51" s="56"/>
      <c r="K51" s="437"/>
      <c r="L51" s="56"/>
      <c r="M51" s="56"/>
      <c r="N51" s="56"/>
      <c r="O51" s="56"/>
      <c r="P51" s="56"/>
      <c r="Q51" s="441"/>
      <c r="R51" s="442"/>
      <c r="S51" s="56"/>
      <c r="T51" s="56"/>
    </row>
    <row r="52" spans="2:20" s="430" customFormat="1" ht="15" customHeight="1">
      <c r="B52" s="440" t="s">
        <v>21</v>
      </c>
      <c r="C52" s="443"/>
      <c r="D52" s="205">
        <v>2022</v>
      </c>
      <c r="E52" s="434"/>
      <c r="F52" s="435">
        <f>SUM(H52:N52)</f>
        <v>3</v>
      </c>
      <c r="G52" s="436"/>
      <c r="H52" s="56" t="s">
        <v>29</v>
      </c>
      <c r="I52" s="56"/>
      <c r="J52" s="56" t="s">
        <v>29</v>
      </c>
      <c r="K52" s="437"/>
      <c r="L52" s="56">
        <v>1</v>
      </c>
      <c r="M52" s="56"/>
      <c r="N52" s="56">
        <v>2</v>
      </c>
      <c r="O52" s="395"/>
      <c r="P52" s="56"/>
      <c r="Q52" s="441"/>
      <c r="R52" s="444"/>
    </row>
    <row r="53" spans="2:20" s="430" customFormat="1" ht="15" customHeight="1">
      <c r="B53" s="440"/>
      <c r="C53" s="443"/>
      <c r="D53" s="205">
        <v>2023</v>
      </c>
      <c r="E53" s="434"/>
      <c r="F53" s="435">
        <f t="shared" ref="F53:F54" si="8">SUM(H53:N53)</f>
        <v>3</v>
      </c>
      <c r="G53" s="436"/>
      <c r="H53" s="56">
        <v>1</v>
      </c>
      <c r="I53" s="56"/>
      <c r="J53" s="56" t="s">
        <v>29</v>
      </c>
      <c r="K53" s="437"/>
      <c r="L53" s="56">
        <v>1</v>
      </c>
      <c r="M53" s="56"/>
      <c r="N53" s="56">
        <v>1</v>
      </c>
      <c r="O53" s="56"/>
      <c r="P53" s="56"/>
      <c r="Q53" s="441"/>
      <c r="R53" s="444"/>
      <c r="S53" s="56"/>
      <c r="T53" s="56"/>
    </row>
    <row r="54" spans="2:20" s="430" customFormat="1" ht="15" customHeight="1">
      <c r="B54" s="440"/>
      <c r="C54" s="443"/>
      <c r="D54" s="205">
        <v>2024</v>
      </c>
      <c r="F54" s="435">
        <f t="shared" si="8"/>
        <v>3</v>
      </c>
      <c r="G54" s="436"/>
      <c r="H54" s="56">
        <v>2</v>
      </c>
      <c r="I54" s="56"/>
      <c r="J54" s="56" t="s">
        <v>29</v>
      </c>
      <c r="K54" s="437"/>
      <c r="L54" s="56" t="s">
        <v>29</v>
      </c>
      <c r="M54" s="56"/>
      <c r="N54" s="56">
        <v>1</v>
      </c>
      <c r="O54" s="395"/>
      <c r="P54" s="56"/>
      <c r="Q54" s="441"/>
      <c r="R54" s="444"/>
      <c r="S54" s="56"/>
      <c r="T54" s="56"/>
    </row>
    <row r="55" spans="2:20" s="430" customFormat="1" ht="8.1" customHeight="1">
      <c r="B55" s="440"/>
      <c r="C55" s="443"/>
      <c r="D55" s="205"/>
      <c r="E55" s="434"/>
      <c r="F55" s="435"/>
      <c r="G55" s="436"/>
      <c r="H55" s="56"/>
      <c r="I55" s="56"/>
      <c r="J55" s="56"/>
      <c r="K55" s="437"/>
      <c r="L55" s="56"/>
      <c r="M55" s="56"/>
      <c r="N55" s="56"/>
      <c r="O55" s="56"/>
      <c r="P55" s="56"/>
      <c r="Q55" s="441"/>
      <c r="R55" s="444"/>
      <c r="S55" s="56"/>
    </row>
    <row r="56" spans="2:20" s="430" customFormat="1" ht="15" customHeight="1">
      <c r="B56" s="440" t="s">
        <v>22</v>
      </c>
      <c r="C56" s="445"/>
      <c r="D56" s="205">
        <v>2022</v>
      </c>
      <c r="E56" s="434"/>
      <c r="F56" s="435">
        <f>SUM(H56:N56)</f>
        <v>120</v>
      </c>
      <c r="G56" s="436"/>
      <c r="H56" s="56">
        <v>21</v>
      </c>
      <c r="I56" s="56"/>
      <c r="J56" s="56">
        <v>3</v>
      </c>
      <c r="K56" s="437"/>
      <c r="L56" s="56">
        <v>10</v>
      </c>
      <c r="M56" s="56"/>
      <c r="N56" s="56">
        <v>86</v>
      </c>
      <c r="O56" s="395"/>
      <c r="P56" s="56"/>
      <c r="Q56" s="441"/>
      <c r="R56" s="442"/>
    </row>
    <row r="57" spans="2:20" s="430" customFormat="1" ht="15" customHeight="1">
      <c r="B57" s="440"/>
      <c r="C57" s="445"/>
      <c r="D57" s="205">
        <v>2023</v>
      </c>
      <c r="E57" s="434"/>
      <c r="F57" s="435">
        <f t="shared" ref="F57:F58" si="9">SUM(H57:N57)</f>
        <v>109</v>
      </c>
      <c r="G57" s="436"/>
      <c r="H57" s="56">
        <v>24</v>
      </c>
      <c r="I57" s="56"/>
      <c r="J57" s="56">
        <v>3</v>
      </c>
      <c r="K57" s="437"/>
      <c r="L57" s="56">
        <v>8</v>
      </c>
      <c r="M57" s="56"/>
      <c r="N57" s="56">
        <v>74</v>
      </c>
      <c r="O57" s="395"/>
      <c r="P57" s="56"/>
      <c r="Q57" s="441"/>
      <c r="R57" s="442"/>
      <c r="S57" s="56"/>
      <c r="T57" s="56"/>
    </row>
    <row r="58" spans="2:20" s="430" customFormat="1" ht="15" customHeight="1">
      <c r="B58" s="440"/>
      <c r="C58" s="445"/>
      <c r="D58" s="205">
        <v>2024</v>
      </c>
      <c r="F58" s="435">
        <f t="shared" si="9"/>
        <v>110</v>
      </c>
      <c r="G58" s="436"/>
      <c r="H58" s="56">
        <v>24</v>
      </c>
      <c r="I58" s="56"/>
      <c r="J58" s="56">
        <v>3</v>
      </c>
      <c r="K58" s="437"/>
      <c r="L58" s="56">
        <v>11</v>
      </c>
      <c r="M58" s="56"/>
      <c r="N58" s="56">
        <v>72</v>
      </c>
      <c r="O58" s="395"/>
      <c r="P58" s="56"/>
      <c r="Q58" s="441"/>
      <c r="R58" s="442"/>
      <c r="S58" s="56"/>
      <c r="T58" s="56"/>
    </row>
    <row r="59" spans="2:20" s="430" customFormat="1" ht="8.1" customHeight="1">
      <c r="B59" s="440"/>
      <c r="C59" s="445"/>
      <c r="D59" s="205"/>
      <c r="E59" s="434"/>
      <c r="F59" s="435"/>
      <c r="G59" s="436"/>
      <c r="H59" s="56"/>
      <c r="I59" s="56"/>
      <c r="J59" s="56"/>
      <c r="K59" s="437"/>
      <c r="L59" s="56"/>
      <c r="M59" s="56"/>
      <c r="N59" s="56"/>
      <c r="O59" s="56"/>
      <c r="P59" s="56"/>
      <c r="Q59" s="441"/>
      <c r="R59" s="442"/>
      <c r="S59" s="56"/>
      <c r="T59" s="56"/>
    </row>
    <row r="60" spans="2:20" s="430" customFormat="1" ht="15" customHeight="1">
      <c r="B60" s="440" t="s">
        <v>23</v>
      </c>
      <c r="C60" s="445"/>
      <c r="D60" s="205">
        <v>2022</v>
      </c>
      <c r="E60" s="434"/>
      <c r="F60" s="435">
        <f>SUM(H60:N60)</f>
        <v>11</v>
      </c>
      <c r="G60" s="436"/>
      <c r="H60" s="56">
        <v>1</v>
      </c>
      <c r="I60" s="56"/>
      <c r="J60" s="56" t="s">
        <v>29</v>
      </c>
      <c r="K60" s="437"/>
      <c r="L60" s="56">
        <v>2</v>
      </c>
      <c r="M60" s="56"/>
      <c r="N60" s="56">
        <v>8</v>
      </c>
      <c r="O60" s="56"/>
      <c r="P60" s="56"/>
      <c r="Q60" s="441"/>
      <c r="R60" s="442"/>
    </row>
    <row r="61" spans="2:20" s="430" customFormat="1" ht="15" customHeight="1">
      <c r="B61" s="440"/>
      <c r="C61" s="445"/>
      <c r="D61" s="205">
        <v>2023</v>
      </c>
      <c r="E61" s="434"/>
      <c r="F61" s="435">
        <f t="shared" ref="F61:F62" si="10">SUM(H61:N61)</f>
        <v>10</v>
      </c>
      <c r="G61" s="436"/>
      <c r="H61" s="56">
        <v>1</v>
      </c>
      <c r="I61" s="56"/>
      <c r="J61" s="56" t="s">
        <v>29</v>
      </c>
      <c r="K61" s="437"/>
      <c r="L61" s="56">
        <v>2</v>
      </c>
      <c r="M61" s="56"/>
      <c r="N61" s="56">
        <v>7</v>
      </c>
      <c r="O61" s="56"/>
      <c r="P61" s="56"/>
      <c r="Q61" s="441"/>
      <c r="R61" s="442"/>
      <c r="S61" s="56"/>
      <c r="T61" s="56"/>
    </row>
    <row r="62" spans="2:20" s="430" customFormat="1" ht="15" customHeight="1">
      <c r="B62" s="440"/>
      <c r="C62" s="445"/>
      <c r="D62" s="205">
        <v>2024</v>
      </c>
      <c r="F62" s="435">
        <f t="shared" si="10"/>
        <v>10</v>
      </c>
      <c r="G62" s="436"/>
      <c r="H62" s="56">
        <v>1</v>
      </c>
      <c r="I62" s="56"/>
      <c r="J62" s="56" t="s">
        <v>29</v>
      </c>
      <c r="K62" s="437"/>
      <c r="L62" s="56">
        <v>2</v>
      </c>
      <c r="M62" s="56"/>
      <c r="N62" s="56">
        <v>7</v>
      </c>
      <c r="O62" s="56"/>
      <c r="P62" s="56"/>
      <c r="Q62" s="441"/>
      <c r="R62" s="442"/>
      <c r="S62" s="56"/>
      <c r="T62" s="56"/>
    </row>
    <row r="63" spans="2:20" s="430" customFormat="1" ht="8.1" customHeight="1">
      <c r="B63" s="440"/>
      <c r="C63" s="445"/>
      <c r="D63" s="205"/>
      <c r="E63" s="434"/>
      <c r="F63" s="435"/>
      <c r="G63" s="436"/>
      <c r="H63" s="56"/>
      <c r="I63" s="56"/>
      <c r="J63" s="56"/>
      <c r="K63" s="437"/>
      <c r="L63" s="56"/>
      <c r="M63" s="56"/>
      <c r="N63" s="56"/>
      <c r="O63" s="56"/>
      <c r="P63" s="56"/>
      <c r="Q63" s="441"/>
      <c r="R63" s="442"/>
      <c r="S63" s="56"/>
      <c r="T63" s="56"/>
    </row>
    <row r="64" spans="2:20" s="430" customFormat="1" ht="15" customHeight="1">
      <c r="B64" s="440" t="s">
        <v>24</v>
      </c>
      <c r="C64" s="445"/>
      <c r="D64" s="205">
        <v>2022</v>
      </c>
      <c r="E64" s="434"/>
      <c r="F64" s="435">
        <f>SUM(H64:N64)</f>
        <v>23</v>
      </c>
      <c r="G64" s="436"/>
      <c r="H64" s="56" t="s">
        <v>29</v>
      </c>
      <c r="I64" s="56"/>
      <c r="J64" s="56" t="s">
        <v>29</v>
      </c>
      <c r="K64" s="437"/>
      <c r="L64" s="56">
        <v>3</v>
      </c>
      <c r="M64" s="56"/>
      <c r="N64" s="56">
        <v>20</v>
      </c>
      <c r="O64" s="56"/>
      <c r="P64" s="56"/>
      <c r="Q64" s="441"/>
      <c r="R64" s="442"/>
    </row>
    <row r="65" spans="2:20" s="430" customFormat="1" ht="15" customHeight="1">
      <c r="B65" s="440"/>
      <c r="C65" s="445"/>
      <c r="D65" s="205">
        <v>2023</v>
      </c>
      <c r="E65" s="434"/>
      <c r="F65" s="435">
        <f t="shared" ref="F65:F66" si="11">SUM(H65:N65)</f>
        <v>21</v>
      </c>
      <c r="G65" s="436"/>
      <c r="H65" s="56" t="s">
        <v>29</v>
      </c>
      <c r="I65" s="56"/>
      <c r="J65" s="56" t="s">
        <v>29</v>
      </c>
      <c r="K65" s="437"/>
      <c r="L65" s="56">
        <v>4</v>
      </c>
      <c r="M65" s="56"/>
      <c r="N65" s="56">
        <v>17</v>
      </c>
      <c r="O65" s="56"/>
      <c r="P65" s="56"/>
      <c r="Q65" s="441"/>
      <c r="R65" s="442"/>
      <c r="S65" s="56"/>
      <c r="T65" s="56"/>
    </row>
    <row r="66" spans="2:20" s="430" customFormat="1" ht="15" customHeight="1">
      <c r="B66" s="440"/>
      <c r="C66" s="445"/>
      <c r="D66" s="205">
        <v>2024</v>
      </c>
      <c r="F66" s="435">
        <f t="shared" si="11"/>
        <v>21</v>
      </c>
      <c r="G66" s="436"/>
      <c r="H66" s="56" t="s">
        <v>29</v>
      </c>
      <c r="I66" s="56"/>
      <c r="J66" s="56" t="s">
        <v>29</v>
      </c>
      <c r="K66" s="437"/>
      <c r="L66" s="56">
        <v>4</v>
      </c>
      <c r="M66" s="56"/>
      <c r="N66" s="56">
        <v>17</v>
      </c>
      <c r="O66" s="56"/>
      <c r="P66" s="56"/>
      <c r="Q66" s="441"/>
      <c r="R66" s="442"/>
      <c r="S66" s="56"/>
      <c r="T66" s="56"/>
    </row>
    <row r="67" spans="2:20" s="430" customFormat="1" ht="8.1" customHeight="1">
      <c r="B67" s="440"/>
      <c r="C67" s="445"/>
      <c r="D67" s="205"/>
      <c r="E67" s="434"/>
      <c r="F67" s="435"/>
      <c r="G67" s="436"/>
      <c r="H67" s="56"/>
      <c r="I67" s="56"/>
      <c r="J67" s="56"/>
      <c r="K67" s="437"/>
      <c r="L67" s="56"/>
      <c r="M67" s="56"/>
      <c r="N67" s="56"/>
      <c r="O67" s="56"/>
      <c r="P67" s="56"/>
      <c r="Q67" s="441"/>
      <c r="R67" s="442"/>
      <c r="S67" s="56"/>
      <c r="T67" s="56"/>
    </row>
    <row r="68" spans="2:20" s="430" customFormat="1" ht="15" customHeight="1">
      <c r="B68" s="440" t="s">
        <v>25</v>
      </c>
      <c r="C68" s="445"/>
      <c r="D68" s="205">
        <v>2022</v>
      </c>
      <c r="E68" s="434"/>
      <c r="F68" s="435">
        <f>SUM(H68:N68)</f>
        <v>28</v>
      </c>
      <c r="G68" s="436"/>
      <c r="H68" s="56">
        <v>2</v>
      </c>
      <c r="I68" s="56"/>
      <c r="J68" s="56">
        <v>2</v>
      </c>
      <c r="K68" s="437"/>
      <c r="L68" s="56">
        <v>1</v>
      </c>
      <c r="M68" s="56"/>
      <c r="N68" s="56">
        <v>23</v>
      </c>
      <c r="O68" s="395"/>
      <c r="P68" s="56"/>
      <c r="Q68" s="441"/>
      <c r="R68" s="442"/>
    </row>
    <row r="69" spans="2:20" s="430" customFormat="1" ht="15" customHeight="1">
      <c r="B69" s="440"/>
      <c r="C69" s="445"/>
      <c r="D69" s="205">
        <v>2023</v>
      </c>
      <c r="E69" s="434"/>
      <c r="F69" s="435">
        <f t="shared" ref="F69:F70" si="12">SUM(H69:N69)</f>
        <v>27</v>
      </c>
      <c r="G69" s="436"/>
      <c r="H69" s="56">
        <v>2</v>
      </c>
      <c r="I69" s="56"/>
      <c r="J69" s="56">
        <v>2</v>
      </c>
      <c r="K69" s="437"/>
      <c r="L69" s="56">
        <v>1</v>
      </c>
      <c r="M69" s="56"/>
      <c r="N69" s="56">
        <v>22</v>
      </c>
      <c r="O69" s="395"/>
      <c r="P69" s="56"/>
      <c r="Q69" s="441"/>
      <c r="R69" s="442"/>
      <c r="S69" s="56"/>
      <c r="T69" s="56"/>
    </row>
    <row r="70" spans="2:20" s="430" customFormat="1" ht="15" customHeight="1">
      <c r="B70" s="440"/>
      <c r="C70" s="445"/>
      <c r="D70" s="205">
        <v>2024</v>
      </c>
      <c r="F70" s="435">
        <f t="shared" si="12"/>
        <v>27</v>
      </c>
      <c r="G70" s="436"/>
      <c r="H70" s="56">
        <v>2</v>
      </c>
      <c r="I70" s="56"/>
      <c r="J70" s="56">
        <v>2</v>
      </c>
      <c r="K70" s="437"/>
      <c r="L70" s="56">
        <v>1</v>
      </c>
      <c r="M70" s="56"/>
      <c r="N70" s="56">
        <v>22</v>
      </c>
      <c r="O70" s="395"/>
      <c r="P70" s="56"/>
      <c r="Q70" s="441"/>
      <c r="R70" s="442"/>
      <c r="S70" s="56"/>
      <c r="T70" s="56"/>
    </row>
    <row r="71" spans="2:20" s="430" customFormat="1" ht="8.1" customHeight="1">
      <c r="B71" s="440"/>
      <c r="C71" s="445"/>
      <c r="D71" s="205"/>
      <c r="E71" s="434"/>
      <c r="F71" s="435"/>
      <c r="G71" s="436"/>
      <c r="H71" s="56"/>
      <c r="I71" s="56"/>
      <c r="J71" s="56"/>
      <c r="K71" s="437"/>
      <c r="L71" s="56"/>
      <c r="M71" s="56"/>
      <c r="N71" s="56"/>
      <c r="O71" s="56"/>
      <c r="R71" s="442"/>
      <c r="S71" s="56"/>
      <c r="T71" s="56"/>
    </row>
    <row r="72" spans="2:20" s="430" customFormat="1" ht="15" customHeight="1">
      <c r="B72" s="440" t="s">
        <v>26</v>
      </c>
      <c r="C72" s="443"/>
      <c r="D72" s="205">
        <v>2022</v>
      </c>
      <c r="E72" s="434"/>
      <c r="F72" s="435">
        <f>SUM(H72:N72)</f>
        <v>92</v>
      </c>
      <c r="G72" s="436"/>
      <c r="H72" s="56">
        <v>13</v>
      </c>
      <c r="I72" s="56"/>
      <c r="J72" s="56" t="s">
        <v>29</v>
      </c>
      <c r="K72" s="437"/>
      <c r="L72" s="56">
        <v>6</v>
      </c>
      <c r="M72" s="56"/>
      <c r="N72" s="56">
        <v>73</v>
      </c>
      <c r="O72" s="395"/>
      <c r="P72" s="56"/>
      <c r="Q72" s="441"/>
      <c r="R72" s="444"/>
    </row>
    <row r="73" spans="2:20" s="430" customFormat="1" ht="15" customHeight="1">
      <c r="B73" s="440"/>
      <c r="C73" s="443"/>
      <c r="D73" s="205">
        <v>2023</v>
      </c>
      <c r="E73" s="434"/>
      <c r="F73" s="435">
        <f t="shared" ref="F73:F74" si="13">SUM(H73:N73)</f>
        <v>86</v>
      </c>
      <c r="G73" s="436"/>
      <c r="H73" s="56">
        <v>15</v>
      </c>
      <c r="I73" s="56"/>
      <c r="J73" s="56" t="s">
        <v>29</v>
      </c>
      <c r="K73" s="437"/>
      <c r="L73" s="56">
        <v>5</v>
      </c>
      <c r="M73" s="56"/>
      <c r="N73" s="56">
        <v>66</v>
      </c>
      <c r="O73" s="56"/>
      <c r="P73" s="56"/>
      <c r="Q73" s="441"/>
      <c r="R73" s="444"/>
    </row>
    <row r="74" spans="2:20" s="430" customFormat="1" ht="15" customHeight="1">
      <c r="B74" s="440"/>
      <c r="C74" s="443"/>
      <c r="D74" s="205">
        <v>2024</v>
      </c>
      <c r="F74" s="435">
        <f t="shared" si="13"/>
        <v>82</v>
      </c>
      <c r="G74" s="436"/>
      <c r="H74" s="56">
        <v>16</v>
      </c>
      <c r="I74" s="56"/>
      <c r="J74" s="56">
        <v>1</v>
      </c>
      <c r="K74" s="437"/>
      <c r="L74" s="56">
        <v>5</v>
      </c>
      <c r="M74" s="56"/>
      <c r="N74" s="56">
        <v>60</v>
      </c>
      <c r="O74" s="395"/>
      <c r="P74" s="56"/>
      <c r="Q74" s="441"/>
      <c r="R74" s="444"/>
    </row>
    <row r="75" spans="2:20" s="430" customFormat="1" ht="8.1" customHeight="1">
      <c r="B75" s="440"/>
      <c r="C75" s="443"/>
      <c r="D75" s="205"/>
      <c r="E75" s="434"/>
      <c r="F75" s="435"/>
      <c r="G75" s="436"/>
      <c r="H75" s="56"/>
      <c r="I75" s="56"/>
      <c r="J75" s="56"/>
      <c r="K75" s="437"/>
      <c r="L75" s="56"/>
      <c r="M75" s="56"/>
      <c r="N75" s="56"/>
      <c r="O75" s="56"/>
      <c r="P75" s="56"/>
      <c r="Q75" s="441"/>
      <c r="R75" s="444"/>
    </row>
    <row r="76" spans="2:20" s="430" customFormat="1" ht="15" customHeight="1">
      <c r="B76" s="440" t="s">
        <v>27</v>
      </c>
      <c r="C76" s="443"/>
      <c r="D76" s="205">
        <v>2022</v>
      </c>
      <c r="E76" s="434"/>
      <c r="F76" s="435">
        <f>SUM(H76:N76)</f>
        <v>1</v>
      </c>
      <c r="G76" s="436"/>
      <c r="H76" s="56" t="s">
        <v>29</v>
      </c>
      <c r="I76" s="56"/>
      <c r="J76" s="56" t="s">
        <v>29</v>
      </c>
      <c r="K76" s="437"/>
      <c r="L76" s="56" t="s">
        <v>29</v>
      </c>
      <c r="M76" s="56"/>
      <c r="N76" s="56">
        <v>1</v>
      </c>
      <c r="O76" s="395"/>
      <c r="P76" s="56"/>
      <c r="Q76" s="441"/>
      <c r="R76" s="444"/>
    </row>
    <row r="77" spans="2:20" s="430" customFormat="1" ht="15" customHeight="1">
      <c r="B77" s="440"/>
      <c r="C77" s="443"/>
      <c r="D77" s="205">
        <v>2023</v>
      </c>
      <c r="E77" s="434"/>
      <c r="F77" s="435">
        <f t="shared" ref="F77:F78" si="14">SUM(H77:N77)</f>
        <v>1</v>
      </c>
      <c r="G77" s="436"/>
      <c r="H77" s="56" t="s">
        <v>29</v>
      </c>
      <c r="I77" s="56"/>
      <c r="J77" s="56" t="s">
        <v>29</v>
      </c>
      <c r="K77" s="437"/>
      <c r="L77" s="56" t="s">
        <v>29</v>
      </c>
      <c r="M77" s="56"/>
      <c r="N77" s="56">
        <v>1</v>
      </c>
      <c r="O77" s="395"/>
      <c r="P77" s="56"/>
      <c r="Q77" s="441"/>
      <c r="R77" s="444"/>
    </row>
    <row r="78" spans="2:20" s="430" customFormat="1" ht="15" customHeight="1">
      <c r="B78" s="440"/>
      <c r="C78" s="443"/>
      <c r="D78" s="205">
        <v>2024</v>
      </c>
      <c r="F78" s="435">
        <f t="shared" si="14"/>
        <v>1</v>
      </c>
      <c r="G78" s="436"/>
      <c r="H78" s="56" t="s">
        <v>29</v>
      </c>
      <c r="I78" s="56"/>
      <c r="J78" s="56" t="s">
        <v>29</v>
      </c>
      <c r="K78" s="437"/>
      <c r="L78" s="56" t="s">
        <v>29</v>
      </c>
      <c r="M78" s="56"/>
      <c r="N78" s="56">
        <v>1</v>
      </c>
      <c r="O78" s="395"/>
      <c r="P78" s="56"/>
      <c r="Q78" s="441"/>
      <c r="R78" s="444"/>
    </row>
    <row r="79" spans="2:20" s="430" customFormat="1" ht="8.1" customHeight="1">
      <c r="B79" s="440"/>
      <c r="C79" s="443"/>
      <c r="D79" s="205"/>
      <c r="F79" s="435"/>
      <c r="G79" s="436"/>
      <c r="H79" s="56"/>
      <c r="I79" s="56"/>
      <c r="J79" s="56"/>
      <c r="K79" s="437"/>
      <c r="L79" s="56"/>
      <c r="M79" s="56"/>
      <c r="N79" s="56"/>
      <c r="O79" s="56"/>
      <c r="P79" s="56"/>
      <c r="Q79" s="441"/>
      <c r="R79" s="444"/>
    </row>
    <row r="80" spans="2:20" s="430" customFormat="1" ht="15" customHeight="1">
      <c r="B80" s="440" t="s">
        <v>28</v>
      </c>
      <c r="C80" s="443"/>
      <c r="D80" s="205">
        <v>2022</v>
      </c>
      <c r="F80" s="435">
        <f>SUM(H80:N80)</f>
        <v>1</v>
      </c>
      <c r="G80" s="436"/>
      <c r="H80" s="56" t="s">
        <v>29</v>
      </c>
      <c r="I80" s="56"/>
      <c r="J80" s="56">
        <v>1</v>
      </c>
      <c r="K80" s="437"/>
      <c r="L80" s="56" t="s">
        <v>29</v>
      </c>
      <c r="M80" s="56"/>
      <c r="N80" s="56" t="s">
        <v>29</v>
      </c>
      <c r="O80" s="56"/>
      <c r="P80" s="56"/>
      <c r="Q80" s="441"/>
      <c r="R80" s="444"/>
    </row>
    <row r="81" spans="1:21" s="430" customFormat="1" ht="15" customHeight="1">
      <c r="B81" s="440"/>
      <c r="C81" s="443"/>
      <c r="D81" s="205">
        <v>2023</v>
      </c>
      <c r="F81" s="435">
        <f t="shared" ref="F81:F82" si="15">SUM(H81:N81)</f>
        <v>2</v>
      </c>
      <c r="G81" s="436"/>
      <c r="H81" s="56" t="s">
        <v>29</v>
      </c>
      <c r="I81" s="56"/>
      <c r="J81" s="56">
        <v>1</v>
      </c>
      <c r="K81" s="437"/>
      <c r="L81" s="56" t="s">
        <v>29</v>
      </c>
      <c r="M81" s="56"/>
      <c r="N81" s="56">
        <v>1</v>
      </c>
      <c r="O81" s="56"/>
      <c r="P81" s="56"/>
      <c r="Q81" s="441"/>
      <c r="R81" s="444"/>
      <c r="S81" s="56"/>
      <c r="T81" s="56"/>
    </row>
    <row r="82" spans="1:21" s="430" customFormat="1" ht="15" customHeight="1">
      <c r="B82" s="440"/>
      <c r="C82" s="443"/>
      <c r="D82" s="205">
        <v>2024</v>
      </c>
      <c r="F82" s="435">
        <f t="shared" si="15"/>
        <v>2</v>
      </c>
      <c r="G82" s="436"/>
      <c r="H82" s="56" t="s">
        <v>29</v>
      </c>
      <c r="I82" s="56"/>
      <c r="J82" s="56">
        <v>1</v>
      </c>
      <c r="K82" s="437"/>
      <c r="L82" s="56" t="s">
        <v>29</v>
      </c>
      <c r="M82" s="56"/>
      <c r="N82" s="56">
        <v>1</v>
      </c>
      <c r="O82" s="56"/>
      <c r="P82" s="56"/>
      <c r="Q82" s="441"/>
      <c r="R82" s="444"/>
      <c r="S82" s="56"/>
      <c r="T82" s="56"/>
      <c r="U82" s="446"/>
    </row>
    <row r="83" spans="1:21" s="430" customFormat="1" ht="6.95" customHeight="1" thickBot="1">
      <c r="B83" s="447"/>
      <c r="C83" s="448"/>
      <c r="D83" s="449"/>
      <c r="E83" s="449"/>
      <c r="F83" s="221"/>
      <c r="G83" s="449"/>
      <c r="H83" s="221"/>
      <c r="I83" s="221"/>
      <c r="J83" s="221"/>
      <c r="K83" s="449"/>
      <c r="L83" s="221"/>
      <c r="M83" s="221"/>
      <c r="N83" s="221"/>
      <c r="O83" s="221"/>
      <c r="P83" s="223"/>
      <c r="Q83" s="441"/>
      <c r="R83" s="444"/>
      <c r="S83" s="223"/>
      <c r="T83" s="223"/>
      <c r="U83" s="436"/>
    </row>
    <row r="84" spans="1:21" s="451" customFormat="1" ht="15.75" customHeight="1">
      <c r="A84" s="450"/>
      <c r="B84" s="225"/>
      <c r="D84" s="452"/>
      <c r="E84" s="453"/>
      <c r="F84" s="454"/>
      <c r="G84" s="455"/>
      <c r="H84" s="455"/>
      <c r="K84" s="453"/>
      <c r="M84" s="455"/>
      <c r="O84" s="374" t="s">
        <v>804</v>
      </c>
    </row>
    <row r="85" spans="1:21" s="451" customFormat="1" ht="15.75" customHeight="1">
      <c r="D85" s="452"/>
      <c r="E85" s="453"/>
      <c r="F85" s="454"/>
      <c r="G85" s="456"/>
      <c r="H85" s="456"/>
      <c r="K85" s="453"/>
      <c r="M85" s="456"/>
      <c r="O85" s="1121" t="s">
        <v>786</v>
      </c>
    </row>
    <row r="86" spans="1:21" s="451" customFormat="1" ht="15.75" customHeight="1">
      <c r="B86" s="296"/>
      <c r="D86" s="452"/>
      <c r="E86" s="453"/>
      <c r="F86" s="454"/>
      <c r="G86" s="454"/>
      <c r="H86" s="454"/>
      <c r="K86" s="453"/>
    </row>
    <row r="87" spans="1:21" s="457" customFormat="1" ht="15.75" customHeight="1">
      <c r="B87" s="458"/>
      <c r="D87" s="459"/>
      <c r="F87" s="460"/>
      <c r="G87" s="460"/>
      <c r="H87" s="460"/>
    </row>
    <row r="88" spans="1:21" s="461" customFormat="1" ht="15.75" customHeight="1">
      <c r="B88" s="462"/>
      <c r="C88" s="463"/>
      <c r="D88" s="459"/>
      <c r="E88" s="464"/>
      <c r="F88" s="464"/>
      <c r="G88" s="464"/>
      <c r="H88" s="464"/>
      <c r="K88" s="464"/>
    </row>
    <row r="89" spans="1:21">
      <c r="B89" s="458"/>
      <c r="C89" s="465"/>
      <c r="D89" s="466"/>
      <c r="E89" s="467"/>
      <c r="F89" s="467"/>
      <c r="G89" s="467"/>
      <c r="H89" s="467"/>
      <c r="I89" s="399"/>
      <c r="J89" s="399"/>
      <c r="K89" s="467"/>
      <c r="L89" s="399"/>
      <c r="M89" s="399"/>
      <c r="N89" s="399"/>
      <c r="O89" s="399"/>
    </row>
    <row r="90" spans="1:21">
      <c r="B90" s="462"/>
      <c r="E90" s="401"/>
      <c r="G90" s="401"/>
      <c r="I90" s="399"/>
      <c r="J90" s="399"/>
      <c r="K90" s="401"/>
      <c r="L90" s="399"/>
      <c r="M90" s="399"/>
      <c r="N90" s="399"/>
      <c r="O90" s="399"/>
    </row>
    <row r="91" spans="1:21">
      <c r="B91" s="468"/>
      <c r="C91" s="465"/>
      <c r="D91" s="466"/>
      <c r="E91" s="466"/>
      <c r="F91" s="467"/>
      <c r="G91" s="466"/>
      <c r="H91" s="467"/>
      <c r="I91" s="467"/>
      <c r="J91" s="467"/>
      <c r="K91" s="466"/>
      <c r="L91" s="467"/>
      <c r="M91" s="467"/>
      <c r="N91" s="467"/>
      <c r="O91" s="467"/>
    </row>
  </sheetData>
  <hyperlinks>
    <hyperlink ref="O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1" orientation="portrait"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8" tint="0.79998168889431442"/>
    <pageSetUpPr fitToPage="1"/>
  </sheetPr>
  <dimension ref="A1:T95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7.5703125" defaultRowHeight="16.5"/>
  <cols>
    <col min="1" max="1" width="2.28515625" style="469" customWidth="1"/>
    <col min="2" max="2" width="13" style="469" customWidth="1"/>
    <col min="3" max="3" width="24.5703125" style="469" customWidth="1"/>
    <col min="4" max="4" width="1.140625" style="469" customWidth="1"/>
    <col min="5" max="5" width="7.85546875" style="469" customWidth="1"/>
    <col min="6" max="6" width="11.7109375" style="469" customWidth="1"/>
    <col min="7" max="7" width="8.28515625" style="469" customWidth="1"/>
    <col min="8" max="8" width="1.140625" style="469" customWidth="1"/>
    <col min="9" max="9" width="7.85546875" style="469" customWidth="1"/>
    <col min="10" max="10" width="11.7109375" style="469" customWidth="1"/>
    <col min="11" max="11" width="8.28515625" style="469" customWidth="1"/>
    <col min="12" max="12" width="1.5703125" style="469" customWidth="1"/>
    <col min="13" max="13" width="7.85546875" style="469" customWidth="1"/>
    <col min="14" max="14" width="11.7109375" style="469" customWidth="1"/>
    <col min="15" max="15" width="8.28515625" style="469" customWidth="1"/>
    <col min="16" max="16" width="1.42578125" style="469" customWidth="1"/>
    <col min="17" max="252" width="7.5703125" style="469"/>
    <col min="253" max="253" width="3.28515625" style="469" customWidth="1"/>
    <col min="254" max="254" width="37.140625" style="469" customWidth="1"/>
    <col min="255" max="255" width="15.28515625" style="469" customWidth="1"/>
    <col min="256" max="256" width="14.28515625" style="469" customWidth="1"/>
    <col min="257" max="257" width="18.140625" style="469" customWidth="1"/>
    <col min="258" max="258" width="3" style="469" customWidth="1"/>
    <col min="259" max="259" width="2.85546875" style="469" customWidth="1"/>
    <col min="260" max="508" width="7.5703125" style="469"/>
    <col min="509" max="509" width="3.28515625" style="469" customWidth="1"/>
    <col min="510" max="510" width="37.140625" style="469" customWidth="1"/>
    <col min="511" max="511" width="15.28515625" style="469" customWidth="1"/>
    <col min="512" max="512" width="14.28515625" style="469" customWidth="1"/>
    <col min="513" max="513" width="18.140625" style="469" customWidth="1"/>
    <col min="514" max="514" width="3" style="469" customWidth="1"/>
    <col min="515" max="515" width="2.85546875" style="469" customWidth="1"/>
    <col min="516" max="764" width="7.5703125" style="469"/>
    <col min="765" max="765" width="3.28515625" style="469" customWidth="1"/>
    <col min="766" max="766" width="37.140625" style="469" customWidth="1"/>
    <col min="767" max="767" width="15.28515625" style="469" customWidth="1"/>
    <col min="768" max="768" width="14.28515625" style="469" customWidth="1"/>
    <col min="769" max="769" width="18.140625" style="469" customWidth="1"/>
    <col min="770" max="770" width="3" style="469" customWidth="1"/>
    <col min="771" max="771" width="2.85546875" style="469" customWidth="1"/>
    <col min="772" max="1020" width="7.5703125" style="469"/>
    <col min="1021" max="1021" width="3.28515625" style="469" customWidth="1"/>
    <col min="1022" max="1022" width="37.140625" style="469" customWidth="1"/>
    <col min="1023" max="1023" width="15.28515625" style="469" customWidth="1"/>
    <col min="1024" max="1024" width="14.28515625" style="469" customWidth="1"/>
    <col min="1025" max="1025" width="18.140625" style="469" customWidth="1"/>
    <col min="1026" max="1026" width="3" style="469" customWidth="1"/>
    <col min="1027" max="1027" width="2.85546875" style="469" customWidth="1"/>
    <col min="1028" max="1276" width="7.5703125" style="469"/>
    <col min="1277" max="1277" width="3.28515625" style="469" customWidth="1"/>
    <col min="1278" max="1278" width="37.140625" style="469" customWidth="1"/>
    <col min="1279" max="1279" width="15.28515625" style="469" customWidth="1"/>
    <col min="1280" max="1280" width="14.28515625" style="469" customWidth="1"/>
    <col min="1281" max="1281" width="18.140625" style="469" customWidth="1"/>
    <col min="1282" max="1282" width="3" style="469" customWidth="1"/>
    <col min="1283" max="1283" width="2.85546875" style="469" customWidth="1"/>
    <col min="1284" max="1532" width="7.5703125" style="469"/>
    <col min="1533" max="1533" width="3.28515625" style="469" customWidth="1"/>
    <col min="1534" max="1534" width="37.140625" style="469" customWidth="1"/>
    <col min="1535" max="1535" width="15.28515625" style="469" customWidth="1"/>
    <col min="1536" max="1536" width="14.28515625" style="469" customWidth="1"/>
    <col min="1537" max="1537" width="18.140625" style="469" customWidth="1"/>
    <col min="1538" max="1538" width="3" style="469" customWidth="1"/>
    <col min="1539" max="1539" width="2.85546875" style="469" customWidth="1"/>
    <col min="1540" max="1788" width="7.5703125" style="469"/>
    <col min="1789" max="1789" width="3.28515625" style="469" customWidth="1"/>
    <col min="1790" max="1790" width="37.140625" style="469" customWidth="1"/>
    <col min="1791" max="1791" width="15.28515625" style="469" customWidth="1"/>
    <col min="1792" max="1792" width="14.28515625" style="469" customWidth="1"/>
    <col min="1793" max="1793" width="18.140625" style="469" customWidth="1"/>
    <col min="1794" max="1794" width="3" style="469" customWidth="1"/>
    <col min="1795" max="1795" width="2.85546875" style="469" customWidth="1"/>
    <col min="1796" max="2044" width="7.5703125" style="469"/>
    <col min="2045" max="2045" width="3.28515625" style="469" customWidth="1"/>
    <col min="2046" max="2046" width="37.140625" style="469" customWidth="1"/>
    <col min="2047" max="2047" width="15.28515625" style="469" customWidth="1"/>
    <col min="2048" max="2048" width="14.28515625" style="469" customWidth="1"/>
    <col min="2049" max="2049" width="18.140625" style="469" customWidth="1"/>
    <col min="2050" max="2050" width="3" style="469" customWidth="1"/>
    <col min="2051" max="2051" width="2.85546875" style="469" customWidth="1"/>
    <col min="2052" max="2300" width="7.5703125" style="469"/>
    <col min="2301" max="2301" width="3.28515625" style="469" customWidth="1"/>
    <col min="2302" max="2302" width="37.140625" style="469" customWidth="1"/>
    <col min="2303" max="2303" width="15.28515625" style="469" customWidth="1"/>
    <col min="2304" max="2304" width="14.28515625" style="469" customWidth="1"/>
    <col min="2305" max="2305" width="18.140625" style="469" customWidth="1"/>
    <col min="2306" max="2306" width="3" style="469" customWidth="1"/>
    <col min="2307" max="2307" width="2.85546875" style="469" customWidth="1"/>
    <col min="2308" max="2556" width="7.5703125" style="469"/>
    <col min="2557" max="2557" width="3.28515625" style="469" customWidth="1"/>
    <col min="2558" max="2558" width="37.140625" style="469" customWidth="1"/>
    <col min="2559" max="2559" width="15.28515625" style="469" customWidth="1"/>
    <col min="2560" max="2560" width="14.28515625" style="469" customWidth="1"/>
    <col min="2561" max="2561" width="18.140625" style="469" customWidth="1"/>
    <col min="2562" max="2562" width="3" style="469" customWidth="1"/>
    <col min="2563" max="2563" width="2.85546875" style="469" customWidth="1"/>
    <col min="2564" max="2812" width="7.5703125" style="469"/>
    <col min="2813" max="2813" width="3.28515625" style="469" customWidth="1"/>
    <col min="2814" max="2814" width="37.140625" style="469" customWidth="1"/>
    <col min="2815" max="2815" width="15.28515625" style="469" customWidth="1"/>
    <col min="2816" max="2816" width="14.28515625" style="469" customWidth="1"/>
    <col min="2817" max="2817" width="18.140625" style="469" customWidth="1"/>
    <col min="2818" max="2818" width="3" style="469" customWidth="1"/>
    <col min="2819" max="2819" width="2.85546875" style="469" customWidth="1"/>
    <col min="2820" max="3068" width="7.5703125" style="469"/>
    <col min="3069" max="3069" width="3.28515625" style="469" customWidth="1"/>
    <col min="3070" max="3070" width="37.140625" style="469" customWidth="1"/>
    <col min="3071" max="3071" width="15.28515625" style="469" customWidth="1"/>
    <col min="3072" max="3072" width="14.28515625" style="469" customWidth="1"/>
    <col min="3073" max="3073" width="18.140625" style="469" customWidth="1"/>
    <col min="3074" max="3074" width="3" style="469" customWidth="1"/>
    <col min="3075" max="3075" width="2.85546875" style="469" customWidth="1"/>
    <col min="3076" max="3324" width="7.5703125" style="469"/>
    <col min="3325" max="3325" width="3.28515625" style="469" customWidth="1"/>
    <col min="3326" max="3326" width="37.140625" style="469" customWidth="1"/>
    <col min="3327" max="3327" width="15.28515625" style="469" customWidth="1"/>
    <col min="3328" max="3328" width="14.28515625" style="469" customWidth="1"/>
    <col min="3329" max="3329" width="18.140625" style="469" customWidth="1"/>
    <col min="3330" max="3330" width="3" style="469" customWidth="1"/>
    <col min="3331" max="3331" width="2.85546875" style="469" customWidth="1"/>
    <col min="3332" max="3580" width="7.5703125" style="469"/>
    <col min="3581" max="3581" width="3.28515625" style="469" customWidth="1"/>
    <col min="3582" max="3582" width="37.140625" style="469" customWidth="1"/>
    <col min="3583" max="3583" width="15.28515625" style="469" customWidth="1"/>
    <col min="3584" max="3584" width="14.28515625" style="469" customWidth="1"/>
    <col min="3585" max="3585" width="18.140625" style="469" customWidth="1"/>
    <col min="3586" max="3586" width="3" style="469" customWidth="1"/>
    <col min="3587" max="3587" width="2.85546875" style="469" customWidth="1"/>
    <col min="3588" max="3836" width="7.5703125" style="469"/>
    <col min="3837" max="3837" width="3.28515625" style="469" customWidth="1"/>
    <col min="3838" max="3838" width="37.140625" style="469" customWidth="1"/>
    <col min="3839" max="3839" width="15.28515625" style="469" customWidth="1"/>
    <col min="3840" max="3840" width="14.28515625" style="469" customWidth="1"/>
    <col min="3841" max="3841" width="18.140625" style="469" customWidth="1"/>
    <col min="3842" max="3842" width="3" style="469" customWidth="1"/>
    <col min="3843" max="3843" width="2.85546875" style="469" customWidth="1"/>
    <col min="3844" max="4092" width="7.5703125" style="469"/>
    <col min="4093" max="4093" width="3.28515625" style="469" customWidth="1"/>
    <col min="4094" max="4094" width="37.140625" style="469" customWidth="1"/>
    <col min="4095" max="4095" width="15.28515625" style="469" customWidth="1"/>
    <col min="4096" max="4096" width="14.28515625" style="469" customWidth="1"/>
    <col min="4097" max="4097" width="18.140625" style="469" customWidth="1"/>
    <col min="4098" max="4098" width="3" style="469" customWidth="1"/>
    <col min="4099" max="4099" width="2.85546875" style="469" customWidth="1"/>
    <col min="4100" max="4348" width="7.5703125" style="469"/>
    <col min="4349" max="4349" width="3.28515625" style="469" customWidth="1"/>
    <col min="4350" max="4350" width="37.140625" style="469" customWidth="1"/>
    <col min="4351" max="4351" width="15.28515625" style="469" customWidth="1"/>
    <col min="4352" max="4352" width="14.28515625" style="469" customWidth="1"/>
    <col min="4353" max="4353" width="18.140625" style="469" customWidth="1"/>
    <col min="4354" max="4354" width="3" style="469" customWidth="1"/>
    <col min="4355" max="4355" width="2.85546875" style="469" customWidth="1"/>
    <col min="4356" max="4604" width="7.5703125" style="469"/>
    <col min="4605" max="4605" width="3.28515625" style="469" customWidth="1"/>
    <col min="4606" max="4606" width="37.140625" style="469" customWidth="1"/>
    <col min="4607" max="4607" width="15.28515625" style="469" customWidth="1"/>
    <col min="4608" max="4608" width="14.28515625" style="469" customWidth="1"/>
    <col min="4609" max="4609" width="18.140625" style="469" customWidth="1"/>
    <col min="4610" max="4610" width="3" style="469" customWidth="1"/>
    <col min="4611" max="4611" width="2.85546875" style="469" customWidth="1"/>
    <col min="4612" max="4860" width="7.5703125" style="469"/>
    <col min="4861" max="4861" width="3.28515625" style="469" customWidth="1"/>
    <col min="4862" max="4862" width="37.140625" style="469" customWidth="1"/>
    <col min="4863" max="4863" width="15.28515625" style="469" customWidth="1"/>
    <col min="4864" max="4864" width="14.28515625" style="469" customWidth="1"/>
    <col min="4865" max="4865" width="18.140625" style="469" customWidth="1"/>
    <col min="4866" max="4866" width="3" style="469" customWidth="1"/>
    <col min="4867" max="4867" width="2.85546875" style="469" customWidth="1"/>
    <col min="4868" max="5116" width="7.5703125" style="469"/>
    <col min="5117" max="5117" width="3.28515625" style="469" customWidth="1"/>
    <col min="5118" max="5118" width="37.140625" style="469" customWidth="1"/>
    <col min="5119" max="5119" width="15.28515625" style="469" customWidth="1"/>
    <col min="5120" max="5120" width="14.28515625" style="469" customWidth="1"/>
    <col min="5121" max="5121" width="18.140625" style="469" customWidth="1"/>
    <col min="5122" max="5122" width="3" style="469" customWidth="1"/>
    <col min="5123" max="5123" width="2.85546875" style="469" customWidth="1"/>
    <col min="5124" max="5372" width="7.5703125" style="469"/>
    <col min="5373" max="5373" width="3.28515625" style="469" customWidth="1"/>
    <col min="5374" max="5374" width="37.140625" style="469" customWidth="1"/>
    <col min="5375" max="5375" width="15.28515625" style="469" customWidth="1"/>
    <col min="5376" max="5376" width="14.28515625" style="469" customWidth="1"/>
    <col min="5377" max="5377" width="18.140625" style="469" customWidth="1"/>
    <col min="5378" max="5378" width="3" style="469" customWidth="1"/>
    <col min="5379" max="5379" width="2.85546875" style="469" customWidth="1"/>
    <col min="5380" max="5628" width="7.5703125" style="469"/>
    <col min="5629" max="5629" width="3.28515625" style="469" customWidth="1"/>
    <col min="5630" max="5630" width="37.140625" style="469" customWidth="1"/>
    <col min="5631" max="5631" width="15.28515625" style="469" customWidth="1"/>
    <col min="5632" max="5632" width="14.28515625" style="469" customWidth="1"/>
    <col min="5633" max="5633" width="18.140625" style="469" customWidth="1"/>
    <col min="5634" max="5634" width="3" style="469" customWidth="1"/>
    <col min="5635" max="5635" width="2.85546875" style="469" customWidth="1"/>
    <col min="5636" max="5884" width="7.5703125" style="469"/>
    <col min="5885" max="5885" width="3.28515625" style="469" customWidth="1"/>
    <col min="5886" max="5886" width="37.140625" style="469" customWidth="1"/>
    <col min="5887" max="5887" width="15.28515625" style="469" customWidth="1"/>
    <col min="5888" max="5888" width="14.28515625" style="469" customWidth="1"/>
    <col min="5889" max="5889" width="18.140625" style="469" customWidth="1"/>
    <col min="5890" max="5890" width="3" style="469" customWidth="1"/>
    <col min="5891" max="5891" width="2.85546875" style="469" customWidth="1"/>
    <col min="5892" max="6140" width="7.5703125" style="469"/>
    <col min="6141" max="6141" width="3.28515625" style="469" customWidth="1"/>
    <col min="6142" max="6142" width="37.140625" style="469" customWidth="1"/>
    <col min="6143" max="6143" width="15.28515625" style="469" customWidth="1"/>
    <col min="6144" max="6144" width="14.28515625" style="469" customWidth="1"/>
    <col min="6145" max="6145" width="18.140625" style="469" customWidth="1"/>
    <col min="6146" max="6146" width="3" style="469" customWidth="1"/>
    <col min="6147" max="6147" width="2.85546875" style="469" customWidth="1"/>
    <col min="6148" max="6396" width="7.5703125" style="469"/>
    <col min="6397" max="6397" width="3.28515625" style="469" customWidth="1"/>
    <col min="6398" max="6398" width="37.140625" style="469" customWidth="1"/>
    <col min="6399" max="6399" width="15.28515625" style="469" customWidth="1"/>
    <col min="6400" max="6400" width="14.28515625" style="469" customWidth="1"/>
    <col min="6401" max="6401" width="18.140625" style="469" customWidth="1"/>
    <col min="6402" max="6402" width="3" style="469" customWidth="1"/>
    <col min="6403" max="6403" width="2.85546875" style="469" customWidth="1"/>
    <col min="6404" max="6652" width="7.5703125" style="469"/>
    <col min="6653" max="6653" width="3.28515625" style="469" customWidth="1"/>
    <col min="6654" max="6654" width="37.140625" style="469" customWidth="1"/>
    <col min="6655" max="6655" width="15.28515625" style="469" customWidth="1"/>
    <col min="6656" max="6656" width="14.28515625" style="469" customWidth="1"/>
    <col min="6657" max="6657" width="18.140625" style="469" customWidth="1"/>
    <col min="6658" max="6658" width="3" style="469" customWidth="1"/>
    <col min="6659" max="6659" width="2.85546875" style="469" customWidth="1"/>
    <col min="6660" max="6908" width="7.5703125" style="469"/>
    <col min="6909" max="6909" width="3.28515625" style="469" customWidth="1"/>
    <col min="6910" max="6910" width="37.140625" style="469" customWidth="1"/>
    <col min="6911" max="6911" width="15.28515625" style="469" customWidth="1"/>
    <col min="6912" max="6912" width="14.28515625" style="469" customWidth="1"/>
    <col min="6913" max="6913" width="18.140625" style="469" customWidth="1"/>
    <col min="6914" max="6914" width="3" style="469" customWidth="1"/>
    <col min="6915" max="6915" width="2.85546875" style="469" customWidth="1"/>
    <col min="6916" max="7164" width="7.5703125" style="469"/>
    <col min="7165" max="7165" width="3.28515625" style="469" customWidth="1"/>
    <col min="7166" max="7166" width="37.140625" style="469" customWidth="1"/>
    <col min="7167" max="7167" width="15.28515625" style="469" customWidth="1"/>
    <col min="7168" max="7168" width="14.28515625" style="469" customWidth="1"/>
    <col min="7169" max="7169" width="18.140625" style="469" customWidth="1"/>
    <col min="7170" max="7170" width="3" style="469" customWidth="1"/>
    <col min="7171" max="7171" width="2.85546875" style="469" customWidth="1"/>
    <col min="7172" max="7420" width="7.5703125" style="469"/>
    <col min="7421" max="7421" width="3.28515625" style="469" customWidth="1"/>
    <col min="7422" max="7422" width="37.140625" style="469" customWidth="1"/>
    <col min="7423" max="7423" width="15.28515625" style="469" customWidth="1"/>
    <col min="7424" max="7424" width="14.28515625" style="469" customWidth="1"/>
    <col min="7425" max="7425" width="18.140625" style="469" customWidth="1"/>
    <col min="7426" max="7426" width="3" style="469" customWidth="1"/>
    <col min="7427" max="7427" width="2.85546875" style="469" customWidth="1"/>
    <col min="7428" max="7676" width="7.5703125" style="469"/>
    <col min="7677" max="7677" width="3.28515625" style="469" customWidth="1"/>
    <col min="7678" max="7678" width="37.140625" style="469" customWidth="1"/>
    <col min="7679" max="7679" width="15.28515625" style="469" customWidth="1"/>
    <col min="7680" max="7680" width="14.28515625" style="469" customWidth="1"/>
    <col min="7681" max="7681" width="18.140625" style="469" customWidth="1"/>
    <col min="7682" max="7682" width="3" style="469" customWidth="1"/>
    <col min="7683" max="7683" width="2.85546875" style="469" customWidth="1"/>
    <col min="7684" max="7932" width="7.5703125" style="469"/>
    <col min="7933" max="7933" width="3.28515625" style="469" customWidth="1"/>
    <col min="7934" max="7934" width="37.140625" style="469" customWidth="1"/>
    <col min="7935" max="7935" width="15.28515625" style="469" customWidth="1"/>
    <col min="7936" max="7936" width="14.28515625" style="469" customWidth="1"/>
    <col min="7937" max="7937" width="18.140625" style="469" customWidth="1"/>
    <col min="7938" max="7938" width="3" style="469" customWidth="1"/>
    <col min="7939" max="7939" width="2.85546875" style="469" customWidth="1"/>
    <col min="7940" max="8188" width="7.5703125" style="469"/>
    <col min="8189" max="8189" width="3.28515625" style="469" customWidth="1"/>
    <col min="8190" max="8190" width="37.140625" style="469" customWidth="1"/>
    <col min="8191" max="8191" width="15.28515625" style="469" customWidth="1"/>
    <col min="8192" max="8192" width="14.28515625" style="469" customWidth="1"/>
    <col min="8193" max="8193" width="18.140625" style="469" customWidth="1"/>
    <col min="8194" max="8194" width="3" style="469" customWidth="1"/>
    <col min="8195" max="8195" width="2.85546875" style="469" customWidth="1"/>
    <col min="8196" max="8444" width="7.5703125" style="469"/>
    <col min="8445" max="8445" width="3.28515625" style="469" customWidth="1"/>
    <col min="8446" max="8446" width="37.140625" style="469" customWidth="1"/>
    <col min="8447" max="8447" width="15.28515625" style="469" customWidth="1"/>
    <col min="8448" max="8448" width="14.28515625" style="469" customWidth="1"/>
    <col min="8449" max="8449" width="18.140625" style="469" customWidth="1"/>
    <col min="8450" max="8450" width="3" style="469" customWidth="1"/>
    <col min="8451" max="8451" width="2.85546875" style="469" customWidth="1"/>
    <col min="8452" max="8700" width="7.5703125" style="469"/>
    <col min="8701" max="8701" width="3.28515625" style="469" customWidth="1"/>
    <col min="8702" max="8702" width="37.140625" style="469" customWidth="1"/>
    <col min="8703" max="8703" width="15.28515625" style="469" customWidth="1"/>
    <col min="8704" max="8704" width="14.28515625" style="469" customWidth="1"/>
    <col min="8705" max="8705" width="18.140625" style="469" customWidth="1"/>
    <col min="8706" max="8706" width="3" style="469" customWidth="1"/>
    <col min="8707" max="8707" width="2.85546875" style="469" customWidth="1"/>
    <col min="8708" max="8956" width="7.5703125" style="469"/>
    <col min="8957" max="8957" width="3.28515625" style="469" customWidth="1"/>
    <col min="8958" max="8958" width="37.140625" style="469" customWidth="1"/>
    <col min="8959" max="8959" width="15.28515625" style="469" customWidth="1"/>
    <col min="8960" max="8960" width="14.28515625" style="469" customWidth="1"/>
    <col min="8961" max="8961" width="18.140625" style="469" customWidth="1"/>
    <col min="8962" max="8962" width="3" style="469" customWidth="1"/>
    <col min="8963" max="8963" width="2.85546875" style="469" customWidth="1"/>
    <col min="8964" max="9212" width="7.5703125" style="469"/>
    <col min="9213" max="9213" width="3.28515625" style="469" customWidth="1"/>
    <col min="9214" max="9214" width="37.140625" style="469" customWidth="1"/>
    <col min="9215" max="9215" width="15.28515625" style="469" customWidth="1"/>
    <col min="9216" max="9216" width="14.28515625" style="469" customWidth="1"/>
    <col min="9217" max="9217" width="18.140625" style="469" customWidth="1"/>
    <col min="9218" max="9218" width="3" style="469" customWidth="1"/>
    <col min="9219" max="9219" width="2.85546875" style="469" customWidth="1"/>
    <col min="9220" max="9468" width="7.5703125" style="469"/>
    <col min="9469" max="9469" width="3.28515625" style="469" customWidth="1"/>
    <col min="9470" max="9470" width="37.140625" style="469" customWidth="1"/>
    <col min="9471" max="9471" width="15.28515625" style="469" customWidth="1"/>
    <col min="9472" max="9472" width="14.28515625" style="469" customWidth="1"/>
    <col min="9473" max="9473" width="18.140625" style="469" customWidth="1"/>
    <col min="9474" max="9474" width="3" style="469" customWidth="1"/>
    <col min="9475" max="9475" width="2.85546875" style="469" customWidth="1"/>
    <col min="9476" max="9724" width="7.5703125" style="469"/>
    <col min="9725" max="9725" width="3.28515625" style="469" customWidth="1"/>
    <col min="9726" max="9726" width="37.140625" style="469" customWidth="1"/>
    <col min="9727" max="9727" width="15.28515625" style="469" customWidth="1"/>
    <col min="9728" max="9728" width="14.28515625" style="469" customWidth="1"/>
    <col min="9729" max="9729" width="18.140625" style="469" customWidth="1"/>
    <col min="9730" max="9730" width="3" style="469" customWidth="1"/>
    <col min="9731" max="9731" width="2.85546875" style="469" customWidth="1"/>
    <col min="9732" max="9980" width="7.5703125" style="469"/>
    <col min="9981" max="9981" width="3.28515625" style="469" customWidth="1"/>
    <col min="9982" max="9982" width="37.140625" style="469" customWidth="1"/>
    <col min="9983" max="9983" width="15.28515625" style="469" customWidth="1"/>
    <col min="9984" max="9984" width="14.28515625" style="469" customWidth="1"/>
    <col min="9985" max="9985" width="18.140625" style="469" customWidth="1"/>
    <col min="9986" max="9986" width="3" style="469" customWidth="1"/>
    <col min="9987" max="9987" width="2.85546875" style="469" customWidth="1"/>
    <col min="9988" max="10236" width="7.5703125" style="469"/>
    <col min="10237" max="10237" width="3.28515625" style="469" customWidth="1"/>
    <col min="10238" max="10238" width="37.140625" style="469" customWidth="1"/>
    <col min="10239" max="10239" width="15.28515625" style="469" customWidth="1"/>
    <col min="10240" max="10240" width="14.28515625" style="469" customWidth="1"/>
    <col min="10241" max="10241" width="18.140625" style="469" customWidth="1"/>
    <col min="10242" max="10242" width="3" style="469" customWidth="1"/>
    <col min="10243" max="10243" width="2.85546875" style="469" customWidth="1"/>
    <col min="10244" max="10492" width="7.5703125" style="469"/>
    <col min="10493" max="10493" width="3.28515625" style="469" customWidth="1"/>
    <col min="10494" max="10494" width="37.140625" style="469" customWidth="1"/>
    <col min="10495" max="10495" width="15.28515625" style="469" customWidth="1"/>
    <col min="10496" max="10496" width="14.28515625" style="469" customWidth="1"/>
    <col min="10497" max="10497" width="18.140625" style="469" customWidth="1"/>
    <col min="10498" max="10498" width="3" style="469" customWidth="1"/>
    <col min="10499" max="10499" width="2.85546875" style="469" customWidth="1"/>
    <col min="10500" max="10748" width="7.5703125" style="469"/>
    <col min="10749" max="10749" width="3.28515625" style="469" customWidth="1"/>
    <col min="10750" max="10750" width="37.140625" style="469" customWidth="1"/>
    <col min="10751" max="10751" width="15.28515625" style="469" customWidth="1"/>
    <col min="10752" max="10752" width="14.28515625" style="469" customWidth="1"/>
    <col min="10753" max="10753" width="18.140625" style="469" customWidth="1"/>
    <col min="10754" max="10754" width="3" style="469" customWidth="1"/>
    <col min="10755" max="10755" width="2.85546875" style="469" customWidth="1"/>
    <col min="10756" max="11004" width="7.5703125" style="469"/>
    <col min="11005" max="11005" width="3.28515625" style="469" customWidth="1"/>
    <col min="11006" max="11006" width="37.140625" style="469" customWidth="1"/>
    <col min="11007" max="11007" width="15.28515625" style="469" customWidth="1"/>
    <col min="11008" max="11008" width="14.28515625" style="469" customWidth="1"/>
    <col min="11009" max="11009" width="18.140625" style="469" customWidth="1"/>
    <col min="11010" max="11010" width="3" style="469" customWidth="1"/>
    <col min="11011" max="11011" width="2.85546875" style="469" customWidth="1"/>
    <col min="11012" max="11260" width="7.5703125" style="469"/>
    <col min="11261" max="11261" width="3.28515625" style="469" customWidth="1"/>
    <col min="11262" max="11262" width="37.140625" style="469" customWidth="1"/>
    <col min="11263" max="11263" width="15.28515625" style="469" customWidth="1"/>
    <col min="11264" max="11264" width="14.28515625" style="469" customWidth="1"/>
    <col min="11265" max="11265" width="18.140625" style="469" customWidth="1"/>
    <col min="11266" max="11266" width="3" style="469" customWidth="1"/>
    <col min="11267" max="11267" width="2.85546875" style="469" customWidth="1"/>
    <col min="11268" max="11516" width="7.5703125" style="469"/>
    <col min="11517" max="11517" width="3.28515625" style="469" customWidth="1"/>
    <col min="11518" max="11518" width="37.140625" style="469" customWidth="1"/>
    <col min="11519" max="11519" width="15.28515625" style="469" customWidth="1"/>
    <col min="11520" max="11520" width="14.28515625" style="469" customWidth="1"/>
    <col min="11521" max="11521" width="18.140625" style="469" customWidth="1"/>
    <col min="11522" max="11522" width="3" style="469" customWidth="1"/>
    <col min="11523" max="11523" width="2.85546875" style="469" customWidth="1"/>
    <col min="11524" max="11772" width="7.5703125" style="469"/>
    <col min="11773" max="11773" width="3.28515625" style="469" customWidth="1"/>
    <col min="11774" max="11774" width="37.140625" style="469" customWidth="1"/>
    <col min="11775" max="11775" width="15.28515625" style="469" customWidth="1"/>
    <col min="11776" max="11776" width="14.28515625" style="469" customWidth="1"/>
    <col min="11777" max="11777" width="18.140625" style="469" customWidth="1"/>
    <col min="11778" max="11778" width="3" style="469" customWidth="1"/>
    <col min="11779" max="11779" width="2.85546875" style="469" customWidth="1"/>
    <col min="11780" max="12028" width="7.5703125" style="469"/>
    <col min="12029" max="12029" width="3.28515625" style="469" customWidth="1"/>
    <col min="12030" max="12030" width="37.140625" style="469" customWidth="1"/>
    <col min="12031" max="12031" width="15.28515625" style="469" customWidth="1"/>
    <col min="12032" max="12032" width="14.28515625" style="469" customWidth="1"/>
    <col min="12033" max="12033" width="18.140625" style="469" customWidth="1"/>
    <col min="12034" max="12034" width="3" style="469" customWidth="1"/>
    <col min="12035" max="12035" width="2.85546875" style="469" customWidth="1"/>
    <col min="12036" max="12284" width="7.5703125" style="469"/>
    <col min="12285" max="12285" width="3.28515625" style="469" customWidth="1"/>
    <col min="12286" max="12286" width="37.140625" style="469" customWidth="1"/>
    <col min="12287" max="12287" width="15.28515625" style="469" customWidth="1"/>
    <col min="12288" max="12288" width="14.28515625" style="469" customWidth="1"/>
    <col min="12289" max="12289" width="18.140625" style="469" customWidth="1"/>
    <col min="12290" max="12290" width="3" style="469" customWidth="1"/>
    <col min="12291" max="12291" width="2.85546875" style="469" customWidth="1"/>
    <col min="12292" max="12540" width="7.5703125" style="469"/>
    <col min="12541" max="12541" width="3.28515625" style="469" customWidth="1"/>
    <col min="12542" max="12542" width="37.140625" style="469" customWidth="1"/>
    <col min="12543" max="12543" width="15.28515625" style="469" customWidth="1"/>
    <col min="12544" max="12544" width="14.28515625" style="469" customWidth="1"/>
    <col min="12545" max="12545" width="18.140625" style="469" customWidth="1"/>
    <col min="12546" max="12546" width="3" style="469" customWidth="1"/>
    <col min="12547" max="12547" width="2.85546875" style="469" customWidth="1"/>
    <col min="12548" max="12796" width="7.5703125" style="469"/>
    <col min="12797" max="12797" width="3.28515625" style="469" customWidth="1"/>
    <col min="12798" max="12798" width="37.140625" style="469" customWidth="1"/>
    <col min="12799" max="12799" width="15.28515625" style="469" customWidth="1"/>
    <col min="12800" max="12800" width="14.28515625" style="469" customWidth="1"/>
    <col min="12801" max="12801" width="18.140625" style="469" customWidth="1"/>
    <col min="12802" max="12802" width="3" style="469" customWidth="1"/>
    <col min="12803" max="12803" width="2.85546875" style="469" customWidth="1"/>
    <col min="12804" max="13052" width="7.5703125" style="469"/>
    <col min="13053" max="13053" width="3.28515625" style="469" customWidth="1"/>
    <col min="13054" max="13054" width="37.140625" style="469" customWidth="1"/>
    <col min="13055" max="13055" width="15.28515625" style="469" customWidth="1"/>
    <col min="13056" max="13056" width="14.28515625" style="469" customWidth="1"/>
    <col min="13057" max="13057" width="18.140625" style="469" customWidth="1"/>
    <col min="13058" max="13058" width="3" style="469" customWidth="1"/>
    <col min="13059" max="13059" width="2.85546875" style="469" customWidth="1"/>
    <col min="13060" max="13308" width="7.5703125" style="469"/>
    <col min="13309" max="13309" width="3.28515625" style="469" customWidth="1"/>
    <col min="13310" max="13310" width="37.140625" style="469" customWidth="1"/>
    <col min="13311" max="13311" width="15.28515625" style="469" customWidth="1"/>
    <col min="13312" max="13312" width="14.28515625" style="469" customWidth="1"/>
    <col min="13313" max="13313" width="18.140625" style="469" customWidth="1"/>
    <col min="13314" max="13314" width="3" style="469" customWidth="1"/>
    <col min="13315" max="13315" width="2.85546875" style="469" customWidth="1"/>
    <col min="13316" max="13564" width="7.5703125" style="469"/>
    <col min="13565" max="13565" width="3.28515625" style="469" customWidth="1"/>
    <col min="13566" max="13566" width="37.140625" style="469" customWidth="1"/>
    <col min="13567" max="13567" width="15.28515625" style="469" customWidth="1"/>
    <col min="13568" max="13568" width="14.28515625" style="469" customWidth="1"/>
    <col min="13569" max="13569" width="18.140625" style="469" customWidth="1"/>
    <col min="13570" max="13570" width="3" style="469" customWidth="1"/>
    <col min="13571" max="13571" width="2.85546875" style="469" customWidth="1"/>
    <col min="13572" max="13820" width="7.5703125" style="469"/>
    <col min="13821" max="13821" width="3.28515625" style="469" customWidth="1"/>
    <col min="13822" max="13822" width="37.140625" style="469" customWidth="1"/>
    <col min="13823" max="13823" width="15.28515625" style="469" customWidth="1"/>
    <col min="13824" max="13824" width="14.28515625" style="469" customWidth="1"/>
    <col min="13825" max="13825" width="18.140625" style="469" customWidth="1"/>
    <col min="13826" max="13826" width="3" style="469" customWidth="1"/>
    <col min="13827" max="13827" width="2.85546875" style="469" customWidth="1"/>
    <col min="13828" max="14076" width="7.5703125" style="469"/>
    <col min="14077" max="14077" width="3.28515625" style="469" customWidth="1"/>
    <col min="14078" max="14078" width="37.140625" style="469" customWidth="1"/>
    <col min="14079" max="14079" width="15.28515625" style="469" customWidth="1"/>
    <col min="14080" max="14080" width="14.28515625" style="469" customWidth="1"/>
    <col min="14081" max="14081" width="18.140625" style="469" customWidth="1"/>
    <col min="14082" max="14082" width="3" style="469" customWidth="1"/>
    <col min="14083" max="14083" width="2.85546875" style="469" customWidth="1"/>
    <col min="14084" max="14332" width="7.5703125" style="469"/>
    <col min="14333" max="14333" width="3.28515625" style="469" customWidth="1"/>
    <col min="14334" max="14334" width="37.140625" style="469" customWidth="1"/>
    <col min="14335" max="14335" width="15.28515625" style="469" customWidth="1"/>
    <col min="14336" max="14336" width="14.28515625" style="469" customWidth="1"/>
    <col min="14337" max="14337" width="18.140625" style="469" customWidth="1"/>
    <col min="14338" max="14338" width="3" style="469" customWidth="1"/>
    <col min="14339" max="14339" width="2.85546875" style="469" customWidth="1"/>
    <col min="14340" max="14588" width="7.5703125" style="469"/>
    <col min="14589" max="14589" width="3.28515625" style="469" customWidth="1"/>
    <col min="14590" max="14590" width="37.140625" style="469" customWidth="1"/>
    <col min="14591" max="14591" width="15.28515625" style="469" customWidth="1"/>
    <col min="14592" max="14592" width="14.28515625" style="469" customWidth="1"/>
    <col min="14593" max="14593" width="18.140625" style="469" customWidth="1"/>
    <col min="14594" max="14594" width="3" style="469" customWidth="1"/>
    <col min="14595" max="14595" width="2.85546875" style="469" customWidth="1"/>
    <col min="14596" max="14844" width="7.5703125" style="469"/>
    <col min="14845" max="14845" width="3.28515625" style="469" customWidth="1"/>
    <col min="14846" max="14846" width="37.140625" style="469" customWidth="1"/>
    <col min="14847" max="14847" width="15.28515625" style="469" customWidth="1"/>
    <col min="14848" max="14848" width="14.28515625" style="469" customWidth="1"/>
    <col min="14849" max="14849" width="18.140625" style="469" customWidth="1"/>
    <col min="14850" max="14850" width="3" style="469" customWidth="1"/>
    <col min="14851" max="14851" width="2.85546875" style="469" customWidth="1"/>
    <col min="14852" max="15100" width="7.5703125" style="469"/>
    <col min="15101" max="15101" width="3.28515625" style="469" customWidth="1"/>
    <col min="15102" max="15102" width="37.140625" style="469" customWidth="1"/>
    <col min="15103" max="15103" width="15.28515625" style="469" customWidth="1"/>
    <col min="15104" max="15104" width="14.28515625" style="469" customWidth="1"/>
    <col min="15105" max="15105" width="18.140625" style="469" customWidth="1"/>
    <col min="15106" max="15106" width="3" style="469" customWidth="1"/>
    <col min="15107" max="15107" width="2.85546875" style="469" customWidth="1"/>
    <col min="15108" max="15356" width="7.5703125" style="469"/>
    <col min="15357" max="15357" width="3.28515625" style="469" customWidth="1"/>
    <col min="15358" max="15358" width="37.140625" style="469" customWidth="1"/>
    <col min="15359" max="15359" width="15.28515625" style="469" customWidth="1"/>
    <col min="15360" max="15360" width="14.28515625" style="469" customWidth="1"/>
    <col min="15361" max="15361" width="18.140625" style="469" customWidth="1"/>
    <col min="15362" max="15362" width="3" style="469" customWidth="1"/>
    <col min="15363" max="15363" width="2.85546875" style="469" customWidth="1"/>
    <col min="15364" max="15612" width="7.5703125" style="469"/>
    <col min="15613" max="15613" width="3.28515625" style="469" customWidth="1"/>
    <col min="15614" max="15614" width="37.140625" style="469" customWidth="1"/>
    <col min="15615" max="15615" width="15.28515625" style="469" customWidth="1"/>
    <col min="15616" max="15616" width="14.28515625" style="469" customWidth="1"/>
    <col min="15617" max="15617" width="18.140625" style="469" customWidth="1"/>
    <col min="15618" max="15618" width="3" style="469" customWidth="1"/>
    <col min="15619" max="15619" width="2.85546875" style="469" customWidth="1"/>
    <col min="15620" max="15868" width="7.5703125" style="469"/>
    <col min="15869" max="15869" width="3.28515625" style="469" customWidth="1"/>
    <col min="15870" max="15870" width="37.140625" style="469" customWidth="1"/>
    <col min="15871" max="15871" width="15.28515625" style="469" customWidth="1"/>
    <col min="15872" max="15872" width="14.28515625" style="469" customWidth="1"/>
    <col min="15873" max="15873" width="18.140625" style="469" customWidth="1"/>
    <col min="15874" max="15874" width="3" style="469" customWidth="1"/>
    <col min="15875" max="15875" width="2.85546875" style="469" customWidth="1"/>
    <col min="15876" max="16124" width="7.5703125" style="469"/>
    <col min="16125" max="16125" width="3.28515625" style="469" customWidth="1"/>
    <col min="16126" max="16126" width="37.140625" style="469" customWidth="1"/>
    <col min="16127" max="16127" width="15.28515625" style="469" customWidth="1"/>
    <col min="16128" max="16128" width="14.28515625" style="469" customWidth="1"/>
    <col min="16129" max="16129" width="18.140625" style="469" customWidth="1"/>
    <col min="16130" max="16130" width="3" style="469" customWidth="1"/>
    <col min="16131" max="16131" width="2.85546875" style="469" customWidth="1"/>
    <col min="16132" max="16384" width="7.5703125" style="469"/>
  </cols>
  <sheetData>
    <row r="1" spans="1:16">
      <c r="P1" s="2380" t="s">
        <v>110</v>
      </c>
    </row>
    <row r="2" spans="1:16">
      <c r="P2" s="2381" t="s">
        <v>111</v>
      </c>
    </row>
    <row r="3" spans="1:16" ht="15" customHeight="1"/>
    <row r="4" spans="1:16" ht="16.5" customHeight="1">
      <c r="B4" s="470" t="s">
        <v>1457</v>
      </c>
      <c r="C4" s="471" t="s">
        <v>1097</v>
      </c>
    </row>
    <row r="5" spans="1:16" ht="20.100000000000001" customHeight="1">
      <c r="B5" s="472"/>
      <c r="C5" s="473" t="s">
        <v>1146</v>
      </c>
    </row>
    <row r="6" spans="1:16" s="1962" customFormat="1" ht="20.100000000000001" customHeight="1">
      <c r="B6" s="1963" t="s">
        <v>1458</v>
      </c>
      <c r="C6" s="475" t="s">
        <v>1098</v>
      </c>
    </row>
    <row r="7" spans="1:16" ht="15" customHeight="1">
      <c r="A7" s="474"/>
      <c r="C7" s="475" t="s">
        <v>1202</v>
      </c>
    </row>
    <row r="8" spans="1:16" ht="15" customHeight="1" thickBot="1">
      <c r="A8" s="476"/>
      <c r="P8" s="1728"/>
    </row>
    <row r="9" spans="1:16" s="1092" customFormat="1" ht="8.1" customHeight="1" thickTop="1">
      <c r="A9" s="1089"/>
      <c r="B9" s="1090"/>
      <c r="C9" s="1091"/>
      <c r="D9" s="1089"/>
      <c r="E9" s="1089"/>
      <c r="F9" s="1089"/>
      <c r="G9" s="1089"/>
      <c r="H9" s="1089"/>
      <c r="I9" s="1089"/>
      <c r="J9" s="1089"/>
      <c r="K9" s="1089"/>
      <c r="L9" s="1089"/>
      <c r="M9" s="1089"/>
      <c r="N9" s="1089"/>
      <c r="O9" s="1089"/>
    </row>
    <row r="10" spans="1:16" s="1092" customFormat="1" ht="13.5">
      <c r="A10" s="1093"/>
      <c r="B10" s="1094" t="s">
        <v>862</v>
      </c>
      <c r="C10" s="1095" t="s">
        <v>751</v>
      </c>
      <c r="D10" s="1096"/>
      <c r="E10" s="2364">
        <v>2022</v>
      </c>
      <c r="F10" s="2364"/>
      <c r="G10" s="2364"/>
      <c r="H10" s="1096"/>
      <c r="I10" s="2364">
        <v>2023</v>
      </c>
      <c r="J10" s="2364"/>
      <c r="K10" s="2364"/>
      <c r="L10" s="1093"/>
      <c r="M10" s="2364">
        <v>2024</v>
      </c>
      <c r="N10" s="2364"/>
      <c r="O10" s="2364"/>
    </row>
    <row r="11" spans="1:16" s="1100" customFormat="1" ht="13.5">
      <c r="A11" s="1097"/>
      <c r="B11" s="2365" t="s">
        <v>863</v>
      </c>
      <c r="C11" s="1098" t="s">
        <v>752</v>
      </c>
      <c r="D11" s="1099"/>
      <c r="E11" s="1099" t="s">
        <v>570</v>
      </c>
      <c r="F11" s="1099" t="s">
        <v>34</v>
      </c>
      <c r="G11" s="1099" t="s">
        <v>2</v>
      </c>
      <c r="H11" s="1099"/>
      <c r="I11" s="1099" t="s">
        <v>570</v>
      </c>
      <c r="J11" s="1099" t="s">
        <v>34</v>
      </c>
      <c r="K11" s="1099" t="s">
        <v>2</v>
      </c>
      <c r="L11" s="1097"/>
      <c r="M11" s="1099" t="s">
        <v>570</v>
      </c>
      <c r="N11" s="1099" t="s">
        <v>34</v>
      </c>
      <c r="O11" s="1099" t="s">
        <v>2</v>
      </c>
    </row>
    <row r="12" spans="1:16" s="1100" customFormat="1" ht="13.5">
      <c r="A12" s="1097"/>
      <c r="B12" s="2365"/>
      <c r="C12" s="1098"/>
      <c r="D12" s="1101"/>
      <c r="E12" s="1101" t="s">
        <v>35</v>
      </c>
      <c r="F12" s="1101" t="s">
        <v>36</v>
      </c>
      <c r="G12" s="1101" t="s">
        <v>7</v>
      </c>
      <c r="H12" s="1101"/>
      <c r="I12" s="1101" t="s">
        <v>35</v>
      </c>
      <c r="J12" s="1101" t="s">
        <v>36</v>
      </c>
      <c r="K12" s="1101" t="s">
        <v>7</v>
      </c>
      <c r="L12" s="1097"/>
      <c r="M12" s="1101" t="s">
        <v>35</v>
      </c>
      <c r="N12" s="1101" t="s">
        <v>36</v>
      </c>
      <c r="O12" s="1101" t="s">
        <v>7</v>
      </c>
    </row>
    <row r="13" spans="1:16" s="1100" customFormat="1" ht="8.1" customHeight="1">
      <c r="A13" s="1102"/>
      <c r="B13" s="1103"/>
      <c r="C13" s="1104"/>
      <c r="D13" s="1346"/>
      <c r="E13" s="1346"/>
      <c r="F13" s="1346"/>
      <c r="G13" s="1346"/>
      <c r="H13" s="1645"/>
      <c r="I13" s="1645"/>
      <c r="J13" s="1645"/>
      <c r="K13" s="1645"/>
      <c r="L13" s="1102"/>
      <c r="M13" s="1653"/>
      <c r="N13" s="1653"/>
      <c r="O13" s="1653"/>
    </row>
    <row r="14" spans="1:16" s="1100" customFormat="1" ht="8.1" customHeight="1">
      <c r="A14" s="1097"/>
      <c r="B14" s="1094"/>
      <c r="C14" s="1116"/>
      <c r="D14" s="1096"/>
      <c r="E14" s="1096"/>
      <c r="F14" s="1096"/>
      <c r="G14" s="1096"/>
      <c r="H14" s="1096"/>
      <c r="I14" s="1096"/>
      <c r="J14" s="1096"/>
      <c r="K14" s="1096"/>
      <c r="L14" s="1097"/>
      <c r="M14" s="1096"/>
      <c r="N14" s="1096"/>
      <c r="O14" s="1096"/>
    </row>
    <row r="15" spans="1:16" s="1092" customFormat="1" ht="17.100000000000001" customHeight="1">
      <c r="B15" s="1105" t="s">
        <v>2</v>
      </c>
      <c r="C15" s="1093" t="s">
        <v>864</v>
      </c>
      <c r="D15" s="1106"/>
      <c r="E15" s="1106">
        <f t="shared" ref="E15:G15" si="0">SUM(E25,E35,E45,E55)</f>
        <v>3821</v>
      </c>
      <c r="F15" s="1106">
        <f t="shared" si="0"/>
        <v>3048</v>
      </c>
      <c r="G15" s="1106">
        <f t="shared" si="0"/>
        <v>6869</v>
      </c>
      <c r="H15" s="1106"/>
      <c r="I15" s="1106">
        <f>SUM(I25,I35,I45,I55)</f>
        <v>3606</v>
      </c>
      <c r="J15" s="1106">
        <f t="shared" ref="J15" si="1">SUM(J25,J35,J45,J55)</f>
        <v>3172</v>
      </c>
      <c r="K15" s="1106">
        <f>SUM(K25,K35,K45,K55)</f>
        <v>6778</v>
      </c>
      <c r="M15" s="1106">
        <v>3922</v>
      </c>
      <c r="N15" s="1106">
        <v>3541</v>
      </c>
      <c r="O15" s="1106">
        <v>7463</v>
      </c>
    </row>
    <row r="16" spans="1:16" s="1092" customFormat="1" ht="17.100000000000001" customHeight="1">
      <c r="B16" s="1098" t="s">
        <v>7</v>
      </c>
      <c r="C16" s="1093" t="s">
        <v>865</v>
      </c>
      <c r="D16" s="1106"/>
      <c r="E16" s="1106">
        <f t="shared" ref="E16:G16" si="2">SUM(E26,E36,E46,E56)</f>
        <v>6114</v>
      </c>
      <c r="F16" s="1106">
        <f t="shared" si="2"/>
        <v>9389</v>
      </c>
      <c r="G16" s="1106">
        <f t="shared" si="2"/>
        <v>15503</v>
      </c>
      <c r="H16" s="1106"/>
      <c r="I16" s="1106">
        <f t="shared" ref="I16:K16" si="3">SUM(I26,I36,I46,I56)</f>
        <v>5611</v>
      </c>
      <c r="J16" s="1106">
        <f t="shared" si="3"/>
        <v>9176</v>
      </c>
      <c r="K16" s="1106">
        <f t="shared" si="3"/>
        <v>14787</v>
      </c>
      <c r="M16" s="1106">
        <v>5863</v>
      </c>
      <c r="N16" s="1106">
        <v>9614</v>
      </c>
      <c r="O16" s="1106">
        <v>15477</v>
      </c>
    </row>
    <row r="17" spans="2:15" s="1092" customFormat="1" ht="17.100000000000001" customHeight="1">
      <c r="B17" s="1105"/>
      <c r="C17" s="1095" t="s">
        <v>866</v>
      </c>
      <c r="D17" s="1106"/>
      <c r="E17" s="1106">
        <f t="shared" ref="E17:G17" si="4">SUM(E27,E37,E47,E57)</f>
        <v>2327</v>
      </c>
      <c r="F17" s="1106">
        <f t="shared" si="4"/>
        <v>3542</v>
      </c>
      <c r="G17" s="1106">
        <f t="shared" si="4"/>
        <v>5869</v>
      </c>
      <c r="H17" s="1106"/>
      <c r="I17" s="1106">
        <f t="shared" ref="I17:K17" si="5">SUM(I27,I37,I47,I57)</f>
        <v>2469</v>
      </c>
      <c r="J17" s="1106">
        <f t="shared" si="5"/>
        <v>3679</v>
      </c>
      <c r="K17" s="1106">
        <f t="shared" si="5"/>
        <v>6148</v>
      </c>
      <c r="M17" s="1106">
        <v>2624</v>
      </c>
      <c r="N17" s="1106">
        <v>3946</v>
      </c>
      <c r="O17" s="1106">
        <v>6570</v>
      </c>
    </row>
    <row r="18" spans="2:15" s="1092" customFormat="1" ht="17.100000000000001" customHeight="1">
      <c r="B18" s="1105"/>
      <c r="C18" s="1107" t="s">
        <v>867</v>
      </c>
      <c r="D18" s="1106"/>
      <c r="E18" s="1106">
        <f t="shared" ref="E18:G18" si="6">SUM(E28,E38,E48,E58)</f>
        <v>183</v>
      </c>
      <c r="F18" s="1106">
        <f t="shared" si="6"/>
        <v>175</v>
      </c>
      <c r="G18" s="1106">
        <f t="shared" si="6"/>
        <v>358</v>
      </c>
      <c r="H18" s="1106"/>
      <c r="I18" s="1106">
        <f t="shared" ref="I18:K18" si="7">SUM(I28,I38,I48,I58)</f>
        <v>88</v>
      </c>
      <c r="J18" s="1106">
        <f t="shared" si="7"/>
        <v>75</v>
      </c>
      <c r="K18" s="1106">
        <f t="shared" si="7"/>
        <v>163</v>
      </c>
      <c r="M18" s="1106">
        <v>85</v>
      </c>
      <c r="N18" s="1106">
        <v>72</v>
      </c>
      <c r="O18" s="1106">
        <v>157</v>
      </c>
    </row>
    <row r="19" spans="2:15" s="1092" customFormat="1" ht="17.100000000000001" customHeight="1">
      <c r="B19" s="1105"/>
      <c r="C19" s="1117" t="s">
        <v>875</v>
      </c>
      <c r="D19" s="1106"/>
      <c r="E19" s="1106">
        <f t="shared" ref="E19:G19" si="8">SUM(E29,E39,E49,E59)</f>
        <v>25</v>
      </c>
      <c r="F19" s="1106">
        <f t="shared" si="8"/>
        <v>52</v>
      </c>
      <c r="G19" s="1106">
        <f t="shared" si="8"/>
        <v>77</v>
      </c>
      <c r="H19" s="1106"/>
      <c r="I19" s="1106">
        <f t="shared" ref="I19:K19" si="9">SUM(I29,I39,I49,I59)</f>
        <v>21</v>
      </c>
      <c r="J19" s="1106">
        <f t="shared" si="9"/>
        <v>53</v>
      </c>
      <c r="K19" s="1106">
        <f t="shared" si="9"/>
        <v>74</v>
      </c>
      <c r="M19" s="1106">
        <v>24</v>
      </c>
      <c r="N19" s="1106">
        <v>53</v>
      </c>
      <c r="O19" s="1106">
        <v>77</v>
      </c>
    </row>
    <row r="20" spans="2:15" s="1092" customFormat="1" ht="17.100000000000001" customHeight="1">
      <c r="B20" s="1105"/>
      <c r="C20" s="1118" t="s">
        <v>876</v>
      </c>
      <c r="D20" s="1106"/>
      <c r="E20" s="1106"/>
      <c r="F20" s="1106"/>
      <c r="G20" s="1106"/>
      <c r="H20" s="1106"/>
      <c r="I20" s="1106"/>
      <c r="J20" s="1106"/>
      <c r="K20" s="1106"/>
      <c r="M20" s="1106"/>
      <c r="N20" s="1106"/>
      <c r="O20" s="1106"/>
    </row>
    <row r="21" spans="2:15" s="1092" customFormat="1" ht="17.100000000000001" customHeight="1">
      <c r="B21" s="1105"/>
      <c r="C21" s="1095" t="s">
        <v>731</v>
      </c>
      <c r="D21" s="1106"/>
      <c r="E21" s="1106">
        <f t="shared" ref="E21:G21" si="10">SUM(E31,E41,E51,E61)</f>
        <v>322</v>
      </c>
      <c r="F21" s="1106">
        <f t="shared" si="10"/>
        <v>312</v>
      </c>
      <c r="G21" s="1106">
        <f t="shared" si="10"/>
        <v>634</v>
      </c>
      <c r="H21" s="1106"/>
      <c r="I21" s="1106">
        <f t="shared" ref="I21:K22" si="11">SUM(I31,I41,I51,I61)</f>
        <v>322</v>
      </c>
      <c r="J21" s="1106">
        <f t="shared" si="11"/>
        <v>363</v>
      </c>
      <c r="K21" s="1106">
        <f t="shared" si="11"/>
        <v>685</v>
      </c>
      <c r="M21" s="1106">
        <v>347</v>
      </c>
      <c r="N21" s="1106">
        <v>365</v>
      </c>
      <c r="O21" s="1106">
        <v>712</v>
      </c>
    </row>
    <row r="22" spans="2:15" s="1092" customFormat="1" ht="17.100000000000001" customHeight="1">
      <c r="B22" s="1105"/>
      <c r="C22" s="1093" t="s">
        <v>868</v>
      </c>
      <c r="D22" s="1106"/>
      <c r="E22" s="1106">
        <f t="shared" ref="E22:G22" si="12">SUM(E32,E42,E52,E62)</f>
        <v>49</v>
      </c>
      <c r="F22" s="1106">
        <f t="shared" si="12"/>
        <v>54</v>
      </c>
      <c r="G22" s="1106">
        <f t="shared" si="12"/>
        <v>103</v>
      </c>
      <c r="H22" s="1106"/>
      <c r="I22" s="1106">
        <f t="shared" si="11"/>
        <v>53</v>
      </c>
      <c r="J22" s="1106">
        <f t="shared" ref="J22:K22" si="13">SUM(J32,J42,J52,J62)</f>
        <v>48</v>
      </c>
      <c r="K22" s="1106">
        <f t="shared" si="13"/>
        <v>101</v>
      </c>
      <c r="M22" s="1106">
        <v>59</v>
      </c>
      <c r="N22" s="1106">
        <v>57</v>
      </c>
      <c r="O22" s="1106">
        <v>116</v>
      </c>
    </row>
    <row r="23" spans="2:15" s="1092" customFormat="1" ht="17.100000000000001" customHeight="1">
      <c r="B23" s="1105"/>
      <c r="C23" s="1093" t="s">
        <v>869</v>
      </c>
      <c r="D23" s="1106"/>
      <c r="E23" s="1106">
        <f t="shared" ref="E23:G23" si="14">SUM(E15:E22)</f>
        <v>12841</v>
      </c>
      <c r="F23" s="1106">
        <f t="shared" si="14"/>
        <v>16572</v>
      </c>
      <c r="G23" s="1106">
        <f t="shared" si="14"/>
        <v>29413</v>
      </c>
      <c r="H23" s="1106"/>
      <c r="I23" s="1106">
        <f>SUM(I15:I22)</f>
        <v>12170</v>
      </c>
      <c r="J23" s="1106">
        <f>SUM(J15:J22)</f>
        <v>16566</v>
      </c>
      <c r="K23" s="1106">
        <f t="shared" ref="K23" si="15">SUM(K15:K22)</f>
        <v>28736</v>
      </c>
      <c r="M23" s="1106">
        <v>12924</v>
      </c>
      <c r="N23" s="1106">
        <v>17648</v>
      </c>
      <c r="O23" s="1106">
        <v>30572</v>
      </c>
    </row>
    <row r="24" spans="2:15" s="1092" customFormat="1" ht="5.0999999999999996" customHeight="1">
      <c r="B24" s="1105"/>
      <c r="C24" s="1093"/>
      <c r="D24" s="1108"/>
      <c r="E24" s="1108"/>
      <c r="F24" s="1108"/>
      <c r="G24" s="1108"/>
      <c r="H24" s="1108"/>
      <c r="I24" s="1108"/>
      <c r="J24" s="1108"/>
      <c r="K24" s="1108"/>
      <c r="M24" s="1108"/>
      <c r="N24" s="1108"/>
      <c r="O24" s="1108"/>
    </row>
    <row r="25" spans="2:15" s="1092" customFormat="1" ht="17.100000000000001" customHeight="1">
      <c r="B25" s="1109" t="s">
        <v>806</v>
      </c>
      <c r="C25" s="1093" t="s">
        <v>864</v>
      </c>
      <c r="D25" s="1108"/>
      <c r="E25" s="1108">
        <v>2610</v>
      </c>
      <c r="F25" s="1108">
        <v>2126</v>
      </c>
      <c r="G25" s="1108">
        <v>4736</v>
      </c>
      <c r="H25" s="1108"/>
      <c r="I25" s="1108">
        <v>2463</v>
      </c>
      <c r="J25" s="1108">
        <v>2252</v>
      </c>
      <c r="K25" s="1108">
        <f>SUM(I25:J25)</f>
        <v>4715</v>
      </c>
      <c r="M25" s="1108">
        <v>2728</v>
      </c>
      <c r="N25" s="1108">
        <v>2574</v>
      </c>
      <c r="O25" s="1108">
        <v>5302</v>
      </c>
    </row>
    <row r="26" spans="2:15" s="1092" customFormat="1" ht="17.100000000000001" customHeight="1">
      <c r="B26" s="1110" t="s">
        <v>808</v>
      </c>
      <c r="C26" s="1093" t="s">
        <v>865</v>
      </c>
      <c r="D26" s="1108"/>
      <c r="E26" s="1108">
        <v>3565</v>
      </c>
      <c r="F26" s="1108">
        <v>4857</v>
      </c>
      <c r="G26" s="1108">
        <v>8422</v>
      </c>
      <c r="H26" s="1108"/>
      <c r="I26" s="1108">
        <v>3472</v>
      </c>
      <c r="J26" s="1108">
        <v>5241</v>
      </c>
      <c r="K26" s="1108">
        <f t="shared" ref="K26:K33" si="16">SUM(I26:J26)</f>
        <v>8713</v>
      </c>
      <c r="M26" s="1108">
        <v>3724</v>
      </c>
      <c r="N26" s="1108">
        <v>5621</v>
      </c>
      <c r="O26" s="1108">
        <v>9345</v>
      </c>
    </row>
    <row r="27" spans="2:15" s="1092" customFormat="1" ht="17.100000000000001" customHeight="1">
      <c r="B27" s="1105"/>
      <c r="C27" s="1095" t="s">
        <v>866</v>
      </c>
      <c r="D27" s="1108"/>
      <c r="E27" s="1108">
        <v>768</v>
      </c>
      <c r="F27" s="1108">
        <v>951</v>
      </c>
      <c r="G27" s="1108">
        <v>1719</v>
      </c>
      <c r="H27" s="1108"/>
      <c r="I27" s="1108">
        <v>933</v>
      </c>
      <c r="J27" s="1108">
        <v>1063</v>
      </c>
      <c r="K27" s="1108">
        <f t="shared" si="16"/>
        <v>1996</v>
      </c>
      <c r="M27" s="1108">
        <v>1029</v>
      </c>
      <c r="N27" s="1108">
        <v>1216</v>
      </c>
      <c r="O27" s="1108">
        <v>2245</v>
      </c>
    </row>
    <row r="28" spans="2:15" s="1092" customFormat="1" ht="17.100000000000001" customHeight="1">
      <c r="B28" s="1105"/>
      <c r="C28" s="1107" t="s">
        <v>867</v>
      </c>
      <c r="D28" s="1108"/>
      <c r="E28" s="1111">
        <v>65</v>
      </c>
      <c r="F28" s="1111">
        <v>38</v>
      </c>
      <c r="G28" s="1111">
        <v>103</v>
      </c>
      <c r="H28" s="1108"/>
      <c r="I28" s="1111">
        <v>31</v>
      </c>
      <c r="J28" s="1111">
        <v>19</v>
      </c>
      <c r="K28" s="1108">
        <f t="shared" si="16"/>
        <v>50</v>
      </c>
      <c r="M28" s="1111">
        <v>31</v>
      </c>
      <c r="N28" s="1111">
        <v>18</v>
      </c>
      <c r="O28" s="1108">
        <v>49</v>
      </c>
    </row>
    <row r="29" spans="2:15" s="1092" customFormat="1" ht="17.100000000000001" customHeight="1">
      <c r="B29" s="1105"/>
      <c r="C29" s="1117" t="s">
        <v>875</v>
      </c>
      <c r="D29" s="1108"/>
      <c r="E29" s="1111">
        <v>8</v>
      </c>
      <c r="F29" s="1111">
        <v>13</v>
      </c>
      <c r="G29" s="1111">
        <v>21</v>
      </c>
      <c r="H29" s="1108"/>
      <c r="I29" s="1111">
        <v>7</v>
      </c>
      <c r="J29" s="1111">
        <v>21</v>
      </c>
      <c r="K29" s="1108">
        <f t="shared" si="16"/>
        <v>28</v>
      </c>
      <c r="M29" s="1111">
        <v>8</v>
      </c>
      <c r="N29" s="1111">
        <v>20</v>
      </c>
      <c r="O29" s="1108">
        <v>28</v>
      </c>
    </row>
    <row r="30" spans="2:15" s="1092" customFormat="1" ht="17.100000000000001" customHeight="1">
      <c r="B30" s="1105"/>
      <c r="C30" s="1118" t="s">
        <v>876</v>
      </c>
      <c r="D30" s="1108"/>
      <c r="E30" s="1111"/>
      <c r="F30" s="1111"/>
      <c r="G30" s="1111"/>
      <c r="H30" s="1108"/>
      <c r="I30" s="1111"/>
      <c r="J30" s="1111"/>
      <c r="K30" s="1111"/>
      <c r="M30" s="1111"/>
      <c r="N30" s="1111"/>
      <c r="O30" s="1111"/>
    </row>
    <row r="31" spans="2:15" s="1092" customFormat="1" ht="17.100000000000001" customHeight="1">
      <c r="B31" s="1105"/>
      <c r="C31" s="1095" t="s">
        <v>731</v>
      </c>
      <c r="D31" s="1108"/>
      <c r="E31" s="1108">
        <v>81</v>
      </c>
      <c r="F31" s="1108">
        <v>80</v>
      </c>
      <c r="G31" s="1108">
        <v>161</v>
      </c>
      <c r="H31" s="1108"/>
      <c r="I31" s="1108">
        <v>90</v>
      </c>
      <c r="J31" s="1108">
        <v>102</v>
      </c>
      <c r="K31" s="1108">
        <f t="shared" si="16"/>
        <v>192</v>
      </c>
      <c r="M31" s="1108">
        <v>90</v>
      </c>
      <c r="N31" s="1108">
        <v>94</v>
      </c>
      <c r="O31" s="1108">
        <v>184</v>
      </c>
    </row>
    <row r="32" spans="2:15" s="1092" customFormat="1" ht="17.100000000000001" customHeight="1">
      <c r="B32" s="1105"/>
      <c r="C32" s="1093" t="s">
        <v>868</v>
      </c>
      <c r="D32" s="1108"/>
      <c r="E32" s="1108">
        <v>10</v>
      </c>
      <c r="F32" s="1108">
        <v>13</v>
      </c>
      <c r="G32" s="1108">
        <v>23</v>
      </c>
      <c r="H32" s="1108"/>
      <c r="I32" s="1108">
        <v>14</v>
      </c>
      <c r="J32" s="1108">
        <v>13</v>
      </c>
      <c r="K32" s="1108">
        <f t="shared" si="16"/>
        <v>27</v>
      </c>
      <c r="M32" s="1108">
        <v>18</v>
      </c>
      <c r="N32" s="1108">
        <v>20</v>
      </c>
      <c r="O32" s="1108">
        <v>38</v>
      </c>
    </row>
    <row r="33" spans="2:15" s="1092" customFormat="1" ht="17.100000000000001" customHeight="1">
      <c r="B33" s="1105"/>
      <c r="C33" s="1093" t="s">
        <v>869</v>
      </c>
      <c r="D33" s="1108"/>
      <c r="E33" s="1108">
        <v>7107</v>
      </c>
      <c r="F33" s="1108">
        <v>8078</v>
      </c>
      <c r="G33" s="1108">
        <v>15185</v>
      </c>
      <c r="H33" s="1108"/>
      <c r="I33" s="1108">
        <f>SUM(I25:I32)</f>
        <v>7010</v>
      </c>
      <c r="J33" s="1108">
        <f>SUM(J25:J32)</f>
        <v>8711</v>
      </c>
      <c r="K33" s="1108">
        <f t="shared" si="16"/>
        <v>15721</v>
      </c>
      <c r="M33" s="1108">
        <v>7628</v>
      </c>
      <c r="N33" s="1108">
        <v>9563</v>
      </c>
      <c r="O33" s="1108">
        <v>17191</v>
      </c>
    </row>
    <row r="34" spans="2:15" s="1092" customFormat="1" ht="5.0999999999999996" customHeight="1">
      <c r="B34" s="1105"/>
      <c r="C34" s="1093"/>
      <c r="D34" s="1108"/>
      <c r="E34" s="1108"/>
      <c r="F34" s="1108"/>
      <c r="G34" s="1108"/>
      <c r="H34" s="1108"/>
      <c r="I34" s="1108"/>
      <c r="J34" s="1108"/>
      <c r="K34" s="1108"/>
      <c r="M34" s="1108"/>
      <c r="N34" s="1108"/>
      <c r="O34" s="1108"/>
    </row>
    <row r="35" spans="2:15" s="1092" customFormat="1" ht="17.100000000000001" customHeight="1">
      <c r="B35" s="1109" t="s">
        <v>874</v>
      </c>
      <c r="C35" s="1093" t="s">
        <v>864</v>
      </c>
      <c r="D35" s="1108"/>
      <c r="E35" s="1108">
        <v>632</v>
      </c>
      <c r="F35" s="1108">
        <v>460</v>
      </c>
      <c r="G35" s="1108">
        <v>1092</v>
      </c>
      <c r="H35" s="1108"/>
      <c r="I35" s="1108">
        <v>644</v>
      </c>
      <c r="J35" s="1108">
        <v>515</v>
      </c>
      <c r="K35" s="1108">
        <f>SUM(I35:J35)</f>
        <v>1159</v>
      </c>
      <c r="M35" s="1108">
        <v>658</v>
      </c>
      <c r="N35" s="1108">
        <v>545</v>
      </c>
      <c r="O35" s="1108">
        <v>1203</v>
      </c>
    </row>
    <row r="36" spans="2:15" s="1092" customFormat="1" ht="17.100000000000001" customHeight="1">
      <c r="B36" s="1119" t="s">
        <v>879</v>
      </c>
      <c r="C36" s="1093" t="s">
        <v>865</v>
      </c>
      <c r="D36" s="1108"/>
      <c r="E36" s="1108">
        <v>240</v>
      </c>
      <c r="F36" s="1108">
        <v>357</v>
      </c>
      <c r="G36" s="1108">
        <v>597</v>
      </c>
      <c r="H36" s="1108"/>
      <c r="I36" s="1108">
        <v>248</v>
      </c>
      <c r="J36" s="1108">
        <v>377</v>
      </c>
      <c r="K36" s="1108">
        <f t="shared" ref="K36:K43" si="17">SUM(I36:J36)</f>
        <v>625</v>
      </c>
      <c r="M36" s="1108">
        <v>264</v>
      </c>
      <c r="N36" s="1108">
        <v>404</v>
      </c>
      <c r="O36" s="1108">
        <v>668</v>
      </c>
    </row>
    <row r="37" spans="2:15" s="1092" customFormat="1" ht="17.100000000000001" customHeight="1">
      <c r="B37" s="1119" t="s">
        <v>823</v>
      </c>
      <c r="C37" s="1095" t="s">
        <v>866</v>
      </c>
      <c r="D37" s="1108"/>
      <c r="E37" s="1108">
        <v>38</v>
      </c>
      <c r="F37" s="1108">
        <v>44</v>
      </c>
      <c r="G37" s="1108">
        <v>82</v>
      </c>
      <c r="H37" s="1108"/>
      <c r="I37" s="1108">
        <v>51</v>
      </c>
      <c r="J37" s="1108">
        <v>50</v>
      </c>
      <c r="K37" s="1108">
        <f t="shared" si="17"/>
        <v>101</v>
      </c>
      <c r="M37" s="1108">
        <v>55</v>
      </c>
      <c r="N37" s="1108">
        <v>68</v>
      </c>
      <c r="O37" s="1108">
        <v>123</v>
      </c>
    </row>
    <row r="38" spans="2:15" s="1092" customFormat="1" ht="17.100000000000001" customHeight="1">
      <c r="B38" s="1120" t="s">
        <v>877</v>
      </c>
      <c r="C38" s="1107" t="s">
        <v>867</v>
      </c>
      <c r="D38" s="1108"/>
      <c r="E38" s="1108">
        <v>10</v>
      </c>
      <c r="F38" s="1108">
        <v>9</v>
      </c>
      <c r="G38" s="1108">
        <v>19</v>
      </c>
      <c r="H38" s="1108"/>
      <c r="I38" s="1648" t="s">
        <v>29</v>
      </c>
      <c r="J38" s="1108">
        <v>2</v>
      </c>
      <c r="K38" s="1108">
        <f t="shared" si="17"/>
        <v>2</v>
      </c>
      <c r="M38" s="1648">
        <v>1</v>
      </c>
      <c r="N38" s="1108">
        <v>2</v>
      </c>
      <c r="O38" s="1108">
        <v>3</v>
      </c>
    </row>
    <row r="39" spans="2:15" s="1092" customFormat="1" ht="17.100000000000001" customHeight="1">
      <c r="B39" s="1092" t="s">
        <v>878</v>
      </c>
      <c r="C39" s="1117" t="s">
        <v>875</v>
      </c>
      <c r="D39" s="1459"/>
      <c r="E39" s="1459" t="s">
        <v>29</v>
      </c>
      <c r="F39" s="1459" t="s">
        <v>29</v>
      </c>
      <c r="G39" s="1459" t="s">
        <v>29</v>
      </c>
      <c r="H39" s="1459"/>
      <c r="I39" s="1648" t="s">
        <v>29</v>
      </c>
      <c r="J39" s="1648" t="s">
        <v>29</v>
      </c>
      <c r="K39" s="1648" t="s">
        <v>29</v>
      </c>
      <c r="M39" s="1648" t="s">
        <v>29</v>
      </c>
      <c r="N39" s="1648" t="s">
        <v>29</v>
      </c>
      <c r="O39" s="1648" t="s">
        <v>29</v>
      </c>
    </row>
    <row r="40" spans="2:15" s="1092" customFormat="1" ht="17.100000000000001" customHeight="1">
      <c r="B40" s="1112" t="s">
        <v>870</v>
      </c>
      <c r="C40" s="1118" t="s">
        <v>876</v>
      </c>
      <c r="D40" s="1459"/>
      <c r="E40" s="1459"/>
      <c r="F40" s="1459"/>
      <c r="G40" s="1459"/>
      <c r="H40" s="1459"/>
      <c r="I40" s="1459"/>
      <c r="J40" s="1459"/>
      <c r="K40" s="1111"/>
      <c r="M40" s="1459"/>
      <c r="N40" s="1459"/>
      <c r="O40" s="1111"/>
    </row>
    <row r="41" spans="2:15" s="1092" customFormat="1" ht="17.100000000000001" customHeight="1">
      <c r="B41" s="1112" t="s">
        <v>808</v>
      </c>
      <c r="C41" s="1095" t="s">
        <v>731</v>
      </c>
      <c r="D41" s="1459"/>
      <c r="E41" s="1459" t="s">
        <v>29</v>
      </c>
      <c r="F41" s="1459" t="s">
        <v>29</v>
      </c>
      <c r="G41" s="1459" t="s">
        <v>29</v>
      </c>
      <c r="H41" s="1459"/>
      <c r="I41" s="1648" t="s">
        <v>29</v>
      </c>
      <c r="J41" s="1648" t="s">
        <v>29</v>
      </c>
      <c r="K41" s="1648" t="s">
        <v>29</v>
      </c>
      <c r="M41" s="1648" t="s">
        <v>29</v>
      </c>
      <c r="N41" s="1648" t="s">
        <v>29</v>
      </c>
      <c r="O41" s="1648" t="s">
        <v>29</v>
      </c>
    </row>
    <row r="42" spans="2:15" s="1092" customFormat="1" ht="17.100000000000001" customHeight="1">
      <c r="B42" s="1105"/>
      <c r="C42" s="1093" t="s">
        <v>868</v>
      </c>
      <c r="D42" s="1459"/>
      <c r="E42" s="1459" t="s">
        <v>29</v>
      </c>
      <c r="F42" s="1459">
        <v>2</v>
      </c>
      <c r="G42" s="1459">
        <v>2</v>
      </c>
      <c r="H42" s="1459"/>
      <c r="I42" s="1648" t="s">
        <v>29</v>
      </c>
      <c r="J42" s="1459">
        <v>1</v>
      </c>
      <c r="K42" s="1108">
        <f t="shared" si="17"/>
        <v>1</v>
      </c>
      <c r="M42" s="1648" t="s">
        <v>29</v>
      </c>
      <c r="N42" s="1459">
        <v>1</v>
      </c>
      <c r="O42" s="1108">
        <v>1</v>
      </c>
    </row>
    <row r="43" spans="2:15" s="1092" customFormat="1" ht="17.100000000000001" customHeight="1">
      <c r="B43" s="1105"/>
      <c r="C43" s="1093" t="s">
        <v>869</v>
      </c>
      <c r="D43" s="1108"/>
      <c r="E43" s="1108">
        <v>920</v>
      </c>
      <c r="F43" s="1108">
        <v>872</v>
      </c>
      <c r="G43" s="1108">
        <v>1792</v>
      </c>
      <c r="H43" s="1108"/>
      <c r="I43" s="1108">
        <f>SUM(I35:I42)</f>
        <v>943</v>
      </c>
      <c r="J43" s="1108">
        <f>SUM(J35:J42)</f>
        <v>945</v>
      </c>
      <c r="K43" s="1108">
        <f t="shared" si="17"/>
        <v>1888</v>
      </c>
      <c r="M43" s="1108">
        <v>978</v>
      </c>
      <c r="N43" s="1108">
        <v>1020</v>
      </c>
      <c r="O43" s="1108">
        <v>1998</v>
      </c>
    </row>
    <row r="44" spans="2:15" s="1092" customFormat="1" ht="5.0999999999999996" customHeight="1">
      <c r="B44" s="1105"/>
      <c r="C44" s="1093"/>
      <c r="D44" s="1108"/>
      <c r="E44" s="1108"/>
      <c r="F44" s="1108"/>
      <c r="G44" s="1108"/>
      <c r="H44" s="1108"/>
      <c r="I44" s="1108"/>
      <c r="J44" s="1108"/>
      <c r="K44" s="1108"/>
      <c r="M44" s="1108"/>
      <c r="N44" s="1108"/>
      <c r="O44" s="1108"/>
    </row>
    <row r="45" spans="2:15" s="1092" customFormat="1" ht="17.100000000000001" customHeight="1">
      <c r="B45" s="1109" t="s">
        <v>873</v>
      </c>
      <c r="C45" s="1093" t="s">
        <v>864</v>
      </c>
      <c r="D45" s="1108"/>
      <c r="E45" s="1108">
        <v>341</v>
      </c>
      <c r="F45" s="1108">
        <v>246</v>
      </c>
      <c r="G45" s="1108">
        <v>587</v>
      </c>
      <c r="H45" s="1108"/>
      <c r="I45" s="1108">
        <v>300</v>
      </c>
      <c r="J45" s="1108">
        <v>203</v>
      </c>
      <c r="K45" s="1108">
        <f>SUM(I45:J45)</f>
        <v>503</v>
      </c>
      <c r="M45" s="1108">
        <v>335</v>
      </c>
      <c r="N45" s="1108">
        <v>208</v>
      </c>
      <c r="O45" s="1108">
        <v>543</v>
      </c>
    </row>
    <row r="46" spans="2:15" s="1092" customFormat="1" ht="17.100000000000001" customHeight="1">
      <c r="B46" s="1109" t="s">
        <v>874</v>
      </c>
      <c r="C46" s="1093" t="s">
        <v>865</v>
      </c>
      <c r="D46" s="1108"/>
      <c r="E46" s="1108">
        <v>773</v>
      </c>
      <c r="F46" s="1108">
        <v>1263</v>
      </c>
      <c r="G46" s="1108">
        <v>2036</v>
      </c>
      <c r="H46" s="1108"/>
      <c r="I46" s="1108">
        <v>564</v>
      </c>
      <c r="J46" s="1108">
        <v>892</v>
      </c>
      <c r="K46" s="1108">
        <f t="shared" ref="K46:K53" si="18">SUM(I46:J46)</f>
        <v>1456</v>
      </c>
      <c r="M46" s="1108">
        <v>561</v>
      </c>
      <c r="N46" s="1108">
        <v>905</v>
      </c>
      <c r="O46" s="1108">
        <v>1466</v>
      </c>
    </row>
    <row r="47" spans="2:15" s="1092" customFormat="1" ht="17.100000000000001" customHeight="1">
      <c r="B47" s="1110" t="s">
        <v>871</v>
      </c>
      <c r="C47" s="1095" t="s">
        <v>866</v>
      </c>
      <c r="D47" s="1108"/>
      <c r="E47" s="1108">
        <v>289</v>
      </c>
      <c r="F47" s="1108">
        <v>412</v>
      </c>
      <c r="G47" s="1108">
        <v>701</v>
      </c>
      <c r="H47" s="1108"/>
      <c r="I47" s="1108">
        <v>260</v>
      </c>
      <c r="J47" s="1108">
        <v>348</v>
      </c>
      <c r="K47" s="1108">
        <f t="shared" si="18"/>
        <v>608</v>
      </c>
      <c r="M47" s="1108">
        <v>276</v>
      </c>
      <c r="N47" s="1108">
        <v>366</v>
      </c>
      <c r="O47" s="1108">
        <v>642</v>
      </c>
    </row>
    <row r="48" spans="2:15" s="1092" customFormat="1" ht="17.100000000000001" customHeight="1">
      <c r="B48" s="1110" t="s">
        <v>872</v>
      </c>
      <c r="C48" s="1107" t="s">
        <v>867</v>
      </c>
      <c r="D48" s="1108"/>
      <c r="E48" s="1108">
        <v>13</v>
      </c>
      <c r="F48" s="1108">
        <v>23</v>
      </c>
      <c r="G48" s="1108">
        <v>36</v>
      </c>
      <c r="H48" s="1108"/>
      <c r="I48" s="1108">
        <v>3</v>
      </c>
      <c r="J48" s="1108">
        <v>6</v>
      </c>
      <c r="K48" s="1108">
        <f t="shared" si="18"/>
        <v>9</v>
      </c>
      <c r="M48" s="1108">
        <v>3</v>
      </c>
      <c r="N48" s="1108">
        <v>6</v>
      </c>
      <c r="O48" s="1108">
        <v>9</v>
      </c>
    </row>
    <row r="49" spans="1:16" s="1092" customFormat="1" ht="17.100000000000001" customHeight="1">
      <c r="B49" s="1105"/>
      <c r="C49" s="1117" t="s">
        <v>875</v>
      </c>
      <c r="D49" s="1108"/>
      <c r="E49" s="1108">
        <v>1</v>
      </c>
      <c r="F49" s="1108">
        <v>8</v>
      </c>
      <c r="G49" s="1108">
        <v>9</v>
      </c>
      <c r="H49" s="1108"/>
      <c r="I49" s="1648" t="s">
        <v>29</v>
      </c>
      <c r="J49" s="1108">
        <v>3</v>
      </c>
      <c r="K49" s="1108">
        <f t="shared" si="18"/>
        <v>3</v>
      </c>
      <c r="M49" s="1648">
        <v>2</v>
      </c>
      <c r="N49" s="1108">
        <v>4</v>
      </c>
      <c r="O49" s="1108">
        <v>6</v>
      </c>
    </row>
    <row r="50" spans="1:16" s="1092" customFormat="1" ht="17.100000000000001" customHeight="1">
      <c r="B50" s="1105"/>
      <c r="C50" s="1118" t="s">
        <v>876</v>
      </c>
      <c r="D50" s="1108"/>
      <c r="E50" s="1108"/>
      <c r="F50" s="1108"/>
      <c r="G50" s="1108"/>
      <c r="H50" s="1108"/>
      <c r="I50" s="1108"/>
      <c r="J50" s="1108"/>
      <c r="K50" s="1111"/>
      <c r="M50" s="1108"/>
      <c r="N50" s="1108"/>
      <c r="O50" s="1111"/>
    </row>
    <row r="51" spans="1:16" s="1092" customFormat="1" ht="17.100000000000001" customHeight="1">
      <c r="B51" s="1105"/>
      <c r="C51" s="1095" t="s">
        <v>731</v>
      </c>
      <c r="D51" s="1108"/>
      <c r="E51" s="1108">
        <v>35</v>
      </c>
      <c r="F51" s="1108">
        <v>46</v>
      </c>
      <c r="G51" s="1108">
        <v>81</v>
      </c>
      <c r="H51" s="1108"/>
      <c r="I51" s="1108">
        <v>31</v>
      </c>
      <c r="J51" s="1108">
        <v>40</v>
      </c>
      <c r="K51" s="1108">
        <f t="shared" si="18"/>
        <v>71</v>
      </c>
      <c r="M51" s="1108">
        <v>36</v>
      </c>
      <c r="N51" s="1108">
        <v>38</v>
      </c>
      <c r="O51" s="1108">
        <v>74</v>
      </c>
    </row>
    <row r="52" spans="1:16" s="1092" customFormat="1" ht="17.100000000000001" customHeight="1">
      <c r="B52" s="1105"/>
      <c r="C52" s="1093" t="s">
        <v>868</v>
      </c>
      <c r="D52" s="1108"/>
      <c r="E52" s="1108">
        <v>9</v>
      </c>
      <c r="F52" s="1108">
        <v>6</v>
      </c>
      <c r="G52" s="1108">
        <v>15</v>
      </c>
      <c r="H52" s="1108"/>
      <c r="I52" s="1108">
        <v>4</v>
      </c>
      <c r="J52" s="1108">
        <v>5</v>
      </c>
      <c r="K52" s="1108">
        <f t="shared" si="18"/>
        <v>9</v>
      </c>
      <c r="M52" s="1108">
        <v>4</v>
      </c>
      <c r="N52" s="1108">
        <v>5</v>
      </c>
      <c r="O52" s="1108">
        <v>9</v>
      </c>
    </row>
    <row r="53" spans="1:16" s="1092" customFormat="1" ht="17.100000000000001" customHeight="1">
      <c r="B53" s="1105"/>
      <c r="C53" s="1093" t="s">
        <v>869</v>
      </c>
      <c r="D53" s="1108"/>
      <c r="E53" s="1108">
        <v>1461</v>
      </c>
      <c r="F53" s="1108">
        <v>2004</v>
      </c>
      <c r="G53" s="1108">
        <v>3465</v>
      </c>
      <c r="H53" s="1108"/>
      <c r="I53" s="1108">
        <f>SUM(I45:I52)</f>
        <v>1162</v>
      </c>
      <c r="J53" s="1108">
        <f>SUM(J45:J52)</f>
        <v>1497</v>
      </c>
      <c r="K53" s="1108">
        <f t="shared" si="18"/>
        <v>2659</v>
      </c>
      <c r="M53" s="1108">
        <v>1217</v>
      </c>
      <c r="N53" s="1108">
        <v>1532</v>
      </c>
      <c r="O53" s="1108">
        <v>2749</v>
      </c>
    </row>
    <row r="54" spans="1:16" s="1092" customFormat="1" ht="5.0999999999999996" customHeight="1">
      <c r="B54" s="1105"/>
      <c r="C54" s="1093"/>
      <c r="D54" s="1108"/>
      <c r="E54" s="1108"/>
      <c r="F54" s="1108"/>
      <c r="G54" s="1108"/>
      <c r="H54" s="1108"/>
      <c r="I54" s="1108"/>
      <c r="J54" s="1108"/>
      <c r="K54" s="1108"/>
      <c r="M54" s="1108"/>
      <c r="N54" s="1108"/>
      <c r="O54" s="1108"/>
    </row>
    <row r="55" spans="1:16" s="1092" customFormat="1" ht="17.100000000000001" customHeight="1">
      <c r="B55" s="1109" t="s">
        <v>812</v>
      </c>
      <c r="C55" s="1093" t="s">
        <v>864</v>
      </c>
      <c r="D55" s="1108"/>
      <c r="E55" s="1108">
        <v>238</v>
      </c>
      <c r="F55" s="1108">
        <v>216</v>
      </c>
      <c r="G55" s="1108">
        <v>454</v>
      </c>
      <c r="H55" s="1108"/>
      <c r="I55" s="1108">
        <v>199</v>
      </c>
      <c r="J55" s="1108">
        <v>202</v>
      </c>
      <c r="K55" s="1108">
        <f>SUM(I55:J55)</f>
        <v>401</v>
      </c>
      <c r="M55" s="1108">
        <v>201</v>
      </c>
      <c r="N55" s="1108">
        <v>214</v>
      </c>
      <c r="O55" s="1108">
        <v>415</v>
      </c>
    </row>
    <row r="56" spans="1:16" s="1092" customFormat="1" ht="17.100000000000001" customHeight="1">
      <c r="B56" s="1110" t="s">
        <v>813</v>
      </c>
      <c r="C56" s="1093" t="s">
        <v>865</v>
      </c>
      <c r="D56" s="1108"/>
      <c r="E56" s="1108">
        <v>1536</v>
      </c>
      <c r="F56" s="1108">
        <v>2912</v>
      </c>
      <c r="G56" s="1108">
        <v>4448</v>
      </c>
      <c r="H56" s="1108"/>
      <c r="I56" s="1108">
        <v>1327</v>
      </c>
      <c r="J56" s="1108">
        <v>2666</v>
      </c>
      <c r="K56" s="1108">
        <f t="shared" ref="K56:K63" si="19">SUM(I56:J56)</f>
        <v>3993</v>
      </c>
      <c r="M56" s="1108">
        <v>1314</v>
      </c>
      <c r="N56" s="1108">
        <v>2684</v>
      </c>
      <c r="O56" s="1108">
        <v>3998</v>
      </c>
    </row>
    <row r="57" spans="1:16" s="1092" customFormat="1" ht="17.100000000000001" customHeight="1">
      <c r="B57" s="1105"/>
      <c r="C57" s="1095" t="s">
        <v>866</v>
      </c>
      <c r="D57" s="1108"/>
      <c r="E57" s="1108">
        <v>1232</v>
      </c>
      <c r="F57" s="1108">
        <v>2135</v>
      </c>
      <c r="G57" s="1108">
        <v>3367</v>
      </c>
      <c r="H57" s="1108"/>
      <c r="I57" s="1108">
        <v>1225</v>
      </c>
      <c r="J57" s="1108">
        <v>2218</v>
      </c>
      <c r="K57" s="1108">
        <f t="shared" si="19"/>
        <v>3443</v>
      </c>
      <c r="M57" s="1108">
        <v>1264</v>
      </c>
      <c r="N57" s="1108">
        <v>2296</v>
      </c>
      <c r="O57" s="1108">
        <v>3560</v>
      </c>
    </row>
    <row r="58" spans="1:16" s="1092" customFormat="1" ht="17.100000000000001" customHeight="1">
      <c r="B58" s="1105"/>
      <c r="C58" s="1107" t="s">
        <v>867</v>
      </c>
      <c r="D58" s="1108"/>
      <c r="E58" s="1108">
        <v>95</v>
      </c>
      <c r="F58" s="1108">
        <v>105</v>
      </c>
      <c r="G58" s="1108">
        <v>200</v>
      </c>
      <c r="H58" s="1108"/>
      <c r="I58" s="1108">
        <v>54</v>
      </c>
      <c r="J58" s="1108">
        <v>48</v>
      </c>
      <c r="K58" s="1108">
        <f t="shared" si="19"/>
        <v>102</v>
      </c>
      <c r="M58" s="1108">
        <v>50</v>
      </c>
      <c r="N58" s="1108">
        <v>46</v>
      </c>
      <c r="O58" s="1108">
        <v>96</v>
      </c>
    </row>
    <row r="59" spans="1:16" s="1092" customFormat="1" ht="17.100000000000001" customHeight="1">
      <c r="B59" s="1105"/>
      <c r="C59" s="1117" t="s">
        <v>875</v>
      </c>
      <c r="D59" s="1108"/>
      <c r="E59" s="1108">
        <v>16</v>
      </c>
      <c r="F59" s="1108">
        <v>31</v>
      </c>
      <c r="G59" s="1108">
        <v>47</v>
      </c>
      <c r="H59" s="1108"/>
      <c r="I59" s="1108">
        <v>14</v>
      </c>
      <c r="J59" s="1108">
        <v>29</v>
      </c>
      <c r="K59" s="1108">
        <f t="shared" si="19"/>
        <v>43</v>
      </c>
      <c r="M59" s="1108">
        <v>14</v>
      </c>
      <c r="N59" s="1108">
        <v>29</v>
      </c>
      <c r="O59" s="1108">
        <v>43</v>
      </c>
    </row>
    <row r="60" spans="1:16" s="1092" customFormat="1" ht="17.100000000000001" customHeight="1">
      <c r="B60" s="1105"/>
      <c r="C60" s="1118" t="s">
        <v>876</v>
      </c>
      <c r="D60" s="1108"/>
      <c r="E60" s="1108"/>
      <c r="F60" s="1108"/>
      <c r="G60" s="1108"/>
      <c r="H60" s="1108"/>
      <c r="I60" s="1108"/>
      <c r="J60" s="1108"/>
      <c r="K60" s="1111"/>
      <c r="M60" s="1108"/>
      <c r="N60" s="1108"/>
      <c r="O60" s="1111"/>
    </row>
    <row r="61" spans="1:16" s="1092" customFormat="1" ht="17.100000000000001" customHeight="1">
      <c r="B61" s="1105"/>
      <c r="C61" s="1095" t="s">
        <v>731</v>
      </c>
      <c r="D61" s="1108"/>
      <c r="E61" s="1108">
        <v>206</v>
      </c>
      <c r="F61" s="1108">
        <v>186</v>
      </c>
      <c r="G61" s="1108">
        <v>392</v>
      </c>
      <c r="H61" s="1108"/>
      <c r="I61" s="1108">
        <v>201</v>
      </c>
      <c r="J61" s="1108">
        <v>221</v>
      </c>
      <c r="K61" s="1108">
        <f t="shared" si="19"/>
        <v>422</v>
      </c>
      <c r="M61" s="1108">
        <v>221</v>
      </c>
      <c r="N61" s="1108">
        <v>233</v>
      </c>
      <c r="O61" s="1108">
        <v>454</v>
      </c>
    </row>
    <row r="62" spans="1:16" s="1092" customFormat="1" ht="17.100000000000001" customHeight="1">
      <c r="B62" s="1105"/>
      <c r="C62" s="1093" t="s">
        <v>868</v>
      </c>
      <c r="D62" s="1108"/>
      <c r="E62" s="1108">
        <v>30</v>
      </c>
      <c r="F62" s="1108">
        <v>33</v>
      </c>
      <c r="G62" s="1108">
        <v>63</v>
      </c>
      <c r="H62" s="1108"/>
      <c r="I62" s="1108">
        <v>35</v>
      </c>
      <c r="J62" s="1108">
        <v>29</v>
      </c>
      <c r="K62" s="1108">
        <f t="shared" si="19"/>
        <v>64</v>
      </c>
      <c r="M62" s="1108">
        <v>37</v>
      </c>
      <c r="N62" s="1108">
        <v>31</v>
      </c>
      <c r="O62" s="1108">
        <v>68</v>
      </c>
    </row>
    <row r="63" spans="1:16" s="1092" customFormat="1" ht="17.100000000000001" customHeight="1">
      <c r="A63" s="1093"/>
      <c r="B63" s="1105"/>
      <c r="C63" s="1093" t="s">
        <v>869</v>
      </c>
      <c r="D63" s="1108"/>
      <c r="E63" s="1108">
        <v>3353</v>
      </c>
      <c r="F63" s="1108">
        <v>5618</v>
      </c>
      <c r="G63" s="1108">
        <v>8971</v>
      </c>
      <c r="H63" s="1108"/>
      <c r="I63" s="1108">
        <f>SUM(I55:I62)</f>
        <v>3055</v>
      </c>
      <c r="J63" s="1108">
        <f>SUM(J55:J62)</f>
        <v>5413</v>
      </c>
      <c r="K63" s="1108">
        <f t="shared" si="19"/>
        <v>8468</v>
      </c>
      <c r="M63" s="1108">
        <v>3101</v>
      </c>
      <c r="N63" s="1108">
        <v>5533</v>
      </c>
      <c r="O63" s="1108">
        <v>8634</v>
      </c>
    </row>
    <row r="64" spans="1:16" s="1092" customFormat="1" ht="5.0999999999999996" customHeight="1" thickBot="1">
      <c r="A64" s="1113"/>
      <c r="B64" s="1114"/>
      <c r="C64" s="1113"/>
      <c r="D64" s="1115"/>
      <c r="E64" s="1115"/>
      <c r="F64" s="1115"/>
      <c r="G64" s="1115"/>
      <c r="H64" s="1115"/>
      <c r="I64" s="1115"/>
      <c r="J64" s="1115"/>
      <c r="K64" s="1115"/>
      <c r="L64" s="1113"/>
      <c r="M64" s="1115"/>
      <c r="N64" s="1115"/>
      <c r="O64" s="1115"/>
      <c r="P64" s="1113"/>
    </row>
    <row r="65" spans="2:20" s="479" customFormat="1" ht="16.5" customHeight="1">
      <c r="G65" s="374"/>
      <c r="K65" s="374"/>
      <c r="O65" s="374"/>
      <c r="P65" s="1335" t="s">
        <v>804</v>
      </c>
    </row>
    <row r="66" spans="2:20" s="573" customFormat="1" ht="15" customHeight="1">
      <c r="D66" s="574"/>
      <c r="E66" s="574"/>
      <c r="F66" s="574"/>
      <c r="G66" s="1121"/>
      <c r="H66" s="574"/>
      <c r="I66" s="574"/>
      <c r="J66" s="574"/>
      <c r="K66" s="1121"/>
      <c r="M66" s="574"/>
      <c r="N66" s="574"/>
      <c r="O66" s="1121"/>
      <c r="P66" s="1121" t="s">
        <v>786</v>
      </c>
      <c r="Q66" s="574"/>
      <c r="R66" s="574"/>
      <c r="S66" s="574"/>
      <c r="T66" s="574"/>
    </row>
    <row r="67" spans="2:20" s="479" customFormat="1" ht="16.5" customHeight="1">
      <c r="B67" s="479" t="s">
        <v>753</v>
      </c>
      <c r="D67" s="481"/>
      <c r="E67" s="481"/>
      <c r="F67" s="481"/>
      <c r="G67" s="481"/>
      <c r="H67" s="481"/>
      <c r="I67" s="481"/>
      <c r="J67" s="481"/>
      <c r="K67" s="481"/>
      <c r="L67" s="481"/>
      <c r="M67" s="481"/>
      <c r="N67" s="481"/>
      <c r="O67" s="481"/>
      <c r="P67" s="481"/>
      <c r="Q67" s="481"/>
      <c r="R67" s="481"/>
      <c r="S67" s="481"/>
      <c r="T67" s="481"/>
    </row>
    <row r="68" spans="2:20" s="482" customFormat="1">
      <c r="B68" s="483" t="s">
        <v>880</v>
      </c>
    </row>
    <row r="69" spans="2:20" s="484" customFormat="1" ht="13.5" customHeight="1">
      <c r="B69" s="485" t="s">
        <v>881</v>
      </c>
      <c r="C69" s="482"/>
    </row>
    <row r="95" spans="2:2">
      <c r="B95" s="469" t="s">
        <v>754</v>
      </c>
    </row>
  </sheetData>
  <mergeCells count="4">
    <mergeCell ref="E10:G10"/>
    <mergeCell ref="B11:B12"/>
    <mergeCell ref="I10:K10"/>
    <mergeCell ref="M10:O10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8" tint="0.79998168889431442"/>
    <pageSetUpPr fitToPage="1"/>
  </sheetPr>
  <dimension ref="A1:W90"/>
  <sheetViews>
    <sheetView view="pageBreakPreview" zoomScale="80" zoomScaleNormal="100" zoomScaleSheetLayoutView="80" workbookViewId="0">
      <pane xSplit="5" ySplit="16" topLeftCell="F17" activePane="bottomRight" state="frozen"/>
      <selection activeCell="F2" sqref="F2"/>
      <selection pane="topRight" activeCell="F2" sqref="F2"/>
      <selection pane="bottomLeft" activeCell="F2" sqref="F2"/>
      <selection pane="bottomRight" activeCell="Q1" sqref="Q1:Q2"/>
    </sheetView>
  </sheetViews>
  <sheetFormatPr defaultColWidth="10.42578125" defaultRowHeight="16.5"/>
  <cols>
    <col min="1" max="1" width="1.140625" style="155" customWidth="1"/>
    <col min="2" max="2" width="12.28515625" style="155" customWidth="1"/>
    <col min="3" max="3" width="6.28515625" style="155" customWidth="1"/>
    <col min="4" max="4" width="7.5703125" style="156" customWidth="1"/>
    <col min="5" max="5" width="1.140625" style="156" customWidth="1"/>
    <col min="6" max="7" width="8.85546875" style="157" customWidth="1"/>
    <col min="8" max="8" width="12.5703125" style="157" customWidth="1"/>
    <col min="9" max="9" width="1.140625" style="156" customWidth="1"/>
    <col min="10" max="11" width="8.85546875" style="157" customWidth="1"/>
    <col min="12" max="12" width="12.5703125" style="157" customWidth="1"/>
    <col min="13" max="13" width="1.140625" style="157" customWidth="1"/>
    <col min="14" max="15" width="8.85546875" style="157" customWidth="1"/>
    <col min="16" max="16" width="12.5703125" style="157" customWidth="1"/>
    <col min="17" max="17" width="1.140625" style="157" customWidth="1"/>
    <col min="18" max="18" width="12.5703125" style="155" customWidth="1"/>
    <col min="19" max="19" width="11" style="155" customWidth="1"/>
    <col min="20" max="20" width="1" style="155" customWidth="1"/>
    <col min="21" max="21" width="11" style="155" customWidth="1"/>
    <col min="22" max="22" width="12.5703125" style="155" customWidth="1"/>
    <col min="23" max="23" width="11" style="155" customWidth="1"/>
    <col min="24" max="16384" width="10.42578125" style="155"/>
  </cols>
  <sheetData>
    <row r="1" spans="1:21">
      <c r="Q1" s="2380" t="s">
        <v>110</v>
      </c>
    </row>
    <row r="2" spans="1:21">
      <c r="Q2" s="2381" t="s">
        <v>111</v>
      </c>
    </row>
    <row r="3" spans="1:21" ht="8.1" customHeight="1">
      <c r="G3" s="155"/>
    </row>
    <row r="4" spans="1:21" ht="8.1" customHeight="1"/>
    <row r="5" spans="1:21" s="158" customFormat="1" ht="20.100000000000001" customHeight="1">
      <c r="B5" s="159" t="s">
        <v>1459</v>
      </c>
      <c r="C5" s="160" t="s">
        <v>1099</v>
      </c>
      <c r="D5" s="161"/>
      <c r="E5" s="161"/>
      <c r="F5" s="1729"/>
      <c r="G5" s="1729"/>
      <c r="H5" s="1729"/>
      <c r="I5" s="1770"/>
      <c r="J5" s="1729"/>
      <c r="K5" s="1729"/>
      <c r="L5" s="1729"/>
      <c r="M5" s="1729"/>
      <c r="N5" s="1729"/>
      <c r="O5" s="1729"/>
      <c r="P5" s="1729"/>
      <c r="Q5" s="162"/>
      <c r="R5" s="163"/>
      <c r="S5" s="163"/>
      <c r="T5" s="163"/>
      <c r="U5" s="163"/>
    </row>
    <row r="6" spans="1:21" s="1950" customFormat="1" ht="20.100000000000001" customHeight="1">
      <c r="B6" s="1951"/>
      <c r="C6" s="1952" t="s">
        <v>1148</v>
      </c>
      <c r="D6" s="1953"/>
      <c r="E6" s="1953"/>
      <c r="F6" s="1960"/>
      <c r="G6" s="1960"/>
      <c r="H6" s="1960"/>
      <c r="I6" s="1961"/>
      <c r="J6" s="1960"/>
      <c r="K6" s="1960"/>
      <c r="L6" s="1960"/>
      <c r="M6" s="1960"/>
      <c r="N6" s="1960"/>
      <c r="O6" s="1960"/>
      <c r="P6" s="1960"/>
      <c r="Q6" s="1951"/>
      <c r="R6" s="1952"/>
      <c r="S6" s="1952"/>
      <c r="T6" s="1952"/>
      <c r="U6" s="1952"/>
    </row>
    <row r="7" spans="1:21" s="164" customFormat="1" ht="16.5" customHeight="1">
      <c r="B7" s="165" t="s">
        <v>1460</v>
      </c>
      <c r="C7" s="166" t="s">
        <v>1388</v>
      </c>
      <c r="D7" s="167"/>
      <c r="E7" s="167"/>
      <c r="F7" s="1730"/>
      <c r="G7" s="1730"/>
      <c r="H7" s="1730"/>
      <c r="I7" s="1771"/>
      <c r="J7" s="1730"/>
      <c r="K7" s="1730"/>
      <c r="L7" s="1730"/>
      <c r="M7" s="1730"/>
      <c r="N7" s="1730"/>
      <c r="O7" s="1730"/>
      <c r="P7" s="1730"/>
      <c r="Q7" s="165"/>
      <c r="R7" s="166"/>
      <c r="S7" s="166"/>
      <c r="T7" s="166"/>
      <c r="U7" s="166"/>
    </row>
    <row r="8" spans="1:21" s="164" customFormat="1" ht="16.5" customHeight="1">
      <c r="B8" s="165"/>
      <c r="C8" s="166" t="s">
        <v>49</v>
      </c>
      <c r="D8" s="167"/>
      <c r="E8" s="167"/>
      <c r="F8" s="1730"/>
      <c r="G8" s="1730"/>
      <c r="H8" s="1730"/>
      <c r="I8" s="1771"/>
      <c r="J8" s="1730"/>
      <c r="K8" s="1730"/>
      <c r="L8" s="1730"/>
      <c r="M8" s="1730"/>
      <c r="N8" s="1730"/>
      <c r="O8" s="1730"/>
      <c r="P8" s="1730"/>
      <c r="Q8" s="165"/>
      <c r="R8" s="166"/>
      <c r="S8" s="166"/>
      <c r="T8" s="166"/>
      <c r="U8" s="166"/>
    </row>
    <row r="9" spans="1:21" s="168" customFormat="1" ht="9.9499999999999993" customHeight="1" thickBot="1">
      <c r="B9" s="169"/>
      <c r="C9" s="169"/>
      <c r="D9" s="170"/>
      <c r="E9" s="170"/>
      <c r="F9" s="1731"/>
      <c r="G9" s="1731"/>
      <c r="H9" s="1731"/>
      <c r="I9" s="1772"/>
      <c r="J9" s="1731"/>
      <c r="K9" s="1731"/>
      <c r="L9" s="1731"/>
      <c r="M9" s="1731"/>
      <c r="N9" s="1731"/>
      <c r="O9" s="1731"/>
      <c r="P9" s="1731"/>
      <c r="Q9" s="171"/>
    </row>
    <row r="10" spans="1:21" s="177" customFormat="1" ht="5.25" customHeight="1" thickTop="1">
      <c r="A10" s="172"/>
      <c r="B10" s="173"/>
      <c r="C10" s="174"/>
      <c r="D10" s="175"/>
      <c r="E10" s="175"/>
      <c r="F10" s="1732"/>
      <c r="G10" s="1732"/>
      <c r="H10" s="1732"/>
      <c r="I10" s="1773"/>
      <c r="J10" s="1732"/>
      <c r="K10" s="1732"/>
      <c r="L10" s="1732"/>
      <c r="M10" s="1732"/>
      <c r="N10" s="1732"/>
      <c r="O10" s="1732"/>
      <c r="P10" s="1732"/>
      <c r="Q10" s="176"/>
    </row>
    <row r="11" spans="1:21" s="1462" customFormat="1">
      <c r="A11" s="1460"/>
      <c r="B11" s="178" t="s">
        <v>0</v>
      </c>
      <c r="C11" s="179"/>
      <c r="D11" s="1442" t="s">
        <v>1</v>
      </c>
      <c r="E11" s="1461"/>
      <c r="F11" s="2368" t="s">
        <v>2</v>
      </c>
      <c r="G11" s="2368"/>
      <c r="H11" s="2368"/>
      <c r="I11" s="1774"/>
      <c r="J11" s="2368" t="s">
        <v>806</v>
      </c>
      <c r="K11" s="2368"/>
      <c r="L11" s="2368"/>
      <c r="M11" s="1743"/>
      <c r="N11" s="2369" t="s">
        <v>1091</v>
      </c>
      <c r="O11" s="2369"/>
      <c r="P11" s="2369"/>
      <c r="Q11" s="1442"/>
    </row>
    <row r="12" spans="1:21" s="1464" customFormat="1">
      <c r="A12" s="183"/>
      <c r="B12" s="183" t="s">
        <v>5</v>
      </c>
      <c r="C12" s="184"/>
      <c r="D12" s="185" t="s">
        <v>6</v>
      </c>
      <c r="E12" s="185"/>
      <c r="F12" s="2370" t="s">
        <v>7</v>
      </c>
      <c r="G12" s="2370"/>
      <c r="H12" s="2370"/>
      <c r="I12" s="1744"/>
      <c r="J12" s="2370" t="s">
        <v>808</v>
      </c>
      <c r="K12" s="2370"/>
      <c r="L12" s="2370"/>
      <c r="M12" s="1745"/>
      <c r="N12" s="2367" t="s">
        <v>823</v>
      </c>
      <c r="O12" s="2367"/>
      <c r="P12" s="2367"/>
      <c r="Q12" s="1463"/>
    </row>
    <row r="13" spans="1:21" s="1464" customFormat="1" ht="14.25" customHeight="1">
      <c r="A13" s="183"/>
      <c r="F13" s="1775"/>
      <c r="G13" s="1775"/>
      <c r="H13" s="1775"/>
      <c r="I13" s="1776"/>
      <c r="J13" s="1746"/>
      <c r="K13" s="1746"/>
      <c r="L13" s="1746"/>
      <c r="M13" s="1744"/>
      <c r="N13" s="2366" t="s">
        <v>807</v>
      </c>
      <c r="O13" s="2366"/>
      <c r="P13" s="2366"/>
      <c r="Q13" s="1671"/>
    </row>
    <row r="14" spans="1:21" s="177" customFormat="1" ht="17.25" customHeight="1">
      <c r="A14" s="183"/>
      <c r="B14" s="183"/>
      <c r="C14" s="184"/>
      <c r="D14" s="185"/>
      <c r="E14" s="185"/>
      <c r="F14" s="1733" t="s">
        <v>2</v>
      </c>
      <c r="G14" s="1733" t="s">
        <v>33</v>
      </c>
      <c r="H14" s="1733" t="s">
        <v>34</v>
      </c>
      <c r="I14" s="1744"/>
      <c r="J14" s="1733" t="s">
        <v>2</v>
      </c>
      <c r="K14" s="1733" t="s">
        <v>33</v>
      </c>
      <c r="L14" s="1733" t="s">
        <v>34</v>
      </c>
      <c r="M14" s="1733"/>
      <c r="N14" s="1733" t="s">
        <v>2</v>
      </c>
      <c r="O14" s="1733" t="s">
        <v>33</v>
      </c>
      <c r="P14" s="1733" t="s">
        <v>34</v>
      </c>
      <c r="Q14" s="181"/>
    </row>
    <row r="15" spans="1:21" s="1464" customFormat="1">
      <c r="A15" s="183"/>
      <c r="B15" s="183"/>
      <c r="C15" s="1468"/>
      <c r="D15" s="1671"/>
      <c r="E15" s="1671"/>
      <c r="F15" s="1734" t="s">
        <v>7</v>
      </c>
      <c r="G15" s="1734" t="s">
        <v>35</v>
      </c>
      <c r="H15" s="1734" t="s">
        <v>36</v>
      </c>
      <c r="I15" s="1744"/>
      <c r="J15" s="1734" t="s">
        <v>7</v>
      </c>
      <c r="K15" s="1734" t="s">
        <v>35</v>
      </c>
      <c r="L15" s="1734" t="s">
        <v>36</v>
      </c>
      <c r="M15" s="1734"/>
      <c r="N15" s="1734" t="s">
        <v>7</v>
      </c>
      <c r="O15" s="1734" t="s">
        <v>35</v>
      </c>
      <c r="P15" s="1734" t="s">
        <v>36</v>
      </c>
      <c r="Q15" s="186"/>
    </row>
    <row r="16" spans="1:21" s="177" customFormat="1" ht="7.5" customHeight="1">
      <c r="A16" s="189"/>
      <c r="B16" s="189"/>
      <c r="C16" s="190"/>
      <c r="D16" s="191"/>
      <c r="E16" s="191"/>
      <c r="F16" s="1735"/>
      <c r="G16" s="1735"/>
      <c r="H16" s="1735"/>
      <c r="I16" s="1777"/>
      <c r="J16" s="1735"/>
      <c r="K16" s="1735"/>
      <c r="L16" s="1735"/>
      <c r="M16" s="1735"/>
      <c r="N16" s="1735"/>
      <c r="O16" s="1735"/>
      <c r="P16" s="1735"/>
      <c r="Q16" s="192"/>
    </row>
    <row r="17" spans="2:22" ht="6.95" customHeight="1">
      <c r="B17" s="288"/>
      <c r="C17" s="288"/>
      <c r="D17" s="289"/>
      <c r="E17" s="289"/>
      <c r="F17" s="1736"/>
      <c r="G17" s="1736"/>
      <c r="H17" s="1736"/>
      <c r="I17" s="1778"/>
      <c r="J17" s="1736"/>
      <c r="K17" s="1736"/>
      <c r="L17" s="1736"/>
      <c r="M17" s="1736"/>
      <c r="N17" s="1736"/>
      <c r="O17" s="1736"/>
      <c r="P17" s="1736"/>
      <c r="Q17" s="290"/>
    </row>
    <row r="18" spans="2:22" s="193" customFormat="1" ht="15" customHeight="1">
      <c r="B18" s="199" t="s">
        <v>12</v>
      </c>
      <c r="C18" s="199"/>
      <c r="D18" s="200">
        <v>2022</v>
      </c>
      <c r="E18" s="200"/>
      <c r="F18" s="1656">
        <f>SUM(J18,N18,'4.36 (2)'!F17,'4.36 (2)'!J17)</f>
        <v>29413</v>
      </c>
      <c r="G18" s="1656">
        <f>SUM(K18,O18,'4.36 (2)'!G17,'4.36 (2)'!K17)</f>
        <v>12841</v>
      </c>
      <c r="H18" s="1656">
        <f>SUM(L18,P18,'4.36 (2)'!H17,'4.36 (2)'!L17)</f>
        <v>16572</v>
      </c>
      <c r="I18" s="1656"/>
      <c r="J18" s="1656">
        <f t="shared" ref="J18:L20" si="0">SUM(J22,J26,J30,J34,J38,J42,J46,J50,J54,J58,J62,J66,J70,J74,J78,J82)</f>
        <v>15185</v>
      </c>
      <c r="K18" s="1656">
        <f t="shared" si="0"/>
        <v>7107</v>
      </c>
      <c r="L18" s="1656">
        <f t="shared" si="0"/>
        <v>8078</v>
      </c>
      <c r="M18" s="1656"/>
      <c r="N18" s="1656">
        <f t="shared" ref="N18:P20" si="1">SUM(N22,N26,N30,N34,N38,N42,N46,N50,N54,N58,N62,N66,N70,N74,N78,N82)</f>
        <v>1792</v>
      </c>
      <c r="O18" s="1656">
        <f t="shared" si="1"/>
        <v>920</v>
      </c>
      <c r="P18" s="1656">
        <f t="shared" si="1"/>
        <v>872</v>
      </c>
      <c r="Q18" s="202"/>
    </row>
    <row r="19" spans="2:22" s="193" customFormat="1" ht="15" customHeight="1">
      <c r="B19" s="199"/>
      <c r="C19" s="199"/>
      <c r="D19" s="200">
        <v>2023</v>
      </c>
      <c r="E19" s="205"/>
      <c r="F19" s="1656">
        <f>SUM(J19,N19,'4.36 (2)'!F18,'4.36 (2)'!J18)</f>
        <v>28736</v>
      </c>
      <c r="G19" s="1656">
        <f>SUM(K19,O19,'4.36 (2)'!G18,'4.36 (2)'!K18)</f>
        <v>12170</v>
      </c>
      <c r="H19" s="1656">
        <f>SUM(L19,P19,'4.36 (2)'!H18,'4.36 (2)'!L18)</f>
        <v>16566</v>
      </c>
      <c r="I19" s="1656"/>
      <c r="J19" s="1656">
        <f t="shared" si="0"/>
        <v>15721</v>
      </c>
      <c r="K19" s="1656">
        <f t="shared" si="0"/>
        <v>7010</v>
      </c>
      <c r="L19" s="1656">
        <f t="shared" si="0"/>
        <v>8711</v>
      </c>
      <c r="M19" s="1656"/>
      <c r="N19" s="1656">
        <f t="shared" si="1"/>
        <v>1888</v>
      </c>
      <c r="O19" s="1656">
        <f t="shared" si="1"/>
        <v>943</v>
      </c>
      <c r="P19" s="1656">
        <f t="shared" si="1"/>
        <v>945</v>
      </c>
      <c r="Q19" s="202"/>
    </row>
    <row r="20" spans="2:22" s="193" customFormat="1" ht="15" customHeight="1">
      <c r="B20" s="199"/>
      <c r="C20" s="199"/>
      <c r="D20" s="200">
        <v>2024</v>
      </c>
      <c r="F20" s="1656">
        <f>SUM(J20,N20,'4.36 (2)'!F19,'4.36 (2)'!J19)</f>
        <v>35460</v>
      </c>
      <c r="G20" s="1656">
        <f>SUM(K20,O20,'4.36 (2)'!G19,'4.36 (2)'!K19)</f>
        <v>15050</v>
      </c>
      <c r="H20" s="1656">
        <f>SUM(L20,P20,'4.36 (2)'!H19,'4.36 (2)'!L19)</f>
        <v>20410</v>
      </c>
      <c r="J20" s="1656">
        <f t="shared" si="0"/>
        <v>16707</v>
      </c>
      <c r="K20" s="1656">
        <f t="shared" si="0"/>
        <v>7400</v>
      </c>
      <c r="L20" s="1656">
        <f t="shared" si="0"/>
        <v>9307</v>
      </c>
      <c r="N20" s="1656">
        <f t="shared" si="1"/>
        <v>1998</v>
      </c>
      <c r="O20" s="1656">
        <f t="shared" si="1"/>
        <v>978</v>
      </c>
      <c r="P20" s="1656">
        <f t="shared" si="1"/>
        <v>1020</v>
      </c>
      <c r="Q20" s="202"/>
    </row>
    <row r="21" spans="2:22" s="193" customFormat="1" ht="8.1" customHeight="1">
      <c r="B21" s="199"/>
      <c r="C21" s="199"/>
      <c r="D21" s="205"/>
      <c r="E21" s="205"/>
      <c r="F21" s="1737"/>
      <c r="G21" s="1737"/>
      <c r="H21" s="1737"/>
      <c r="I21" s="1737"/>
      <c r="J21" s="1737"/>
      <c r="K21" s="1737"/>
      <c r="L21" s="1737"/>
      <c r="M21" s="1737"/>
      <c r="N21" s="1737"/>
      <c r="O21" s="1737"/>
      <c r="P21" s="1737"/>
      <c r="Q21" s="202"/>
      <c r="R21" s="202"/>
      <c r="S21" s="201"/>
      <c r="T21" s="198"/>
      <c r="U21" s="202"/>
      <c r="V21" s="202"/>
    </row>
    <row r="22" spans="2:22" s="193" customFormat="1" ht="15" customHeight="1">
      <c r="B22" s="206" t="s">
        <v>13</v>
      </c>
      <c r="C22" s="206"/>
      <c r="D22" s="205">
        <v>2022</v>
      </c>
      <c r="E22" s="205"/>
      <c r="F22" s="1658">
        <f>SUM(J22,N22,'4.36 (2)'!F21,'4.36 (2)'!J21)</f>
        <v>1205</v>
      </c>
      <c r="G22" s="1658">
        <f>SUM(K22,O22,'4.36 (2)'!G21,'4.36 (2)'!K21)</f>
        <v>474</v>
      </c>
      <c r="H22" s="1658">
        <f>SUM(L22,P22,'4.36 (2)'!H21,'4.36 (2)'!L21)</f>
        <v>731</v>
      </c>
      <c r="I22" s="1737"/>
      <c r="J22" s="1737">
        <f>SUM(K22:L22)</f>
        <v>219</v>
      </c>
      <c r="K22" s="1737">
        <v>89</v>
      </c>
      <c r="L22" s="1737">
        <v>130</v>
      </c>
      <c r="M22" s="1737"/>
      <c r="N22" s="1737">
        <f>SUM(O22:P22)</f>
        <v>164</v>
      </c>
      <c r="O22" s="1737">
        <v>83</v>
      </c>
      <c r="P22" s="1737">
        <v>81</v>
      </c>
      <c r="Q22" s="56"/>
      <c r="R22" s="56"/>
      <c r="S22" s="209"/>
      <c r="T22" s="210"/>
    </row>
    <row r="23" spans="2:22" s="193" customFormat="1" ht="15" customHeight="1">
      <c r="B23" s="206"/>
      <c r="C23" s="206"/>
      <c r="D23" s="205">
        <v>2023</v>
      </c>
      <c r="E23" s="205"/>
      <c r="F23" s="1658">
        <f>SUM(J23,N23,'4.36 (2)'!F22,'4.36 (2)'!J22)</f>
        <v>1237</v>
      </c>
      <c r="G23" s="1658">
        <f>SUM(K23,O23,'4.36 (2)'!G22,'4.36 (2)'!K22)</f>
        <v>452</v>
      </c>
      <c r="H23" s="1658">
        <f>SUM(L23,P23,'4.36 (2)'!H22,'4.36 (2)'!L22)</f>
        <v>785</v>
      </c>
      <c r="I23" s="1737"/>
      <c r="J23" s="1737">
        <f t="shared" ref="J23:J24" si="2">SUM(K23:L23)</f>
        <v>281</v>
      </c>
      <c r="K23" s="1737">
        <v>112</v>
      </c>
      <c r="L23" s="1737">
        <v>169</v>
      </c>
      <c r="M23" s="1737"/>
      <c r="N23" s="1737">
        <f t="shared" ref="N23:N24" si="3">SUM(O23:P23)</f>
        <v>182</v>
      </c>
      <c r="O23" s="1737">
        <v>87</v>
      </c>
      <c r="P23" s="1737">
        <v>95</v>
      </c>
      <c r="Q23" s="56"/>
      <c r="R23" s="56"/>
      <c r="S23" s="209"/>
      <c r="T23" s="210"/>
      <c r="U23" s="56"/>
      <c r="V23" s="56"/>
    </row>
    <row r="24" spans="2:22" s="193" customFormat="1" ht="15" customHeight="1">
      <c r="B24" s="206"/>
      <c r="C24" s="206"/>
      <c r="D24" s="205">
        <v>2024</v>
      </c>
      <c r="F24" s="1658">
        <f>SUM(J24,N24,'4.36 (2)'!F23,'4.36 (2)'!J23)</f>
        <v>1666</v>
      </c>
      <c r="G24" s="1658">
        <f>SUM(K24,O24,'4.36 (2)'!G23,'4.36 (2)'!K23)</f>
        <v>713</v>
      </c>
      <c r="H24" s="1658">
        <f>SUM(L24,P24,'4.36 (2)'!H23,'4.36 (2)'!L23)</f>
        <v>953</v>
      </c>
      <c r="J24" s="1737">
        <f t="shared" si="2"/>
        <v>303</v>
      </c>
      <c r="K24" s="215">
        <v>119</v>
      </c>
      <c r="L24" s="215">
        <v>184</v>
      </c>
      <c r="N24" s="1737">
        <f t="shared" si="3"/>
        <v>199</v>
      </c>
      <c r="O24" s="215">
        <v>101</v>
      </c>
      <c r="P24" s="215">
        <v>98</v>
      </c>
      <c r="Q24" s="56"/>
      <c r="R24" s="56"/>
      <c r="S24" s="209"/>
      <c r="T24" s="210"/>
      <c r="U24" s="56"/>
      <c r="V24" s="56"/>
    </row>
    <row r="25" spans="2:22" s="193" customFormat="1" ht="8.1" customHeight="1">
      <c r="B25" s="206"/>
      <c r="C25" s="206"/>
      <c r="D25" s="205"/>
      <c r="E25" s="205"/>
      <c r="F25" s="1737"/>
      <c r="G25" s="1737"/>
      <c r="H25" s="1737"/>
      <c r="I25" s="1737"/>
      <c r="J25" s="1737"/>
      <c r="K25" s="1737"/>
      <c r="L25" s="1737"/>
      <c r="M25" s="1737"/>
      <c r="N25" s="1738"/>
      <c r="O25" s="1738"/>
      <c r="P25" s="1738"/>
      <c r="Q25" s="56"/>
      <c r="R25" s="56"/>
      <c r="S25" s="209"/>
      <c r="T25" s="210"/>
      <c r="U25" s="56"/>
      <c r="V25" s="56"/>
    </row>
    <row r="26" spans="2:22" s="193" customFormat="1" ht="15" customHeight="1">
      <c r="B26" s="206" t="s">
        <v>14</v>
      </c>
      <c r="C26" s="206"/>
      <c r="D26" s="205">
        <v>2022</v>
      </c>
      <c r="E26" s="205"/>
      <c r="F26" s="1658">
        <f>SUM(J26,N26,'4.36 (2)'!F25,'4.36 (2)'!J25)</f>
        <v>817</v>
      </c>
      <c r="G26" s="1658">
        <f>SUM(K26,O26,'4.36 (2)'!G25,'4.36 (2)'!K25)</f>
        <v>389</v>
      </c>
      <c r="H26" s="1658">
        <f>SUM(L26,P26,'4.36 (2)'!H25,'4.36 (2)'!L25)</f>
        <v>428</v>
      </c>
      <c r="I26" s="1737"/>
      <c r="J26" s="1737">
        <f>SUM(K26:L26)</f>
        <v>703</v>
      </c>
      <c r="K26" s="1737">
        <v>348</v>
      </c>
      <c r="L26" s="1737">
        <v>355</v>
      </c>
      <c r="M26" s="1737"/>
      <c r="N26" s="1738" t="s">
        <v>29</v>
      </c>
      <c r="O26" s="1738" t="s">
        <v>29</v>
      </c>
      <c r="P26" s="1738" t="s">
        <v>29</v>
      </c>
      <c r="Q26" s="395"/>
      <c r="R26" s="56"/>
      <c r="S26" s="209"/>
      <c r="T26" s="210"/>
    </row>
    <row r="27" spans="2:22" s="193" customFormat="1" ht="15" customHeight="1">
      <c r="B27" s="206"/>
      <c r="C27" s="206"/>
      <c r="D27" s="205">
        <v>2023</v>
      </c>
      <c r="E27" s="205"/>
      <c r="F27" s="1658">
        <f>SUM(J27,N27,'4.36 (2)'!F26,'4.36 (2)'!J26)</f>
        <v>847</v>
      </c>
      <c r="G27" s="1658">
        <f>SUM(K27,O27,'4.36 (2)'!G26,'4.36 (2)'!K26)</f>
        <v>399</v>
      </c>
      <c r="H27" s="1658">
        <f>SUM(L27,P27,'4.36 (2)'!H26,'4.36 (2)'!L26)</f>
        <v>448</v>
      </c>
      <c r="I27" s="1737"/>
      <c r="J27" s="1737">
        <f t="shared" ref="J27:J28" si="4">SUM(K27:L27)</f>
        <v>726</v>
      </c>
      <c r="K27" s="1737">
        <v>356</v>
      </c>
      <c r="L27" s="1737">
        <v>370</v>
      </c>
      <c r="M27" s="1737"/>
      <c r="N27" s="1738" t="s">
        <v>29</v>
      </c>
      <c r="O27" s="1738" t="s">
        <v>29</v>
      </c>
      <c r="P27" s="1738" t="s">
        <v>29</v>
      </c>
      <c r="Q27" s="395"/>
      <c r="R27" s="56"/>
      <c r="S27" s="209"/>
      <c r="T27" s="210"/>
      <c r="U27" s="56"/>
      <c r="V27" s="56"/>
    </row>
    <row r="28" spans="2:22" s="193" customFormat="1" ht="15" customHeight="1">
      <c r="B28" s="206"/>
      <c r="C28" s="206"/>
      <c r="D28" s="205">
        <v>2024</v>
      </c>
      <c r="F28" s="1658">
        <f>SUM(J28,N28,'4.36 (2)'!F27,'4.36 (2)'!J27)</f>
        <v>1000</v>
      </c>
      <c r="G28" s="1658">
        <f>SUM(K28,O28,'4.36 (2)'!G27,'4.36 (2)'!K27)</f>
        <v>479</v>
      </c>
      <c r="H28" s="1658">
        <f>SUM(L28,P28,'4.36 (2)'!H27,'4.36 (2)'!L27)</f>
        <v>521</v>
      </c>
      <c r="J28" s="1737">
        <f t="shared" si="4"/>
        <v>822</v>
      </c>
      <c r="K28" s="215">
        <v>407</v>
      </c>
      <c r="L28" s="215">
        <v>415</v>
      </c>
      <c r="N28" s="1738" t="s">
        <v>29</v>
      </c>
      <c r="O28" s="1738" t="s">
        <v>29</v>
      </c>
      <c r="P28" s="1738" t="s">
        <v>29</v>
      </c>
      <c r="Q28" s="395"/>
      <c r="R28" s="56"/>
      <c r="S28" s="209"/>
      <c r="T28" s="210"/>
      <c r="U28" s="56"/>
      <c r="V28" s="56"/>
    </row>
    <row r="29" spans="2:22" s="193" customFormat="1" ht="8.1" customHeight="1">
      <c r="B29" s="206"/>
      <c r="C29" s="206"/>
      <c r="D29" s="205"/>
      <c r="E29" s="205"/>
      <c r="F29" s="1737"/>
      <c r="G29" s="1737"/>
      <c r="H29" s="1737"/>
      <c r="I29" s="1737"/>
      <c r="J29" s="1738"/>
      <c r="K29" s="1738"/>
      <c r="L29" s="1738"/>
      <c r="M29" s="1737"/>
      <c r="N29" s="1738"/>
      <c r="O29" s="1738"/>
      <c r="P29" s="1738"/>
      <c r="Q29" s="56"/>
      <c r="R29" s="56"/>
      <c r="S29" s="209"/>
      <c r="T29" s="210"/>
      <c r="U29" s="56"/>
      <c r="V29" s="56"/>
    </row>
    <row r="30" spans="2:22" s="193" customFormat="1" ht="15" customHeight="1">
      <c r="B30" s="206" t="s">
        <v>15</v>
      </c>
      <c r="C30" s="206"/>
      <c r="D30" s="205">
        <v>2022</v>
      </c>
      <c r="E30" s="205"/>
      <c r="F30" s="1658">
        <f>SUM(J30,N30,'4.36 (2)'!F29,'4.36 (2)'!J29)</f>
        <v>375</v>
      </c>
      <c r="G30" s="1658">
        <f>SUM(K30,O30,'4.36 (2)'!G29,'4.36 (2)'!K29)</f>
        <v>113</v>
      </c>
      <c r="H30" s="1658">
        <f>SUM(L30,P30,'4.36 (2)'!H29,'4.36 (2)'!L29)</f>
        <v>262</v>
      </c>
      <c r="I30" s="1737"/>
      <c r="J30" s="1738" t="s">
        <v>29</v>
      </c>
      <c r="K30" s="1738" t="s">
        <v>29</v>
      </c>
      <c r="L30" s="1738" t="s">
        <v>29</v>
      </c>
      <c r="M30" s="1737"/>
      <c r="N30" s="1738" t="s">
        <v>29</v>
      </c>
      <c r="O30" s="1738" t="s">
        <v>29</v>
      </c>
      <c r="P30" s="1738" t="s">
        <v>29</v>
      </c>
      <c r="Q30" s="395"/>
      <c r="R30" s="56"/>
      <c r="S30" s="209"/>
      <c r="T30" s="210"/>
    </row>
    <row r="31" spans="2:22" s="193" customFormat="1" ht="15" customHeight="1">
      <c r="B31" s="206"/>
      <c r="C31" s="206"/>
      <c r="D31" s="205">
        <v>2023</v>
      </c>
      <c r="E31" s="205"/>
      <c r="F31" s="1658">
        <f>SUM(J31,N31,'4.36 (2)'!F30,'4.36 (2)'!J30)</f>
        <v>397</v>
      </c>
      <c r="G31" s="1658">
        <f>SUM(K31,O31,'4.36 (2)'!G30,'4.36 (2)'!K30)</f>
        <v>109</v>
      </c>
      <c r="H31" s="1658">
        <f>SUM(L31,P31,'4.36 (2)'!H30,'4.36 (2)'!L30)</f>
        <v>288</v>
      </c>
      <c r="I31" s="1737"/>
      <c r="J31" s="1738" t="s">
        <v>29</v>
      </c>
      <c r="K31" s="1738" t="s">
        <v>29</v>
      </c>
      <c r="L31" s="1738" t="s">
        <v>29</v>
      </c>
      <c r="M31" s="1737"/>
      <c r="N31" s="1738" t="s">
        <v>29</v>
      </c>
      <c r="O31" s="1738" t="s">
        <v>29</v>
      </c>
      <c r="P31" s="1738" t="s">
        <v>29</v>
      </c>
      <c r="Q31" s="395"/>
      <c r="R31" s="56"/>
      <c r="S31" s="209"/>
      <c r="T31" s="210"/>
      <c r="U31" s="56"/>
      <c r="V31" s="56"/>
    </row>
    <row r="32" spans="2:22" s="193" customFormat="1" ht="15" customHeight="1">
      <c r="B32" s="206"/>
      <c r="C32" s="206"/>
      <c r="D32" s="205">
        <v>2024</v>
      </c>
      <c r="F32" s="1658">
        <f>SUM(J32,N32,'4.36 (2)'!F31,'4.36 (2)'!J31)</f>
        <v>627</v>
      </c>
      <c r="G32" s="1658">
        <f>SUM(K32,O32,'4.36 (2)'!G31,'4.36 (2)'!K31)</f>
        <v>279</v>
      </c>
      <c r="H32" s="1658">
        <f>SUM(L32,P32,'4.36 (2)'!H31,'4.36 (2)'!L31)</f>
        <v>348</v>
      </c>
      <c r="J32" s="1738" t="s">
        <v>29</v>
      </c>
      <c r="K32" s="1738" t="s">
        <v>29</v>
      </c>
      <c r="L32" s="1738" t="s">
        <v>29</v>
      </c>
      <c r="N32" s="1738" t="s">
        <v>29</v>
      </c>
      <c r="O32" s="1738" t="s">
        <v>29</v>
      </c>
      <c r="P32" s="1738" t="s">
        <v>29</v>
      </c>
      <c r="Q32" s="395"/>
      <c r="R32" s="56"/>
      <c r="S32" s="209"/>
      <c r="T32" s="210"/>
      <c r="U32" s="56"/>
      <c r="V32" s="56"/>
    </row>
    <row r="33" spans="2:22" s="193" customFormat="1" ht="8.1" customHeight="1">
      <c r="B33" s="206"/>
      <c r="C33" s="206"/>
      <c r="D33" s="205"/>
      <c r="E33" s="205"/>
      <c r="F33" s="1737"/>
      <c r="G33" s="1737"/>
      <c r="H33" s="1737"/>
      <c r="I33" s="1737"/>
      <c r="J33" s="1737"/>
      <c r="K33" s="1737"/>
      <c r="L33" s="1737"/>
      <c r="M33" s="1737"/>
      <c r="N33" s="1738"/>
      <c r="O33" s="1738"/>
      <c r="P33" s="1738"/>
      <c r="Q33" s="56"/>
      <c r="R33" s="56"/>
      <c r="S33" s="209"/>
      <c r="T33" s="210"/>
      <c r="U33" s="56"/>
      <c r="V33" s="56"/>
    </row>
    <row r="34" spans="2:22" s="193" customFormat="1" ht="15" customHeight="1">
      <c r="B34" s="206" t="s">
        <v>16</v>
      </c>
      <c r="C34" s="212"/>
      <c r="D34" s="205">
        <v>2022</v>
      </c>
      <c r="E34" s="205"/>
      <c r="F34" s="1658">
        <f>SUM(J34,N34,'4.36 (2)'!F33,'4.36 (2)'!J33)</f>
        <v>1086</v>
      </c>
      <c r="G34" s="1658">
        <f>SUM(K34,O34,'4.36 (2)'!G33,'4.36 (2)'!K33)</f>
        <v>387</v>
      </c>
      <c r="H34" s="1658">
        <f>SUM(L34,P34,'4.36 (2)'!H33,'4.36 (2)'!L33)</f>
        <v>699</v>
      </c>
      <c r="I34" s="1737"/>
      <c r="J34" s="1737">
        <f>SUM(K34:L34)</f>
        <v>660</v>
      </c>
      <c r="K34" s="1737">
        <v>241</v>
      </c>
      <c r="L34" s="1737">
        <v>419</v>
      </c>
      <c r="M34" s="1737"/>
      <c r="N34" s="1738" t="s">
        <v>29</v>
      </c>
      <c r="O34" s="1738" t="s">
        <v>29</v>
      </c>
      <c r="P34" s="1738" t="s">
        <v>29</v>
      </c>
      <c r="Q34" s="395"/>
      <c r="R34" s="56"/>
      <c r="S34" s="209"/>
      <c r="T34" s="213"/>
    </row>
    <row r="35" spans="2:22" s="193" customFormat="1" ht="15" customHeight="1">
      <c r="B35" s="206"/>
      <c r="C35" s="212"/>
      <c r="D35" s="205">
        <v>2023</v>
      </c>
      <c r="E35" s="205"/>
      <c r="F35" s="1658">
        <f>SUM(J35,N35,'4.36 (2)'!F34,'4.36 (2)'!J34)</f>
        <v>1133</v>
      </c>
      <c r="G35" s="1658">
        <f>SUM(K35,O35,'4.36 (2)'!G34,'4.36 (2)'!K34)</f>
        <v>384</v>
      </c>
      <c r="H35" s="1658">
        <f>SUM(L35,P35,'4.36 (2)'!H34,'4.36 (2)'!L34)</f>
        <v>749</v>
      </c>
      <c r="I35" s="1737"/>
      <c r="J35" s="1737">
        <f t="shared" ref="J35:J36" si="5">SUM(K35:L35)</f>
        <v>678</v>
      </c>
      <c r="K35" s="1737">
        <v>238</v>
      </c>
      <c r="L35" s="1737">
        <v>440</v>
      </c>
      <c r="M35" s="1737"/>
      <c r="N35" s="1738" t="s">
        <v>29</v>
      </c>
      <c r="O35" s="1738" t="s">
        <v>29</v>
      </c>
      <c r="P35" s="1738" t="s">
        <v>29</v>
      </c>
      <c r="Q35" s="395"/>
      <c r="R35" s="56"/>
      <c r="S35" s="209"/>
      <c r="T35" s="213"/>
      <c r="U35" s="56"/>
      <c r="V35" s="56"/>
    </row>
    <row r="36" spans="2:22" s="193" customFormat="1" ht="15" customHeight="1">
      <c r="B36" s="206"/>
      <c r="C36" s="212"/>
      <c r="D36" s="205">
        <v>2024</v>
      </c>
      <c r="F36" s="1658">
        <f>SUM(J36,N36,'4.36 (2)'!F35,'4.36 (2)'!J35)</f>
        <v>1353</v>
      </c>
      <c r="G36" s="1658">
        <f>SUM(K36,O36,'4.36 (2)'!G35,'4.36 (2)'!K35)</f>
        <v>512</v>
      </c>
      <c r="H36" s="1658">
        <f>SUM(L36,P36,'4.36 (2)'!H35,'4.36 (2)'!L35)</f>
        <v>841</v>
      </c>
      <c r="J36" s="1737">
        <f t="shared" si="5"/>
        <v>681</v>
      </c>
      <c r="K36" s="215">
        <v>251</v>
      </c>
      <c r="L36" s="215">
        <v>430</v>
      </c>
      <c r="N36" s="1738" t="s">
        <v>29</v>
      </c>
      <c r="O36" s="1738" t="s">
        <v>29</v>
      </c>
      <c r="P36" s="1738" t="s">
        <v>29</v>
      </c>
      <c r="Q36" s="395"/>
      <c r="R36" s="56"/>
      <c r="S36" s="209"/>
      <c r="T36" s="213"/>
      <c r="U36" s="56"/>
      <c r="V36" s="56"/>
    </row>
    <row r="37" spans="2:22" s="193" customFormat="1" ht="8.1" customHeight="1">
      <c r="B37" s="206"/>
      <c r="C37" s="212"/>
      <c r="D37" s="205"/>
      <c r="E37" s="205"/>
      <c r="F37" s="1737"/>
      <c r="G37" s="1737"/>
      <c r="H37" s="1737"/>
      <c r="I37" s="1737"/>
      <c r="J37" s="1737"/>
      <c r="K37" s="1737"/>
      <c r="L37" s="1737"/>
      <c r="M37" s="1737"/>
      <c r="N37" s="1738"/>
      <c r="O37" s="1738"/>
      <c r="P37" s="1738"/>
      <c r="Q37" s="56"/>
      <c r="R37" s="56"/>
      <c r="S37" s="209"/>
      <c r="T37" s="213"/>
      <c r="U37" s="56"/>
      <c r="V37" s="56"/>
    </row>
    <row r="38" spans="2:22" s="193" customFormat="1" ht="15" customHeight="1">
      <c r="B38" s="206" t="s">
        <v>17</v>
      </c>
      <c r="C38" s="194"/>
      <c r="D38" s="205">
        <v>2022</v>
      </c>
      <c r="E38" s="205"/>
      <c r="F38" s="1658">
        <f>SUM(J38,N38,'4.36 (2)'!F37,'4.36 (2)'!J37)</f>
        <v>1040</v>
      </c>
      <c r="G38" s="1658">
        <f>SUM(K38,O38,'4.36 (2)'!G37,'4.36 (2)'!K37)</f>
        <v>381</v>
      </c>
      <c r="H38" s="1658">
        <f>SUM(L38,P38,'4.36 (2)'!H37,'4.36 (2)'!L37)</f>
        <v>659</v>
      </c>
      <c r="I38" s="1737"/>
      <c r="J38" s="1737">
        <f>SUM(K38:L38)</f>
        <v>488</v>
      </c>
      <c r="K38" s="1737">
        <v>214</v>
      </c>
      <c r="L38" s="1737">
        <v>274</v>
      </c>
      <c r="M38" s="1737"/>
      <c r="N38" s="1738" t="s">
        <v>29</v>
      </c>
      <c r="O38" s="1738" t="s">
        <v>29</v>
      </c>
      <c r="P38" s="1738" t="s">
        <v>29</v>
      </c>
      <c r="Q38" s="395"/>
      <c r="R38" s="56"/>
      <c r="S38" s="209"/>
      <c r="T38" s="210"/>
    </row>
    <row r="39" spans="2:22" s="193" customFormat="1" ht="15" customHeight="1">
      <c r="B39" s="206"/>
      <c r="C39" s="194"/>
      <c r="D39" s="205">
        <v>2023</v>
      </c>
      <c r="E39" s="205"/>
      <c r="F39" s="1658">
        <f>SUM(J39,N39,'4.36 (2)'!F38,'4.36 (2)'!J38)</f>
        <v>927</v>
      </c>
      <c r="G39" s="1658">
        <f>SUM(K39,O39,'4.36 (2)'!G38,'4.36 (2)'!K38)</f>
        <v>359</v>
      </c>
      <c r="H39" s="1658">
        <f>SUM(L39,P39,'4.36 (2)'!H38,'4.36 (2)'!L38)</f>
        <v>568</v>
      </c>
      <c r="I39" s="1737"/>
      <c r="J39" s="1737">
        <f t="shared" ref="J39:J40" si="6">SUM(K39:L39)</f>
        <v>631</v>
      </c>
      <c r="K39" s="1737">
        <v>260</v>
      </c>
      <c r="L39" s="1737">
        <v>371</v>
      </c>
      <c r="M39" s="1737"/>
      <c r="N39" s="1738" t="s">
        <v>29</v>
      </c>
      <c r="O39" s="1738" t="s">
        <v>29</v>
      </c>
      <c r="P39" s="1738" t="s">
        <v>29</v>
      </c>
      <c r="Q39" s="395"/>
      <c r="R39" s="56"/>
      <c r="S39" s="209"/>
      <c r="T39" s="210"/>
      <c r="U39" s="56"/>
      <c r="V39" s="56"/>
    </row>
    <row r="40" spans="2:22" s="193" customFormat="1" ht="15" customHeight="1">
      <c r="B40" s="206"/>
      <c r="C40" s="194"/>
      <c r="D40" s="205">
        <v>2024</v>
      </c>
      <c r="F40" s="1658">
        <f>SUM(J40,N40,'4.36 (2)'!F39,'4.36 (2)'!J39)</f>
        <v>1227</v>
      </c>
      <c r="G40" s="1658">
        <f>SUM(K40,O40,'4.36 (2)'!G39,'4.36 (2)'!K39)</f>
        <v>477</v>
      </c>
      <c r="H40" s="1658">
        <f>SUM(L40,P40,'4.36 (2)'!H39,'4.36 (2)'!L39)</f>
        <v>750</v>
      </c>
      <c r="J40" s="1737">
        <f t="shared" si="6"/>
        <v>681</v>
      </c>
      <c r="K40" s="215">
        <v>268</v>
      </c>
      <c r="L40" s="215">
        <v>413</v>
      </c>
      <c r="N40" s="1738" t="s">
        <v>29</v>
      </c>
      <c r="O40" s="1738" t="s">
        <v>29</v>
      </c>
      <c r="P40" s="1738" t="s">
        <v>29</v>
      </c>
      <c r="Q40" s="395"/>
      <c r="R40" s="56"/>
      <c r="S40" s="209"/>
      <c r="T40" s="210"/>
      <c r="U40" s="56"/>
      <c r="V40" s="56"/>
    </row>
    <row r="41" spans="2:22" s="193" customFormat="1" ht="8.1" customHeight="1">
      <c r="B41" s="206"/>
      <c r="C41" s="194"/>
      <c r="D41" s="205"/>
      <c r="E41" s="205"/>
      <c r="F41" s="1737"/>
      <c r="G41" s="1737"/>
      <c r="H41" s="1737"/>
      <c r="I41" s="1737"/>
      <c r="J41" s="1737"/>
      <c r="K41" s="1737"/>
      <c r="L41" s="1737"/>
      <c r="M41" s="1737"/>
      <c r="N41" s="1738"/>
      <c r="O41" s="1738"/>
      <c r="P41" s="1738"/>
      <c r="Q41" s="56"/>
      <c r="R41" s="56"/>
      <c r="S41" s="209"/>
      <c r="T41" s="210"/>
      <c r="U41" s="56"/>
      <c r="V41" s="56"/>
    </row>
    <row r="42" spans="2:22" s="193" customFormat="1" ht="15" customHeight="1">
      <c r="B42" s="206" t="s">
        <v>18</v>
      </c>
      <c r="C42" s="194"/>
      <c r="D42" s="205">
        <v>2022</v>
      </c>
      <c r="E42" s="205"/>
      <c r="F42" s="1658">
        <f>SUM(J42,N42,'4.36 (2)'!F41,'4.36 (2)'!J41)</f>
        <v>707</v>
      </c>
      <c r="G42" s="1658">
        <f>SUM(K42,O42,'4.36 (2)'!G41,'4.36 (2)'!K41)</f>
        <v>269</v>
      </c>
      <c r="H42" s="1658">
        <f>SUM(L42,P42,'4.36 (2)'!H41,'4.36 (2)'!L41)</f>
        <v>438</v>
      </c>
      <c r="I42" s="1737"/>
      <c r="J42" s="1737">
        <f>SUM(K42:L42)</f>
        <v>353</v>
      </c>
      <c r="K42" s="1737">
        <v>137</v>
      </c>
      <c r="L42" s="1737">
        <v>216</v>
      </c>
      <c r="M42" s="1737"/>
      <c r="N42" s="1738" t="s">
        <v>29</v>
      </c>
      <c r="O42" s="1738" t="s">
        <v>29</v>
      </c>
      <c r="P42" s="1738" t="s">
        <v>29</v>
      </c>
      <c r="Q42" s="395"/>
      <c r="R42" s="56"/>
      <c r="S42" s="209"/>
      <c r="T42" s="210"/>
    </row>
    <row r="43" spans="2:22" s="193" customFormat="1" ht="15" customHeight="1">
      <c r="B43" s="206"/>
      <c r="C43" s="194"/>
      <c r="D43" s="205">
        <v>2023</v>
      </c>
      <c r="E43" s="205"/>
      <c r="F43" s="1658">
        <f>SUM(J43,N43,'4.36 (2)'!F42,'4.36 (2)'!J42)</f>
        <v>794</v>
      </c>
      <c r="G43" s="1658">
        <f>SUM(K43,O43,'4.36 (2)'!G42,'4.36 (2)'!K42)</f>
        <v>286</v>
      </c>
      <c r="H43" s="1658">
        <f>SUM(L43,P43,'4.36 (2)'!H42,'4.36 (2)'!L42)</f>
        <v>508</v>
      </c>
      <c r="I43" s="1737"/>
      <c r="J43" s="1737">
        <f t="shared" ref="J43:J44" si="7">SUM(K43:L43)</f>
        <v>513</v>
      </c>
      <c r="K43" s="1737">
        <v>185</v>
      </c>
      <c r="L43" s="1737">
        <v>328</v>
      </c>
      <c r="M43" s="1737"/>
      <c r="N43" s="1738" t="s">
        <v>29</v>
      </c>
      <c r="O43" s="1738" t="s">
        <v>29</v>
      </c>
      <c r="P43" s="1738" t="s">
        <v>29</v>
      </c>
      <c r="Q43" s="395"/>
      <c r="R43" s="56"/>
      <c r="S43" s="209"/>
      <c r="T43" s="210"/>
      <c r="U43" s="56"/>
      <c r="V43" s="56"/>
    </row>
    <row r="44" spans="2:22" s="193" customFormat="1" ht="15" customHeight="1">
      <c r="B44" s="206"/>
      <c r="C44" s="194"/>
      <c r="D44" s="205">
        <v>2024</v>
      </c>
      <c r="F44" s="1658">
        <f>SUM(J44,N44,'4.36 (2)'!F43,'4.36 (2)'!J43)</f>
        <v>908</v>
      </c>
      <c r="G44" s="1658">
        <f>SUM(K44,O44,'4.36 (2)'!G43,'4.36 (2)'!K43)</f>
        <v>355</v>
      </c>
      <c r="H44" s="1658">
        <f>SUM(L44,P44,'4.36 (2)'!H43,'4.36 (2)'!L43)</f>
        <v>553</v>
      </c>
      <c r="J44" s="1737">
        <f t="shared" si="7"/>
        <v>497</v>
      </c>
      <c r="K44" s="215">
        <v>183</v>
      </c>
      <c r="L44" s="215">
        <v>314</v>
      </c>
      <c r="N44" s="1738" t="s">
        <v>29</v>
      </c>
      <c r="O44" s="1738" t="s">
        <v>29</v>
      </c>
      <c r="P44" s="1738" t="s">
        <v>29</v>
      </c>
      <c r="Q44" s="395"/>
      <c r="R44" s="56"/>
      <c r="S44" s="209"/>
      <c r="T44" s="210"/>
      <c r="U44" s="56"/>
      <c r="V44" s="56"/>
    </row>
    <row r="45" spans="2:22" s="193" customFormat="1" ht="8.1" customHeight="1">
      <c r="B45" s="206"/>
      <c r="C45" s="194"/>
      <c r="D45" s="205"/>
      <c r="E45" s="205"/>
      <c r="F45" s="1737"/>
      <c r="G45" s="1737"/>
      <c r="H45" s="1737"/>
      <c r="I45" s="1737"/>
      <c r="J45" s="1737"/>
      <c r="K45" s="1737"/>
      <c r="L45" s="1737"/>
      <c r="M45" s="1737"/>
      <c r="N45" s="1738"/>
      <c r="O45" s="1738"/>
      <c r="P45" s="1738"/>
      <c r="Q45" s="56"/>
      <c r="R45" s="56"/>
      <c r="S45" s="209"/>
      <c r="T45" s="210"/>
      <c r="U45" s="56"/>
      <c r="V45" s="56"/>
    </row>
    <row r="46" spans="2:22" s="193" customFormat="1" ht="15" customHeight="1">
      <c r="B46" s="206" t="s">
        <v>19</v>
      </c>
      <c r="C46" s="194"/>
      <c r="D46" s="205">
        <v>2022</v>
      </c>
      <c r="E46" s="205"/>
      <c r="F46" s="1658">
        <f>SUM(J46,N46,'4.36 (2)'!F45,'4.36 (2)'!J45)</f>
        <v>1535</v>
      </c>
      <c r="G46" s="1658">
        <f>SUM(K46,O46,'4.36 (2)'!G45,'4.36 (2)'!K45)</f>
        <v>714</v>
      </c>
      <c r="H46" s="1658">
        <f>SUM(L46,P46,'4.36 (2)'!H45,'4.36 (2)'!L45)</f>
        <v>821</v>
      </c>
      <c r="I46" s="1737"/>
      <c r="J46" s="1737">
        <f>SUM(K46:L46)</f>
        <v>454</v>
      </c>
      <c r="K46" s="1737">
        <v>249</v>
      </c>
      <c r="L46" s="1737">
        <v>205</v>
      </c>
      <c r="M46" s="1737"/>
      <c r="N46" s="1737">
        <f>SUM(O46:P46)</f>
        <v>47</v>
      </c>
      <c r="O46" s="1737">
        <v>25</v>
      </c>
      <c r="P46" s="1737">
        <v>22</v>
      </c>
      <c r="Q46" s="395"/>
      <c r="R46" s="56"/>
      <c r="S46" s="209"/>
      <c r="T46" s="210"/>
    </row>
    <row r="47" spans="2:22" s="193" customFormat="1" ht="15" customHeight="1">
      <c r="B47" s="206"/>
      <c r="C47" s="194"/>
      <c r="D47" s="205">
        <v>2023</v>
      </c>
      <c r="E47" s="205"/>
      <c r="F47" s="1658">
        <f>SUM(J47,N47,'4.36 (2)'!F46,'4.36 (2)'!J46)</f>
        <v>1505</v>
      </c>
      <c r="G47" s="1658">
        <f>SUM(K47,O47,'4.36 (2)'!G46,'4.36 (2)'!K46)</f>
        <v>677</v>
      </c>
      <c r="H47" s="1658">
        <f>SUM(L47,P47,'4.36 (2)'!H46,'4.36 (2)'!L46)</f>
        <v>828</v>
      </c>
      <c r="I47" s="1737"/>
      <c r="J47" s="1737">
        <f t="shared" ref="J47:J48" si="8">SUM(K47:L47)</f>
        <v>440</v>
      </c>
      <c r="K47" s="1737">
        <v>206</v>
      </c>
      <c r="L47" s="1737">
        <v>234</v>
      </c>
      <c r="M47" s="1737"/>
      <c r="N47" s="1737">
        <f t="shared" ref="N47:N48" si="9">SUM(O47:P47)</f>
        <v>52</v>
      </c>
      <c r="O47" s="1737">
        <v>30</v>
      </c>
      <c r="P47" s="1737">
        <v>22</v>
      </c>
      <c r="Q47" s="395"/>
      <c r="R47" s="56"/>
      <c r="S47" s="209"/>
      <c r="T47" s="210"/>
      <c r="U47" s="56"/>
      <c r="V47" s="56"/>
    </row>
    <row r="48" spans="2:22" s="193" customFormat="1" ht="15" customHeight="1">
      <c r="B48" s="206"/>
      <c r="C48" s="194"/>
      <c r="D48" s="205">
        <v>2024</v>
      </c>
      <c r="F48" s="1658">
        <f>SUM(J48,N48,'4.36 (2)'!F47,'4.36 (2)'!J47)</f>
        <v>1397</v>
      </c>
      <c r="G48" s="1658">
        <f>SUM(K48,O48,'4.36 (2)'!G47,'4.36 (2)'!K47)</f>
        <v>524</v>
      </c>
      <c r="H48" s="1658">
        <f>SUM(L48,P48,'4.36 (2)'!H47,'4.36 (2)'!L47)</f>
        <v>873</v>
      </c>
      <c r="J48" s="1737">
        <f t="shared" si="8"/>
        <v>0</v>
      </c>
      <c r="K48" s="1738" t="s">
        <v>29</v>
      </c>
      <c r="L48" s="1738" t="s">
        <v>29</v>
      </c>
      <c r="N48" s="1737">
        <f t="shared" si="9"/>
        <v>57</v>
      </c>
      <c r="O48" s="215">
        <v>30</v>
      </c>
      <c r="P48" s="215">
        <v>27</v>
      </c>
      <c r="Q48" s="56"/>
      <c r="R48" s="56"/>
      <c r="S48" s="209"/>
      <c r="T48" s="210"/>
      <c r="U48" s="56"/>
      <c r="V48" s="56"/>
    </row>
    <row r="49" spans="2:22" s="193" customFormat="1" ht="8.1" customHeight="1">
      <c r="B49" s="206"/>
      <c r="C49" s="194"/>
      <c r="D49" s="205"/>
      <c r="E49" s="205"/>
      <c r="F49" s="1737"/>
      <c r="G49" s="1737"/>
      <c r="H49" s="1737"/>
      <c r="I49" s="1737"/>
      <c r="J49" s="1737"/>
      <c r="K49" s="1737"/>
      <c r="L49" s="1737"/>
      <c r="M49" s="1737"/>
      <c r="N49" s="1738"/>
      <c r="O49" s="1738"/>
      <c r="P49" s="1738"/>
      <c r="Q49" s="56"/>
      <c r="R49" s="56"/>
      <c r="S49" s="209"/>
      <c r="T49" s="210"/>
      <c r="U49" s="56"/>
      <c r="V49" s="56"/>
    </row>
    <row r="50" spans="2:22" s="193" customFormat="1" ht="15" customHeight="1">
      <c r="B50" s="206" t="s">
        <v>20</v>
      </c>
      <c r="C50" s="194"/>
      <c r="D50" s="205">
        <v>2022</v>
      </c>
      <c r="E50" s="205"/>
      <c r="F50" s="1658">
        <f>SUM(J50,N50,'4.36 (2)'!F49,'4.36 (2)'!J49)</f>
        <v>1870</v>
      </c>
      <c r="G50" s="1658">
        <f>SUM(K50,O50,'4.36 (2)'!G49,'4.36 (2)'!K49)</f>
        <v>873</v>
      </c>
      <c r="H50" s="1658">
        <f>SUM(L50,P50,'4.36 (2)'!H49,'4.36 (2)'!L49)</f>
        <v>997</v>
      </c>
      <c r="I50" s="1737"/>
      <c r="J50" s="1737">
        <f>SUM(K50:L50)</f>
        <v>1593</v>
      </c>
      <c r="K50" s="1737">
        <v>783</v>
      </c>
      <c r="L50" s="1737">
        <v>810</v>
      </c>
      <c r="M50" s="1737"/>
      <c r="N50" s="1738" t="s">
        <v>29</v>
      </c>
      <c r="O50" s="1738" t="s">
        <v>29</v>
      </c>
      <c r="P50" s="1738" t="s">
        <v>29</v>
      </c>
      <c r="Q50" s="395"/>
      <c r="R50" s="56"/>
      <c r="S50" s="209"/>
      <c r="T50" s="210"/>
    </row>
    <row r="51" spans="2:22" s="193" customFormat="1" ht="15" customHeight="1">
      <c r="B51" s="206"/>
      <c r="C51" s="194"/>
      <c r="D51" s="205">
        <v>2023</v>
      </c>
      <c r="E51" s="205"/>
      <c r="F51" s="1658">
        <f>SUM(J51,N51,'4.36 (2)'!F50,'4.36 (2)'!J50)</f>
        <v>2146</v>
      </c>
      <c r="G51" s="1658">
        <f>SUM(K51,O51,'4.36 (2)'!G50,'4.36 (2)'!K50)</f>
        <v>959</v>
      </c>
      <c r="H51" s="1658">
        <f>SUM(L51,P51,'4.36 (2)'!H50,'4.36 (2)'!L50)</f>
        <v>1187</v>
      </c>
      <c r="I51" s="1737"/>
      <c r="J51" s="1737">
        <f t="shared" ref="J51:J52" si="10">SUM(K51:L51)</f>
        <v>1841</v>
      </c>
      <c r="K51" s="1737">
        <v>869</v>
      </c>
      <c r="L51" s="1737">
        <v>972</v>
      </c>
      <c r="M51" s="1737"/>
      <c r="N51" s="1738" t="s">
        <v>29</v>
      </c>
      <c r="O51" s="1738" t="s">
        <v>29</v>
      </c>
      <c r="P51" s="1738" t="s">
        <v>29</v>
      </c>
      <c r="Q51" s="395"/>
      <c r="R51" s="56"/>
      <c r="S51" s="209"/>
      <c r="T51" s="210"/>
      <c r="U51" s="56"/>
      <c r="V51" s="56"/>
    </row>
    <row r="52" spans="2:22" s="193" customFormat="1" ht="15" customHeight="1">
      <c r="B52" s="206"/>
      <c r="C52" s="194"/>
      <c r="D52" s="205">
        <v>2024</v>
      </c>
      <c r="F52" s="1658">
        <f>SUM(J52,N52,'4.36 (2)'!F51,'4.36 (2)'!J51)</f>
        <v>2402</v>
      </c>
      <c r="G52" s="1658">
        <f>SUM(K52,O52,'4.36 (2)'!G51,'4.36 (2)'!K51)</f>
        <v>1104</v>
      </c>
      <c r="H52" s="1658">
        <f>SUM(L52,P52,'4.36 (2)'!H51,'4.36 (2)'!L51)</f>
        <v>1298</v>
      </c>
      <c r="J52" s="1737">
        <f t="shared" si="10"/>
        <v>1876</v>
      </c>
      <c r="K52" s="215">
        <v>887</v>
      </c>
      <c r="L52" s="215">
        <v>989</v>
      </c>
      <c r="N52" s="1738" t="s">
        <v>29</v>
      </c>
      <c r="O52" s="1738" t="s">
        <v>29</v>
      </c>
      <c r="P52" s="1738" t="s">
        <v>29</v>
      </c>
      <c r="Q52" s="395"/>
      <c r="R52" s="56"/>
      <c r="S52" s="209"/>
      <c r="T52" s="210"/>
      <c r="U52" s="56"/>
      <c r="V52" s="56"/>
    </row>
    <row r="53" spans="2:22" s="193" customFormat="1" ht="8.1" customHeight="1">
      <c r="B53" s="206"/>
      <c r="C53" s="194"/>
      <c r="D53" s="205"/>
      <c r="E53" s="205"/>
      <c r="F53" s="1737"/>
      <c r="G53" s="1737"/>
      <c r="H53" s="1737"/>
      <c r="I53" s="1737"/>
      <c r="J53" s="1738"/>
      <c r="K53" s="1738"/>
      <c r="L53" s="1738"/>
      <c r="M53" s="1737"/>
      <c r="N53" s="1738"/>
      <c r="O53" s="1738"/>
      <c r="P53" s="1738"/>
      <c r="Q53" s="56"/>
      <c r="R53" s="56"/>
      <c r="S53" s="209"/>
      <c r="T53" s="210"/>
      <c r="U53" s="56"/>
      <c r="V53" s="56"/>
    </row>
    <row r="54" spans="2:22" s="193" customFormat="1" ht="15" customHeight="1">
      <c r="B54" s="206" t="s">
        <v>21</v>
      </c>
      <c r="C54" s="212"/>
      <c r="D54" s="205">
        <v>2022</v>
      </c>
      <c r="E54" s="205"/>
      <c r="F54" s="1658">
        <f>SUM(J54,N54,'4.36 (2)'!F53,'4.36 (2)'!J53)</f>
        <v>77</v>
      </c>
      <c r="G54" s="1658">
        <f>SUM(K54,O54,'4.36 (2)'!G53,'4.36 (2)'!K53)</f>
        <v>39</v>
      </c>
      <c r="H54" s="1658">
        <f>SUM(L54,P54,'4.36 (2)'!H53,'4.36 (2)'!L53)</f>
        <v>38</v>
      </c>
      <c r="I54" s="1737"/>
      <c r="J54" s="1738" t="s">
        <v>29</v>
      </c>
      <c r="K54" s="1738" t="s">
        <v>29</v>
      </c>
      <c r="L54" s="1738" t="s">
        <v>29</v>
      </c>
      <c r="M54" s="1737"/>
      <c r="N54" s="1738" t="s">
        <v>29</v>
      </c>
      <c r="O54" s="1738" t="s">
        <v>29</v>
      </c>
      <c r="P54" s="1738" t="s">
        <v>29</v>
      </c>
      <c r="Q54" s="395"/>
      <c r="R54" s="56"/>
      <c r="S54" s="209"/>
      <c r="T54" s="213"/>
    </row>
    <row r="55" spans="2:22" s="193" customFormat="1" ht="15" customHeight="1">
      <c r="B55" s="206"/>
      <c r="C55" s="212"/>
      <c r="D55" s="205">
        <v>2023</v>
      </c>
      <c r="E55" s="205"/>
      <c r="F55" s="1658">
        <f>SUM(J55,N55,'4.36 (2)'!F54,'4.36 (2)'!J54)</f>
        <v>117</v>
      </c>
      <c r="G55" s="1658">
        <f>SUM(K55,O55,'4.36 (2)'!G54,'4.36 (2)'!K54)</f>
        <v>61</v>
      </c>
      <c r="H55" s="1658">
        <f>SUM(L55,P55,'4.36 (2)'!H54,'4.36 (2)'!L54)</f>
        <v>56</v>
      </c>
      <c r="I55" s="1737"/>
      <c r="J55" s="1737">
        <f t="shared" ref="J55:J56" si="11">SUM(K55:L55)</f>
        <v>5</v>
      </c>
      <c r="K55" s="1738">
        <v>3</v>
      </c>
      <c r="L55" s="1738">
        <v>2</v>
      </c>
      <c r="M55" s="1737"/>
      <c r="N55" s="1738" t="s">
        <v>29</v>
      </c>
      <c r="O55" s="1738" t="s">
        <v>29</v>
      </c>
      <c r="P55" s="1738" t="s">
        <v>29</v>
      </c>
      <c r="Q55" s="56"/>
      <c r="R55" s="56"/>
      <c r="S55" s="209"/>
      <c r="T55" s="213"/>
      <c r="U55" s="56"/>
      <c r="V55" s="56"/>
    </row>
    <row r="56" spans="2:22" s="193" customFormat="1" ht="15" customHeight="1">
      <c r="B56" s="206"/>
      <c r="C56" s="212"/>
      <c r="D56" s="205">
        <v>2024</v>
      </c>
      <c r="F56" s="1658">
        <f>SUM(J56,N56,'4.36 (2)'!F55,'4.36 (2)'!J55)</f>
        <v>27</v>
      </c>
      <c r="G56" s="1658">
        <f>SUM(K56,O56,'4.36 (2)'!G55,'4.36 (2)'!K55)</f>
        <v>14</v>
      </c>
      <c r="H56" s="1658">
        <f>SUM(L56,P56,'4.36 (2)'!H55,'4.36 (2)'!L55)</f>
        <v>13</v>
      </c>
      <c r="J56" s="1737">
        <f t="shared" si="11"/>
        <v>17</v>
      </c>
      <c r="K56" s="215">
        <v>10</v>
      </c>
      <c r="L56" s="215">
        <v>7</v>
      </c>
      <c r="N56" s="1738" t="s">
        <v>29</v>
      </c>
      <c r="O56" s="1738" t="s">
        <v>29</v>
      </c>
      <c r="P56" s="1738" t="s">
        <v>29</v>
      </c>
      <c r="Q56" s="395"/>
      <c r="R56" s="56"/>
      <c r="S56" s="209"/>
      <c r="T56" s="213"/>
      <c r="U56" s="56"/>
      <c r="V56" s="56"/>
    </row>
    <row r="57" spans="2:22" s="193" customFormat="1" ht="8.1" customHeight="1">
      <c r="B57" s="206"/>
      <c r="C57" s="212"/>
      <c r="D57" s="205"/>
      <c r="E57" s="205"/>
      <c r="F57" s="1737"/>
      <c r="G57" s="1737"/>
      <c r="H57" s="1737"/>
      <c r="I57" s="1737"/>
      <c r="J57" s="1737"/>
      <c r="K57" s="1737"/>
      <c r="L57" s="1737"/>
      <c r="M57" s="1737"/>
      <c r="N57" s="1737"/>
      <c r="O57" s="1737"/>
      <c r="P57" s="1737"/>
      <c r="Q57" s="56"/>
      <c r="R57" s="56"/>
      <c r="S57" s="209"/>
      <c r="T57" s="213"/>
      <c r="U57" s="56"/>
    </row>
    <row r="58" spans="2:22" s="193" customFormat="1" ht="15" customHeight="1">
      <c r="B58" s="206" t="s">
        <v>22</v>
      </c>
      <c r="C58" s="194"/>
      <c r="D58" s="205">
        <v>2022</v>
      </c>
      <c r="E58" s="205"/>
      <c r="F58" s="1658">
        <f>SUM(J58,N58,'4.36 (2)'!F57,'4.36 (2)'!J57)</f>
        <v>13308</v>
      </c>
      <c r="G58" s="1658">
        <f>SUM(K58,O58,'4.36 (2)'!G57,'4.36 (2)'!K57)</f>
        <v>6070</v>
      </c>
      <c r="H58" s="1658">
        <f>SUM(L58,P58,'4.36 (2)'!H57,'4.36 (2)'!L57)</f>
        <v>7238</v>
      </c>
      <c r="I58" s="1737"/>
      <c r="J58" s="1737">
        <f>SUM(K58:L58)</f>
        <v>7887</v>
      </c>
      <c r="K58" s="1737">
        <v>3709</v>
      </c>
      <c r="L58" s="1737">
        <v>4178</v>
      </c>
      <c r="M58" s="1737"/>
      <c r="N58" s="1737">
        <f>SUM(O58:P58)</f>
        <v>1109</v>
      </c>
      <c r="O58" s="1737">
        <v>568</v>
      </c>
      <c r="P58" s="1737">
        <v>541</v>
      </c>
      <c r="Q58" s="395"/>
      <c r="R58" s="56"/>
      <c r="S58" s="209"/>
      <c r="T58" s="210"/>
    </row>
    <row r="59" spans="2:22" s="193" customFormat="1" ht="15" customHeight="1">
      <c r="B59" s="206"/>
      <c r="C59" s="194"/>
      <c r="D59" s="205">
        <v>2023</v>
      </c>
      <c r="E59" s="205"/>
      <c r="F59" s="1658">
        <f>SUM(J59,N59,'4.36 (2)'!F58,'4.36 (2)'!J58)</f>
        <v>11768</v>
      </c>
      <c r="G59" s="1658">
        <f>SUM(K59,O59,'4.36 (2)'!G58,'4.36 (2)'!K58)</f>
        <v>5139</v>
      </c>
      <c r="H59" s="1658">
        <f>SUM(L59,P59,'4.36 (2)'!H58,'4.36 (2)'!L58)</f>
        <v>6629</v>
      </c>
      <c r="I59" s="1737"/>
      <c r="J59" s="1737">
        <f t="shared" ref="J59:J60" si="12">SUM(K59:L59)</f>
        <v>6875</v>
      </c>
      <c r="K59" s="1737">
        <v>3048</v>
      </c>
      <c r="L59" s="1737">
        <v>3827</v>
      </c>
      <c r="M59" s="1737"/>
      <c r="N59" s="1737">
        <f t="shared" ref="N59:N60" si="13">SUM(O59:P59)</f>
        <v>1226</v>
      </c>
      <c r="O59" s="1737">
        <v>615</v>
      </c>
      <c r="P59" s="1737">
        <v>611</v>
      </c>
      <c r="Q59" s="395"/>
      <c r="R59" s="56"/>
      <c r="S59" s="209"/>
      <c r="T59" s="210"/>
      <c r="U59" s="56"/>
      <c r="V59" s="56"/>
    </row>
    <row r="60" spans="2:22" s="193" customFormat="1" ht="15" customHeight="1">
      <c r="B60" s="206"/>
      <c r="C60" s="194"/>
      <c r="D60" s="205">
        <v>2024</v>
      </c>
      <c r="F60" s="1658">
        <f>SUM(J60,N60,'4.36 (2)'!F59,'4.36 (2)'!J59)</f>
        <v>14283</v>
      </c>
      <c r="G60" s="1658">
        <f>SUM(K60,O60,'4.36 (2)'!G59,'4.36 (2)'!K59)</f>
        <v>6150</v>
      </c>
      <c r="H60" s="1658">
        <f>SUM(L60,P60,'4.36 (2)'!H59,'4.36 (2)'!L59)</f>
        <v>8133</v>
      </c>
      <c r="J60" s="1737">
        <f t="shared" si="12"/>
        <v>7582</v>
      </c>
      <c r="K60" s="215">
        <v>3363</v>
      </c>
      <c r="L60" s="215">
        <v>4219</v>
      </c>
      <c r="N60" s="1737">
        <f t="shared" si="13"/>
        <v>1288</v>
      </c>
      <c r="O60" s="215">
        <v>623</v>
      </c>
      <c r="P60" s="215">
        <v>665</v>
      </c>
      <c r="Q60" s="395"/>
      <c r="R60" s="56"/>
      <c r="S60" s="209"/>
      <c r="T60" s="210"/>
      <c r="U60" s="56"/>
      <c r="V60" s="56"/>
    </row>
    <row r="61" spans="2:22" s="193" customFormat="1" ht="8.1" customHeight="1">
      <c r="B61" s="206"/>
      <c r="C61" s="194"/>
      <c r="D61" s="205"/>
      <c r="E61" s="205"/>
      <c r="F61" s="1737"/>
      <c r="G61" s="1737"/>
      <c r="H61" s="1737"/>
      <c r="I61" s="1737"/>
      <c r="J61" s="1737"/>
      <c r="K61" s="1737"/>
      <c r="L61" s="1737"/>
      <c r="M61" s="1737"/>
      <c r="N61" s="1738"/>
      <c r="O61" s="1738"/>
      <c r="P61" s="1738"/>
      <c r="Q61" s="56"/>
      <c r="R61" s="56"/>
      <c r="S61" s="209"/>
      <c r="T61" s="210"/>
      <c r="U61" s="56"/>
      <c r="V61" s="56"/>
    </row>
    <row r="62" spans="2:22" s="193" customFormat="1" ht="15" customHeight="1">
      <c r="B62" s="206" t="s">
        <v>23</v>
      </c>
      <c r="C62" s="194"/>
      <c r="D62" s="205">
        <v>2022</v>
      </c>
      <c r="E62" s="205"/>
      <c r="F62" s="1658">
        <f>SUM(J62,N62,'4.36 (2)'!F61,'4.36 (2)'!J61)</f>
        <v>471</v>
      </c>
      <c r="G62" s="1658">
        <f>SUM(K62,O62,'4.36 (2)'!G61,'4.36 (2)'!K61)</f>
        <v>206</v>
      </c>
      <c r="H62" s="1658">
        <f>SUM(L62,P62,'4.36 (2)'!H61,'4.36 (2)'!L61)</f>
        <v>265</v>
      </c>
      <c r="I62" s="1737"/>
      <c r="J62" s="1737">
        <f>SUM(K62:L62)</f>
        <v>71</v>
      </c>
      <c r="K62" s="1737">
        <v>41</v>
      </c>
      <c r="L62" s="1737">
        <v>30</v>
      </c>
      <c r="M62" s="1737"/>
      <c r="N62" s="1738" t="s">
        <v>29</v>
      </c>
      <c r="O62" s="1738" t="s">
        <v>29</v>
      </c>
      <c r="P62" s="1738" t="s">
        <v>29</v>
      </c>
      <c r="Q62" s="56"/>
      <c r="R62" s="56"/>
      <c r="S62" s="209"/>
      <c r="T62" s="210"/>
    </row>
    <row r="63" spans="2:22" s="193" customFormat="1" ht="15" customHeight="1">
      <c r="B63" s="206"/>
      <c r="C63" s="194"/>
      <c r="D63" s="205">
        <v>2023</v>
      </c>
      <c r="E63" s="205"/>
      <c r="F63" s="1658">
        <f>SUM(J63,N63,'4.36 (2)'!F62,'4.36 (2)'!J62)</f>
        <v>466</v>
      </c>
      <c r="G63" s="1658">
        <f>SUM(K63,O63,'4.36 (2)'!G62,'4.36 (2)'!K62)</f>
        <v>206</v>
      </c>
      <c r="H63" s="1658">
        <f>SUM(L63,P63,'4.36 (2)'!H62,'4.36 (2)'!L62)</f>
        <v>260</v>
      </c>
      <c r="I63" s="1737"/>
      <c r="J63" s="1737">
        <f t="shared" ref="J63:J64" si="14">SUM(K63:L63)</f>
        <v>68</v>
      </c>
      <c r="K63" s="1737">
        <v>40</v>
      </c>
      <c r="L63" s="1737">
        <v>28</v>
      </c>
      <c r="M63" s="1737"/>
      <c r="N63" s="1738" t="s">
        <v>29</v>
      </c>
      <c r="O63" s="1738" t="s">
        <v>29</v>
      </c>
      <c r="P63" s="1738" t="s">
        <v>29</v>
      </c>
      <c r="Q63" s="56"/>
      <c r="R63" s="56"/>
      <c r="S63" s="209"/>
      <c r="T63" s="210"/>
      <c r="U63" s="56"/>
      <c r="V63" s="56"/>
    </row>
    <row r="64" spans="2:22" s="193" customFormat="1" ht="15" customHeight="1">
      <c r="B64" s="206"/>
      <c r="C64" s="194"/>
      <c r="D64" s="205">
        <v>2024</v>
      </c>
      <c r="F64" s="1658">
        <f>SUM(J64,N64,'4.36 (2)'!F63,'4.36 (2)'!J63)</f>
        <v>494</v>
      </c>
      <c r="G64" s="1658">
        <f>SUM(K64,O64,'4.36 (2)'!G63,'4.36 (2)'!K63)</f>
        <v>211</v>
      </c>
      <c r="H64" s="1658">
        <f>SUM(L64,P64,'4.36 (2)'!H63,'4.36 (2)'!L63)</f>
        <v>283</v>
      </c>
      <c r="J64" s="1737">
        <f t="shared" si="14"/>
        <v>13</v>
      </c>
      <c r="K64" s="215">
        <v>7</v>
      </c>
      <c r="L64" s="215">
        <v>6</v>
      </c>
      <c r="N64" s="1738" t="s">
        <v>29</v>
      </c>
      <c r="O64" s="1738" t="s">
        <v>29</v>
      </c>
      <c r="P64" s="1738" t="s">
        <v>29</v>
      </c>
      <c r="Q64" s="56"/>
      <c r="R64" s="56"/>
      <c r="S64" s="209"/>
      <c r="T64" s="210"/>
      <c r="U64" s="56"/>
      <c r="V64" s="56"/>
    </row>
    <row r="65" spans="2:22" s="193" customFormat="1" ht="8.1" customHeight="1">
      <c r="B65" s="206"/>
      <c r="C65" s="194"/>
      <c r="D65" s="205"/>
      <c r="E65" s="205"/>
      <c r="F65" s="1737"/>
      <c r="G65" s="1737"/>
      <c r="H65" s="1737"/>
      <c r="I65" s="1737"/>
      <c r="J65" s="1738"/>
      <c r="K65" s="1738"/>
      <c r="L65" s="1738"/>
      <c r="M65" s="1737"/>
      <c r="N65" s="1738"/>
      <c r="O65" s="1738"/>
      <c r="P65" s="1738"/>
      <c r="Q65" s="56"/>
      <c r="R65" s="56"/>
      <c r="S65" s="209"/>
      <c r="T65" s="210"/>
      <c r="U65" s="56"/>
      <c r="V65" s="56"/>
    </row>
    <row r="66" spans="2:22" s="193" customFormat="1" ht="15" customHeight="1">
      <c r="B66" s="206" t="s">
        <v>24</v>
      </c>
      <c r="C66" s="194"/>
      <c r="D66" s="205">
        <v>2022</v>
      </c>
      <c r="E66" s="205"/>
      <c r="F66" s="1658">
        <f>SUM(J66,N66,'4.36 (2)'!F65,'4.36 (2)'!J65)</f>
        <v>636</v>
      </c>
      <c r="G66" s="1658">
        <f>SUM(K66,O66,'4.36 (2)'!G65,'4.36 (2)'!K65)</f>
        <v>222</v>
      </c>
      <c r="H66" s="1658">
        <f>SUM(L66,P66,'4.36 (2)'!H65,'4.36 (2)'!L65)</f>
        <v>414</v>
      </c>
      <c r="I66" s="1737"/>
      <c r="J66" s="1737">
        <f>SUM(K66:L66)</f>
        <v>28</v>
      </c>
      <c r="K66" s="1738">
        <v>10</v>
      </c>
      <c r="L66" s="1738">
        <v>18</v>
      </c>
      <c r="M66" s="1737"/>
      <c r="N66" s="1738" t="s">
        <v>29</v>
      </c>
      <c r="O66" s="1738" t="s">
        <v>29</v>
      </c>
      <c r="P66" s="1738" t="s">
        <v>29</v>
      </c>
      <c r="Q66" s="56"/>
      <c r="R66" s="56"/>
      <c r="S66" s="209"/>
      <c r="T66" s="210"/>
    </row>
    <row r="67" spans="2:22" s="193" customFormat="1" ht="15" customHeight="1">
      <c r="B67" s="206"/>
      <c r="C67" s="194"/>
      <c r="D67" s="205">
        <v>2023</v>
      </c>
      <c r="E67" s="205"/>
      <c r="F67" s="1658">
        <f>SUM(J67,N67,'4.36 (2)'!F66,'4.36 (2)'!J66)</f>
        <v>688</v>
      </c>
      <c r="G67" s="1658">
        <f>SUM(K67,O67,'4.36 (2)'!G66,'4.36 (2)'!K66)</f>
        <v>238</v>
      </c>
      <c r="H67" s="1658">
        <f>SUM(L67,P67,'4.36 (2)'!H66,'4.36 (2)'!L66)</f>
        <v>450</v>
      </c>
      <c r="I67" s="1737"/>
      <c r="J67" s="1737">
        <f t="shared" ref="J67:J68" si="15">SUM(K67:L67)</f>
        <v>52</v>
      </c>
      <c r="K67" s="1737">
        <v>24</v>
      </c>
      <c r="L67" s="1737">
        <v>28</v>
      </c>
      <c r="M67" s="1737"/>
      <c r="N67" s="1738" t="s">
        <v>29</v>
      </c>
      <c r="O67" s="1738" t="s">
        <v>29</v>
      </c>
      <c r="P67" s="1738" t="s">
        <v>29</v>
      </c>
      <c r="Q67" s="56"/>
      <c r="R67" s="56"/>
      <c r="S67" s="209"/>
      <c r="T67" s="210"/>
      <c r="U67" s="56"/>
      <c r="V67" s="56"/>
    </row>
    <row r="68" spans="2:22" s="193" customFormat="1" ht="15" customHeight="1">
      <c r="B68" s="206"/>
      <c r="C68" s="194"/>
      <c r="D68" s="205">
        <v>2024</v>
      </c>
      <c r="F68" s="1658">
        <f>SUM(J68,N68,'4.36 (2)'!F67,'4.36 (2)'!J67)</f>
        <v>1021</v>
      </c>
      <c r="G68" s="1658">
        <f>SUM(K68,O68,'4.36 (2)'!G67,'4.36 (2)'!K67)</f>
        <v>417</v>
      </c>
      <c r="H68" s="1658">
        <f>SUM(L68,P68,'4.36 (2)'!H67,'4.36 (2)'!L67)</f>
        <v>604</v>
      </c>
      <c r="J68" s="1737">
        <f t="shared" si="15"/>
        <v>64</v>
      </c>
      <c r="K68" s="215">
        <v>30</v>
      </c>
      <c r="L68" s="215">
        <v>34</v>
      </c>
      <c r="N68" s="1738" t="s">
        <v>29</v>
      </c>
      <c r="O68" s="1738" t="s">
        <v>29</v>
      </c>
      <c r="P68" s="1738" t="s">
        <v>29</v>
      </c>
      <c r="Q68" s="56"/>
      <c r="R68" s="56"/>
      <c r="S68" s="209"/>
      <c r="T68" s="210"/>
      <c r="U68" s="56"/>
      <c r="V68" s="56"/>
    </row>
    <row r="69" spans="2:22" s="193" customFormat="1" ht="8.1" customHeight="1">
      <c r="B69" s="206"/>
      <c r="C69" s="194"/>
      <c r="D69" s="205"/>
      <c r="E69" s="205"/>
      <c r="F69" s="1737"/>
      <c r="G69" s="1737"/>
      <c r="H69" s="1737"/>
      <c r="I69" s="1737"/>
      <c r="J69" s="1737"/>
      <c r="K69" s="1737"/>
      <c r="L69" s="1737"/>
      <c r="M69" s="1737"/>
      <c r="N69" s="1737"/>
      <c r="O69" s="1737"/>
      <c r="P69" s="1737"/>
      <c r="Q69" s="56"/>
      <c r="R69" s="56"/>
      <c r="S69" s="209"/>
      <c r="T69" s="210"/>
      <c r="U69" s="56"/>
      <c r="V69" s="56"/>
    </row>
    <row r="70" spans="2:22" s="193" customFormat="1" ht="15" customHeight="1">
      <c r="B70" s="206" t="s">
        <v>25</v>
      </c>
      <c r="C70" s="194"/>
      <c r="D70" s="205">
        <v>2022</v>
      </c>
      <c r="E70" s="205"/>
      <c r="F70" s="1658">
        <f>SUM(J70,N70,'4.36 (2)'!F69,'4.36 (2)'!J69)</f>
        <v>1203</v>
      </c>
      <c r="G70" s="1658">
        <f>SUM(K70,O70,'4.36 (2)'!G69,'4.36 (2)'!K69)</f>
        <v>495</v>
      </c>
      <c r="H70" s="1658">
        <f>SUM(L70,P70,'4.36 (2)'!H69,'4.36 (2)'!L69)</f>
        <v>708</v>
      </c>
      <c r="I70" s="1737"/>
      <c r="J70" s="1737">
        <f>SUM(K70:L70)</f>
        <v>214</v>
      </c>
      <c r="K70" s="1737">
        <v>101</v>
      </c>
      <c r="L70" s="1737">
        <v>113</v>
      </c>
      <c r="M70" s="1737"/>
      <c r="N70" s="1737">
        <f>SUM(O70:P70)</f>
        <v>330</v>
      </c>
      <c r="O70" s="1737">
        <v>167</v>
      </c>
      <c r="P70" s="1737">
        <v>163</v>
      </c>
      <c r="Q70" s="395"/>
      <c r="R70" s="56"/>
      <c r="S70" s="209"/>
      <c r="T70" s="210"/>
    </row>
    <row r="71" spans="2:22" s="193" customFormat="1" ht="15" customHeight="1">
      <c r="B71" s="206"/>
      <c r="C71" s="194"/>
      <c r="D71" s="205">
        <v>2023</v>
      </c>
      <c r="E71" s="205"/>
      <c r="F71" s="1658">
        <f>SUM(J71,N71,'4.36 (2)'!F70,'4.36 (2)'!J70)</f>
        <v>1122</v>
      </c>
      <c r="G71" s="1658">
        <f>SUM(K71,O71,'4.36 (2)'!G70,'4.36 (2)'!K70)</f>
        <v>471</v>
      </c>
      <c r="H71" s="1658">
        <f>SUM(L71,P71,'4.36 (2)'!H70,'4.36 (2)'!L70)</f>
        <v>651</v>
      </c>
      <c r="I71" s="1737"/>
      <c r="J71" s="1737">
        <f t="shared" ref="J71:J72" si="16">SUM(K71:L71)</f>
        <v>210</v>
      </c>
      <c r="K71" s="1737">
        <v>104</v>
      </c>
      <c r="L71" s="1737">
        <v>106</v>
      </c>
      <c r="M71" s="1737"/>
      <c r="N71" s="1737">
        <f t="shared" ref="N71:N72" si="17">SUM(O71:P71)</f>
        <v>305</v>
      </c>
      <c r="O71" s="1737">
        <v>148</v>
      </c>
      <c r="P71" s="1737">
        <v>157</v>
      </c>
      <c r="Q71" s="395"/>
      <c r="R71" s="56"/>
      <c r="S71" s="209"/>
      <c r="T71" s="210"/>
      <c r="U71" s="56"/>
      <c r="V71" s="56"/>
    </row>
    <row r="72" spans="2:22" s="193" customFormat="1" ht="15" customHeight="1">
      <c r="B72" s="206"/>
      <c r="C72" s="194"/>
      <c r="D72" s="205">
        <v>2024</v>
      </c>
      <c r="F72" s="1658">
        <f>SUM(J72,N72,'4.36 (2)'!F71,'4.36 (2)'!J71)</f>
        <v>1654</v>
      </c>
      <c r="G72" s="1658">
        <f>SUM(K72,O72,'4.36 (2)'!G71,'4.36 (2)'!K71)</f>
        <v>703</v>
      </c>
      <c r="H72" s="1658">
        <f>SUM(L72,P72,'4.36 (2)'!H71,'4.36 (2)'!L71)</f>
        <v>951</v>
      </c>
      <c r="J72" s="1737">
        <f t="shared" si="16"/>
        <v>247</v>
      </c>
      <c r="K72" s="215">
        <v>118</v>
      </c>
      <c r="L72" s="215">
        <v>129</v>
      </c>
      <c r="N72" s="1737">
        <f t="shared" si="17"/>
        <v>333</v>
      </c>
      <c r="O72" s="215">
        <v>160</v>
      </c>
      <c r="P72" s="215">
        <v>173</v>
      </c>
      <c r="Q72" s="395"/>
      <c r="R72" s="56"/>
      <c r="S72" s="209"/>
      <c r="T72" s="210"/>
      <c r="U72" s="56"/>
      <c r="V72" s="56"/>
    </row>
    <row r="73" spans="2:22" s="193" customFormat="1" ht="8.1" customHeight="1">
      <c r="B73" s="206"/>
      <c r="C73" s="194"/>
      <c r="D73" s="205"/>
      <c r="E73" s="205"/>
      <c r="F73" s="1737"/>
      <c r="G73" s="1737"/>
      <c r="H73" s="1737"/>
      <c r="I73" s="1737"/>
      <c r="J73" s="1737"/>
      <c r="K73" s="1737"/>
      <c r="L73" s="1737"/>
      <c r="M73" s="1737"/>
      <c r="N73" s="1738"/>
      <c r="O73" s="1738"/>
      <c r="P73" s="1738"/>
      <c r="Q73" s="56"/>
      <c r="T73" s="210"/>
      <c r="U73" s="56"/>
      <c r="V73" s="56"/>
    </row>
    <row r="74" spans="2:22" s="193" customFormat="1" ht="15" customHeight="1">
      <c r="B74" s="206" t="s">
        <v>26</v>
      </c>
      <c r="C74" s="212"/>
      <c r="D74" s="205">
        <v>2022</v>
      </c>
      <c r="E74" s="205"/>
      <c r="F74" s="1658">
        <f>SUM(J74,N74,'4.36 (2)'!F73,'4.36 (2)'!J73)</f>
        <v>4932</v>
      </c>
      <c r="G74" s="1658">
        <f>SUM(K74,O74,'4.36 (2)'!G73,'4.36 (2)'!K73)</f>
        <v>2126</v>
      </c>
      <c r="H74" s="1658">
        <f>SUM(L74,P74,'4.36 (2)'!H73,'4.36 (2)'!L73)</f>
        <v>2806</v>
      </c>
      <c r="I74" s="1737"/>
      <c r="J74" s="1737">
        <f>SUM(K74:L74)</f>
        <v>2515</v>
      </c>
      <c r="K74" s="1737">
        <v>1185</v>
      </c>
      <c r="L74" s="1737">
        <v>1330</v>
      </c>
      <c r="M74" s="1737"/>
      <c r="N74" s="1738" t="s">
        <v>29</v>
      </c>
      <c r="O74" s="1738" t="s">
        <v>29</v>
      </c>
      <c r="P74" s="1738" t="s">
        <v>29</v>
      </c>
      <c r="Q74" s="395"/>
      <c r="R74" s="56"/>
      <c r="S74" s="209"/>
      <c r="T74" s="213"/>
    </row>
    <row r="75" spans="2:22" s="193" customFormat="1" ht="15" customHeight="1">
      <c r="B75" s="206"/>
      <c r="C75" s="212"/>
      <c r="D75" s="205">
        <v>2023</v>
      </c>
      <c r="E75" s="205"/>
      <c r="F75" s="1658">
        <f>SUM(J75,N75,'4.36 (2)'!F74,'4.36 (2)'!J74)</f>
        <v>5448</v>
      </c>
      <c r="G75" s="1658">
        <f>SUM(K75,O75,'4.36 (2)'!G74,'4.36 (2)'!K74)</f>
        <v>2354</v>
      </c>
      <c r="H75" s="1658">
        <f>SUM(L75,P75,'4.36 (2)'!H74,'4.36 (2)'!L74)</f>
        <v>3094</v>
      </c>
      <c r="I75" s="1737"/>
      <c r="J75" s="1737">
        <f t="shared" ref="J75:J76" si="18">SUM(K75:L75)</f>
        <v>3401</v>
      </c>
      <c r="K75" s="1737">
        <v>1565</v>
      </c>
      <c r="L75" s="1737">
        <v>1836</v>
      </c>
      <c r="M75" s="1737"/>
      <c r="N75" s="1738" t="s">
        <v>29</v>
      </c>
      <c r="O75" s="1738" t="s">
        <v>29</v>
      </c>
      <c r="P75" s="1738" t="s">
        <v>29</v>
      </c>
      <c r="Q75" s="56"/>
      <c r="R75" s="56"/>
      <c r="S75" s="209"/>
      <c r="T75" s="213"/>
    </row>
    <row r="76" spans="2:22" s="193" customFormat="1" ht="15" customHeight="1">
      <c r="B76" s="206"/>
      <c r="C76" s="212"/>
      <c r="D76" s="205">
        <v>2024</v>
      </c>
      <c r="F76" s="1658">
        <f>SUM(J76,N76,'4.36 (2)'!F75,'4.36 (2)'!J75)</f>
        <v>7253</v>
      </c>
      <c r="G76" s="1658">
        <f>SUM(K76,O76,'4.36 (2)'!G75,'4.36 (2)'!K75)</f>
        <v>3042</v>
      </c>
      <c r="H76" s="1658">
        <f>SUM(L76,P76,'4.36 (2)'!H75,'4.36 (2)'!L75)</f>
        <v>4211</v>
      </c>
      <c r="J76" s="1737">
        <f t="shared" si="18"/>
        <v>3924</v>
      </c>
      <c r="K76" s="215">
        <v>1757</v>
      </c>
      <c r="L76" s="215">
        <v>2167</v>
      </c>
      <c r="N76" s="1738" t="s">
        <v>29</v>
      </c>
      <c r="O76" s="1738" t="s">
        <v>29</v>
      </c>
      <c r="P76" s="1738" t="s">
        <v>29</v>
      </c>
      <c r="Q76" s="395"/>
      <c r="R76" s="56"/>
      <c r="S76" s="209"/>
      <c r="T76" s="213"/>
    </row>
    <row r="77" spans="2:22" s="193" customFormat="1" ht="8.1" customHeight="1">
      <c r="B77" s="206"/>
      <c r="C77" s="212"/>
      <c r="D77" s="205"/>
      <c r="E77" s="205"/>
      <c r="F77" s="1738"/>
      <c r="G77" s="1738"/>
      <c r="H77" s="1738"/>
      <c r="I77" s="1737"/>
      <c r="J77" s="1738"/>
      <c r="K77" s="1738"/>
      <c r="L77" s="1738"/>
      <c r="M77" s="1737"/>
      <c r="N77" s="1738"/>
      <c r="O77" s="1738"/>
      <c r="P77" s="1738"/>
      <c r="Q77" s="56"/>
      <c r="R77" s="56"/>
      <c r="S77" s="209"/>
      <c r="T77" s="213"/>
    </row>
    <row r="78" spans="2:22" s="193" customFormat="1" ht="15" customHeight="1">
      <c r="B78" s="206" t="s">
        <v>27</v>
      </c>
      <c r="C78" s="212"/>
      <c r="D78" s="205">
        <v>2022</v>
      </c>
      <c r="E78" s="205"/>
      <c r="F78" s="1658">
        <f>SUM(J78,N78,'4.36 (2)'!F77,'4.36 (2)'!J77)</f>
        <v>9</v>
      </c>
      <c r="G78" s="1658">
        <f>SUM(K78,O78,'4.36 (2)'!G77,'4.36 (2)'!K77)</f>
        <v>6</v>
      </c>
      <c r="H78" s="1658">
        <f>SUM(L78,P78,'4.36 (2)'!H77,'4.36 (2)'!L77)</f>
        <v>3</v>
      </c>
      <c r="I78" s="1737"/>
      <c r="J78" s="1738" t="s">
        <v>29</v>
      </c>
      <c r="K78" s="1738" t="s">
        <v>29</v>
      </c>
      <c r="L78" s="1738" t="s">
        <v>29</v>
      </c>
      <c r="M78" s="1737"/>
      <c r="N78" s="1738" t="s">
        <v>29</v>
      </c>
      <c r="O78" s="1738" t="s">
        <v>29</v>
      </c>
      <c r="P78" s="1738" t="s">
        <v>29</v>
      </c>
      <c r="Q78" s="395"/>
      <c r="R78" s="56"/>
      <c r="S78" s="209"/>
      <c r="T78" s="213"/>
    </row>
    <row r="79" spans="2:22" s="193" customFormat="1" ht="15" customHeight="1">
      <c r="B79" s="206"/>
      <c r="C79" s="212"/>
      <c r="D79" s="205">
        <v>2023</v>
      </c>
      <c r="E79" s="205"/>
      <c r="F79" s="1658">
        <f>SUM(J79,N79,'4.36 (2)'!F78,'4.36 (2)'!J78)</f>
        <v>8</v>
      </c>
      <c r="G79" s="1658">
        <f>SUM(K79,O79,'4.36 (2)'!G78,'4.36 (2)'!K78)</f>
        <v>5</v>
      </c>
      <c r="H79" s="1658">
        <f>SUM(L79,P79,'4.36 (2)'!H78,'4.36 (2)'!L78)</f>
        <v>3</v>
      </c>
      <c r="I79" s="1737"/>
      <c r="J79" s="1738" t="s">
        <v>29</v>
      </c>
      <c r="K79" s="1738" t="s">
        <v>29</v>
      </c>
      <c r="L79" s="1738" t="s">
        <v>29</v>
      </c>
      <c r="M79" s="1737"/>
      <c r="N79" s="1738" t="s">
        <v>29</v>
      </c>
      <c r="O79" s="1738" t="s">
        <v>29</v>
      </c>
      <c r="P79" s="1738" t="s">
        <v>29</v>
      </c>
      <c r="Q79" s="395"/>
      <c r="R79" s="56"/>
      <c r="S79" s="209"/>
      <c r="T79" s="213"/>
    </row>
    <row r="80" spans="2:22" s="193" customFormat="1" ht="15" customHeight="1">
      <c r="B80" s="206"/>
      <c r="C80" s="212"/>
      <c r="D80" s="205">
        <v>2024</v>
      </c>
      <c r="F80" s="1658">
        <f>SUM(J80,N80,'4.36 (2)'!F79,'4.36 (2)'!J79)</f>
        <v>11</v>
      </c>
      <c r="G80" s="1658">
        <f>SUM(K80,O80,'4.36 (2)'!G79,'4.36 (2)'!K79)</f>
        <v>3</v>
      </c>
      <c r="H80" s="1658">
        <f>SUM(L80,P80,'4.36 (2)'!H79,'4.36 (2)'!L79)</f>
        <v>8</v>
      </c>
      <c r="J80" s="1738" t="s">
        <v>29</v>
      </c>
      <c r="K80" s="1738" t="s">
        <v>29</v>
      </c>
      <c r="L80" s="1738" t="s">
        <v>29</v>
      </c>
      <c r="N80" s="1738" t="s">
        <v>29</v>
      </c>
      <c r="O80" s="1738" t="s">
        <v>29</v>
      </c>
      <c r="P80" s="1738" t="s">
        <v>29</v>
      </c>
      <c r="Q80" s="395"/>
      <c r="R80" s="56"/>
      <c r="S80" s="209"/>
      <c r="T80" s="213"/>
    </row>
    <row r="81" spans="1:23" s="193" customFormat="1" ht="8.1" customHeight="1">
      <c r="B81" s="206"/>
      <c r="C81" s="212"/>
      <c r="D81" s="205"/>
      <c r="E81" s="205"/>
      <c r="F81" s="1737"/>
      <c r="G81" s="1737"/>
      <c r="H81" s="1737"/>
      <c r="I81" s="1737"/>
      <c r="J81" s="1737"/>
      <c r="K81" s="1737"/>
      <c r="L81" s="1737"/>
      <c r="M81" s="1737"/>
      <c r="N81" s="1737"/>
      <c r="O81" s="1737"/>
      <c r="P81" s="1737"/>
      <c r="Q81" s="56"/>
      <c r="R81" s="56"/>
      <c r="S81" s="209"/>
      <c r="T81" s="213"/>
    </row>
    <row r="82" spans="1:23" s="193" customFormat="1" ht="15" customHeight="1">
      <c r="B82" s="206" t="s">
        <v>28</v>
      </c>
      <c r="C82" s="212"/>
      <c r="D82" s="205">
        <v>2022</v>
      </c>
      <c r="F82" s="1658">
        <f>SUM(J82,N82,'4.36 (2)'!F81,'4.36 (2)'!J81)</f>
        <v>142</v>
      </c>
      <c r="G82" s="1658">
        <f>SUM(K82,O82,'4.36 (2)'!G81,'4.36 (2)'!K81)</f>
        <v>77</v>
      </c>
      <c r="H82" s="1658">
        <f>SUM(L82,P82,'4.36 (2)'!H81,'4.36 (2)'!L81)</f>
        <v>65</v>
      </c>
      <c r="I82" s="1737"/>
      <c r="J82" s="1738" t="s">
        <v>29</v>
      </c>
      <c r="K82" s="1738" t="s">
        <v>29</v>
      </c>
      <c r="L82" s="1738" t="s">
        <v>29</v>
      </c>
      <c r="M82" s="1737"/>
      <c r="N82" s="1737">
        <f>SUM(O82:P82)</f>
        <v>142</v>
      </c>
      <c r="O82" s="1737">
        <v>77</v>
      </c>
      <c r="P82" s="1737">
        <v>65</v>
      </c>
      <c r="Q82" s="56"/>
      <c r="R82" s="56"/>
      <c r="S82" s="209"/>
      <c r="T82" s="213"/>
    </row>
    <row r="83" spans="1:23" s="193" customFormat="1" ht="15" customHeight="1">
      <c r="B83" s="206"/>
      <c r="C83" s="212"/>
      <c r="D83" s="205">
        <v>2023</v>
      </c>
      <c r="F83" s="1658">
        <f>SUM(J83,N83,'4.36 (2)'!F82,'4.36 (2)'!J82)</f>
        <v>133</v>
      </c>
      <c r="G83" s="1658">
        <f>SUM(K83,O83,'4.36 (2)'!G82,'4.36 (2)'!K82)</f>
        <v>71</v>
      </c>
      <c r="H83" s="1658">
        <f>SUM(L83,P83,'4.36 (2)'!H82,'4.36 (2)'!L82)</f>
        <v>62</v>
      </c>
      <c r="I83" s="1737"/>
      <c r="J83" s="1738" t="s">
        <v>29</v>
      </c>
      <c r="K83" s="1738" t="s">
        <v>29</v>
      </c>
      <c r="L83" s="1738" t="s">
        <v>29</v>
      </c>
      <c r="M83" s="1737"/>
      <c r="N83" s="1737">
        <f t="shared" ref="N83:N84" si="19">SUM(O83:P83)</f>
        <v>123</v>
      </c>
      <c r="O83" s="1737">
        <v>63</v>
      </c>
      <c r="P83" s="1737">
        <v>60</v>
      </c>
      <c r="Q83" s="56"/>
      <c r="R83" s="56"/>
      <c r="S83" s="209"/>
      <c r="T83" s="213"/>
      <c r="U83" s="56"/>
      <c r="V83" s="56"/>
    </row>
    <row r="84" spans="1:23" s="193" customFormat="1" ht="15" customHeight="1">
      <c r="B84" s="206"/>
      <c r="C84" s="212"/>
      <c r="D84" s="205">
        <v>2024</v>
      </c>
      <c r="F84" s="1658">
        <f>SUM(J84,N84,'4.36 (2)'!F83,'4.36 (2)'!J83)</f>
        <v>137</v>
      </c>
      <c r="G84" s="1658">
        <f>SUM(K84,O84,'4.36 (2)'!G83,'4.36 (2)'!K83)</f>
        <v>67</v>
      </c>
      <c r="H84" s="1658">
        <f>SUM(L84,P84,'4.36 (2)'!H83,'4.36 (2)'!L83)</f>
        <v>70</v>
      </c>
      <c r="J84" s="1738" t="s">
        <v>29</v>
      </c>
      <c r="K84" s="1738" t="s">
        <v>29</v>
      </c>
      <c r="L84" s="1738" t="s">
        <v>29</v>
      </c>
      <c r="N84" s="1737">
        <f t="shared" si="19"/>
        <v>121</v>
      </c>
      <c r="O84" s="215">
        <v>64</v>
      </c>
      <c r="P84" s="215">
        <v>57</v>
      </c>
      <c r="Q84" s="56"/>
      <c r="R84" s="56"/>
      <c r="S84" s="209"/>
      <c r="T84" s="213"/>
      <c r="U84" s="56"/>
      <c r="V84" s="56"/>
      <c r="W84" s="216"/>
    </row>
    <row r="85" spans="1:23" s="193" customFormat="1" ht="6.95" customHeight="1" thickBot="1">
      <c r="B85" s="218"/>
      <c r="C85" s="219"/>
      <c r="D85" s="220"/>
      <c r="E85" s="220"/>
      <c r="F85" s="1739"/>
      <c r="G85" s="1739"/>
      <c r="H85" s="1739"/>
      <c r="I85" s="220"/>
      <c r="J85" s="1739"/>
      <c r="K85" s="1739"/>
      <c r="L85" s="1739"/>
      <c r="M85" s="1739"/>
      <c r="N85" s="1739"/>
      <c r="O85" s="1739"/>
      <c r="P85" s="1739"/>
      <c r="Q85" s="221"/>
      <c r="R85" s="223"/>
      <c r="S85" s="209"/>
      <c r="T85" s="213"/>
      <c r="U85" s="223"/>
      <c r="V85" s="223"/>
      <c r="W85" s="207"/>
    </row>
    <row r="86" spans="1:23" s="224" customFormat="1" ht="15.75" customHeight="1">
      <c r="A86" s="293"/>
      <c r="B86" s="225"/>
      <c r="D86" s="226"/>
      <c r="E86" s="294"/>
      <c r="F86" s="244"/>
      <c r="G86" s="244"/>
      <c r="H86" s="244"/>
      <c r="I86" s="1740"/>
      <c r="J86" s="1740"/>
      <c r="K86" s="1740"/>
      <c r="L86" s="1741"/>
      <c r="M86" s="242"/>
      <c r="N86" s="1741"/>
      <c r="O86" s="1741"/>
      <c r="P86" s="1741"/>
      <c r="Q86" s="374" t="s">
        <v>804</v>
      </c>
    </row>
    <row r="87" spans="1:23" s="224" customFormat="1" ht="15.75" customHeight="1">
      <c r="D87" s="226"/>
      <c r="E87" s="294"/>
      <c r="F87" s="244"/>
      <c r="G87" s="244"/>
      <c r="H87" s="244"/>
      <c r="I87" s="1742"/>
      <c r="J87" s="1742"/>
      <c r="K87" s="1742"/>
      <c r="L87" s="1741"/>
      <c r="M87" s="242"/>
      <c r="N87" s="1741"/>
      <c r="O87" s="1741"/>
      <c r="P87" s="1741"/>
      <c r="Q87" s="375" t="s">
        <v>786</v>
      </c>
    </row>
    <row r="88" spans="1:23">
      <c r="B88" s="235"/>
      <c r="C88" s="247"/>
      <c r="D88" s="248"/>
      <c r="E88" s="244"/>
      <c r="F88" s="244"/>
      <c r="G88" s="244"/>
      <c r="H88" s="244"/>
      <c r="I88" s="244"/>
      <c r="J88" s="244"/>
      <c r="K88" s="244"/>
      <c r="M88" s="155"/>
      <c r="Q88" s="155"/>
    </row>
    <row r="89" spans="1:23">
      <c r="B89" s="238"/>
      <c r="E89" s="157"/>
      <c r="I89" s="157"/>
      <c r="M89" s="155"/>
      <c r="Q89" s="155"/>
    </row>
    <row r="90" spans="1:23">
      <c r="B90" s="246"/>
      <c r="C90" s="247"/>
      <c r="D90" s="248"/>
      <c r="E90" s="248"/>
      <c r="F90" s="244"/>
      <c r="G90" s="244"/>
      <c r="H90" s="244"/>
      <c r="I90" s="248"/>
      <c r="J90" s="244"/>
      <c r="K90" s="244"/>
      <c r="L90" s="244"/>
      <c r="M90" s="244"/>
      <c r="N90" s="244"/>
      <c r="O90" s="244"/>
      <c r="P90" s="244"/>
      <c r="Q90" s="244"/>
    </row>
  </sheetData>
  <mergeCells count="7">
    <mergeCell ref="N13:P13"/>
    <mergeCell ref="N12:P12"/>
    <mergeCell ref="F11:H11"/>
    <mergeCell ref="J11:L11"/>
    <mergeCell ref="N11:P11"/>
    <mergeCell ref="F12:H12"/>
    <mergeCell ref="J12:L12"/>
  </mergeCells>
  <hyperlinks>
    <hyperlink ref="Q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8" tint="0.79998168889431442"/>
    <pageSetUpPr fitToPage="1"/>
  </sheetPr>
  <dimension ref="A1:T91"/>
  <sheetViews>
    <sheetView view="pageBreakPreview" zoomScale="80" zoomScaleNormal="100" zoomScaleSheetLayoutView="80" workbookViewId="0">
      <pane xSplit="5" ySplit="15" topLeftCell="F16" activePane="bottomRight" state="frozen"/>
      <selection activeCell="F2" sqref="F2"/>
      <selection pane="topRight" activeCell="F2" sqref="F2"/>
      <selection pane="bottomLeft" activeCell="F2" sqref="F2"/>
      <selection pane="bottomRight" activeCell="M1" sqref="M1:M2"/>
    </sheetView>
  </sheetViews>
  <sheetFormatPr defaultColWidth="10.42578125" defaultRowHeight="16.5"/>
  <cols>
    <col min="1" max="1" width="1.140625" style="155" customWidth="1"/>
    <col min="2" max="2" width="12.28515625" style="155" customWidth="1"/>
    <col min="3" max="3" width="11" style="155" customWidth="1"/>
    <col min="4" max="4" width="14.140625" style="156" customWidth="1"/>
    <col min="5" max="5" width="1.140625" style="156" customWidth="1"/>
    <col min="6" max="6" width="12.42578125" style="1748" customWidth="1"/>
    <col min="7" max="7" width="11.85546875" style="1748" customWidth="1"/>
    <col min="8" max="8" width="15" style="1748" customWidth="1"/>
    <col min="9" max="9" width="1.140625" style="1748" customWidth="1"/>
    <col min="10" max="10" width="12.42578125" style="1748" customWidth="1"/>
    <col min="11" max="11" width="11.85546875" style="1748" customWidth="1"/>
    <col min="12" max="12" width="15" style="1748" customWidth="1"/>
    <col min="13" max="13" width="1.140625" style="157" customWidth="1"/>
    <col min="14" max="14" width="11" style="155" customWidth="1"/>
    <col min="15" max="15" width="12.5703125" style="155" customWidth="1"/>
    <col min="16" max="16" width="11" style="155" customWidth="1"/>
    <col min="17" max="17" width="1" style="155" customWidth="1"/>
    <col min="18" max="18" width="11" style="155" customWidth="1"/>
    <col min="19" max="19" width="12.5703125" style="155" customWidth="1"/>
    <col min="20" max="20" width="11" style="155" customWidth="1"/>
    <col min="21" max="16384" width="10.42578125" style="155"/>
  </cols>
  <sheetData>
    <row r="1" spans="1:18">
      <c r="M1" s="2380" t="s">
        <v>110</v>
      </c>
    </row>
    <row r="2" spans="1:18">
      <c r="M2" s="2381" t="s">
        <v>111</v>
      </c>
    </row>
    <row r="3" spans="1:18" ht="8.1" customHeight="1">
      <c r="G3" s="155"/>
    </row>
    <row r="4" spans="1:18" ht="8.1" customHeight="1"/>
    <row r="5" spans="1:18" s="158" customFormat="1" ht="20.100000000000001" customHeight="1">
      <c r="B5" s="159" t="s">
        <v>1459</v>
      </c>
      <c r="C5" s="160" t="s">
        <v>882</v>
      </c>
      <c r="D5" s="161"/>
      <c r="E5" s="161"/>
      <c r="F5" s="1752"/>
      <c r="G5" s="1752"/>
      <c r="H5" s="1752"/>
      <c r="I5" s="1752"/>
      <c r="J5" s="1752"/>
      <c r="K5" s="1752"/>
      <c r="L5" s="1752"/>
      <c r="M5" s="162"/>
      <c r="N5" s="163"/>
      <c r="O5" s="163"/>
      <c r="P5" s="163"/>
      <c r="Q5" s="163"/>
      <c r="R5" s="163"/>
    </row>
    <row r="6" spans="1:18" s="1950" customFormat="1" ht="20.100000000000001" customHeight="1">
      <c r="B6" s="1951"/>
      <c r="C6" s="1952" t="s">
        <v>1147</v>
      </c>
      <c r="D6" s="1953"/>
      <c r="E6" s="1953"/>
      <c r="F6" s="1960"/>
      <c r="G6" s="1960"/>
      <c r="H6" s="1960"/>
      <c r="I6" s="1960"/>
      <c r="J6" s="1960"/>
      <c r="K6" s="1960"/>
      <c r="L6" s="1960"/>
      <c r="M6" s="1951"/>
      <c r="N6" s="1952"/>
      <c r="O6" s="1952"/>
      <c r="P6" s="1952"/>
      <c r="Q6" s="1952"/>
      <c r="R6" s="1952"/>
    </row>
    <row r="7" spans="1:18" s="164" customFormat="1" ht="16.5" customHeight="1">
      <c r="B7" s="165" t="s">
        <v>1460</v>
      </c>
      <c r="C7" s="166" t="s">
        <v>883</v>
      </c>
      <c r="D7" s="167"/>
      <c r="E7" s="167"/>
      <c r="F7" s="1753"/>
      <c r="G7" s="1753"/>
      <c r="H7" s="1753"/>
      <c r="I7" s="1753"/>
      <c r="J7" s="1753"/>
      <c r="K7" s="1753"/>
      <c r="L7" s="1753"/>
      <c r="M7" s="165"/>
      <c r="N7" s="166"/>
      <c r="O7" s="166"/>
      <c r="P7" s="166"/>
      <c r="Q7" s="166"/>
      <c r="R7" s="166"/>
    </row>
    <row r="8" spans="1:18" s="164" customFormat="1" ht="16.5" customHeight="1">
      <c r="B8" s="165"/>
      <c r="C8" s="166" t="s">
        <v>1204</v>
      </c>
      <c r="D8" s="167"/>
      <c r="E8" s="167"/>
      <c r="F8" s="1753"/>
      <c r="G8" s="1753"/>
      <c r="H8" s="1753"/>
      <c r="I8" s="1753"/>
      <c r="J8" s="1753"/>
      <c r="K8" s="1753"/>
      <c r="L8" s="1753"/>
      <c r="M8" s="165"/>
      <c r="N8" s="166"/>
      <c r="O8" s="166"/>
      <c r="P8" s="166"/>
      <c r="Q8" s="166"/>
      <c r="R8" s="166"/>
    </row>
    <row r="9" spans="1:18" s="168" customFormat="1" ht="9.9499999999999993" customHeight="1" thickBot="1">
      <c r="B9" s="169"/>
      <c r="C9" s="169"/>
      <c r="D9" s="170"/>
      <c r="E9" s="170"/>
      <c r="F9" s="1754"/>
      <c r="G9" s="1754"/>
      <c r="H9" s="1754"/>
      <c r="I9" s="1754"/>
      <c r="J9" s="1754"/>
      <c r="K9" s="1754"/>
      <c r="L9" s="1754"/>
      <c r="M9" s="171"/>
    </row>
    <row r="10" spans="1:18" s="177" customFormat="1" ht="5.25" customHeight="1" thickTop="1">
      <c r="A10" s="172"/>
      <c r="B10" s="173"/>
      <c r="C10" s="174"/>
      <c r="D10" s="175"/>
      <c r="E10" s="175"/>
      <c r="F10" s="1755"/>
      <c r="G10" s="1755"/>
      <c r="H10" s="1755"/>
      <c r="I10" s="1755"/>
      <c r="J10" s="1755"/>
      <c r="K10" s="1755"/>
      <c r="L10" s="1755"/>
      <c r="M10" s="176"/>
    </row>
    <row r="11" spans="1:18" s="1462" customFormat="1" ht="12.75" customHeight="1">
      <c r="A11" s="1460"/>
      <c r="B11" s="178" t="s">
        <v>0</v>
      </c>
      <c r="C11" s="179"/>
      <c r="D11" s="1444" t="s">
        <v>1</v>
      </c>
      <c r="E11" s="1461"/>
      <c r="F11" s="2371" t="s">
        <v>810</v>
      </c>
      <c r="G11" s="2371"/>
      <c r="H11" s="2371"/>
      <c r="I11" s="1756"/>
      <c r="J11" s="2371" t="s">
        <v>812</v>
      </c>
      <c r="K11" s="2371"/>
      <c r="L11" s="2371"/>
      <c r="M11" s="1442"/>
    </row>
    <row r="12" spans="1:18" s="177" customFormat="1" ht="14.25" customHeight="1">
      <c r="A12" s="183"/>
      <c r="B12" s="183" t="s">
        <v>5</v>
      </c>
      <c r="C12" s="184"/>
      <c r="D12" s="185" t="s">
        <v>6</v>
      </c>
      <c r="E12" s="185"/>
      <c r="F12" s="2372" t="s">
        <v>811</v>
      </c>
      <c r="G12" s="2372"/>
      <c r="H12" s="2372"/>
      <c r="I12" s="1757"/>
      <c r="J12" s="2372" t="s">
        <v>813</v>
      </c>
      <c r="K12" s="2372"/>
      <c r="L12" s="2372"/>
      <c r="M12" s="185"/>
    </row>
    <row r="13" spans="1:18" s="1462" customFormat="1">
      <c r="A13" s="1460"/>
      <c r="B13" s="1460"/>
      <c r="C13" s="1747"/>
      <c r="D13" s="1461"/>
      <c r="E13" s="1461"/>
      <c r="F13" s="1756" t="s">
        <v>2</v>
      </c>
      <c r="G13" s="1756" t="s">
        <v>33</v>
      </c>
      <c r="H13" s="1756" t="s">
        <v>34</v>
      </c>
      <c r="I13" s="1758"/>
      <c r="J13" s="1756" t="s">
        <v>2</v>
      </c>
      <c r="K13" s="1756" t="s">
        <v>33</v>
      </c>
      <c r="L13" s="1756" t="s">
        <v>34</v>
      </c>
      <c r="M13" s="181"/>
    </row>
    <row r="14" spans="1:18" s="1464" customFormat="1">
      <c r="A14" s="183"/>
      <c r="B14" s="183"/>
      <c r="C14" s="1468"/>
      <c r="D14" s="1671"/>
      <c r="E14" s="1671"/>
      <c r="F14" s="1757" t="s">
        <v>7</v>
      </c>
      <c r="G14" s="1757" t="s">
        <v>35</v>
      </c>
      <c r="H14" s="1757" t="s">
        <v>36</v>
      </c>
      <c r="I14" s="1757"/>
      <c r="J14" s="1757" t="s">
        <v>7</v>
      </c>
      <c r="K14" s="1757" t="s">
        <v>35</v>
      </c>
      <c r="L14" s="1757" t="s">
        <v>36</v>
      </c>
      <c r="M14" s="186"/>
    </row>
    <row r="15" spans="1:18" s="177" customFormat="1" ht="7.5" customHeight="1">
      <c r="A15" s="189"/>
      <c r="B15" s="189"/>
      <c r="C15" s="190"/>
      <c r="D15" s="191"/>
      <c r="E15" s="191"/>
      <c r="F15" s="1759"/>
      <c r="G15" s="1759"/>
      <c r="H15" s="1759"/>
      <c r="I15" s="1759"/>
      <c r="J15" s="1759"/>
      <c r="K15" s="1759"/>
      <c r="L15" s="1759"/>
      <c r="M15" s="192"/>
    </row>
    <row r="16" spans="1:18" ht="6.95" customHeight="1">
      <c r="B16" s="288"/>
      <c r="C16" s="288"/>
      <c r="D16" s="289"/>
      <c r="E16" s="289"/>
      <c r="F16" s="1760"/>
      <c r="G16" s="1760"/>
      <c r="H16" s="1760"/>
      <c r="I16" s="1760"/>
      <c r="J16" s="1760"/>
      <c r="K16" s="1760"/>
      <c r="L16" s="1760"/>
      <c r="M16" s="290"/>
    </row>
    <row r="17" spans="2:19" s="193" customFormat="1" ht="15" customHeight="1">
      <c r="B17" s="199" t="s">
        <v>12</v>
      </c>
      <c r="C17" s="199"/>
      <c r="D17" s="200">
        <v>2022</v>
      </c>
      <c r="E17" s="200"/>
      <c r="F17" s="1761">
        <f t="shared" ref="F17:H19" si="0">SUM(F21,F25,F29,F33,F37,F41,F45,F49,F53,F57,F61,F65,F69,F73,F77,F81)</f>
        <v>3465</v>
      </c>
      <c r="G17" s="1761">
        <f t="shared" si="0"/>
        <v>1461</v>
      </c>
      <c r="H17" s="1761">
        <f t="shared" si="0"/>
        <v>2004</v>
      </c>
      <c r="I17" s="1761"/>
      <c r="J17" s="1761">
        <f t="shared" ref="J17:L19" si="1">SUM(J21,J25,J29,J33,J37,J41,J45,J49,J53,J57,J61,J65,J69,J73,J77,J81)</f>
        <v>8971</v>
      </c>
      <c r="K17" s="1761">
        <f t="shared" si="1"/>
        <v>3353</v>
      </c>
      <c r="L17" s="1761">
        <f t="shared" si="1"/>
        <v>5618</v>
      </c>
      <c r="M17" s="202"/>
    </row>
    <row r="18" spans="2:19" s="193" customFormat="1" ht="15" customHeight="1">
      <c r="B18" s="199"/>
      <c r="C18" s="199"/>
      <c r="D18" s="200">
        <v>2023</v>
      </c>
      <c r="E18" s="205"/>
      <c r="F18" s="1761">
        <f t="shared" si="0"/>
        <v>2659</v>
      </c>
      <c r="G18" s="1761">
        <f t="shared" si="0"/>
        <v>1162</v>
      </c>
      <c r="H18" s="1761">
        <f t="shared" si="0"/>
        <v>1497</v>
      </c>
      <c r="I18" s="1761"/>
      <c r="J18" s="1761">
        <f t="shared" si="1"/>
        <v>8468</v>
      </c>
      <c r="K18" s="1761">
        <f t="shared" si="1"/>
        <v>3055</v>
      </c>
      <c r="L18" s="1761">
        <f t="shared" si="1"/>
        <v>5413</v>
      </c>
      <c r="M18" s="202"/>
    </row>
    <row r="19" spans="2:19" s="193" customFormat="1" ht="15" customHeight="1">
      <c r="B19" s="199"/>
      <c r="C19" s="199"/>
      <c r="D19" s="200">
        <v>2024</v>
      </c>
      <c r="F19" s="1761">
        <f t="shared" si="0"/>
        <v>2588</v>
      </c>
      <c r="G19" s="1761">
        <f t="shared" si="0"/>
        <v>1139</v>
      </c>
      <c r="H19" s="1761">
        <f t="shared" si="0"/>
        <v>1449</v>
      </c>
      <c r="I19" s="1761"/>
      <c r="J19" s="1761">
        <f t="shared" si="1"/>
        <v>14167</v>
      </c>
      <c r="K19" s="1761">
        <f t="shared" si="1"/>
        <v>5533</v>
      </c>
      <c r="L19" s="1761">
        <f t="shared" si="1"/>
        <v>8634</v>
      </c>
      <c r="M19" s="202"/>
    </row>
    <row r="20" spans="2:19" s="193" customFormat="1" ht="8.1" customHeight="1">
      <c r="B20" s="199"/>
      <c r="C20" s="199"/>
      <c r="D20" s="205"/>
      <c r="E20" s="205"/>
      <c r="F20" s="1762"/>
      <c r="G20" s="1762"/>
      <c r="H20" s="1762"/>
      <c r="I20" s="1762"/>
      <c r="J20" s="1762"/>
      <c r="K20" s="1762"/>
      <c r="L20" s="1762"/>
      <c r="M20" s="202"/>
      <c r="N20" s="202"/>
      <c r="O20" s="202"/>
      <c r="P20" s="201"/>
      <c r="Q20" s="198"/>
      <c r="R20" s="202"/>
      <c r="S20" s="202"/>
    </row>
    <row r="21" spans="2:19" s="193" customFormat="1" ht="15" customHeight="1">
      <c r="B21" s="206" t="s">
        <v>13</v>
      </c>
      <c r="C21" s="206"/>
      <c r="D21" s="205">
        <v>2022</v>
      </c>
      <c r="E21" s="205"/>
      <c r="F21" s="1762">
        <f>SUM(G21:H21)</f>
        <v>184</v>
      </c>
      <c r="G21" s="1762">
        <v>84</v>
      </c>
      <c r="H21" s="1762">
        <v>100</v>
      </c>
      <c r="I21" s="1762"/>
      <c r="J21" s="1762">
        <f>SUM(K21:L21)</f>
        <v>638</v>
      </c>
      <c r="K21" s="1762">
        <v>218</v>
      </c>
      <c r="L21" s="1762">
        <v>420</v>
      </c>
      <c r="M21" s="56"/>
      <c r="N21" s="56"/>
      <c r="O21" s="56"/>
      <c r="P21" s="209"/>
      <c r="Q21" s="210"/>
    </row>
    <row r="22" spans="2:19" s="193" customFormat="1" ht="15" customHeight="1">
      <c r="B22" s="206"/>
      <c r="C22" s="206"/>
      <c r="D22" s="205">
        <v>2023</v>
      </c>
      <c r="E22" s="205"/>
      <c r="F22" s="1762">
        <f t="shared" ref="F22:F23" si="2">SUM(G22:H22)</f>
        <v>198</v>
      </c>
      <c r="G22" s="1762">
        <v>81</v>
      </c>
      <c r="H22" s="1762">
        <v>117</v>
      </c>
      <c r="I22" s="1762"/>
      <c r="J22" s="1762">
        <f t="shared" ref="J22:J23" si="3">SUM(K22:L22)</f>
        <v>576</v>
      </c>
      <c r="K22" s="1762">
        <v>172</v>
      </c>
      <c r="L22" s="1762">
        <v>404</v>
      </c>
      <c r="M22" s="56"/>
      <c r="N22" s="56"/>
      <c r="O22" s="56"/>
      <c r="P22" s="209"/>
      <c r="Q22" s="210"/>
      <c r="R22" s="56"/>
      <c r="S22" s="56"/>
    </row>
    <row r="23" spans="2:19" s="193" customFormat="1" ht="15" customHeight="1">
      <c r="B23" s="206"/>
      <c r="C23" s="206"/>
      <c r="D23" s="205">
        <v>2024</v>
      </c>
      <c r="F23" s="1762">
        <f t="shared" si="2"/>
        <v>201</v>
      </c>
      <c r="G23" s="1749">
        <v>84</v>
      </c>
      <c r="H23" s="1749">
        <v>117</v>
      </c>
      <c r="I23" s="1749"/>
      <c r="J23" s="1762">
        <f t="shared" si="3"/>
        <v>963</v>
      </c>
      <c r="K23" s="1749">
        <v>409</v>
      </c>
      <c r="L23" s="1749">
        <v>554</v>
      </c>
      <c r="M23" s="56"/>
      <c r="N23" s="56"/>
      <c r="O23" s="56"/>
      <c r="P23" s="209"/>
      <c r="Q23" s="210"/>
      <c r="R23" s="56"/>
      <c r="S23" s="56"/>
    </row>
    <row r="24" spans="2:19" s="193" customFormat="1" ht="8.1" customHeight="1">
      <c r="B24" s="206"/>
      <c r="C24" s="206"/>
      <c r="D24" s="205"/>
      <c r="E24" s="205"/>
      <c r="F24" s="1762"/>
      <c r="G24" s="1762"/>
      <c r="H24" s="1762"/>
      <c r="I24" s="1762"/>
      <c r="J24" s="1762"/>
      <c r="K24" s="1762"/>
      <c r="L24" s="1762"/>
      <c r="M24" s="56"/>
      <c r="N24" s="56"/>
      <c r="O24" s="56"/>
      <c r="P24" s="209"/>
      <c r="Q24" s="210"/>
      <c r="R24" s="56"/>
      <c r="S24" s="56"/>
    </row>
    <row r="25" spans="2:19" s="193" customFormat="1" ht="15" customHeight="1">
      <c r="B25" s="206" t="s">
        <v>14</v>
      </c>
      <c r="C25" s="206"/>
      <c r="D25" s="205">
        <v>2022</v>
      </c>
      <c r="E25" s="205"/>
      <c r="F25" s="1762">
        <f>SUM(G25:H25)</f>
        <v>0</v>
      </c>
      <c r="G25" s="1763" t="s">
        <v>29</v>
      </c>
      <c r="H25" s="1763" t="s">
        <v>29</v>
      </c>
      <c r="I25" s="1762"/>
      <c r="J25" s="1762">
        <f>SUM(K25:L25)</f>
        <v>114</v>
      </c>
      <c r="K25" s="1762">
        <v>41</v>
      </c>
      <c r="L25" s="1762">
        <v>73</v>
      </c>
      <c r="M25" s="56"/>
      <c r="N25" s="56"/>
      <c r="O25" s="56"/>
      <c r="P25" s="209"/>
      <c r="Q25" s="210"/>
    </row>
    <row r="26" spans="2:19" s="193" customFormat="1" ht="15" customHeight="1">
      <c r="B26" s="206"/>
      <c r="C26" s="206"/>
      <c r="D26" s="205">
        <v>2023</v>
      </c>
      <c r="E26" s="205"/>
      <c r="F26" s="1762">
        <f t="shared" ref="F26:F27" si="4">SUM(G26:H26)</f>
        <v>0</v>
      </c>
      <c r="G26" s="1763" t="s">
        <v>29</v>
      </c>
      <c r="H26" s="1763" t="s">
        <v>29</v>
      </c>
      <c r="I26" s="1762"/>
      <c r="J26" s="1762">
        <f t="shared" ref="J26:J27" si="5">SUM(K26:L26)</f>
        <v>121</v>
      </c>
      <c r="K26" s="1762">
        <v>43</v>
      </c>
      <c r="L26" s="1762">
        <v>78</v>
      </c>
      <c r="M26" s="56"/>
      <c r="N26" s="56"/>
      <c r="O26" s="56"/>
      <c r="P26" s="209"/>
      <c r="Q26" s="210"/>
      <c r="R26" s="56"/>
      <c r="S26" s="56"/>
    </row>
    <row r="27" spans="2:19" s="193" customFormat="1" ht="15" customHeight="1">
      <c r="B27" s="206"/>
      <c r="C27" s="206"/>
      <c r="D27" s="205">
        <v>2024</v>
      </c>
      <c r="F27" s="1762">
        <f t="shared" si="4"/>
        <v>0</v>
      </c>
      <c r="G27" s="1763" t="s">
        <v>29</v>
      </c>
      <c r="H27" s="1763" t="s">
        <v>29</v>
      </c>
      <c r="I27" s="1749"/>
      <c r="J27" s="1762">
        <f t="shared" si="5"/>
        <v>178</v>
      </c>
      <c r="K27" s="1749">
        <v>72</v>
      </c>
      <c r="L27" s="1749">
        <v>106</v>
      </c>
      <c r="M27" s="56"/>
      <c r="N27" s="56"/>
      <c r="O27" s="56"/>
      <c r="P27" s="209"/>
      <c r="Q27" s="210"/>
      <c r="R27" s="56"/>
      <c r="S27" s="56"/>
    </row>
    <row r="28" spans="2:19" s="193" customFormat="1" ht="8.1" customHeight="1">
      <c r="B28" s="206"/>
      <c r="C28" s="206"/>
      <c r="D28" s="205"/>
      <c r="E28" s="205"/>
      <c r="F28" s="1762"/>
      <c r="G28" s="1762"/>
      <c r="H28" s="1762"/>
      <c r="I28" s="1762"/>
      <c r="J28" s="1762"/>
      <c r="K28" s="1762"/>
      <c r="L28" s="1762"/>
      <c r="M28" s="56"/>
      <c r="N28" s="56"/>
      <c r="O28" s="56"/>
      <c r="P28" s="209"/>
      <c r="Q28" s="210"/>
      <c r="R28" s="56"/>
      <c r="S28" s="56"/>
    </row>
    <row r="29" spans="2:19" s="193" customFormat="1" ht="15" customHeight="1">
      <c r="B29" s="206" t="s">
        <v>15</v>
      </c>
      <c r="C29" s="206"/>
      <c r="D29" s="205">
        <v>2022</v>
      </c>
      <c r="E29" s="205"/>
      <c r="F29" s="1762">
        <f>SUM(G29:H29)</f>
        <v>96</v>
      </c>
      <c r="G29" s="1762">
        <v>46</v>
      </c>
      <c r="H29" s="1762">
        <v>50</v>
      </c>
      <c r="I29" s="1762"/>
      <c r="J29" s="1762">
        <f>SUM(K29:L29)</f>
        <v>279</v>
      </c>
      <c r="K29" s="1762">
        <v>67</v>
      </c>
      <c r="L29" s="1762">
        <v>212</v>
      </c>
      <c r="M29" s="56"/>
      <c r="N29" s="56"/>
      <c r="O29" s="56"/>
      <c r="P29" s="209"/>
      <c r="Q29" s="210"/>
    </row>
    <row r="30" spans="2:19" s="193" customFormat="1" ht="15" customHeight="1">
      <c r="B30" s="206"/>
      <c r="C30" s="206"/>
      <c r="D30" s="205">
        <v>2023</v>
      </c>
      <c r="E30" s="205"/>
      <c r="F30" s="1762">
        <f t="shared" ref="F30:F31" si="6">SUM(G30:H30)</f>
        <v>98</v>
      </c>
      <c r="G30" s="1762">
        <v>46</v>
      </c>
      <c r="H30" s="1762">
        <v>52</v>
      </c>
      <c r="I30" s="1762"/>
      <c r="J30" s="1762">
        <f t="shared" ref="J30:J31" si="7">SUM(K30:L30)</f>
        <v>299</v>
      </c>
      <c r="K30" s="1762">
        <v>63</v>
      </c>
      <c r="L30" s="1762">
        <v>236</v>
      </c>
      <c r="M30" s="56"/>
      <c r="N30" s="56"/>
      <c r="O30" s="56"/>
      <c r="P30" s="209"/>
      <c r="Q30" s="210"/>
      <c r="R30" s="56"/>
      <c r="S30" s="56"/>
    </row>
    <row r="31" spans="2:19" s="193" customFormat="1" ht="15" customHeight="1">
      <c r="B31" s="206"/>
      <c r="C31" s="206"/>
      <c r="D31" s="205">
        <v>2024</v>
      </c>
      <c r="F31" s="1762">
        <f t="shared" si="6"/>
        <v>105</v>
      </c>
      <c r="G31" s="1749">
        <v>52</v>
      </c>
      <c r="H31" s="1749">
        <v>53</v>
      </c>
      <c r="I31" s="1749"/>
      <c r="J31" s="1762">
        <f t="shared" si="7"/>
        <v>522</v>
      </c>
      <c r="K31" s="1749">
        <v>227</v>
      </c>
      <c r="L31" s="1749">
        <v>295</v>
      </c>
      <c r="M31" s="56"/>
      <c r="N31" s="56"/>
      <c r="O31" s="56"/>
      <c r="P31" s="209"/>
      <c r="Q31" s="210"/>
      <c r="R31" s="56"/>
      <c r="S31" s="56"/>
    </row>
    <row r="32" spans="2:19" s="193" customFormat="1" ht="8.1" customHeight="1">
      <c r="B32" s="206"/>
      <c r="C32" s="206"/>
      <c r="D32" s="205"/>
      <c r="E32" s="205"/>
      <c r="F32" s="1762"/>
      <c r="G32" s="1762"/>
      <c r="H32" s="1762"/>
      <c r="I32" s="1762"/>
      <c r="J32" s="1762"/>
      <c r="K32" s="1762"/>
      <c r="L32" s="1762"/>
      <c r="M32" s="56"/>
      <c r="N32" s="56"/>
      <c r="O32" s="56"/>
      <c r="P32" s="209"/>
      <c r="Q32" s="210"/>
      <c r="R32" s="56"/>
      <c r="S32" s="56"/>
    </row>
    <row r="33" spans="2:19" s="193" customFormat="1" ht="15" customHeight="1">
      <c r="B33" s="206" t="s">
        <v>16</v>
      </c>
      <c r="C33" s="212"/>
      <c r="D33" s="205">
        <v>2022</v>
      </c>
      <c r="E33" s="205"/>
      <c r="F33" s="1762">
        <f>SUM(G33:H33)</f>
        <v>116</v>
      </c>
      <c r="G33" s="1762">
        <v>42</v>
      </c>
      <c r="H33" s="1762">
        <v>74</v>
      </c>
      <c r="I33" s="1762"/>
      <c r="J33" s="1762">
        <f>SUM(K33:L33)</f>
        <v>310</v>
      </c>
      <c r="K33" s="1762">
        <v>104</v>
      </c>
      <c r="L33" s="1762">
        <v>206</v>
      </c>
      <c r="M33" s="56"/>
      <c r="N33" s="56"/>
      <c r="O33" s="56"/>
      <c r="P33" s="209"/>
      <c r="Q33" s="213"/>
    </row>
    <row r="34" spans="2:19" s="193" customFormat="1" ht="15" customHeight="1">
      <c r="B34" s="206"/>
      <c r="C34" s="212"/>
      <c r="D34" s="205">
        <v>2023</v>
      </c>
      <c r="E34" s="205"/>
      <c r="F34" s="1762">
        <f t="shared" ref="F34:F35" si="8">SUM(G34:H34)</f>
        <v>99</v>
      </c>
      <c r="G34" s="1762">
        <v>33</v>
      </c>
      <c r="H34" s="1762">
        <v>66</v>
      </c>
      <c r="I34" s="1762"/>
      <c r="J34" s="1762">
        <f t="shared" ref="J34:J35" si="9">SUM(K34:L34)</f>
        <v>356</v>
      </c>
      <c r="K34" s="1762">
        <v>113</v>
      </c>
      <c r="L34" s="1762">
        <v>243</v>
      </c>
      <c r="M34" s="56"/>
      <c r="N34" s="56"/>
      <c r="O34" s="56"/>
      <c r="P34" s="209"/>
      <c r="Q34" s="213"/>
      <c r="R34" s="56"/>
      <c r="S34" s="56"/>
    </row>
    <row r="35" spans="2:19" s="193" customFormat="1" ht="15" customHeight="1">
      <c r="B35" s="206"/>
      <c r="C35" s="212"/>
      <c r="D35" s="205">
        <v>2024</v>
      </c>
      <c r="F35" s="1762">
        <f t="shared" si="8"/>
        <v>86</v>
      </c>
      <c r="G35" s="1749">
        <v>28</v>
      </c>
      <c r="H35" s="1749">
        <v>58</v>
      </c>
      <c r="I35" s="1749"/>
      <c r="J35" s="1762">
        <f t="shared" si="9"/>
        <v>586</v>
      </c>
      <c r="K35" s="1749">
        <v>233</v>
      </c>
      <c r="L35" s="1749">
        <v>353</v>
      </c>
      <c r="M35" s="56"/>
      <c r="N35" s="56"/>
      <c r="O35" s="56"/>
      <c r="P35" s="209"/>
      <c r="Q35" s="213"/>
      <c r="R35" s="56"/>
      <c r="S35" s="56"/>
    </row>
    <row r="36" spans="2:19" s="193" customFormat="1" ht="8.1" customHeight="1">
      <c r="B36" s="206"/>
      <c r="C36" s="212"/>
      <c r="D36" s="205"/>
      <c r="E36" s="205"/>
      <c r="F36" s="1762"/>
      <c r="G36" s="1762"/>
      <c r="H36" s="1762"/>
      <c r="I36" s="1762"/>
      <c r="J36" s="1762"/>
      <c r="K36" s="1762"/>
      <c r="L36" s="1762"/>
      <c r="M36" s="56"/>
      <c r="N36" s="56"/>
      <c r="O36" s="56"/>
      <c r="P36" s="209"/>
      <c r="Q36" s="213"/>
      <c r="R36" s="56"/>
      <c r="S36" s="56"/>
    </row>
    <row r="37" spans="2:19" s="193" customFormat="1" ht="15" customHeight="1">
      <c r="B37" s="206" t="s">
        <v>17</v>
      </c>
      <c r="C37" s="194"/>
      <c r="D37" s="205">
        <v>2022</v>
      </c>
      <c r="E37" s="205"/>
      <c r="F37" s="1762">
        <f>SUM(G37:H37)</f>
        <v>212</v>
      </c>
      <c r="G37" s="1762">
        <v>60</v>
      </c>
      <c r="H37" s="1762">
        <v>152</v>
      </c>
      <c r="I37" s="1762"/>
      <c r="J37" s="1762">
        <f>SUM(K37:L37)</f>
        <v>340</v>
      </c>
      <c r="K37" s="1762">
        <v>107</v>
      </c>
      <c r="L37" s="1762">
        <v>233</v>
      </c>
      <c r="M37" s="56"/>
      <c r="N37" s="56"/>
      <c r="O37" s="56"/>
      <c r="P37" s="209"/>
      <c r="Q37" s="210"/>
    </row>
    <row r="38" spans="2:19" s="193" customFormat="1" ht="15" customHeight="1">
      <c r="B38" s="206"/>
      <c r="C38" s="194"/>
      <c r="D38" s="205">
        <v>2023</v>
      </c>
      <c r="E38" s="205"/>
      <c r="F38" s="1762">
        <f t="shared" ref="F38:F39" si="10">SUM(G38:H38)</f>
        <v>19</v>
      </c>
      <c r="G38" s="1762">
        <v>7</v>
      </c>
      <c r="H38" s="1762">
        <v>12</v>
      </c>
      <c r="I38" s="1762"/>
      <c r="J38" s="1762">
        <f t="shared" ref="J38:J39" si="11">SUM(K38:L38)</f>
        <v>277</v>
      </c>
      <c r="K38" s="1762">
        <v>92</v>
      </c>
      <c r="L38" s="1762">
        <v>185</v>
      </c>
      <c r="M38" s="56"/>
      <c r="N38" s="56"/>
      <c r="O38" s="56"/>
      <c r="P38" s="209"/>
      <c r="Q38" s="210"/>
      <c r="R38" s="56"/>
      <c r="S38" s="56"/>
    </row>
    <row r="39" spans="2:19" s="193" customFormat="1" ht="15" customHeight="1">
      <c r="B39" s="206"/>
      <c r="C39" s="194"/>
      <c r="D39" s="205">
        <v>2024</v>
      </c>
      <c r="F39" s="1762">
        <f t="shared" si="10"/>
        <v>17</v>
      </c>
      <c r="G39" s="1749">
        <v>6</v>
      </c>
      <c r="H39" s="1749">
        <v>11</v>
      </c>
      <c r="I39" s="1749"/>
      <c r="J39" s="1762">
        <f t="shared" si="11"/>
        <v>529</v>
      </c>
      <c r="K39" s="1749">
        <v>203</v>
      </c>
      <c r="L39" s="1749">
        <v>326</v>
      </c>
      <c r="M39" s="56"/>
      <c r="N39" s="56"/>
      <c r="O39" s="56"/>
      <c r="P39" s="209"/>
      <c r="Q39" s="210"/>
      <c r="R39" s="56"/>
      <c r="S39" s="56"/>
    </row>
    <row r="40" spans="2:19" s="193" customFormat="1" ht="8.1" customHeight="1">
      <c r="B40" s="206"/>
      <c r="C40" s="194"/>
      <c r="D40" s="205"/>
      <c r="E40" s="205"/>
      <c r="F40" s="1762"/>
      <c r="G40" s="1762"/>
      <c r="H40" s="1762"/>
      <c r="I40" s="1762"/>
      <c r="J40" s="1762"/>
      <c r="K40" s="1762"/>
      <c r="L40" s="1762"/>
      <c r="M40" s="56"/>
      <c r="N40" s="56"/>
      <c r="O40" s="56"/>
      <c r="P40" s="209"/>
      <c r="Q40" s="210"/>
      <c r="R40" s="56"/>
      <c r="S40" s="56"/>
    </row>
    <row r="41" spans="2:19" s="193" customFormat="1" ht="15" customHeight="1">
      <c r="B41" s="206" t="s">
        <v>18</v>
      </c>
      <c r="C41" s="194"/>
      <c r="D41" s="205">
        <v>2022</v>
      </c>
      <c r="E41" s="205"/>
      <c r="F41" s="1762">
        <f>SUM(G41:H41)</f>
        <v>193</v>
      </c>
      <c r="G41" s="1762">
        <v>81</v>
      </c>
      <c r="H41" s="1762">
        <v>112</v>
      </c>
      <c r="I41" s="1762"/>
      <c r="J41" s="1762">
        <f>SUM(K41:L41)</f>
        <v>161</v>
      </c>
      <c r="K41" s="1762">
        <v>51</v>
      </c>
      <c r="L41" s="1762">
        <v>110</v>
      </c>
      <c r="M41" s="56"/>
      <c r="N41" s="56"/>
      <c r="O41" s="56"/>
      <c r="P41" s="209"/>
      <c r="Q41" s="210"/>
    </row>
    <row r="42" spans="2:19" s="193" customFormat="1" ht="15" customHeight="1">
      <c r="B42" s="206"/>
      <c r="C42" s="194"/>
      <c r="D42" s="205">
        <v>2023</v>
      </c>
      <c r="E42" s="205"/>
      <c r="F42" s="1762">
        <f t="shared" ref="F42:F43" si="12">SUM(G42:H42)</f>
        <v>93</v>
      </c>
      <c r="G42" s="1762">
        <v>43</v>
      </c>
      <c r="H42" s="1762">
        <v>50</v>
      </c>
      <c r="I42" s="1762"/>
      <c r="J42" s="1762">
        <f t="shared" ref="J42:J43" si="13">SUM(K42:L42)</f>
        <v>188</v>
      </c>
      <c r="K42" s="1762">
        <v>58</v>
      </c>
      <c r="L42" s="1762">
        <v>130</v>
      </c>
      <c r="M42" s="56"/>
      <c r="N42" s="56"/>
      <c r="O42" s="56"/>
      <c r="P42" s="209"/>
      <c r="Q42" s="210"/>
      <c r="R42" s="56"/>
      <c r="S42" s="56"/>
    </row>
    <row r="43" spans="2:19" s="193" customFormat="1" ht="15" customHeight="1">
      <c r="B43" s="206"/>
      <c r="C43" s="194"/>
      <c r="D43" s="205">
        <v>2024</v>
      </c>
      <c r="F43" s="1762">
        <f t="shared" si="12"/>
        <v>92</v>
      </c>
      <c r="G43" s="1749">
        <v>43</v>
      </c>
      <c r="H43" s="1749">
        <v>49</v>
      </c>
      <c r="I43" s="1749"/>
      <c r="J43" s="1762">
        <f t="shared" si="13"/>
        <v>319</v>
      </c>
      <c r="K43" s="1749">
        <v>129</v>
      </c>
      <c r="L43" s="1749">
        <v>190</v>
      </c>
      <c r="M43" s="56"/>
      <c r="N43" s="56"/>
      <c r="O43" s="56"/>
      <c r="P43" s="209"/>
      <c r="Q43" s="210"/>
      <c r="R43" s="56"/>
      <c r="S43" s="56"/>
    </row>
    <row r="44" spans="2:19" s="193" customFormat="1" ht="8.1" customHeight="1">
      <c r="B44" s="206"/>
      <c r="C44" s="194"/>
      <c r="D44" s="205"/>
      <c r="E44" s="205"/>
      <c r="F44" s="1762"/>
      <c r="G44" s="1762"/>
      <c r="H44" s="1762"/>
      <c r="I44" s="1762"/>
      <c r="J44" s="1762"/>
      <c r="K44" s="1762"/>
      <c r="L44" s="1762"/>
      <c r="M44" s="56"/>
      <c r="N44" s="56"/>
      <c r="O44" s="56"/>
      <c r="P44" s="209"/>
      <c r="Q44" s="210"/>
      <c r="R44" s="56"/>
      <c r="S44" s="56"/>
    </row>
    <row r="45" spans="2:19" s="193" customFormat="1" ht="15" customHeight="1">
      <c r="B45" s="206" t="s">
        <v>19</v>
      </c>
      <c r="C45" s="194"/>
      <c r="D45" s="205">
        <v>2022</v>
      </c>
      <c r="E45" s="205"/>
      <c r="F45" s="1762">
        <f>SUM(G45:H45)</f>
        <v>193</v>
      </c>
      <c r="G45" s="1762">
        <v>88</v>
      </c>
      <c r="H45" s="1762">
        <v>105</v>
      </c>
      <c r="I45" s="1762"/>
      <c r="J45" s="1762">
        <f>SUM(K45:L45)</f>
        <v>841</v>
      </c>
      <c r="K45" s="1762">
        <v>352</v>
      </c>
      <c r="L45" s="1762">
        <v>489</v>
      </c>
      <c r="M45" s="56"/>
      <c r="N45" s="56"/>
      <c r="O45" s="56"/>
      <c r="P45" s="209"/>
      <c r="Q45" s="210"/>
    </row>
    <row r="46" spans="2:19" s="193" customFormat="1" ht="15" customHeight="1">
      <c r="B46" s="206"/>
      <c r="C46" s="194"/>
      <c r="D46" s="205">
        <v>2023</v>
      </c>
      <c r="E46" s="205"/>
      <c r="F46" s="1762">
        <f t="shared" ref="F46:F47" si="14">SUM(G46:H46)</f>
        <v>167</v>
      </c>
      <c r="G46" s="1762">
        <v>79</v>
      </c>
      <c r="H46" s="1762">
        <v>88</v>
      </c>
      <c r="I46" s="1762"/>
      <c r="J46" s="1762">
        <f t="shared" ref="J46:J47" si="15">SUM(K46:L46)</f>
        <v>846</v>
      </c>
      <c r="K46" s="1762">
        <v>362</v>
      </c>
      <c r="L46" s="1762">
        <v>484</v>
      </c>
      <c r="M46" s="56"/>
      <c r="N46" s="56"/>
      <c r="O46" s="56"/>
      <c r="P46" s="209"/>
      <c r="Q46" s="210"/>
      <c r="R46" s="56"/>
      <c r="S46" s="56"/>
    </row>
    <row r="47" spans="2:19" s="193" customFormat="1" ht="15" customHeight="1">
      <c r="B47" s="206"/>
      <c r="C47" s="194"/>
      <c r="D47" s="205">
        <v>2024</v>
      </c>
      <c r="F47" s="1762">
        <f t="shared" si="14"/>
        <v>0</v>
      </c>
      <c r="G47" s="1738" t="s">
        <v>29</v>
      </c>
      <c r="H47" s="1738" t="s">
        <v>29</v>
      </c>
      <c r="I47" s="1749"/>
      <c r="J47" s="1762">
        <f t="shared" si="15"/>
        <v>1340</v>
      </c>
      <c r="K47" s="1749">
        <v>494</v>
      </c>
      <c r="L47" s="1749">
        <v>846</v>
      </c>
      <c r="M47" s="56"/>
      <c r="N47" s="56"/>
      <c r="O47" s="56"/>
      <c r="P47" s="209"/>
      <c r="Q47" s="210"/>
      <c r="R47" s="56"/>
      <c r="S47" s="56"/>
    </row>
    <row r="48" spans="2:19" s="193" customFormat="1" ht="8.1" customHeight="1">
      <c r="B48" s="206"/>
      <c r="C48" s="194"/>
      <c r="D48" s="205"/>
      <c r="E48" s="205"/>
      <c r="F48" s="1762"/>
      <c r="G48" s="1762"/>
      <c r="H48" s="1762"/>
      <c r="I48" s="1762"/>
      <c r="J48" s="1762"/>
      <c r="K48" s="1762"/>
      <c r="L48" s="1762"/>
      <c r="M48" s="56"/>
      <c r="N48" s="56"/>
      <c r="O48" s="56"/>
      <c r="P48" s="209"/>
      <c r="Q48" s="210"/>
      <c r="R48" s="56"/>
      <c r="S48" s="56"/>
    </row>
    <row r="49" spans="2:19" s="193" customFormat="1" ht="15" customHeight="1">
      <c r="B49" s="206" t="s">
        <v>20</v>
      </c>
      <c r="C49" s="194"/>
      <c r="D49" s="205">
        <v>2022</v>
      </c>
      <c r="E49" s="205"/>
      <c r="F49" s="1762">
        <f>SUM(G49:H49)</f>
        <v>0</v>
      </c>
      <c r="G49" s="1763" t="s">
        <v>29</v>
      </c>
      <c r="H49" s="1763" t="s">
        <v>29</v>
      </c>
      <c r="I49" s="1762"/>
      <c r="J49" s="1762">
        <f>SUM(K49:L49)</f>
        <v>277</v>
      </c>
      <c r="K49" s="1762">
        <v>90</v>
      </c>
      <c r="L49" s="1762">
        <v>187</v>
      </c>
      <c r="M49" s="56"/>
      <c r="N49" s="56"/>
      <c r="O49" s="56"/>
      <c r="P49" s="209"/>
      <c r="Q49" s="210"/>
    </row>
    <row r="50" spans="2:19" s="193" customFormat="1" ht="15" customHeight="1">
      <c r="B50" s="206"/>
      <c r="C50" s="194"/>
      <c r="D50" s="205">
        <v>2023</v>
      </c>
      <c r="E50" s="205"/>
      <c r="F50" s="1762">
        <f t="shared" ref="F50:F51" si="16">SUM(G50:H50)</f>
        <v>0</v>
      </c>
      <c r="G50" s="1763" t="s">
        <v>29</v>
      </c>
      <c r="H50" s="1763" t="s">
        <v>29</v>
      </c>
      <c r="I50" s="1762"/>
      <c r="J50" s="1762">
        <f t="shared" ref="J50:J51" si="17">SUM(K50:L50)</f>
        <v>305</v>
      </c>
      <c r="K50" s="1762">
        <v>90</v>
      </c>
      <c r="L50" s="1762">
        <v>215</v>
      </c>
      <c r="M50" s="56"/>
      <c r="N50" s="56"/>
      <c r="O50" s="56"/>
      <c r="P50" s="209"/>
      <c r="Q50" s="210"/>
      <c r="R50" s="56"/>
      <c r="S50" s="56"/>
    </row>
    <row r="51" spans="2:19" s="193" customFormat="1" ht="15" customHeight="1">
      <c r="B51" s="206"/>
      <c r="C51" s="194"/>
      <c r="D51" s="205">
        <v>2024</v>
      </c>
      <c r="F51" s="1762">
        <f t="shared" si="16"/>
        <v>0</v>
      </c>
      <c r="G51" s="1763" t="s">
        <v>29</v>
      </c>
      <c r="H51" s="1763" t="s">
        <v>29</v>
      </c>
      <c r="I51" s="1749"/>
      <c r="J51" s="1762">
        <f t="shared" si="17"/>
        <v>526</v>
      </c>
      <c r="K51" s="1749">
        <v>217</v>
      </c>
      <c r="L51" s="1749">
        <v>309</v>
      </c>
      <c r="M51" s="56"/>
      <c r="N51" s="56"/>
      <c r="O51" s="56"/>
      <c r="P51" s="209"/>
      <c r="Q51" s="210"/>
      <c r="R51" s="56"/>
      <c r="S51" s="56"/>
    </row>
    <row r="52" spans="2:19" s="193" customFormat="1" ht="8.1" customHeight="1">
      <c r="B52" s="206"/>
      <c r="C52" s="194"/>
      <c r="D52" s="205"/>
      <c r="E52" s="205"/>
      <c r="F52" s="1762"/>
      <c r="G52" s="1762"/>
      <c r="H52" s="1762"/>
      <c r="I52" s="1762"/>
      <c r="J52" s="1762"/>
      <c r="K52" s="1762"/>
      <c r="L52" s="1762"/>
      <c r="M52" s="56"/>
      <c r="N52" s="56"/>
      <c r="O52" s="56"/>
      <c r="P52" s="209"/>
      <c r="Q52" s="210"/>
      <c r="R52" s="56"/>
      <c r="S52" s="56"/>
    </row>
    <row r="53" spans="2:19" s="193" customFormat="1" ht="15" customHeight="1">
      <c r="B53" s="206" t="s">
        <v>21</v>
      </c>
      <c r="C53" s="212"/>
      <c r="D53" s="205">
        <v>2022</v>
      </c>
      <c r="E53" s="205"/>
      <c r="F53" s="1762">
        <f>SUM(G53:H53)</f>
        <v>72</v>
      </c>
      <c r="G53" s="1762">
        <v>38</v>
      </c>
      <c r="H53" s="1762">
        <v>34</v>
      </c>
      <c r="I53" s="1762"/>
      <c r="J53" s="1762">
        <f>SUM(K53:L53)</f>
        <v>5</v>
      </c>
      <c r="K53" s="1762">
        <v>1</v>
      </c>
      <c r="L53" s="1762">
        <v>4</v>
      </c>
      <c r="M53" s="56"/>
      <c r="N53" s="56"/>
      <c r="O53" s="56"/>
      <c r="P53" s="209"/>
      <c r="Q53" s="213"/>
    </row>
    <row r="54" spans="2:19" s="193" customFormat="1" ht="15" customHeight="1">
      <c r="B54" s="206"/>
      <c r="C54" s="212"/>
      <c r="D54" s="205">
        <v>2023</v>
      </c>
      <c r="E54" s="205"/>
      <c r="F54" s="1762">
        <f t="shared" ref="F54" si="18">SUM(G54:H54)</f>
        <v>106</v>
      </c>
      <c r="G54" s="1762">
        <v>55</v>
      </c>
      <c r="H54" s="1762">
        <v>51</v>
      </c>
      <c r="I54" s="1762"/>
      <c r="J54" s="1762">
        <f t="shared" ref="J54:J55" si="19">SUM(K54:L54)</f>
        <v>6</v>
      </c>
      <c r="K54" s="1762">
        <v>3</v>
      </c>
      <c r="L54" s="1762">
        <v>3</v>
      </c>
      <c r="M54" s="56"/>
      <c r="N54" s="56"/>
      <c r="O54" s="56"/>
      <c r="P54" s="209"/>
      <c r="Q54" s="213"/>
      <c r="R54" s="56"/>
      <c r="S54" s="56"/>
    </row>
    <row r="55" spans="2:19" s="193" customFormat="1" ht="15" customHeight="1">
      <c r="B55" s="206"/>
      <c r="C55" s="212"/>
      <c r="D55" s="205">
        <v>2024</v>
      </c>
      <c r="F55" s="1763" t="s">
        <v>29</v>
      </c>
      <c r="G55" s="1763" t="s">
        <v>29</v>
      </c>
      <c r="H55" s="1763" t="s">
        <v>29</v>
      </c>
      <c r="I55" s="1749"/>
      <c r="J55" s="1762">
        <f t="shared" si="19"/>
        <v>10</v>
      </c>
      <c r="K55" s="1749">
        <v>4</v>
      </c>
      <c r="L55" s="1749">
        <v>6</v>
      </c>
      <c r="M55" s="56"/>
      <c r="N55" s="56"/>
      <c r="O55" s="56"/>
      <c r="P55" s="209"/>
      <c r="Q55" s="213"/>
      <c r="R55" s="56"/>
      <c r="S55" s="56"/>
    </row>
    <row r="56" spans="2:19" s="193" customFormat="1" ht="8.1" customHeight="1">
      <c r="B56" s="206"/>
      <c r="C56" s="212"/>
      <c r="D56" s="205"/>
      <c r="E56" s="205"/>
      <c r="F56" s="1762"/>
      <c r="G56" s="1762"/>
      <c r="H56" s="1762"/>
      <c r="I56" s="1762"/>
      <c r="J56" s="1762"/>
      <c r="K56" s="1762"/>
      <c r="L56" s="1762"/>
      <c r="M56" s="56"/>
      <c r="N56" s="56"/>
      <c r="O56" s="56"/>
      <c r="P56" s="209"/>
      <c r="Q56" s="213"/>
      <c r="R56" s="56"/>
    </row>
    <row r="57" spans="2:19" s="193" customFormat="1" ht="15" customHeight="1">
      <c r="B57" s="206" t="s">
        <v>22</v>
      </c>
      <c r="C57" s="194"/>
      <c r="D57" s="205">
        <v>2022</v>
      </c>
      <c r="E57" s="205"/>
      <c r="F57" s="1762">
        <f>SUM(G57:H57)</f>
        <v>1330</v>
      </c>
      <c r="G57" s="1762">
        <v>619</v>
      </c>
      <c r="H57" s="1762">
        <v>711</v>
      </c>
      <c r="I57" s="1762"/>
      <c r="J57" s="1762">
        <f>SUM(K57:L57)</f>
        <v>2982</v>
      </c>
      <c r="K57" s="1762">
        <v>1174</v>
      </c>
      <c r="L57" s="1762">
        <v>1808</v>
      </c>
      <c r="M57" s="56"/>
      <c r="N57" s="56"/>
      <c r="O57" s="56"/>
      <c r="P57" s="209"/>
      <c r="Q57" s="210"/>
    </row>
    <row r="58" spans="2:19" s="193" customFormat="1" ht="15" customHeight="1">
      <c r="B58" s="206"/>
      <c r="C58" s="194"/>
      <c r="D58" s="205">
        <v>2023</v>
      </c>
      <c r="E58" s="205"/>
      <c r="F58" s="1762">
        <f t="shared" ref="F58:F59" si="20">SUM(G58:H58)</f>
        <v>949</v>
      </c>
      <c r="G58" s="1762">
        <v>442</v>
      </c>
      <c r="H58" s="1762">
        <v>507</v>
      </c>
      <c r="I58" s="1762"/>
      <c r="J58" s="1762">
        <f t="shared" ref="J58:J59" si="21">SUM(K58:L58)</f>
        <v>2718</v>
      </c>
      <c r="K58" s="1762">
        <v>1034</v>
      </c>
      <c r="L58" s="1762">
        <v>1684</v>
      </c>
      <c r="M58" s="56"/>
      <c r="N58" s="56"/>
      <c r="O58" s="56"/>
      <c r="P58" s="209"/>
      <c r="Q58" s="210"/>
      <c r="R58" s="56"/>
      <c r="S58" s="56"/>
    </row>
    <row r="59" spans="2:19" s="193" customFormat="1" ht="15" customHeight="1">
      <c r="B59" s="206"/>
      <c r="C59" s="194"/>
      <c r="D59" s="205">
        <v>2024</v>
      </c>
      <c r="F59" s="1762">
        <f t="shared" si="20"/>
        <v>1106</v>
      </c>
      <c r="G59" s="1749">
        <v>518</v>
      </c>
      <c r="H59" s="1749">
        <v>588</v>
      </c>
      <c r="I59" s="1749"/>
      <c r="J59" s="1762">
        <f t="shared" si="21"/>
        <v>4307</v>
      </c>
      <c r="K59" s="1749">
        <v>1646</v>
      </c>
      <c r="L59" s="1749">
        <v>2661</v>
      </c>
      <c r="M59" s="56"/>
      <c r="N59" s="56"/>
      <c r="O59" s="56"/>
      <c r="P59" s="209"/>
      <c r="Q59" s="210"/>
      <c r="R59" s="56"/>
      <c r="S59" s="56"/>
    </row>
    <row r="60" spans="2:19" s="193" customFormat="1" ht="8.1" customHeight="1">
      <c r="B60" s="206"/>
      <c r="C60" s="194"/>
      <c r="D60" s="205"/>
      <c r="E60" s="205"/>
      <c r="F60" s="1762"/>
      <c r="G60" s="1762"/>
      <c r="H60" s="1762"/>
      <c r="I60" s="1762"/>
      <c r="J60" s="1762"/>
      <c r="K60" s="1762"/>
      <c r="L60" s="1762"/>
      <c r="M60" s="56"/>
      <c r="N60" s="56"/>
      <c r="O60" s="56"/>
      <c r="P60" s="209"/>
      <c r="Q60" s="210"/>
      <c r="R60" s="56"/>
      <c r="S60" s="56"/>
    </row>
    <row r="61" spans="2:19" s="193" customFormat="1" ht="15" customHeight="1">
      <c r="B61" s="206" t="s">
        <v>23</v>
      </c>
      <c r="C61" s="194"/>
      <c r="D61" s="205">
        <v>2022</v>
      </c>
      <c r="E61" s="205"/>
      <c r="F61" s="1762">
        <f>SUM(G61:H61)</f>
        <v>247</v>
      </c>
      <c r="G61" s="1762">
        <v>114</v>
      </c>
      <c r="H61" s="1762">
        <v>133</v>
      </c>
      <c r="I61" s="1762"/>
      <c r="J61" s="1762">
        <f>SUM(K61:L61)</f>
        <v>153</v>
      </c>
      <c r="K61" s="1762">
        <v>51</v>
      </c>
      <c r="L61" s="1762">
        <v>102</v>
      </c>
      <c r="M61" s="56"/>
      <c r="N61" s="56"/>
      <c r="O61" s="56"/>
      <c r="P61" s="209"/>
      <c r="Q61" s="210"/>
    </row>
    <row r="62" spans="2:19" s="193" customFormat="1" ht="15" customHeight="1">
      <c r="B62" s="206"/>
      <c r="C62" s="194"/>
      <c r="D62" s="205">
        <v>2023</v>
      </c>
      <c r="E62" s="205"/>
      <c r="F62" s="1762">
        <f t="shared" ref="F62:F63" si="22">SUM(G62:H62)</f>
        <v>248</v>
      </c>
      <c r="G62" s="1762">
        <v>113</v>
      </c>
      <c r="H62" s="1762">
        <v>135</v>
      </c>
      <c r="I62" s="1762"/>
      <c r="J62" s="1762">
        <f t="shared" ref="J62:J63" si="23">SUM(K62:L62)</f>
        <v>150</v>
      </c>
      <c r="K62" s="1762">
        <v>53</v>
      </c>
      <c r="L62" s="1762">
        <v>97</v>
      </c>
      <c r="M62" s="56"/>
      <c r="N62" s="56"/>
      <c r="O62" s="56"/>
      <c r="P62" s="209"/>
      <c r="Q62" s="210"/>
      <c r="R62" s="56"/>
      <c r="S62" s="56"/>
    </row>
    <row r="63" spans="2:19" s="193" customFormat="1" ht="15" customHeight="1">
      <c r="B63" s="206"/>
      <c r="C63" s="194"/>
      <c r="D63" s="205">
        <v>2024</v>
      </c>
      <c r="F63" s="1762">
        <f t="shared" si="22"/>
        <v>224</v>
      </c>
      <c r="G63" s="1749">
        <v>102</v>
      </c>
      <c r="H63" s="1749">
        <v>122</v>
      </c>
      <c r="I63" s="1749"/>
      <c r="J63" s="1762">
        <f t="shared" si="23"/>
        <v>257</v>
      </c>
      <c r="K63" s="1749">
        <v>102</v>
      </c>
      <c r="L63" s="1749">
        <v>155</v>
      </c>
      <c r="M63" s="56"/>
      <c r="N63" s="56"/>
      <c r="O63" s="56"/>
      <c r="P63" s="209"/>
      <c r="Q63" s="210"/>
      <c r="R63" s="56"/>
      <c r="S63" s="56"/>
    </row>
    <row r="64" spans="2:19" s="193" customFormat="1" ht="8.1" customHeight="1">
      <c r="B64" s="206"/>
      <c r="C64" s="194"/>
      <c r="D64" s="205"/>
      <c r="E64" s="205"/>
      <c r="F64" s="1762"/>
      <c r="G64" s="1762"/>
      <c r="H64" s="1762"/>
      <c r="I64" s="1762"/>
      <c r="J64" s="1762"/>
      <c r="K64" s="1762"/>
      <c r="L64" s="1762"/>
      <c r="M64" s="56"/>
      <c r="N64" s="56"/>
      <c r="O64" s="56"/>
      <c r="P64" s="209"/>
      <c r="Q64" s="210"/>
      <c r="R64" s="56"/>
      <c r="S64" s="56"/>
    </row>
    <row r="65" spans="2:19" s="193" customFormat="1" ht="15" customHeight="1">
      <c r="B65" s="206" t="s">
        <v>24</v>
      </c>
      <c r="C65" s="194"/>
      <c r="D65" s="205">
        <v>2022</v>
      </c>
      <c r="E65" s="205"/>
      <c r="F65" s="1762">
        <f>SUM(G65:H65)</f>
        <v>132</v>
      </c>
      <c r="G65" s="1762">
        <v>55</v>
      </c>
      <c r="H65" s="1762">
        <v>77</v>
      </c>
      <c r="I65" s="1762"/>
      <c r="J65" s="1762">
        <f>SUM(K65:L65)</f>
        <v>476</v>
      </c>
      <c r="K65" s="1762">
        <v>157</v>
      </c>
      <c r="L65" s="1762">
        <v>319</v>
      </c>
      <c r="M65" s="56"/>
      <c r="N65" s="56"/>
      <c r="O65" s="56"/>
      <c r="P65" s="209"/>
      <c r="Q65" s="210"/>
    </row>
    <row r="66" spans="2:19" s="193" customFormat="1" ht="15" customHeight="1">
      <c r="B66" s="206"/>
      <c r="C66" s="194"/>
      <c r="D66" s="205">
        <v>2023</v>
      </c>
      <c r="E66" s="205"/>
      <c r="F66" s="1762">
        <f t="shared" ref="F66:F67" si="24">SUM(G66:H66)</f>
        <v>177</v>
      </c>
      <c r="G66" s="1762">
        <v>72</v>
      </c>
      <c r="H66" s="1762">
        <v>105</v>
      </c>
      <c r="I66" s="1762"/>
      <c r="J66" s="1762">
        <f t="shared" ref="J66:J67" si="25">SUM(K66:L66)</f>
        <v>459</v>
      </c>
      <c r="K66" s="1762">
        <v>142</v>
      </c>
      <c r="L66" s="1762">
        <v>317</v>
      </c>
      <c r="M66" s="56"/>
      <c r="N66" s="56"/>
      <c r="O66" s="56"/>
      <c r="P66" s="209"/>
      <c r="Q66" s="210"/>
      <c r="R66" s="56"/>
      <c r="S66" s="56"/>
    </row>
    <row r="67" spans="2:19" s="193" customFormat="1" ht="15" customHeight="1">
      <c r="B67" s="206"/>
      <c r="C67" s="194"/>
      <c r="D67" s="205">
        <v>2024</v>
      </c>
      <c r="F67" s="1762">
        <f t="shared" si="24"/>
        <v>199</v>
      </c>
      <c r="G67" s="1749">
        <v>82</v>
      </c>
      <c r="H67" s="1749">
        <v>117</v>
      </c>
      <c r="I67" s="1749"/>
      <c r="J67" s="1762">
        <f t="shared" si="25"/>
        <v>758</v>
      </c>
      <c r="K67" s="1749">
        <v>305</v>
      </c>
      <c r="L67" s="1749">
        <v>453</v>
      </c>
      <c r="M67" s="56"/>
      <c r="N67" s="56"/>
      <c r="O67" s="56"/>
      <c r="P67" s="209"/>
      <c r="Q67" s="210"/>
      <c r="R67" s="56"/>
      <c r="S67" s="56"/>
    </row>
    <row r="68" spans="2:19" s="193" customFormat="1" ht="8.1" customHeight="1">
      <c r="B68" s="206"/>
      <c r="C68" s="194"/>
      <c r="D68" s="205"/>
      <c r="E68" s="205"/>
      <c r="F68" s="1762"/>
      <c r="G68" s="1762"/>
      <c r="H68" s="1762"/>
      <c r="I68" s="1762"/>
      <c r="J68" s="1762"/>
      <c r="K68" s="1762"/>
      <c r="L68" s="1762"/>
      <c r="M68" s="56"/>
      <c r="N68" s="56"/>
      <c r="O68" s="56"/>
      <c r="P68" s="209"/>
      <c r="Q68" s="210"/>
      <c r="R68" s="56"/>
      <c r="S68" s="56"/>
    </row>
    <row r="69" spans="2:19" s="193" customFormat="1" ht="15" customHeight="1">
      <c r="B69" s="206" t="s">
        <v>25</v>
      </c>
      <c r="C69" s="194"/>
      <c r="D69" s="205">
        <v>2022</v>
      </c>
      <c r="E69" s="205"/>
      <c r="F69" s="1762">
        <f>SUM(G69:H69)</f>
        <v>84</v>
      </c>
      <c r="G69" s="1762">
        <v>33</v>
      </c>
      <c r="H69" s="1762">
        <v>51</v>
      </c>
      <c r="I69" s="1762"/>
      <c r="J69" s="1762">
        <f>SUM(K69:L69)</f>
        <v>575</v>
      </c>
      <c r="K69" s="1762">
        <v>194</v>
      </c>
      <c r="L69" s="1762">
        <v>381</v>
      </c>
      <c r="M69" s="56"/>
      <c r="N69" s="56"/>
      <c r="O69" s="56"/>
      <c r="P69" s="209"/>
      <c r="Q69" s="210"/>
    </row>
    <row r="70" spans="2:19" s="193" customFormat="1" ht="15" customHeight="1">
      <c r="B70" s="206"/>
      <c r="C70" s="194"/>
      <c r="D70" s="205">
        <v>2023</v>
      </c>
      <c r="E70" s="205"/>
      <c r="F70" s="1762">
        <f t="shared" ref="F70:F71" si="26">SUM(G70:H70)</f>
        <v>88</v>
      </c>
      <c r="G70" s="1762">
        <v>34</v>
      </c>
      <c r="H70" s="1762">
        <v>54</v>
      </c>
      <c r="I70" s="1762"/>
      <c r="J70" s="1762">
        <f t="shared" ref="J70:J71" si="27">SUM(K70:L70)</f>
        <v>519</v>
      </c>
      <c r="K70" s="1762">
        <v>185</v>
      </c>
      <c r="L70" s="1762">
        <v>334</v>
      </c>
      <c r="M70" s="56"/>
      <c r="N70" s="56"/>
      <c r="O70" s="56"/>
      <c r="P70" s="209"/>
      <c r="Q70" s="210"/>
      <c r="R70" s="56"/>
      <c r="S70" s="56"/>
    </row>
    <row r="71" spans="2:19" s="193" customFormat="1" ht="15" customHeight="1">
      <c r="B71" s="206"/>
      <c r="C71" s="194"/>
      <c r="D71" s="205">
        <v>2024</v>
      </c>
      <c r="F71" s="1762">
        <f t="shared" si="26"/>
        <v>110</v>
      </c>
      <c r="G71" s="1749">
        <v>48</v>
      </c>
      <c r="H71" s="1749">
        <v>62</v>
      </c>
      <c r="I71" s="1749"/>
      <c r="J71" s="1762">
        <f t="shared" si="27"/>
        <v>964</v>
      </c>
      <c r="K71" s="1749">
        <v>377</v>
      </c>
      <c r="L71" s="1749">
        <v>587</v>
      </c>
      <c r="M71" s="56"/>
      <c r="N71" s="56"/>
      <c r="O71" s="56"/>
      <c r="P71" s="209"/>
      <c r="Q71" s="210"/>
      <c r="R71" s="56"/>
      <c r="S71" s="56"/>
    </row>
    <row r="72" spans="2:19" s="193" customFormat="1" ht="8.1" customHeight="1">
      <c r="B72" s="206"/>
      <c r="C72" s="194"/>
      <c r="D72" s="205"/>
      <c r="E72" s="205"/>
      <c r="F72" s="1762"/>
      <c r="G72" s="1762"/>
      <c r="H72" s="1762"/>
      <c r="I72" s="1762"/>
      <c r="J72" s="1762"/>
      <c r="K72" s="1762"/>
      <c r="L72" s="1762"/>
      <c r="M72" s="56"/>
      <c r="Q72" s="210"/>
      <c r="R72" s="56"/>
      <c r="S72" s="56"/>
    </row>
    <row r="73" spans="2:19" s="193" customFormat="1" ht="15" customHeight="1">
      <c r="B73" s="206" t="s">
        <v>26</v>
      </c>
      <c r="C73" s="212"/>
      <c r="D73" s="205">
        <v>2022</v>
      </c>
      <c r="E73" s="205"/>
      <c r="F73" s="1762">
        <f>SUM(G73:H73)</f>
        <v>606</v>
      </c>
      <c r="G73" s="1762">
        <v>201</v>
      </c>
      <c r="H73" s="1762">
        <v>405</v>
      </c>
      <c r="I73" s="1762"/>
      <c r="J73" s="1762">
        <f>SUM(K73:L73)</f>
        <v>1811</v>
      </c>
      <c r="K73" s="1762">
        <v>740</v>
      </c>
      <c r="L73" s="1762">
        <v>1071</v>
      </c>
      <c r="M73" s="56"/>
      <c r="N73" s="56"/>
      <c r="O73" s="56"/>
      <c r="P73" s="209"/>
      <c r="Q73" s="213"/>
    </row>
    <row r="74" spans="2:19" s="193" customFormat="1" ht="15" customHeight="1">
      <c r="B74" s="206"/>
      <c r="C74" s="212"/>
      <c r="D74" s="205">
        <v>2023</v>
      </c>
      <c r="E74" s="205"/>
      <c r="F74" s="1762">
        <f t="shared" ref="F74:F75" si="28">SUM(G74:H74)</f>
        <v>417</v>
      </c>
      <c r="G74" s="1762">
        <v>157</v>
      </c>
      <c r="H74" s="1762">
        <v>260</v>
      </c>
      <c r="I74" s="1762"/>
      <c r="J74" s="1762">
        <f t="shared" ref="J74:J75" si="29">SUM(K74:L74)</f>
        <v>1630</v>
      </c>
      <c r="K74" s="1762">
        <v>632</v>
      </c>
      <c r="L74" s="1762">
        <v>998</v>
      </c>
      <c r="M74" s="56"/>
      <c r="N74" s="56"/>
      <c r="O74" s="56"/>
      <c r="P74" s="209"/>
      <c r="Q74" s="213"/>
    </row>
    <row r="75" spans="2:19" s="193" customFormat="1" ht="15" customHeight="1">
      <c r="B75" s="206"/>
      <c r="C75" s="212"/>
      <c r="D75" s="205">
        <v>2024</v>
      </c>
      <c r="F75" s="1762">
        <f t="shared" si="28"/>
        <v>448</v>
      </c>
      <c r="G75" s="1749">
        <v>176</v>
      </c>
      <c r="H75" s="1749">
        <v>272</v>
      </c>
      <c r="I75" s="1749"/>
      <c r="J75" s="1762">
        <f t="shared" si="29"/>
        <v>2881</v>
      </c>
      <c r="K75" s="1749">
        <v>1109</v>
      </c>
      <c r="L75" s="1749">
        <v>1772</v>
      </c>
      <c r="M75" s="56"/>
      <c r="N75" s="56"/>
      <c r="O75" s="56"/>
      <c r="P75" s="209"/>
      <c r="Q75" s="213"/>
    </row>
    <row r="76" spans="2:19" s="193" customFormat="1" ht="8.1" customHeight="1">
      <c r="B76" s="206"/>
      <c r="C76" s="212"/>
      <c r="D76" s="205"/>
      <c r="E76" s="205"/>
      <c r="F76" s="1762"/>
      <c r="G76" s="1762"/>
      <c r="H76" s="1762"/>
      <c r="I76" s="1762"/>
      <c r="J76" s="1762"/>
      <c r="K76" s="1762"/>
      <c r="L76" s="1762"/>
      <c r="M76" s="56"/>
      <c r="N76" s="56"/>
      <c r="O76" s="56"/>
      <c r="P76" s="209"/>
      <c r="Q76" s="213"/>
    </row>
    <row r="77" spans="2:19" s="193" customFormat="1" ht="15" customHeight="1">
      <c r="B77" s="206" t="s">
        <v>27</v>
      </c>
      <c r="C77" s="212"/>
      <c r="D77" s="205">
        <v>2022</v>
      </c>
      <c r="E77" s="205"/>
      <c r="F77" s="1762">
        <f>SUM(G77:H77)</f>
        <v>0</v>
      </c>
      <c r="G77" s="1763" t="s">
        <v>29</v>
      </c>
      <c r="H77" s="1763" t="s">
        <v>29</v>
      </c>
      <c r="I77" s="1762"/>
      <c r="J77" s="1762">
        <f>SUM(K77:L77)</f>
        <v>9</v>
      </c>
      <c r="K77" s="1763">
        <v>6</v>
      </c>
      <c r="L77" s="1762">
        <v>3</v>
      </c>
      <c r="M77" s="56"/>
      <c r="N77" s="56"/>
      <c r="O77" s="56"/>
      <c r="P77" s="209"/>
      <c r="Q77" s="213"/>
    </row>
    <row r="78" spans="2:19" s="193" customFormat="1" ht="15" customHeight="1">
      <c r="B78" s="206"/>
      <c r="C78" s="212"/>
      <c r="D78" s="205">
        <v>2023</v>
      </c>
      <c r="E78" s="205"/>
      <c r="F78" s="1762">
        <f t="shared" ref="F78:F79" si="30">SUM(G78:H78)</f>
        <v>0</v>
      </c>
      <c r="G78" s="1763" t="s">
        <v>29</v>
      </c>
      <c r="H78" s="1763" t="s">
        <v>29</v>
      </c>
      <c r="I78" s="1762"/>
      <c r="J78" s="1762">
        <f t="shared" ref="J78:J79" si="31">SUM(K78:L78)</f>
        <v>8</v>
      </c>
      <c r="K78" s="1762">
        <v>5</v>
      </c>
      <c r="L78" s="1762">
        <v>3</v>
      </c>
      <c r="M78" s="56"/>
      <c r="N78" s="56"/>
      <c r="O78" s="56"/>
      <c r="P78" s="209"/>
      <c r="Q78" s="213"/>
    </row>
    <row r="79" spans="2:19" s="193" customFormat="1" ht="15" customHeight="1">
      <c r="B79" s="206"/>
      <c r="C79" s="212"/>
      <c r="D79" s="205">
        <v>2024</v>
      </c>
      <c r="F79" s="1762">
        <f t="shared" si="30"/>
        <v>0</v>
      </c>
      <c r="G79" s="1763" t="s">
        <v>29</v>
      </c>
      <c r="H79" s="1763" t="s">
        <v>29</v>
      </c>
      <c r="I79" s="1749"/>
      <c r="J79" s="1762">
        <f t="shared" si="31"/>
        <v>11</v>
      </c>
      <c r="K79" s="1749">
        <v>3</v>
      </c>
      <c r="L79" s="1749">
        <v>8</v>
      </c>
      <c r="M79" s="56"/>
      <c r="N79" s="56"/>
      <c r="O79" s="56"/>
      <c r="P79" s="209"/>
      <c r="Q79" s="213"/>
    </row>
    <row r="80" spans="2:19" s="193" customFormat="1" ht="8.1" customHeight="1">
      <c r="B80" s="206"/>
      <c r="C80" s="212"/>
      <c r="D80" s="205"/>
      <c r="E80" s="205"/>
      <c r="F80" s="1763"/>
      <c r="G80" s="1763"/>
      <c r="H80" s="1763"/>
      <c r="I80" s="1762"/>
      <c r="J80" s="1762"/>
      <c r="K80" s="1762"/>
      <c r="L80" s="1762"/>
      <c r="M80" s="56"/>
      <c r="N80" s="56"/>
      <c r="O80" s="56"/>
      <c r="P80" s="209"/>
      <c r="Q80" s="213"/>
    </row>
    <row r="81" spans="1:20" s="193" customFormat="1" ht="15" customHeight="1">
      <c r="B81" s="206" t="s">
        <v>28</v>
      </c>
      <c r="C81" s="212"/>
      <c r="D81" s="205">
        <v>2022</v>
      </c>
      <c r="F81" s="1762">
        <f>SUM(G81:H81)</f>
        <v>0</v>
      </c>
      <c r="G81" s="1763" t="s">
        <v>29</v>
      </c>
      <c r="H81" s="1763" t="s">
        <v>29</v>
      </c>
      <c r="I81" s="1762"/>
      <c r="J81" s="1762">
        <f>SUM(K81:L81)</f>
        <v>0</v>
      </c>
      <c r="K81" s="1763" t="s">
        <v>29</v>
      </c>
      <c r="L81" s="1763" t="s">
        <v>29</v>
      </c>
      <c r="M81" s="56"/>
      <c r="N81" s="56"/>
      <c r="O81" s="56"/>
      <c r="P81" s="209"/>
      <c r="Q81" s="213"/>
    </row>
    <row r="82" spans="1:20" s="193" customFormat="1" ht="15" customHeight="1">
      <c r="B82" s="206"/>
      <c r="C82" s="212"/>
      <c r="D82" s="205">
        <v>2023</v>
      </c>
      <c r="F82" s="1762">
        <f t="shared" ref="F82:F83" si="32">SUM(G82:H82)</f>
        <v>0</v>
      </c>
      <c r="G82" s="1763" t="s">
        <v>29</v>
      </c>
      <c r="H82" s="1763" t="s">
        <v>29</v>
      </c>
      <c r="I82" s="1762"/>
      <c r="J82" s="1762">
        <f t="shared" ref="J82:J83" si="33">SUM(K82:L82)</f>
        <v>10</v>
      </c>
      <c r="K82" s="1763">
        <v>8</v>
      </c>
      <c r="L82" s="1763">
        <v>2</v>
      </c>
      <c r="M82" s="56"/>
      <c r="N82" s="56"/>
      <c r="O82" s="56"/>
      <c r="P82" s="209"/>
      <c r="Q82" s="213"/>
      <c r="R82" s="56"/>
      <c r="S82" s="56"/>
    </row>
    <row r="83" spans="1:20" s="193" customFormat="1" ht="15" customHeight="1">
      <c r="B83" s="206"/>
      <c r="C83" s="212"/>
      <c r="D83" s="205">
        <v>2024</v>
      </c>
      <c r="F83" s="1762">
        <f t="shared" si="32"/>
        <v>0</v>
      </c>
      <c r="G83" s="1763" t="s">
        <v>29</v>
      </c>
      <c r="H83" s="1763" t="s">
        <v>29</v>
      </c>
      <c r="I83" s="1749"/>
      <c r="J83" s="1762">
        <f t="shared" si="33"/>
        <v>16</v>
      </c>
      <c r="K83" s="1749">
        <v>3</v>
      </c>
      <c r="L83" s="1749">
        <v>13</v>
      </c>
      <c r="M83" s="56"/>
      <c r="N83" s="56"/>
      <c r="O83" s="56"/>
      <c r="P83" s="209"/>
      <c r="Q83" s="213"/>
      <c r="R83" s="56"/>
      <c r="S83" s="56"/>
      <c r="T83" s="216"/>
    </row>
    <row r="84" spans="1:20" s="193" customFormat="1" ht="6.95" customHeight="1" thickBot="1">
      <c r="B84" s="218"/>
      <c r="C84" s="219"/>
      <c r="D84" s="220"/>
      <c r="E84" s="220"/>
      <c r="F84" s="1764"/>
      <c r="G84" s="1764"/>
      <c r="H84" s="1764"/>
      <c r="I84" s="1765"/>
      <c r="J84" s="1765"/>
      <c r="K84" s="1765"/>
      <c r="L84" s="1765"/>
      <c r="M84" s="221"/>
      <c r="N84" s="223"/>
      <c r="O84" s="223"/>
      <c r="P84" s="209"/>
      <c r="Q84" s="213"/>
      <c r="R84" s="223"/>
      <c r="S84" s="223"/>
      <c r="T84" s="207"/>
    </row>
    <row r="85" spans="1:20" s="224" customFormat="1" ht="15.75" customHeight="1">
      <c r="A85" s="293"/>
      <c r="B85" s="225"/>
      <c r="D85" s="226"/>
      <c r="E85" s="294"/>
      <c r="F85" s="1766"/>
      <c r="G85" s="1766"/>
      <c r="H85" s="1766"/>
      <c r="I85" s="1767"/>
      <c r="J85" s="1766"/>
      <c r="K85" s="1766"/>
      <c r="L85" s="1766"/>
      <c r="M85" s="374" t="s">
        <v>804</v>
      </c>
    </row>
    <row r="86" spans="1:20" s="224" customFormat="1" ht="15.75" customHeight="1">
      <c r="D86" s="226"/>
      <c r="E86" s="294"/>
      <c r="F86" s="1766"/>
      <c r="G86" s="1766"/>
      <c r="H86" s="1766"/>
      <c r="I86" s="1768"/>
      <c r="J86" s="1766"/>
      <c r="K86" s="1766"/>
      <c r="L86" s="1766"/>
      <c r="M86" s="375" t="s">
        <v>786</v>
      </c>
    </row>
    <row r="87" spans="1:20" s="224" customFormat="1" ht="15.75" customHeight="1">
      <c r="B87" s="296"/>
      <c r="D87" s="226"/>
      <c r="E87" s="294"/>
      <c r="F87" s="1766"/>
      <c r="G87" s="1766"/>
      <c r="H87" s="1766"/>
      <c r="I87" s="1766"/>
      <c r="J87" s="1766"/>
      <c r="K87" s="1766"/>
      <c r="L87" s="1766"/>
    </row>
    <row r="88" spans="1:20" s="300" customFormat="1" ht="15.75" customHeight="1">
      <c r="B88" s="238"/>
      <c r="C88" s="298"/>
      <c r="D88" s="236"/>
      <c r="E88" s="299"/>
      <c r="F88" s="1750"/>
      <c r="G88" s="1750"/>
      <c r="H88" s="1750"/>
      <c r="I88" s="1750"/>
      <c r="J88" s="1750"/>
      <c r="K88" s="1750"/>
      <c r="L88" s="1750"/>
    </row>
    <row r="89" spans="1:20">
      <c r="B89" s="235"/>
      <c r="C89" s="247"/>
      <c r="D89" s="248"/>
      <c r="E89" s="244"/>
      <c r="M89" s="155"/>
    </row>
    <row r="90" spans="1:20">
      <c r="B90" s="238"/>
      <c r="E90" s="157"/>
      <c r="M90" s="155"/>
    </row>
    <row r="91" spans="1:20">
      <c r="B91" s="246"/>
      <c r="C91" s="247"/>
      <c r="D91" s="248"/>
      <c r="E91" s="248"/>
      <c r="F91" s="1751"/>
      <c r="G91" s="1751"/>
      <c r="H91" s="1751"/>
      <c r="I91" s="1751"/>
      <c r="J91" s="1751"/>
      <c r="K91" s="1751"/>
      <c r="L91" s="1751"/>
      <c r="M91" s="244"/>
    </row>
  </sheetData>
  <mergeCells count="4">
    <mergeCell ref="F11:H11"/>
    <mergeCell ref="J11:L11"/>
    <mergeCell ref="F12:H12"/>
    <mergeCell ref="J12:L12"/>
  </mergeCells>
  <hyperlinks>
    <hyperlink ref="M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W77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F2" sqref="F2"/>
      <selection pane="topRight" activeCell="F2" sqref="F2"/>
      <selection pane="bottomLeft" activeCell="F2" sqref="F2"/>
      <selection pane="bottomRight" activeCell="H1" sqref="H1:H2"/>
    </sheetView>
  </sheetViews>
  <sheetFormatPr defaultColWidth="7.5703125" defaultRowHeight="16.5"/>
  <cols>
    <col min="1" max="1" width="1.85546875" style="486" customWidth="1"/>
    <col min="2" max="2" width="13.28515625" style="486" customWidth="1"/>
    <col min="3" max="3" width="36.28515625" style="486" customWidth="1"/>
    <col min="4" max="4" width="11.7109375" style="487" customWidth="1"/>
    <col min="5" max="7" width="12.42578125" style="486" customWidth="1"/>
    <col min="8" max="8" width="1.85546875" style="493" customWidth="1"/>
    <col min="9" max="10" width="7.5703125" style="486"/>
    <col min="11" max="11" width="11.5703125" style="486" customWidth="1"/>
    <col min="12" max="12" width="10.140625" style="486" customWidth="1"/>
    <col min="13" max="255" width="7.5703125" style="486"/>
    <col min="256" max="256" width="0.5703125" style="486" customWidth="1"/>
    <col min="257" max="257" width="2.85546875" style="486" customWidth="1"/>
    <col min="258" max="258" width="4" style="486" customWidth="1"/>
    <col min="259" max="259" width="40.5703125" style="486" customWidth="1"/>
    <col min="260" max="260" width="14.140625" style="486" customWidth="1"/>
    <col min="261" max="261" width="13.28515625" style="486" customWidth="1"/>
    <col min="262" max="262" width="16.7109375" style="486" customWidth="1"/>
    <col min="263" max="263" width="1.7109375" style="486" customWidth="1"/>
    <col min="264" max="264" width="2.7109375" style="486" customWidth="1"/>
    <col min="265" max="266" width="7.5703125" style="486"/>
    <col min="267" max="267" width="11.5703125" style="486" customWidth="1"/>
    <col min="268" max="268" width="10.140625" style="486" customWidth="1"/>
    <col min="269" max="511" width="7.5703125" style="486"/>
    <col min="512" max="512" width="0.5703125" style="486" customWidth="1"/>
    <col min="513" max="513" width="2.85546875" style="486" customWidth="1"/>
    <col min="514" max="514" width="4" style="486" customWidth="1"/>
    <col min="515" max="515" width="40.5703125" style="486" customWidth="1"/>
    <col min="516" max="516" width="14.140625" style="486" customWidth="1"/>
    <col min="517" max="517" width="13.28515625" style="486" customWidth="1"/>
    <col min="518" max="518" width="16.7109375" style="486" customWidth="1"/>
    <col min="519" max="519" width="1.7109375" style="486" customWidth="1"/>
    <col min="520" max="520" width="2.7109375" style="486" customWidth="1"/>
    <col min="521" max="522" width="7.5703125" style="486"/>
    <col min="523" max="523" width="11.5703125" style="486" customWidth="1"/>
    <col min="524" max="524" width="10.140625" style="486" customWidth="1"/>
    <col min="525" max="767" width="7.5703125" style="486"/>
    <col min="768" max="768" width="0.5703125" style="486" customWidth="1"/>
    <col min="769" max="769" width="2.85546875" style="486" customWidth="1"/>
    <col min="770" max="770" width="4" style="486" customWidth="1"/>
    <col min="771" max="771" width="40.5703125" style="486" customWidth="1"/>
    <col min="772" max="772" width="14.140625" style="486" customWidth="1"/>
    <col min="773" max="773" width="13.28515625" style="486" customWidth="1"/>
    <col min="774" max="774" width="16.7109375" style="486" customWidth="1"/>
    <col min="775" max="775" width="1.7109375" style="486" customWidth="1"/>
    <col min="776" max="776" width="2.7109375" style="486" customWidth="1"/>
    <col min="777" max="778" width="7.5703125" style="486"/>
    <col min="779" max="779" width="11.5703125" style="486" customWidth="1"/>
    <col min="780" max="780" width="10.140625" style="486" customWidth="1"/>
    <col min="781" max="1023" width="7.5703125" style="486"/>
    <col min="1024" max="1024" width="0.5703125" style="486" customWidth="1"/>
    <col min="1025" max="1025" width="2.85546875" style="486" customWidth="1"/>
    <col min="1026" max="1026" width="4" style="486" customWidth="1"/>
    <col min="1027" max="1027" width="40.5703125" style="486" customWidth="1"/>
    <col min="1028" max="1028" width="14.140625" style="486" customWidth="1"/>
    <col min="1029" max="1029" width="13.28515625" style="486" customWidth="1"/>
    <col min="1030" max="1030" width="16.7109375" style="486" customWidth="1"/>
    <col min="1031" max="1031" width="1.7109375" style="486" customWidth="1"/>
    <col min="1032" max="1032" width="2.7109375" style="486" customWidth="1"/>
    <col min="1033" max="1034" width="7.5703125" style="486"/>
    <col min="1035" max="1035" width="11.5703125" style="486" customWidth="1"/>
    <col min="1036" max="1036" width="10.140625" style="486" customWidth="1"/>
    <col min="1037" max="1279" width="7.5703125" style="486"/>
    <col min="1280" max="1280" width="0.5703125" style="486" customWidth="1"/>
    <col min="1281" max="1281" width="2.85546875" style="486" customWidth="1"/>
    <col min="1282" max="1282" width="4" style="486" customWidth="1"/>
    <col min="1283" max="1283" width="40.5703125" style="486" customWidth="1"/>
    <col min="1284" max="1284" width="14.140625" style="486" customWidth="1"/>
    <col min="1285" max="1285" width="13.28515625" style="486" customWidth="1"/>
    <col min="1286" max="1286" width="16.7109375" style="486" customWidth="1"/>
    <col min="1287" max="1287" width="1.7109375" style="486" customWidth="1"/>
    <col min="1288" max="1288" width="2.7109375" style="486" customWidth="1"/>
    <col min="1289" max="1290" width="7.5703125" style="486"/>
    <col min="1291" max="1291" width="11.5703125" style="486" customWidth="1"/>
    <col min="1292" max="1292" width="10.140625" style="486" customWidth="1"/>
    <col min="1293" max="1535" width="7.5703125" style="486"/>
    <col min="1536" max="1536" width="0.5703125" style="486" customWidth="1"/>
    <col min="1537" max="1537" width="2.85546875" style="486" customWidth="1"/>
    <col min="1538" max="1538" width="4" style="486" customWidth="1"/>
    <col min="1539" max="1539" width="40.5703125" style="486" customWidth="1"/>
    <col min="1540" max="1540" width="14.140625" style="486" customWidth="1"/>
    <col min="1541" max="1541" width="13.28515625" style="486" customWidth="1"/>
    <col min="1542" max="1542" width="16.7109375" style="486" customWidth="1"/>
    <col min="1543" max="1543" width="1.7109375" style="486" customWidth="1"/>
    <col min="1544" max="1544" width="2.7109375" style="486" customWidth="1"/>
    <col min="1545" max="1546" width="7.5703125" style="486"/>
    <col min="1547" max="1547" width="11.5703125" style="486" customWidth="1"/>
    <col min="1548" max="1548" width="10.140625" style="486" customWidth="1"/>
    <col min="1549" max="1791" width="7.5703125" style="486"/>
    <col min="1792" max="1792" width="0.5703125" style="486" customWidth="1"/>
    <col min="1793" max="1793" width="2.85546875" style="486" customWidth="1"/>
    <col min="1794" max="1794" width="4" style="486" customWidth="1"/>
    <col min="1795" max="1795" width="40.5703125" style="486" customWidth="1"/>
    <col min="1796" max="1796" width="14.140625" style="486" customWidth="1"/>
    <col min="1797" max="1797" width="13.28515625" style="486" customWidth="1"/>
    <col min="1798" max="1798" width="16.7109375" style="486" customWidth="1"/>
    <col min="1799" max="1799" width="1.7109375" style="486" customWidth="1"/>
    <col min="1800" max="1800" width="2.7109375" style="486" customWidth="1"/>
    <col min="1801" max="1802" width="7.5703125" style="486"/>
    <col min="1803" max="1803" width="11.5703125" style="486" customWidth="1"/>
    <col min="1804" max="1804" width="10.140625" style="486" customWidth="1"/>
    <col min="1805" max="2047" width="7.5703125" style="486"/>
    <col min="2048" max="2048" width="0.5703125" style="486" customWidth="1"/>
    <col min="2049" max="2049" width="2.85546875" style="486" customWidth="1"/>
    <col min="2050" max="2050" width="4" style="486" customWidth="1"/>
    <col min="2051" max="2051" width="40.5703125" style="486" customWidth="1"/>
    <col min="2052" max="2052" width="14.140625" style="486" customWidth="1"/>
    <col min="2053" max="2053" width="13.28515625" style="486" customWidth="1"/>
    <col min="2054" max="2054" width="16.7109375" style="486" customWidth="1"/>
    <col min="2055" max="2055" width="1.7109375" style="486" customWidth="1"/>
    <col min="2056" max="2056" width="2.7109375" style="486" customWidth="1"/>
    <col min="2057" max="2058" width="7.5703125" style="486"/>
    <col min="2059" max="2059" width="11.5703125" style="486" customWidth="1"/>
    <col min="2060" max="2060" width="10.140625" style="486" customWidth="1"/>
    <col min="2061" max="2303" width="7.5703125" style="486"/>
    <col min="2304" max="2304" width="0.5703125" style="486" customWidth="1"/>
    <col min="2305" max="2305" width="2.85546875" style="486" customWidth="1"/>
    <col min="2306" max="2306" width="4" style="486" customWidth="1"/>
    <col min="2307" max="2307" width="40.5703125" style="486" customWidth="1"/>
    <col min="2308" max="2308" width="14.140625" style="486" customWidth="1"/>
    <col min="2309" max="2309" width="13.28515625" style="486" customWidth="1"/>
    <col min="2310" max="2310" width="16.7109375" style="486" customWidth="1"/>
    <col min="2311" max="2311" width="1.7109375" style="486" customWidth="1"/>
    <col min="2312" max="2312" width="2.7109375" style="486" customWidth="1"/>
    <col min="2313" max="2314" width="7.5703125" style="486"/>
    <col min="2315" max="2315" width="11.5703125" style="486" customWidth="1"/>
    <col min="2316" max="2316" width="10.140625" style="486" customWidth="1"/>
    <col min="2317" max="2559" width="7.5703125" style="486"/>
    <col min="2560" max="2560" width="0.5703125" style="486" customWidth="1"/>
    <col min="2561" max="2561" width="2.85546875" style="486" customWidth="1"/>
    <col min="2562" max="2562" width="4" style="486" customWidth="1"/>
    <col min="2563" max="2563" width="40.5703125" style="486" customWidth="1"/>
    <col min="2564" max="2564" width="14.140625" style="486" customWidth="1"/>
    <col min="2565" max="2565" width="13.28515625" style="486" customWidth="1"/>
    <col min="2566" max="2566" width="16.7109375" style="486" customWidth="1"/>
    <col min="2567" max="2567" width="1.7109375" style="486" customWidth="1"/>
    <col min="2568" max="2568" width="2.7109375" style="486" customWidth="1"/>
    <col min="2569" max="2570" width="7.5703125" style="486"/>
    <col min="2571" max="2571" width="11.5703125" style="486" customWidth="1"/>
    <col min="2572" max="2572" width="10.140625" style="486" customWidth="1"/>
    <col min="2573" max="2815" width="7.5703125" style="486"/>
    <col min="2816" max="2816" width="0.5703125" style="486" customWidth="1"/>
    <col min="2817" max="2817" width="2.85546875" style="486" customWidth="1"/>
    <col min="2818" max="2818" width="4" style="486" customWidth="1"/>
    <col min="2819" max="2819" width="40.5703125" style="486" customWidth="1"/>
    <col min="2820" max="2820" width="14.140625" style="486" customWidth="1"/>
    <col min="2821" max="2821" width="13.28515625" style="486" customWidth="1"/>
    <col min="2822" max="2822" width="16.7109375" style="486" customWidth="1"/>
    <col min="2823" max="2823" width="1.7109375" style="486" customWidth="1"/>
    <col min="2824" max="2824" width="2.7109375" style="486" customWidth="1"/>
    <col min="2825" max="2826" width="7.5703125" style="486"/>
    <col min="2827" max="2827" width="11.5703125" style="486" customWidth="1"/>
    <col min="2828" max="2828" width="10.140625" style="486" customWidth="1"/>
    <col min="2829" max="3071" width="7.5703125" style="486"/>
    <col min="3072" max="3072" width="0.5703125" style="486" customWidth="1"/>
    <col min="3073" max="3073" width="2.85546875" style="486" customWidth="1"/>
    <col min="3074" max="3074" width="4" style="486" customWidth="1"/>
    <col min="3075" max="3075" width="40.5703125" style="486" customWidth="1"/>
    <col min="3076" max="3076" width="14.140625" style="486" customWidth="1"/>
    <col min="3077" max="3077" width="13.28515625" style="486" customWidth="1"/>
    <col min="3078" max="3078" width="16.7109375" style="486" customWidth="1"/>
    <col min="3079" max="3079" width="1.7109375" style="486" customWidth="1"/>
    <col min="3080" max="3080" width="2.7109375" style="486" customWidth="1"/>
    <col min="3081" max="3082" width="7.5703125" style="486"/>
    <col min="3083" max="3083" width="11.5703125" style="486" customWidth="1"/>
    <col min="3084" max="3084" width="10.140625" style="486" customWidth="1"/>
    <col min="3085" max="3327" width="7.5703125" style="486"/>
    <col min="3328" max="3328" width="0.5703125" style="486" customWidth="1"/>
    <col min="3329" max="3329" width="2.85546875" style="486" customWidth="1"/>
    <col min="3330" max="3330" width="4" style="486" customWidth="1"/>
    <col min="3331" max="3331" width="40.5703125" style="486" customWidth="1"/>
    <col min="3332" max="3332" width="14.140625" style="486" customWidth="1"/>
    <col min="3333" max="3333" width="13.28515625" style="486" customWidth="1"/>
    <col min="3334" max="3334" width="16.7109375" style="486" customWidth="1"/>
    <col min="3335" max="3335" width="1.7109375" style="486" customWidth="1"/>
    <col min="3336" max="3336" width="2.7109375" style="486" customWidth="1"/>
    <col min="3337" max="3338" width="7.5703125" style="486"/>
    <col min="3339" max="3339" width="11.5703125" style="486" customWidth="1"/>
    <col min="3340" max="3340" width="10.140625" style="486" customWidth="1"/>
    <col min="3341" max="3583" width="7.5703125" style="486"/>
    <col min="3584" max="3584" width="0.5703125" style="486" customWidth="1"/>
    <col min="3585" max="3585" width="2.85546875" style="486" customWidth="1"/>
    <col min="3586" max="3586" width="4" style="486" customWidth="1"/>
    <col min="3587" max="3587" width="40.5703125" style="486" customWidth="1"/>
    <col min="3588" max="3588" width="14.140625" style="486" customWidth="1"/>
    <col min="3589" max="3589" width="13.28515625" style="486" customWidth="1"/>
    <col min="3590" max="3590" width="16.7109375" style="486" customWidth="1"/>
    <col min="3591" max="3591" width="1.7109375" style="486" customWidth="1"/>
    <col min="3592" max="3592" width="2.7109375" style="486" customWidth="1"/>
    <col min="3593" max="3594" width="7.5703125" style="486"/>
    <col min="3595" max="3595" width="11.5703125" style="486" customWidth="1"/>
    <col min="3596" max="3596" width="10.140625" style="486" customWidth="1"/>
    <col min="3597" max="3839" width="7.5703125" style="486"/>
    <col min="3840" max="3840" width="0.5703125" style="486" customWidth="1"/>
    <col min="3841" max="3841" width="2.85546875" style="486" customWidth="1"/>
    <col min="3842" max="3842" width="4" style="486" customWidth="1"/>
    <col min="3843" max="3843" width="40.5703125" style="486" customWidth="1"/>
    <col min="3844" max="3844" width="14.140625" style="486" customWidth="1"/>
    <col min="3845" max="3845" width="13.28515625" style="486" customWidth="1"/>
    <col min="3846" max="3846" width="16.7109375" style="486" customWidth="1"/>
    <col min="3847" max="3847" width="1.7109375" style="486" customWidth="1"/>
    <col min="3848" max="3848" width="2.7109375" style="486" customWidth="1"/>
    <col min="3849" max="3850" width="7.5703125" style="486"/>
    <col min="3851" max="3851" width="11.5703125" style="486" customWidth="1"/>
    <col min="3852" max="3852" width="10.140625" style="486" customWidth="1"/>
    <col min="3853" max="4095" width="7.5703125" style="486"/>
    <col min="4096" max="4096" width="0.5703125" style="486" customWidth="1"/>
    <col min="4097" max="4097" width="2.85546875" style="486" customWidth="1"/>
    <col min="4098" max="4098" width="4" style="486" customWidth="1"/>
    <col min="4099" max="4099" width="40.5703125" style="486" customWidth="1"/>
    <col min="4100" max="4100" width="14.140625" style="486" customWidth="1"/>
    <col min="4101" max="4101" width="13.28515625" style="486" customWidth="1"/>
    <col min="4102" max="4102" width="16.7109375" style="486" customWidth="1"/>
    <col min="4103" max="4103" width="1.7109375" style="486" customWidth="1"/>
    <col min="4104" max="4104" width="2.7109375" style="486" customWidth="1"/>
    <col min="4105" max="4106" width="7.5703125" style="486"/>
    <col min="4107" max="4107" width="11.5703125" style="486" customWidth="1"/>
    <col min="4108" max="4108" width="10.140625" style="486" customWidth="1"/>
    <col min="4109" max="4351" width="7.5703125" style="486"/>
    <col min="4352" max="4352" width="0.5703125" style="486" customWidth="1"/>
    <col min="4353" max="4353" width="2.85546875" style="486" customWidth="1"/>
    <col min="4354" max="4354" width="4" style="486" customWidth="1"/>
    <col min="4355" max="4355" width="40.5703125" style="486" customWidth="1"/>
    <col min="4356" max="4356" width="14.140625" style="486" customWidth="1"/>
    <col min="4357" max="4357" width="13.28515625" style="486" customWidth="1"/>
    <col min="4358" max="4358" width="16.7109375" style="486" customWidth="1"/>
    <col min="4359" max="4359" width="1.7109375" style="486" customWidth="1"/>
    <col min="4360" max="4360" width="2.7109375" style="486" customWidth="1"/>
    <col min="4361" max="4362" width="7.5703125" style="486"/>
    <col min="4363" max="4363" width="11.5703125" style="486" customWidth="1"/>
    <col min="4364" max="4364" width="10.140625" style="486" customWidth="1"/>
    <col min="4365" max="4607" width="7.5703125" style="486"/>
    <col min="4608" max="4608" width="0.5703125" style="486" customWidth="1"/>
    <col min="4609" max="4609" width="2.85546875" style="486" customWidth="1"/>
    <col min="4610" max="4610" width="4" style="486" customWidth="1"/>
    <col min="4611" max="4611" width="40.5703125" style="486" customWidth="1"/>
    <col min="4612" max="4612" width="14.140625" style="486" customWidth="1"/>
    <col min="4613" max="4613" width="13.28515625" style="486" customWidth="1"/>
    <col min="4614" max="4614" width="16.7109375" style="486" customWidth="1"/>
    <col min="4615" max="4615" width="1.7109375" style="486" customWidth="1"/>
    <col min="4616" max="4616" width="2.7109375" style="486" customWidth="1"/>
    <col min="4617" max="4618" width="7.5703125" style="486"/>
    <col min="4619" max="4619" width="11.5703125" style="486" customWidth="1"/>
    <col min="4620" max="4620" width="10.140625" style="486" customWidth="1"/>
    <col min="4621" max="4863" width="7.5703125" style="486"/>
    <col min="4864" max="4864" width="0.5703125" style="486" customWidth="1"/>
    <col min="4865" max="4865" width="2.85546875" style="486" customWidth="1"/>
    <col min="4866" max="4866" width="4" style="486" customWidth="1"/>
    <col min="4867" max="4867" width="40.5703125" style="486" customWidth="1"/>
    <col min="4868" max="4868" width="14.140625" style="486" customWidth="1"/>
    <col min="4869" max="4869" width="13.28515625" style="486" customWidth="1"/>
    <col min="4870" max="4870" width="16.7109375" style="486" customWidth="1"/>
    <col min="4871" max="4871" width="1.7109375" style="486" customWidth="1"/>
    <col min="4872" max="4872" width="2.7109375" style="486" customWidth="1"/>
    <col min="4873" max="4874" width="7.5703125" style="486"/>
    <col min="4875" max="4875" width="11.5703125" style="486" customWidth="1"/>
    <col min="4876" max="4876" width="10.140625" style="486" customWidth="1"/>
    <col min="4877" max="5119" width="7.5703125" style="486"/>
    <col min="5120" max="5120" width="0.5703125" style="486" customWidth="1"/>
    <col min="5121" max="5121" width="2.85546875" style="486" customWidth="1"/>
    <col min="5122" max="5122" width="4" style="486" customWidth="1"/>
    <col min="5123" max="5123" width="40.5703125" style="486" customWidth="1"/>
    <col min="5124" max="5124" width="14.140625" style="486" customWidth="1"/>
    <col min="5125" max="5125" width="13.28515625" style="486" customWidth="1"/>
    <col min="5126" max="5126" width="16.7109375" style="486" customWidth="1"/>
    <col min="5127" max="5127" width="1.7109375" style="486" customWidth="1"/>
    <col min="5128" max="5128" width="2.7109375" style="486" customWidth="1"/>
    <col min="5129" max="5130" width="7.5703125" style="486"/>
    <col min="5131" max="5131" width="11.5703125" style="486" customWidth="1"/>
    <col min="5132" max="5132" width="10.140625" style="486" customWidth="1"/>
    <col min="5133" max="5375" width="7.5703125" style="486"/>
    <col min="5376" max="5376" width="0.5703125" style="486" customWidth="1"/>
    <col min="5377" max="5377" width="2.85546875" style="486" customWidth="1"/>
    <col min="5378" max="5378" width="4" style="486" customWidth="1"/>
    <col min="5379" max="5379" width="40.5703125" style="486" customWidth="1"/>
    <col min="5380" max="5380" width="14.140625" style="486" customWidth="1"/>
    <col min="5381" max="5381" width="13.28515625" style="486" customWidth="1"/>
    <col min="5382" max="5382" width="16.7109375" style="486" customWidth="1"/>
    <col min="5383" max="5383" width="1.7109375" style="486" customWidth="1"/>
    <col min="5384" max="5384" width="2.7109375" style="486" customWidth="1"/>
    <col min="5385" max="5386" width="7.5703125" style="486"/>
    <col min="5387" max="5387" width="11.5703125" style="486" customWidth="1"/>
    <col min="5388" max="5388" width="10.140625" style="486" customWidth="1"/>
    <col min="5389" max="5631" width="7.5703125" style="486"/>
    <col min="5632" max="5632" width="0.5703125" style="486" customWidth="1"/>
    <col min="5633" max="5633" width="2.85546875" style="486" customWidth="1"/>
    <col min="5634" max="5634" width="4" style="486" customWidth="1"/>
    <col min="5635" max="5635" width="40.5703125" style="486" customWidth="1"/>
    <col min="5636" max="5636" width="14.140625" style="486" customWidth="1"/>
    <col min="5637" max="5637" width="13.28515625" style="486" customWidth="1"/>
    <col min="5638" max="5638" width="16.7109375" style="486" customWidth="1"/>
    <col min="5639" max="5639" width="1.7109375" style="486" customWidth="1"/>
    <col min="5640" max="5640" width="2.7109375" style="486" customWidth="1"/>
    <col min="5641" max="5642" width="7.5703125" style="486"/>
    <col min="5643" max="5643" width="11.5703125" style="486" customWidth="1"/>
    <col min="5644" max="5644" width="10.140625" style="486" customWidth="1"/>
    <col min="5645" max="5887" width="7.5703125" style="486"/>
    <col min="5888" max="5888" width="0.5703125" style="486" customWidth="1"/>
    <col min="5889" max="5889" width="2.85546875" style="486" customWidth="1"/>
    <col min="5890" max="5890" width="4" style="486" customWidth="1"/>
    <col min="5891" max="5891" width="40.5703125" style="486" customWidth="1"/>
    <col min="5892" max="5892" width="14.140625" style="486" customWidth="1"/>
    <col min="5893" max="5893" width="13.28515625" style="486" customWidth="1"/>
    <col min="5894" max="5894" width="16.7109375" style="486" customWidth="1"/>
    <col min="5895" max="5895" width="1.7109375" style="486" customWidth="1"/>
    <col min="5896" max="5896" width="2.7109375" style="486" customWidth="1"/>
    <col min="5897" max="5898" width="7.5703125" style="486"/>
    <col min="5899" max="5899" width="11.5703125" style="486" customWidth="1"/>
    <col min="5900" max="5900" width="10.140625" style="486" customWidth="1"/>
    <col min="5901" max="6143" width="7.5703125" style="486"/>
    <col min="6144" max="6144" width="0.5703125" style="486" customWidth="1"/>
    <col min="6145" max="6145" width="2.85546875" style="486" customWidth="1"/>
    <col min="6146" max="6146" width="4" style="486" customWidth="1"/>
    <col min="6147" max="6147" width="40.5703125" style="486" customWidth="1"/>
    <col min="6148" max="6148" width="14.140625" style="486" customWidth="1"/>
    <col min="6149" max="6149" width="13.28515625" style="486" customWidth="1"/>
    <col min="6150" max="6150" width="16.7109375" style="486" customWidth="1"/>
    <col min="6151" max="6151" width="1.7109375" style="486" customWidth="1"/>
    <col min="6152" max="6152" width="2.7109375" style="486" customWidth="1"/>
    <col min="6153" max="6154" width="7.5703125" style="486"/>
    <col min="6155" max="6155" width="11.5703125" style="486" customWidth="1"/>
    <col min="6156" max="6156" width="10.140625" style="486" customWidth="1"/>
    <col min="6157" max="6399" width="7.5703125" style="486"/>
    <col min="6400" max="6400" width="0.5703125" style="486" customWidth="1"/>
    <col min="6401" max="6401" width="2.85546875" style="486" customWidth="1"/>
    <col min="6402" max="6402" width="4" style="486" customWidth="1"/>
    <col min="6403" max="6403" width="40.5703125" style="486" customWidth="1"/>
    <col min="6404" max="6404" width="14.140625" style="486" customWidth="1"/>
    <col min="6405" max="6405" width="13.28515625" style="486" customWidth="1"/>
    <col min="6406" max="6406" width="16.7109375" style="486" customWidth="1"/>
    <col min="6407" max="6407" width="1.7109375" style="486" customWidth="1"/>
    <col min="6408" max="6408" width="2.7109375" style="486" customWidth="1"/>
    <col min="6409" max="6410" width="7.5703125" style="486"/>
    <col min="6411" max="6411" width="11.5703125" style="486" customWidth="1"/>
    <col min="6412" max="6412" width="10.140625" style="486" customWidth="1"/>
    <col min="6413" max="6655" width="7.5703125" style="486"/>
    <col min="6656" max="6656" width="0.5703125" style="486" customWidth="1"/>
    <col min="6657" max="6657" width="2.85546875" style="486" customWidth="1"/>
    <col min="6658" max="6658" width="4" style="486" customWidth="1"/>
    <col min="6659" max="6659" width="40.5703125" style="486" customWidth="1"/>
    <col min="6660" max="6660" width="14.140625" style="486" customWidth="1"/>
    <col min="6661" max="6661" width="13.28515625" style="486" customWidth="1"/>
    <col min="6662" max="6662" width="16.7109375" style="486" customWidth="1"/>
    <col min="6663" max="6663" width="1.7109375" style="486" customWidth="1"/>
    <col min="6664" max="6664" width="2.7109375" style="486" customWidth="1"/>
    <col min="6665" max="6666" width="7.5703125" style="486"/>
    <col min="6667" max="6667" width="11.5703125" style="486" customWidth="1"/>
    <col min="6668" max="6668" width="10.140625" style="486" customWidth="1"/>
    <col min="6669" max="6911" width="7.5703125" style="486"/>
    <col min="6912" max="6912" width="0.5703125" style="486" customWidth="1"/>
    <col min="6913" max="6913" width="2.85546875" style="486" customWidth="1"/>
    <col min="6914" max="6914" width="4" style="486" customWidth="1"/>
    <col min="6915" max="6915" width="40.5703125" style="486" customWidth="1"/>
    <col min="6916" max="6916" width="14.140625" style="486" customWidth="1"/>
    <col min="6917" max="6917" width="13.28515625" style="486" customWidth="1"/>
    <col min="6918" max="6918" width="16.7109375" style="486" customWidth="1"/>
    <col min="6919" max="6919" width="1.7109375" style="486" customWidth="1"/>
    <col min="6920" max="6920" width="2.7109375" style="486" customWidth="1"/>
    <col min="6921" max="6922" width="7.5703125" style="486"/>
    <col min="6923" max="6923" width="11.5703125" style="486" customWidth="1"/>
    <col min="6924" max="6924" width="10.140625" style="486" customWidth="1"/>
    <col min="6925" max="7167" width="7.5703125" style="486"/>
    <col min="7168" max="7168" width="0.5703125" style="486" customWidth="1"/>
    <col min="7169" max="7169" width="2.85546875" style="486" customWidth="1"/>
    <col min="7170" max="7170" width="4" style="486" customWidth="1"/>
    <col min="7171" max="7171" width="40.5703125" style="486" customWidth="1"/>
    <col min="7172" max="7172" width="14.140625" style="486" customWidth="1"/>
    <col min="7173" max="7173" width="13.28515625" style="486" customWidth="1"/>
    <col min="7174" max="7174" width="16.7109375" style="486" customWidth="1"/>
    <col min="7175" max="7175" width="1.7109375" style="486" customWidth="1"/>
    <col min="7176" max="7176" width="2.7109375" style="486" customWidth="1"/>
    <col min="7177" max="7178" width="7.5703125" style="486"/>
    <col min="7179" max="7179" width="11.5703125" style="486" customWidth="1"/>
    <col min="7180" max="7180" width="10.140625" style="486" customWidth="1"/>
    <col min="7181" max="7423" width="7.5703125" style="486"/>
    <col min="7424" max="7424" width="0.5703125" style="486" customWidth="1"/>
    <col min="7425" max="7425" width="2.85546875" style="486" customWidth="1"/>
    <col min="7426" max="7426" width="4" style="486" customWidth="1"/>
    <col min="7427" max="7427" width="40.5703125" style="486" customWidth="1"/>
    <col min="7428" max="7428" width="14.140625" style="486" customWidth="1"/>
    <col min="7429" max="7429" width="13.28515625" style="486" customWidth="1"/>
    <col min="7430" max="7430" width="16.7109375" style="486" customWidth="1"/>
    <col min="7431" max="7431" width="1.7109375" style="486" customWidth="1"/>
    <col min="7432" max="7432" width="2.7109375" style="486" customWidth="1"/>
    <col min="7433" max="7434" width="7.5703125" style="486"/>
    <col min="7435" max="7435" width="11.5703125" style="486" customWidth="1"/>
    <col min="7436" max="7436" width="10.140625" style="486" customWidth="1"/>
    <col min="7437" max="7679" width="7.5703125" style="486"/>
    <col min="7680" max="7680" width="0.5703125" style="486" customWidth="1"/>
    <col min="7681" max="7681" width="2.85546875" style="486" customWidth="1"/>
    <col min="7682" max="7682" width="4" style="486" customWidth="1"/>
    <col min="7683" max="7683" width="40.5703125" style="486" customWidth="1"/>
    <col min="7684" max="7684" width="14.140625" style="486" customWidth="1"/>
    <col min="7685" max="7685" width="13.28515625" style="486" customWidth="1"/>
    <col min="7686" max="7686" width="16.7109375" style="486" customWidth="1"/>
    <col min="7687" max="7687" width="1.7109375" style="486" customWidth="1"/>
    <col min="7688" max="7688" width="2.7109375" style="486" customWidth="1"/>
    <col min="7689" max="7690" width="7.5703125" style="486"/>
    <col min="7691" max="7691" width="11.5703125" style="486" customWidth="1"/>
    <col min="7692" max="7692" width="10.140625" style="486" customWidth="1"/>
    <col min="7693" max="7935" width="7.5703125" style="486"/>
    <col min="7936" max="7936" width="0.5703125" style="486" customWidth="1"/>
    <col min="7937" max="7937" width="2.85546875" style="486" customWidth="1"/>
    <col min="7938" max="7938" width="4" style="486" customWidth="1"/>
    <col min="7939" max="7939" width="40.5703125" style="486" customWidth="1"/>
    <col min="7940" max="7940" width="14.140625" style="486" customWidth="1"/>
    <col min="7941" max="7941" width="13.28515625" style="486" customWidth="1"/>
    <col min="7942" max="7942" width="16.7109375" style="486" customWidth="1"/>
    <col min="7943" max="7943" width="1.7109375" style="486" customWidth="1"/>
    <col min="7944" max="7944" width="2.7109375" style="486" customWidth="1"/>
    <col min="7945" max="7946" width="7.5703125" style="486"/>
    <col min="7947" max="7947" width="11.5703125" style="486" customWidth="1"/>
    <col min="7948" max="7948" width="10.140625" style="486" customWidth="1"/>
    <col min="7949" max="8191" width="7.5703125" style="486"/>
    <col min="8192" max="8192" width="0.5703125" style="486" customWidth="1"/>
    <col min="8193" max="8193" width="2.85546875" style="486" customWidth="1"/>
    <col min="8194" max="8194" width="4" style="486" customWidth="1"/>
    <col min="8195" max="8195" width="40.5703125" style="486" customWidth="1"/>
    <col min="8196" max="8196" width="14.140625" style="486" customWidth="1"/>
    <col min="8197" max="8197" width="13.28515625" style="486" customWidth="1"/>
    <col min="8198" max="8198" width="16.7109375" style="486" customWidth="1"/>
    <col min="8199" max="8199" width="1.7109375" style="486" customWidth="1"/>
    <col min="8200" max="8200" width="2.7109375" style="486" customWidth="1"/>
    <col min="8201" max="8202" width="7.5703125" style="486"/>
    <col min="8203" max="8203" width="11.5703125" style="486" customWidth="1"/>
    <col min="8204" max="8204" width="10.140625" style="486" customWidth="1"/>
    <col min="8205" max="8447" width="7.5703125" style="486"/>
    <col min="8448" max="8448" width="0.5703125" style="486" customWidth="1"/>
    <col min="8449" max="8449" width="2.85546875" style="486" customWidth="1"/>
    <col min="8450" max="8450" width="4" style="486" customWidth="1"/>
    <col min="8451" max="8451" width="40.5703125" style="486" customWidth="1"/>
    <col min="8452" max="8452" width="14.140625" style="486" customWidth="1"/>
    <col min="8453" max="8453" width="13.28515625" style="486" customWidth="1"/>
    <col min="8454" max="8454" width="16.7109375" style="486" customWidth="1"/>
    <col min="8455" max="8455" width="1.7109375" style="486" customWidth="1"/>
    <col min="8456" max="8456" width="2.7109375" style="486" customWidth="1"/>
    <col min="8457" max="8458" width="7.5703125" style="486"/>
    <col min="8459" max="8459" width="11.5703125" style="486" customWidth="1"/>
    <col min="8460" max="8460" width="10.140625" style="486" customWidth="1"/>
    <col min="8461" max="8703" width="7.5703125" style="486"/>
    <col min="8704" max="8704" width="0.5703125" style="486" customWidth="1"/>
    <col min="8705" max="8705" width="2.85546875" style="486" customWidth="1"/>
    <col min="8706" max="8706" width="4" style="486" customWidth="1"/>
    <col min="8707" max="8707" width="40.5703125" style="486" customWidth="1"/>
    <col min="8708" max="8708" width="14.140625" style="486" customWidth="1"/>
    <col min="8709" max="8709" width="13.28515625" style="486" customWidth="1"/>
    <col min="8710" max="8710" width="16.7109375" style="486" customWidth="1"/>
    <col min="8711" max="8711" width="1.7109375" style="486" customWidth="1"/>
    <col min="8712" max="8712" width="2.7109375" style="486" customWidth="1"/>
    <col min="8713" max="8714" width="7.5703125" style="486"/>
    <col min="8715" max="8715" width="11.5703125" style="486" customWidth="1"/>
    <col min="8716" max="8716" width="10.140625" style="486" customWidth="1"/>
    <col min="8717" max="8959" width="7.5703125" style="486"/>
    <col min="8960" max="8960" width="0.5703125" style="486" customWidth="1"/>
    <col min="8961" max="8961" width="2.85546875" style="486" customWidth="1"/>
    <col min="8962" max="8962" width="4" style="486" customWidth="1"/>
    <col min="8963" max="8963" width="40.5703125" style="486" customWidth="1"/>
    <col min="8964" max="8964" width="14.140625" style="486" customWidth="1"/>
    <col min="8965" max="8965" width="13.28515625" style="486" customWidth="1"/>
    <col min="8966" max="8966" width="16.7109375" style="486" customWidth="1"/>
    <col min="8967" max="8967" width="1.7109375" style="486" customWidth="1"/>
    <col min="8968" max="8968" width="2.7109375" style="486" customWidth="1"/>
    <col min="8969" max="8970" width="7.5703125" style="486"/>
    <col min="8971" max="8971" width="11.5703125" style="486" customWidth="1"/>
    <col min="8972" max="8972" width="10.140625" style="486" customWidth="1"/>
    <col min="8973" max="9215" width="7.5703125" style="486"/>
    <col min="9216" max="9216" width="0.5703125" style="486" customWidth="1"/>
    <col min="9217" max="9217" width="2.85546875" style="486" customWidth="1"/>
    <col min="9218" max="9218" width="4" style="486" customWidth="1"/>
    <col min="9219" max="9219" width="40.5703125" style="486" customWidth="1"/>
    <col min="9220" max="9220" width="14.140625" style="486" customWidth="1"/>
    <col min="9221" max="9221" width="13.28515625" style="486" customWidth="1"/>
    <col min="9222" max="9222" width="16.7109375" style="486" customWidth="1"/>
    <col min="9223" max="9223" width="1.7109375" style="486" customWidth="1"/>
    <col min="9224" max="9224" width="2.7109375" style="486" customWidth="1"/>
    <col min="9225" max="9226" width="7.5703125" style="486"/>
    <col min="9227" max="9227" width="11.5703125" style="486" customWidth="1"/>
    <col min="9228" max="9228" width="10.140625" style="486" customWidth="1"/>
    <col min="9229" max="9471" width="7.5703125" style="486"/>
    <col min="9472" max="9472" width="0.5703125" style="486" customWidth="1"/>
    <col min="9473" max="9473" width="2.85546875" style="486" customWidth="1"/>
    <col min="9474" max="9474" width="4" style="486" customWidth="1"/>
    <col min="9475" max="9475" width="40.5703125" style="486" customWidth="1"/>
    <col min="9476" max="9476" width="14.140625" style="486" customWidth="1"/>
    <col min="9477" max="9477" width="13.28515625" style="486" customWidth="1"/>
    <col min="9478" max="9478" width="16.7109375" style="486" customWidth="1"/>
    <col min="9479" max="9479" width="1.7109375" style="486" customWidth="1"/>
    <col min="9480" max="9480" width="2.7109375" style="486" customWidth="1"/>
    <col min="9481" max="9482" width="7.5703125" style="486"/>
    <col min="9483" max="9483" width="11.5703125" style="486" customWidth="1"/>
    <col min="9484" max="9484" width="10.140625" style="486" customWidth="1"/>
    <col min="9485" max="9727" width="7.5703125" style="486"/>
    <col min="9728" max="9728" width="0.5703125" style="486" customWidth="1"/>
    <col min="9729" max="9729" width="2.85546875" style="486" customWidth="1"/>
    <col min="9730" max="9730" width="4" style="486" customWidth="1"/>
    <col min="9731" max="9731" width="40.5703125" style="486" customWidth="1"/>
    <col min="9732" max="9732" width="14.140625" style="486" customWidth="1"/>
    <col min="9733" max="9733" width="13.28515625" style="486" customWidth="1"/>
    <col min="9734" max="9734" width="16.7109375" style="486" customWidth="1"/>
    <col min="9735" max="9735" width="1.7109375" style="486" customWidth="1"/>
    <col min="9736" max="9736" width="2.7109375" style="486" customWidth="1"/>
    <col min="9737" max="9738" width="7.5703125" style="486"/>
    <col min="9739" max="9739" width="11.5703125" style="486" customWidth="1"/>
    <col min="9740" max="9740" width="10.140625" style="486" customWidth="1"/>
    <col min="9741" max="9983" width="7.5703125" style="486"/>
    <col min="9984" max="9984" width="0.5703125" style="486" customWidth="1"/>
    <col min="9985" max="9985" width="2.85546875" style="486" customWidth="1"/>
    <col min="9986" max="9986" width="4" style="486" customWidth="1"/>
    <col min="9987" max="9987" width="40.5703125" style="486" customWidth="1"/>
    <col min="9988" max="9988" width="14.140625" style="486" customWidth="1"/>
    <col min="9989" max="9989" width="13.28515625" style="486" customWidth="1"/>
    <col min="9990" max="9990" width="16.7109375" style="486" customWidth="1"/>
    <col min="9991" max="9991" width="1.7109375" style="486" customWidth="1"/>
    <col min="9992" max="9992" width="2.7109375" style="486" customWidth="1"/>
    <col min="9993" max="9994" width="7.5703125" style="486"/>
    <col min="9995" max="9995" width="11.5703125" style="486" customWidth="1"/>
    <col min="9996" max="9996" width="10.140625" style="486" customWidth="1"/>
    <col min="9997" max="10239" width="7.5703125" style="486"/>
    <col min="10240" max="10240" width="0.5703125" style="486" customWidth="1"/>
    <col min="10241" max="10241" width="2.85546875" style="486" customWidth="1"/>
    <col min="10242" max="10242" width="4" style="486" customWidth="1"/>
    <col min="10243" max="10243" width="40.5703125" style="486" customWidth="1"/>
    <col min="10244" max="10244" width="14.140625" style="486" customWidth="1"/>
    <col min="10245" max="10245" width="13.28515625" style="486" customWidth="1"/>
    <col min="10246" max="10246" width="16.7109375" style="486" customWidth="1"/>
    <col min="10247" max="10247" width="1.7109375" style="486" customWidth="1"/>
    <col min="10248" max="10248" width="2.7109375" style="486" customWidth="1"/>
    <col min="10249" max="10250" width="7.5703125" style="486"/>
    <col min="10251" max="10251" width="11.5703125" style="486" customWidth="1"/>
    <col min="10252" max="10252" width="10.140625" style="486" customWidth="1"/>
    <col min="10253" max="10495" width="7.5703125" style="486"/>
    <col min="10496" max="10496" width="0.5703125" style="486" customWidth="1"/>
    <col min="10497" max="10497" width="2.85546875" style="486" customWidth="1"/>
    <col min="10498" max="10498" width="4" style="486" customWidth="1"/>
    <col min="10499" max="10499" width="40.5703125" style="486" customWidth="1"/>
    <col min="10500" max="10500" width="14.140625" style="486" customWidth="1"/>
    <col min="10501" max="10501" width="13.28515625" style="486" customWidth="1"/>
    <col min="10502" max="10502" width="16.7109375" style="486" customWidth="1"/>
    <col min="10503" max="10503" width="1.7109375" style="486" customWidth="1"/>
    <col min="10504" max="10504" width="2.7109375" style="486" customWidth="1"/>
    <col min="10505" max="10506" width="7.5703125" style="486"/>
    <col min="10507" max="10507" width="11.5703125" style="486" customWidth="1"/>
    <col min="10508" max="10508" width="10.140625" style="486" customWidth="1"/>
    <col min="10509" max="10751" width="7.5703125" style="486"/>
    <col min="10752" max="10752" width="0.5703125" style="486" customWidth="1"/>
    <col min="10753" max="10753" width="2.85546875" style="486" customWidth="1"/>
    <col min="10754" max="10754" width="4" style="486" customWidth="1"/>
    <col min="10755" max="10755" width="40.5703125" style="486" customWidth="1"/>
    <col min="10756" max="10756" width="14.140625" style="486" customWidth="1"/>
    <col min="10757" max="10757" width="13.28515625" style="486" customWidth="1"/>
    <col min="10758" max="10758" width="16.7109375" style="486" customWidth="1"/>
    <col min="10759" max="10759" width="1.7109375" style="486" customWidth="1"/>
    <col min="10760" max="10760" width="2.7109375" style="486" customWidth="1"/>
    <col min="10761" max="10762" width="7.5703125" style="486"/>
    <col min="10763" max="10763" width="11.5703125" style="486" customWidth="1"/>
    <col min="10764" max="10764" width="10.140625" style="486" customWidth="1"/>
    <col min="10765" max="11007" width="7.5703125" style="486"/>
    <col min="11008" max="11008" width="0.5703125" style="486" customWidth="1"/>
    <col min="11009" max="11009" width="2.85546875" style="486" customWidth="1"/>
    <col min="11010" max="11010" width="4" style="486" customWidth="1"/>
    <col min="11011" max="11011" width="40.5703125" style="486" customWidth="1"/>
    <col min="11012" max="11012" width="14.140625" style="486" customWidth="1"/>
    <col min="11013" max="11013" width="13.28515625" style="486" customWidth="1"/>
    <col min="11014" max="11014" width="16.7109375" style="486" customWidth="1"/>
    <col min="11015" max="11015" width="1.7109375" style="486" customWidth="1"/>
    <col min="11016" max="11016" width="2.7109375" style="486" customWidth="1"/>
    <col min="11017" max="11018" width="7.5703125" style="486"/>
    <col min="11019" max="11019" width="11.5703125" style="486" customWidth="1"/>
    <col min="11020" max="11020" width="10.140625" style="486" customWidth="1"/>
    <col min="11021" max="11263" width="7.5703125" style="486"/>
    <col min="11264" max="11264" width="0.5703125" style="486" customWidth="1"/>
    <col min="11265" max="11265" width="2.85546875" style="486" customWidth="1"/>
    <col min="11266" max="11266" width="4" style="486" customWidth="1"/>
    <col min="11267" max="11267" width="40.5703125" style="486" customWidth="1"/>
    <col min="11268" max="11268" width="14.140625" style="486" customWidth="1"/>
    <col min="11269" max="11269" width="13.28515625" style="486" customWidth="1"/>
    <col min="11270" max="11270" width="16.7109375" style="486" customWidth="1"/>
    <col min="11271" max="11271" width="1.7109375" style="486" customWidth="1"/>
    <col min="11272" max="11272" width="2.7109375" style="486" customWidth="1"/>
    <col min="11273" max="11274" width="7.5703125" style="486"/>
    <col min="11275" max="11275" width="11.5703125" style="486" customWidth="1"/>
    <col min="11276" max="11276" width="10.140625" style="486" customWidth="1"/>
    <col min="11277" max="11519" width="7.5703125" style="486"/>
    <col min="11520" max="11520" width="0.5703125" style="486" customWidth="1"/>
    <col min="11521" max="11521" width="2.85546875" style="486" customWidth="1"/>
    <col min="11522" max="11522" width="4" style="486" customWidth="1"/>
    <col min="11523" max="11523" width="40.5703125" style="486" customWidth="1"/>
    <col min="11524" max="11524" width="14.140625" style="486" customWidth="1"/>
    <col min="11525" max="11525" width="13.28515625" style="486" customWidth="1"/>
    <col min="11526" max="11526" width="16.7109375" style="486" customWidth="1"/>
    <col min="11527" max="11527" width="1.7109375" style="486" customWidth="1"/>
    <col min="11528" max="11528" width="2.7109375" style="486" customWidth="1"/>
    <col min="11529" max="11530" width="7.5703125" style="486"/>
    <col min="11531" max="11531" width="11.5703125" style="486" customWidth="1"/>
    <col min="11532" max="11532" width="10.140625" style="486" customWidth="1"/>
    <col min="11533" max="11775" width="7.5703125" style="486"/>
    <col min="11776" max="11776" width="0.5703125" style="486" customWidth="1"/>
    <col min="11777" max="11777" width="2.85546875" style="486" customWidth="1"/>
    <col min="11778" max="11778" width="4" style="486" customWidth="1"/>
    <col min="11779" max="11779" width="40.5703125" style="486" customWidth="1"/>
    <col min="11780" max="11780" width="14.140625" style="486" customWidth="1"/>
    <col min="11781" max="11781" width="13.28515625" style="486" customWidth="1"/>
    <col min="11782" max="11782" width="16.7109375" style="486" customWidth="1"/>
    <col min="11783" max="11783" width="1.7109375" style="486" customWidth="1"/>
    <col min="11784" max="11784" width="2.7109375" style="486" customWidth="1"/>
    <col min="11785" max="11786" width="7.5703125" style="486"/>
    <col min="11787" max="11787" width="11.5703125" style="486" customWidth="1"/>
    <col min="11788" max="11788" width="10.140625" style="486" customWidth="1"/>
    <col min="11789" max="12031" width="7.5703125" style="486"/>
    <col min="12032" max="12032" width="0.5703125" style="486" customWidth="1"/>
    <col min="12033" max="12033" width="2.85546875" style="486" customWidth="1"/>
    <col min="12034" max="12034" width="4" style="486" customWidth="1"/>
    <col min="12035" max="12035" width="40.5703125" style="486" customWidth="1"/>
    <col min="12036" max="12036" width="14.140625" style="486" customWidth="1"/>
    <col min="12037" max="12037" width="13.28515625" style="486" customWidth="1"/>
    <col min="12038" max="12038" width="16.7109375" style="486" customWidth="1"/>
    <col min="12039" max="12039" width="1.7109375" style="486" customWidth="1"/>
    <col min="12040" max="12040" width="2.7109375" style="486" customWidth="1"/>
    <col min="12041" max="12042" width="7.5703125" style="486"/>
    <col min="12043" max="12043" width="11.5703125" style="486" customWidth="1"/>
    <col min="12044" max="12044" width="10.140625" style="486" customWidth="1"/>
    <col min="12045" max="12287" width="7.5703125" style="486"/>
    <col min="12288" max="12288" width="0.5703125" style="486" customWidth="1"/>
    <col min="12289" max="12289" width="2.85546875" style="486" customWidth="1"/>
    <col min="12290" max="12290" width="4" style="486" customWidth="1"/>
    <col min="12291" max="12291" width="40.5703125" style="486" customWidth="1"/>
    <col min="12292" max="12292" width="14.140625" style="486" customWidth="1"/>
    <col min="12293" max="12293" width="13.28515625" style="486" customWidth="1"/>
    <col min="12294" max="12294" width="16.7109375" style="486" customWidth="1"/>
    <col min="12295" max="12295" width="1.7109375" style="486" customWidth="1"/>
    <col min="12296" max="12296" width="2.7109375" style="486" customWidth="1"/>
    <col min="12297" max="12298" width="7.5703125" style="486"/>
    <col min="12299" max="12299" width="11.5703125" style="486" customWidth="1"/>
    <col min="12300" max="12300" width="10.140625" style="486" customWidth="1"/>
    <col min="12301" max="12543" width="7.5703125" style="486"/>
    <col min="12544" max="12544" width="0.5703125" style="486" customWidth="1"/>
    <col min="12545" max="12545" width="2.85546875" style="486" customWidth="1"/>
    <col min="12546" max="12546" width="4" style="486" customWidth="1"/>
    <col min="12547" max="12547" width="40.5703125" style="486" customWidth="1"/>
    <col min="12548" max="12548" width="14.140625" style="486" customWidth="1"/>
    <col min="12549" max="12549" width="13.28515625" style="486" customWidth="1"/>
    <col min="12550" max="12550" width="16.7109375" style="486" customWidth="1"/>
    <col min="12551" max="12551" width="1.7109375" style="486" customWidth="1"/>
    <col min="12552" max="12552" width="2.7109375" style="486" customWidth="1"/>
    <col min="12553" max="12554" width="7.5703125" style="486"/>
    <col min="12555" max="12555" width="11.5703125" style="486" customWidth="1"/>
    <col min="12556" max="12556" width="10.140625" style="486" customWidth="1"/>
    <col min="12557" max="12799" width="7.5703125" style="486"/>
    <col min="12800" max="12800" width="0.5703125" style="486" customWidth="1"/>
    <col min="12801" max="12801" width="2.85546875" style="486" customWidth="1"/>
    <col min="12802" max="12802" width="4" style="486" customWidth="1"/>
    <col min="12803" max="12803" width="40.5703125" style="486" customWidth="1"/>
    <col min="12804" max="12804" width="14.140625" style="486" customWidth="1"/>
    <col min="12805" max="12805" width="13.28515625" style="486" customWidth="1"/>
    <col min="12806" max="12806" width="16.7109375" style="486" customWidth="1"/>
    <col min="12807" max="12807" width="1.7109375" style="486" customWidth="1"/>
    <col min="12808" max="12808" width="2.7109375" style="486" customWidth="1"/>
    <col min="12809" max="12810" width="7.5703125" style="486"/>
    <col min="12811" max="12811" width="11.5703125" style="486" customWidth="1"/>
    <col min="12812" max="12812" width="10.140625" style="486" customWidth="1"/>
    <col min="12813" max="13055" width="7.5703125" style="486"/>
    <col min="13056" max="13056" width="0.5703125" style="486" customWidth="1"/>
    <col min="13057" max="13057" width="2.85546875" style="486" customWidth="1"/>
    <col min="13058" max="13058" width="4" style="486" customWidth="1"/>
    <col min="13059" max="13059" width="40.5703125" style="486" customWidth="1"/>
    <col min="13060" max="13060" width="14.140625" style="486" customWidth="1"/>
    <col min="13061" max="13061" width="13.28515625" style="486" customWidth="1"/>
    <col min="13062" max="13062" width="16.7109375" style="486" customWidth="1"/>
    <col min="13063" max="13063" width="1.7109375" style="486" customWidth="1"/>
    <col min="13064" max="13064" width="2.7109375" style="486" customWidth="1"/>
    <col min="13065" max="13066" width="7.5703125" style="486"/>
    <col min="13067" max="13067" width="11.5703125" style="486" customWidth="1"/>
    <col min="13068" max="13068" width="10.140625" style="486" customWidth="1"/>
    <col min="13069" max="13311" width="7.5703125" style="486"/>
    <col min="13312" max="13312" width="0.5703125" style="486" customWidth="1"/>
    <col min="13313" max="13313" width="2.85546875" style="486" customWidth="1"/>
    <col min="13314" max="13314" width="4" style="486" customWidth="1"/>
    <col min="13315" max="13315" width="40.5703125" style="486" customWidth="1"/>
    <col min="13316" max="13316" width="14.140625" style="486" customWidth="1"/>
    <col min="13317" max="13317" width="13.28515625" style="486" customWidth="1"/>
    <col min="13318" max="13318" width="16.7109375" style="486" customWidth="1"/>
    <col min="13319" max="13319" width="1.7109375" style="486" customWidth="1"/>
    <col min="13320" max="13320" width="2.7109375" style="486" customWidth="1"/>
    <col min="13321" max="13322" width="7.5703125" style="486"/>
    <col min="13323" max="13323" width="11.5703125" style="486" customWidth="1"/>
    <col min="13324" max="13324" width="10.140625" style="486" customWidth="1"/>
    <col min="13325" max="13567" width="7.5703125" style="486"/>
    <col min="13568" max="13568" width="0.5703125" style="486" customWidth="1"/>
    <col min="13569" max="13569" width="2.85546875" style="486" customWidth="1"/>
    <col min="13570" max="13570" width="4" style="486" customWidth="1"/>
    <col min="13571" max="13571" width="40.5703125" style="486" customWidth="1"/>
    <col min="13572" max="13572" width="14.140625" style="486" customWidth="1"/>
    <col min="13573" max="13573" width="13.28515625" style="486" customWidth="1"/>
    <col min="13574" max="13574" width="16.7109375" style="486" customWidth="1"/>
    <col min="13575" max="13575" width="1.7109375" style="486" customWidth="1"/>
    <col min="13576" max="13576" width="2.7109375" style="486" customWidth="1"/>
    <col min="13577" max="13578" width="7.5703125" style="486"/>
    <col min="13579" max="13579" width="11.5703125" style="486" customWidth="1"/>
    <col min="13580" max="13580" width="10.140625" style="486" customWidth="1"/>
    <col min="13581" max="13823" width="7.5703125" style="486"/>
    <col min="13824" max="13824" width="0.5703125" style="486" customWidth="1"/>
    <col min="13825" max="13825" width="2.85546875" style="486" customWidth="1"/>
    <col min="13826" max="13826" width="4" style="486" customWidth="1"/>
    <col min="13827" max="13827" width="40.5703125" style="486" customWidth="1"/>
    <col min="13828" max="13828" width="14.140625" style="486" customWidth="1"/>
    <col min="13829" max="13829" width="13.28515625" style="486" customWidth="1"/>
    <col min="13830" max="13830" width="16.7109375" style="486" customWidth="1"/>
    <col min="13831" max="13831" width="1.7109375" style="486" customWidth="1"/>
    <col min="13832" max="13832" width="2.7109375" style="486" customWidth="1"/>
    <col min="13833" max="13834" width="7.5703125" style="486"/>
    <col min="13835" max="13835" width="11.5703125" style="486" customWidth="1"/>
    <col min="13836" max="13836" width="10.140625" style="486" customWidth="1"/>
    <col min="13837" max="14079" width="7.5703125" style="486"/>
    <col min="14080" max="14080" width="0.5703125" style="486" customWidth="1"/>
    <col min="14081" max="14081" width="2.85546875" style="486" customWidth="1"/>
    <col min="14082" max="14082" width="4" style="486" customWidth="1"/>
    <col min="14083" max="14083" width="40.5703125" style="486" customWidth="1"/>
    <col min="14084" max="14084" width="14.140625" style="486" customWidth="1"/>
    <col min="14085" max="14085" width="13.28515625" style="486" customWidth="1"/>
    <col min="14086" max="14086" width="16.7109375" style="486" customWidth="1"/>
    <col min="14087" max="14087" width="1.7109375" style="486" customWidth="1"/>
    <col min="14088" max="14088" width="2.7109375" style="486" customWidth="1"/>
    <col min="14089" max="14090" width="7.5703125" style="486"/>
    <col min="14091" max="14091" width="11.5703125" style="486" customWidth="1"/>
    <col min="14092" max="14092" width="10.140625" style="486" customWidth="1"/>
    <col min="14093" max="14335" width="7.5703125" style="486"/>
    <col min="14336" max="14336" width="0.5703125" style="486" customWidth="1"/>
    <col min="14337" max="14337" width="2.85546875" style="486" customWidth="1"/>
    <col min="14338" max="14338" width="4" style="486" customWidth="1"/>
    <col min="14339" max="14339" width="40.5703125" style="486" customWidth="1"/>
    <col min="14340" max="14340" width="14.140625" style="486" customWidth="1"/>
    <col min="14341" max="14341" width="13.28515625" style="486" customWidth="1"/>
    <col min="14342" max="14342" width="16.7109375" style="486" customWidth="1"/>
    <col min="14343" max="14343" width="1.7109375" style="486" customWidth="1"/>
    <col min="14344" max="14344" width="2.7109375" style="486" customWidth="1"/>
    <col min="14345" max="14346" width="7.5703125" style="486"/>
    <col min="14347" max="14347" width="11.5703125" style="486" customWidth="1"/>
    <col min="14348" max="14348" width="10.140625" style="486" customWidth="1"/>
    <col min="14349" max="14591" width="7.5703125" style="486"/>
    <col min="14592" max="14592" width="0.5703125" style="486" customWidth="1"/>
    <col min="14593" max="14593" width="2.85546875" style="486" customWidth="1"/>
    <col min="14594" max="14594" width="4" style="486" customWidth="1"/>
    <col min="14595" max="14595" width="40.5703125" style="486" customWidth="1"/>
    <col min="14596" max="14596" width="14.140625" style="486" customWidth="1"/>
    <col min="14597" max="14597" width="13.28515625" style="486" customWidth="1"/>
    <col min="14598" max="14598" width="16.7109375" style="486" customWidth="1"/>
    <col min="14599" max="14599" width="1.7109375" style="486" customWidth="1"/>
    <col min="14600" max="14600" width="2.7109375" style="486" customWidth="1"/>
    <col min="14601" max="14602" width="7.5703125" style="486"/>
    <col min="14603" max="14603" width="11.5703125" style="486" customWidth="1"/>
    <col min="14604" max="14604" width="10.140625" style="486" customWidth="1"/>
    <col min="14605" max="14847" width="7.5703125" style="486"/>
    <col min="14848" max="14848" width="0.5703125" style="486" customWidth="1"/>
    <col min="14849" max="14849" width="2.85546875" style="486" customWidth="1"/>
    <col min="14850" max="14850" width="4" style="486" customWidth="1"/>
    <col min="14851" max="14851" width="40.5703125" style="486" customWidth="1"/>
    <col min="14852" max="14852" width="14.140625" style="486" customWidth="1"/>
    <col min="14853" max="14853" width="13.28515625" style="486" customWidth="1"/>
    <col min="14854" max="14854" width="16.7109375" style="486" customWidth="1"/>
    <col min="14855" max="14855" width="1.7109375" style="486" customWidth="1"/>
    <col min="14856" max="14856" width="2.7109375" style="486" customWidth="1"/>
    <col min="14857" max="14858" width="7.5703125" style="486"/>
    <col min="14859" max="14859" width="11.5703125" style="486" customWidth="1"/>
    <col min="14860" max="14860" width="10.140625" style="486" customWidth="1"/>
    <col min="14861" max="15103" width="7.5703125" style="486"/>
    <col min="15104" max="15104" width="0.5703125" style="486" customWidth="1"/>
    <col min="15105" max="15105" width="2.85546875" style="486" customWidth="1"/>
    <col min="15106" max="15106" width="4" style="486" customWidth="1"/>
    <col min="15107" max="15107" width="40.5703125" style="486" customWidth="1"/>
    <col min="15108" max="15108" width="14.140625" style="486" customWidth="1"/>
    <col min="15109" max="15109" width="13.28515625" style="486" customWidth="1"/>
    <col min="15110" max="15110" width="16.7109375" style="486" customWidth="1"/>
    <col min="15111" max="15111" width="1.7109375" style="486" customWidth="1"/>
    <col min="15112" max="15112" width="2.7109375" style="486" customWidth="1"/>
    <col min="15113" max="15114" width="7.5703125" style="486"/>
    <col min="15115" max="15115" width="11.5703125" style="486" customWidth="1"/>
    <col min="15116" max="15116" width="10.140625" style="486" customWidth="1"/>
    <col min="15117" max="15359" width="7.5703125" style="486"/>
    <col min="15360" max="15360" width="0.5703125" style="486" customWidth="1"/>
    <col min="15361" max="15361" width="2.85546875" style="486" customWidth="1"/>
    <col min="15362" max="15362" width="4" style="486" customWidth="1"/>
    <col min="15363" max="15363" width="40.5703125" style="486" customWidth="1"/>
    <col min="15364" max="15364" width="14.140625" style="486" customWidth="1"/>
    <col min="15365" max="15365" width="13.28515625" style="486" customWidth="1"/>
    <col min="15366" max="15366" width="16.7109375" style="486" customWidth="1"/>
    <col min="15367" max="15367" width="1.7109375" style="486" customWidth="1"/>
    <col min="15368" max="15368" width="2.7109375" style="486" customWidth="1"/>
    <col min="15369" max="15370" width="7.5703125" style="486"/>
    <col min="15371" max="15371" width="11.5703125" style="486" customWidth="1"/>
    <col min="15372" max="15372" width="10.140625" style="486" customWidth="1"/>
    <col min="15373" max="15615" width="7.5703125" style="486"/>
    <col min="15616" max="15616" width="0.5703125" style="486" customWidth="1"/>
    <col min="15617" max="15617" width="2.85546875" style="486" customWidth="1"/>
    <col min="15618" max="15618" width="4" style="486" customWidth="1"/>
    <col min="15619" max="15619" width="40.5703125" style="486" customWidth="1"/>
    <col min="15620" max="15620" width="14.140625" style="486" customWidth="1"/>
    <col min="15621" max="15621" width="13.28515625" style="486" customWidth="1"/>
    <col min="15622" max="15622" width="16.7109375" style="486" customWidth="1"/>
    <col min="15623" max="15623" width="1.7109375" style="486" customWidth="1"/>
    <col min="15624" max="15624" width="2.7109375" style="486" customWidth="1"/>
    <col min="15625" max="15626" width="7.5703125" style="486"/>
    <col min="15627" max="15627" width="11.5703125" style="486" customWidth="1"/>
    <col min="15628" max="15628" width="10.140625" style="486" customWidth="1"/>
    <col min="15629" max="15871" width="7.5703125" style="486"/>
    <col min="15872" max="15872" width="0.5703125" style="486" customWidth="1"/>
    <col min="15873" max="15873" width="2.85546875" style="486" customWidth="1"/>
    <col min="15874" max="15874" width="4" style="486" customWidth="1"/>
    <col min="15875" max="15875" width="40.5703125" style="486" customWidth="1"/>
    <col min="15876" max="15876" width="14.140625" style="486" customWidth="1"/>
    <col min="15877" max="15877" width="13.28515625" style="486" customWidth="1"/>
    <col min="15878" max="15878" width="16.7109375" style="486" customWidth="1"/>
    <col min="15879" max="15879" width="1.7109375" style="486" customWidth="1"/>
    <col min="15880" max="15880" width="2.7109375" style="486" customWidth="1"/>
    <col min="15881" max="15882" width="7.5703125" style="486"/>
    <col min="15883" max="15883" width="11.5703125" style="486" customWidth="1"/>
    <col min="15884" max="15884" width="10.140625" style="486" customWidth="1"/>
    <col min="15885" max="16127" width="7.5703125" style="486"/>
    <col min="16128" max="16128" width="0.5703125" style="486" customWidth="1"/>
    <col min="16129" max="16129" width="2.85546875" style="486" customWidth="1"/>
    <col min="16130" max="16130" width="4" style="486" customWidth="1"/>
    <col min="16131" max="16131" width="40.5703125" style="486" customWidth="1"/>
    <col min="16132" max="16132" width="14.140625" style="486" customWidth="1"/>
    <col min="16133" max="16133" width="13.28515625" style="486" customWidth="1"/>
    <col min="16134" max="16134" width="16.7109375" style="486" customWidth="1"/>
    <col min="16135" max="16135" width="1.7109375" style="486" customWidth="1"/>
    <col min="16136" max="16136" width="2.7109375" style="486" customWidth="1"/>
    <col min="16137" max="16138" width="7.5703125" style="486"/>
    <col min="16139" max="16139" width="11.5703125" style="486" customWidth="1"/>
    <col min="16140" max="16140" width="10.140625" style="486" customWidth="1"/>
    <col min="16141" max="16384" width="7.5703125" style="486"/>
  </cols>
  <sheetData>
    <row r="1" spans="1:8">
      <c r="G1" s="488"/>
      <c r="H1" s="2380" t="s">
        <v>110</v>
      </c>
    </row>
    <row r="2" spans="1:8">
      <c r="H2" s="2381" t="s">
        <v>111</v>
      </c>
    </row>
    <row r="3" spans="1:8" ht="10.15" customHeight="1">
      <c r="E3" s="488"/>
      <c r="F3" s="488"/>
      <c r="H3" s="489"/>
    </row>
    <row r="4" spans="1:8" ht="10.15" customHeight="1">
      <c r="E4" s="488"/>
      <c r="F4" s="488"/>
      <c r="G4" s="488"/>
      <c r="H4" s="489"/>
    </row>
    <row r="5" spans="1:8" ht="20.100000000000001" customHeight="1">
      <c r="B5" s="490" t="s">
        <v>1461</v>
      </c>
      <c r="C5" s="491" t="s">
        <v>1338</v>
      </c>
      <c r="D5" s="492"/>
      <c r="E5" s="488"/>
      <c r="F5" s="488"/>
      <c r="G5" s="488"/>
    </row>
    <row r="6" spans="1:8" s="1954" customFormat="1" ht="20.100000000000001" customHeight="1">
      <c r="B6" s="1955"/>
      <c r="C6" s="1956" t="s">
        <v>1337</v>
      </c>
      <c r="D6" s="1957"/>
      <c r="E6" s="1958"/>
      <c r="F6" s="1958"/>
      <c r="G6" s="1958"/>
      <c r="H6" s="1959"/>
    </row>
    <row r="7" spans="1:8" ht="16.5" customHeight="1">
      <c r="B7" s="494" t="s">
        <v>1462</v>
      </c>
      <c r="C7" s="495" t="s">
        <v>745</v>
      </c>
      <c r="D7" s="496"/>
      <c r="E7" s="488"/>
      <c r="F7" s="488"/>
      <c r="G7" s="488"/>
    </row>
    <row r="8" spans="1:8" ht="15" customHeight="1">
      <c r="B8" s="494"/>
      <c r="C8" s="495" t="s">
        <v>1208</v>
      </c>
      <c r="D8" s="496"/>
      <c r="E8" s="488"/>
      <c r="F8" s="488"/>
      <c r="G8" s="488"/>
    </row>
    <row r="9" spans="1:8" ht="10.15" customHeight="1" thickBot="1">
      <c r="A9" s="495"/>
      <c r="E9" s="488"/>
      <c r="F9" s="488"/>
      <c r="G9" s="488"/>
    </row>
    <row r="10" spans="1:8" ht="8.1" customHeight="1" thickTop="1">
      <c r="A10" s="497"/>
      <c r="B10" s="498"/>
      <c r="C10" s="497"/>
      <c r="D10" s="499"/>
      <c r="E10" s="500"/>
      <c r="F10" s="500"/>
      <c r="G10" s="500"/>
      <c r="H10" s="501"/>
    </row>
    <row r="11" spans="1:8" s="507" customFormat="1" ht="13.5">
      <c r="A11" s="502"/>
      <c r="B11" s="503" t="s">
        <v>702</v>
      </c>
      <c r="C11" s="504"/>
      <c r="D11" s="505" t="s">
        <v>1</v>
      </c>
      <c r="E11" s="477" t="s">
        <v>2</v>
      </c>
      <c r="F11" s="477" t="s">
        <v>570</v>
      </c>
      <c r="G11" s="477" t="s">
        <v>34</v>
      </c>
      <c r="H11" s="506"/>
    </row>
    <row r="12" spans="1:8" s="507" customFormat="1" ht="13.5">
      <c r="A12" s="502"/>
      <c r="B12" s="508" t="s">
        <v>705</v>
      </c>
      <c r="C12" s="509"/>
      <c r="D12" s="510" t="s">
        <v>6</v>
      </c>
      <c r="E12" s="478" t="s">
        <v>7</v>
      </c>
      <c r="F12" s="478" t="s">
        <v>571</v>
      </c>
      <c r="G12" s="478" t="s">
        <v>36</v>
      </c>
      <c r="H12" s="506"/>
    </row>
    <row r="13" spans="1:8" ht="8.1" customHeight="1">
      <c r="A13" s="511"/>
      <c r="B13" s="511"/>
      <c r="C13" s="511"/>
      <c r="D13" s="512"/>
      <c r="E13" s="511"/>
      <c r="F13" s="511"/>
      <c r="G13" s="511"/>
      <c r="H13" s="513"/>
    </row>
    <row r="14" spans="1:8" ht="8.1" customHeight="1">
      <c r="A14" s="514"/>
      <c r="B14" s="514"/>
      <c r="C14" s="514"/>
      <c r="D14" s="515"/>
      <c r="E14" s="514"/>
      <c r="F14" s="514"/>
      <c r="G14" s="514"/>
      <c r="H14" s="516"/>
    </row>
    <row r="15" spans="1:8" s="539" customFormat="1" ht="15" customHeight="1">
      <c r="A15" s="535"/>
      <c r="B15" s="548" t="s">
        <v>2</v>
      </c>
      <c r="C15" s="525"/>
      <c r="D15" s="1642">
        <v>2023</v>
      </c>
      <c r="E15" s="518">
        <f t="shared" ref="E15:G16" si="0">SUM(E18,E21,E24,E27,E30,E33,E36,E39,E42,E45,E48)</f>
        <v>558692</v>
      </c>
      <c r="F15" s="518">
        <f t="shared" si="0"/>
        <v>257467</v>
      </c>
      <c r="G15" s="518">
        <f t="shared" si="0"/>
        <v>301225</v>
      </c>
      <c r="H15" s="525"/>
    </row>
    <row r="16" spans="1:8" s="539" customFormat="1" ht="15" customHeight="1">
      <c r="A16" s="535"/>
      <c r="B16" s="508" t="s">
        <v>7</v>
      </c>
      <c r="C16" s="525"/>
      <c r="D16" s="1642">
        <v>2024</v>
      </c>
      <c r="E16" s="518">
        <f t="shared" si="0"/>
        <v>639754</v>
      </c>
      <c r="F16" s="518">
        <f t="shared" si="0"/>
        <v>293909</v>
      </c>
      <c r="G16" s="518">
        <f t="shared" si="0"/>
        <v>345845</v>
      </c>
      <c r="H16" s="525"/>
    </row>
    <row r="17" spans="1:8" s="539" customFormat="1" ht="15" customHeight="1">
      <c r="A17" s="535"/>
      <c r="B17" s="508"/>
      <c r="C17" s="525"/>
      <c r="D17" s="519"/>
      <c r="E17" s="518"/>
      <c r="F17" s="518"/>
      <c r="G17" s="518"/>
      <c r="H17" s="525"/>
    </row>
    <row r="18" spans="1:8" s="539" customFormat="1" ht="15" customHeight="1">
      <c r="A18" s="535"/>
      <c r="B18" s="548" t="s">
        <v>1126</v>
      </c>
      <c r="C18" s="553"/>
      <c r="D18" s="519">
        <v>2023</v>
      </c>
      <c r="E18" s="1646">
        <v>36265</v>
      </c>
      <c r="F18" s="1646">
        <v>18478</v>
      </c>
      <c r="G18" s="1646">
        <v>17787</v>
      </c>
      <c r="H18" s="525"/>
    </row>
    <row r="19" spans="1:8" s="539" customFormat="1" ht="15" customHeight="1">
      <c r="A19" s="535"/>
      <c r="B19" s="508" t="s">
        <v>1127</v>
      </c>
      <c r="C19" s="566"/>
      <c r="D19" s="519">
        <v>2024</v>
      </c>
      <c r="E19" s="587">
        <v>40399</v>
      </c>
      <c r="F19" s="587">
        <v>20166</v>
      </c>
      <c r="G19" s="587">
        <v>20233</v>
      </c>
      <c r="H19" s="525"/>
    </row>
    <row r="20" spans="1:8" s="539" customFormat="1" ht="15" customHeight="1">
      <c r="A20" s="535"/>
      <c r="B20" s="508"/>
      <c r="C20" s="566"/>
      <c r="D20" s="519"/>
      <c r="E20" s="587"/>
      <c r="F20" s="587"/>
      <c r="G20" s="587"/>
      <c r="H20" s="525"/>
    </row>
    <row r="21" spans="1:8" s="539" customFormat="1" ht="15" customHeight="1">
      <c r="A21" s="535"/>
      <c r="B21" s="548" t="s">
        <v>708</v>
      </c>
      <c r="C21" s="525"/>
      <c r="D21" s="519">
        <v>2023</v>
      </c>
      <c r="E21" s="1646">
        <v>55762</v>
      </c>
      <c r="F21" s="1646">
        <v>8841</v>
      </c>
      <c r="G21" s="1646">
        <v>46921</v>
      </c>
      <c r="H21" s="525"/>
    </row>
    <row r="22" spans="1:8" s="539" customFormat="1" ht="15" customHeight="1">
      <c r="A22" s="535"/>
      <c r="B22" s="508" t="s">
        <v>709</v>
      </c>
      <c r="C22" s="548"/>
      <c r="D22" s="519">
        <v>2024</v>
      </c>
      <c r="E22" s="587">
        <v>81125</v>
      </c>
      <c r="F22" s="587">
        <v>14532</v>
      </c>
      <c r="G22" s="587">
        <v>66593</v>
      </c>
      <c r="H22" s="525"/>
    </row>
    <row r="23" spans="1:8" s="539" customFormat="1" ht="15" customHeight="1">
      <c r="A23" s="535"/>
      <c r="B23" s="508"/>
      <c r="C23" s="548"/>
      <c r="D23" s="519"/>
      <c r="E23" s="587"/>
      <c r="F23" s="587"/>
      <c r="G23" s="587"/>
      <c r="H23" s="525"/>
    </row>
    <row r="24" spans="1:8" s="539" customFormat="1" ht="15" customHeight="1">
      <c r="A24" s="535"/>
      <c r="B24" s="548" t="s">
        <v>746</v>
      </c>
      <c r="C24" s="553"/>
      <c r="D24" s="519">
        <v>2023</v>
      </c>
      <c r="E24" s="1646">
        <v>48810</v>
      </c>
      <c r="F24" s="1646">
        <v>23653</v>
      </c>
      <c r="G24" s="1646">
        <v>25157</v>
      </c>
      <c r="H24" s="525"/>
    </row>
    <row r="25" spans="1:8" s="539" customFormat="1" ht="15" customHeight="1">
      <c r="A25" s="535"/>
      <c r="B25" s="508" t="s">
        <v>1125</v>
      </c>
      <c r="C25" s="566"/>
      <c r="D25" s="519">
        <v>2024</v>
      </c>
      <c r="E25" s="587">
        <v>52667</v>
      </c>
      <c r="F25" s="587">
        <v>25518</v>
      </c>
      <c r="G25" s="587">
        <v>27149</v>
      </c>
      <c r="H25" s="525"/>
    </row>
    <row r="26" spans="1:8" s="539" customFormat="1" ht="15" customHeight="1">
      <c r="A26" s="535"/>
      <c r="B26" s="508"/>
      <c r="C26" s="566"/>
      <c r="D26" s="519"/>
      <c r="E26" s="587"/>
      <c r="F26" s="587"/>
      <c r="G26" s="587"/>
      <c r="H26" s="525"/>
    </row>
    <row r="27" spans="1:8" s="539" customFormat="1" ht="15" customHeight="1">
      <c r="A27" s="535"/>
      <c r="B27" s="548" t="s">
        <v>1123</v>
      </c>
      <c r="C27" s="525"/>
      <c r="D27" s="519">
        <v>2023</v>
      </c>
      <c r="E27" s="1646">
        <v>25300</v>
      </c>
      <c r="F27" s="1646">
        <v>8115</v>
      </c>
      <c r="G27" s="1646">
        <v>17185</v>
      </c>
      <c r="H27" s="525"/>
    </row>
    <row r="28" spans="1:8" s="539" customFormat="1" ht="15" customHeight="1">
      <c r="A28" s="535"/>
      <c r="B28" s="508" t="s">
        <v>1124</v>
      </c>
      <c r="C28" s="525"/>
      <c r="D28" s="519">
        <v>2024</v>
      </c>
      <c r="E28" s="587">
        <v>28518</v>
      </c>
      <c r="F28" s="587">
        <v>9452</v>
      </c>
      <c r="G28" s="587">
        <v>19066</v>
      </c>
      <c r="H28" s="525"/>
    </row>
    <row r="29" spans="1:8" s="539" customFormat="1" ht="15" customHeight="1">
      <c r="A29" s="535"/>
      <c r="B29" s="508"/>
      <c r="C29" s="525"/>
      <c r="D29" s="519"/>
      <c r="E29" s="587"/>
      <c r="F29" s="587"/>
      <c r="G29" s="587"/>
      <c r="H29" s="525"/>
    </row>
    <row r="30" spans="1:8" s="539" customFormat="1" ht="15" customHeight="1">
      <c r="A30" s="535"/>
      <c r="B30" s="548" t="s">
        <v>1121</v>
      </c>
      <c r="C30" s="553"/>
      <c r="D30" s="519">
        <v>2023</v>
      </c>
      <c r="E30" s="1646">
        <v>192527</v>
      </c>
      <c r="F30" s="1646">
        <v>83922</v>
      </c>
      <c r="G30" s="1646">
        <v>108605</v>
      </c>
      <c r="H30" s="525"/>
    </row>
    <row r="31" spans="1:8" s="539" customFormat="1" ht="15" customHeight="1">
      <c r="A31" s="535"/>
      <c r="B31" s="508" t="s">
        <v>1122</v>
      </c>
      <c r="C31" s="566"/>
      <c r="D31" s="519">
        <v>2024</v>
      </c>
      <c r="E31" s="587">
        <v>212889</v>
      </c>
      <c r="F31" s="587">
        <v>95258</v>
      </c>
      <c r="G31" s="587">
        <v>117631</v>
      </c>
      <c r="H31" s="525"/>
    </row>
    <row r="32" spans="1:8" s="539" customFormat="1" ht="15" customHeight="1">
      <c r="A32" s="535"/>
      <c r="B32" s="508"/>
      <c r="C32" s="566"/>
      <c r="D32" s="519"/>
      <c r="E32" s="587"/>
      <c r="F32" s="587"/>
      <c r="G32" s="587"/>
      <c r="H32" s="525"/>
    </row>
    <row r="33" spans="1:8" s="539" customFormat="1" ht="15" customHeight="1">
      <c r="A33" s="535"/>
      <c r="B33" s="548" t="s">
        <v>1119</v>
      </c>
      <c r="C33" s="525"/>
      <c r="D33" s="519">
        <v>2023</v>
      </c>
      <c r="E33" s="1646">
        <v>8543</v>
      </c>
      <c r="F33" s="1646">
        <v>3814</v>
      </c>
      <c r="G33" s="1646">
        <v>4729</v>
      </c>
      <c r="H33" s="525"/>
    </row>
    <row r="34" spans="1:8" s="539" customFormat="1" ht="15" customHeight="1">
      <c r="A34" s="535"/>
      <c r="B34" s="508" t="s">
        <v>1120</v>
      </c>
      <c r="C34" s="553"/>
      <c r="D34" s="519">
        <v>2024</v>
      </c>
      <c r="E34" s="587">
        <v>9831</v>
      </c>
      <c r="F34" s="587">
        <v>4387</v>
      </c>
      <c r="G34" s="587">
        <v>5444</v>
      </c>
      <c r="H34" s="525"/>
    </row>
    <row r="35" spans="1:8" s="539" customFormat="1" ht="15" customHeight="1">
      <c r="A35" s="535"/>
      <c r="B35" s="549"/>
      <c r="C35" s="553"/>
      <c r="D35" s="519"/>
      <c r="E35" s="587"/>
      <c r="F35" s="587"/>
      <c r="G35" s="587"/>
      <c r="H35" s="525"/>
    </row>
    <row r="36" spans="1:8" s="539" customFormat="1" ht="15" customHeight="1">
      <c r="A36" s="535"/>
      <c r="B36" s="548" t="s">
        <v>1117</v>
      </c>
      <c r="C36" s="553"/>
      <c r="D36" s="519">
        <v>2023</v>
      </c>
      <c r="E36" s="1646">
        <v>57298</v>
      </c>
      <c r="F36" s="1646">
        <v>42166</v>
      </c>
      <c r="G36" s="1646">
        <v>15132</v>
      </c>
      <c r="H36" s="525"/>
    </row>
    <row r="37" spans="1:8" s="539" customFormat="1" ht="15" customHeight="1">
      <c r="A37" s="535"/>
      <c r="B37" s="508" t="s">
        <v>1118</v>
      </c>
      <c r="C37" s="566"/>
      <c r="D37" s="519">
        <v>2024</v>
      </c>
      <c r="E37" s="587">
        <v>64987</v>
      </c>
      <c r="F37" s="587">
        <v>47473</v>
      </c>
      <c r="G37" s="587">
        <v>17514</v>
      </c>
      <c r="H37" s="525"/>
    </row>
    <row r="38" spans="1:8" s="539" customFormat="1" ht="15" customHeight="1">
      <c r="A38" s="535"/>
      <c r="B38" s="508"/>
      <c r="C38" s="566"/>
      <c r="D38" s="519"/>
      <c r="E38" s="587"/>
      <c r="F38" s="587"/>
      <c r="G38" s="587"/>
      <c r="H38" s="525"/>
    </row>
    <row r="39" spans="1:8" s="539" customFormat="1" ht="15" customHeight="1">
      <c r="A39" s="535"/>
      <c r="B39" s="548" t="s">
        <v>747</v>
      </c>
      <c r="C39" s="525"/>
      <c r="D39" s="519">
        <v>2023</v>
      </c>
      <c r="E39" s="1646">
        <v>45143</v>
      </c>
      <c r="F39" s="1646">
        <v>33278</v>
      </c>
      <c r="G39" s="1646">
        <v>11865</v>
      </c>
      <c r="H39" s="525"/>
    </row>
    <row r="40" spans="1:8" s="539" customFormat="1" ht="15" customHeight="1">
      <c r="A40" s="535"/>
      <c r="B40" s="549" t="s">
        <v>748</v>
      </c>
      <c r="C40" s="553"/>
      <c r="D40" s="519">
        <v>2024</v>
      </c>
      <c r="E40" s="587">
        <v>49627</v>
      </c>
      <c r="F40" s="587">
        <v>36607</v>
      </c>
      <c r="G40" s="587">
        <v>13020</v>
      </c>
      <c r="H40" s="525"/>
    </row>
    <row r="41" spans="1:8" s="539" customFormat="1" ht="15" customHeight="1">
      <c r="A41" s="535"/>
      <c r="B41" s="549"/>
      <c r="C41" s="553"/>
      <c r="D41" s="519"/>
      <c r="E41" s="587"/>
      <c r="F41" s="587"/>
      <c r="G41" s="587"/>
      <c r="H41" s="525"/>
    </row>
    <row r="42" spans="1:8" s="539" customFormat="1" ht="15" customHeight="1">
      <c r="A42" s="535"/>
      <c r="B42" s="548" t="s">
        <v>1115</v>
      </c>
      <c r="C42" s="553"/>
      <c r="D42" s="519">
        <v>2023</v>
      </c>
      <c r="E42" s="1646">
        <v>1044</v>
      </c>
      <c r="F42" s="1646">
        <v>730</v>
      </c>
      <c r="G42" s="1646">
        <v>314</v>
      </c>
      <c r="H42" s="525"/>
    </row>
    <row r="43" spans="1:8" s="539" customFormat="1" ht="15" customHeight="1">
      <c r="A43" s="535"/>
      <c r="B43" s="549" t="s">
        <v>1116</v>
      </c>
      <c r="C43" s="566"/>
      <c r="D43" s="519">
        <v>2024</v>
      </c>
      <c r="E43" s="587">
        <v>1173</v>
      </c>
      <c r="F43" s="587">
        <v>831</v>
      </c>
      <c r="G43" s="587">
        <v>342</v>
      </c>
      <c r="H43" s="525"/>
    </row>
    <row r="44" spans="1:8" s="539" customFormat="1" ht="15" customHeight="1">
      <c r="A44" s="535"/>
      <c r="B44" s="549"/>
      <c r="C44" s="553"/>
      <c r="D44" s="519"/>
      <c r="E44" s="587"/>
      <c r="F44" s="587"/>
      <c r="G44" s="587"/>
      <c r="H44" s="525"/>
    </row>
    <row r="45" spans="1:8" s="539" customFormat="1" ht="15" customHeight="1">
      <c r="A45" s="535"/>
      <c r="B45" s="548" t="s">
        <v>749</v>
      </c>
      <c r="C45" s="553"/>
      <c r="D45" s="519">
        <v>2023</v>
      </c>
      <c r="E45" s="1646">
        <v>47353</v>
      </c>
      <c r="F45" s="1646">
        <v>11574</v>
      </c>
      <c r="G45" s="1646">
        <v>35779</v>
      </c>
      <c r="H45" s="525"/>
    </row>
    <row r="46" spans="1:8" s="539" customFormat="1" ht="15" customHeight="1">
      <c r="A46" s="535"/>
      <c r="B46" s="508" t="s">
        <v>750</v>
      </c>
      <c r="C46" s="566"/>
      <c r="D46" s="519">
        <v>2024</v>
      </c>
      <c r="E46" s="587">
        <v>51672</v>
      </c>
      <c r="F46" s="587">
        <v>12977</v>
      </c>
      <c r="G46" s="587">
        <v>38695</v>
      </c>
      <c r="H46" s="525"/>
    </row>
    <row r="47" spans="1:8" s="539" customFormat="1" ht="15" customHeight="1">
      <c r="A47" s="535"/>
      <c r="B47" s="549"/>
      <c r="C47" s="553"/>
      <c r="D47" s="519"/>
      <c r="E47" s="587"/>
      <c r="F47" s="587"/>
      <c r="G47" s="587"/>
      <c r="H47" s="525"/>
    </row>
    <row r="48" spans="1:8" s="539" customFormat="1" ht="15" customHeight="1">
      <c r="A48" s="535"/>
      <c r="B48" s="548" t="s">
        <v>721</v>
      </c>
      <c r="C48" s="553"/>
      <c r="D48" s="519">
        <v>2023</v>
      </c>
      <c r="E48" s="1646">
        <v>40647</v>
      </c>
      <c r="F48" s="1646">
        <v>22896</v>
      </c>
      <c r="G48" s="1646">
        <v>17751</v>
      </c>
      <c r="H48" s="525"/>
    </row>
    <row r="49" spans="1:23" s="539" customFormat="1" ht="15" customHeight="1">
      <c r="A49" s="535"/>
      <c r="B49" s="508" t="s">
        <v>722</v>
      </c>
      <c r="C49" s="566"/>
      <c r="D49" s="519">
        <v>2024</v>
      </c>
      <c r="E49" s="587">
        <v>46866</v>
      </c>
      <c r="F49" s="587">
        <v>26708</v>
      </c>
      <c r="G49" s="587">
        <v>20158</v>
      </c>
      <c r="H49" s="525"/>
    </row>
    <row r="50" spans="1:23" ht="14.1" customHeight="1" thickBot="1">
      <c r="A50" s="520"/>
      <c r="B50" s="521"/>
      <c r="C50" s="521"/>
      <c r="D50" s="522"/>
      <c r="E50" s="521"/>
      <c r="F50" s="521"/>
      <c r="G50" s="521"/>
      <c r="H50" s="523"/>
    </row>
    <row r="51" spans="1:23" s="524" customFormat="1" ht="16.5" customHeight="1">
      <c r="B51" s="525"/>
      <c r="C51" s="525"/>
      <c r="D51" s="519"/>
      <c r="E51" s="525"/>
      <c r="F51" s="526"/>
      <c r="G51" s="525"/>
      <c r="H51" s="374" t="s">
        <v>804</v>
      </c>
    </row>
    <row r="52" spans="1:23" s="524" customFormat="1" ht="15" customHeight="1">
      <c r="B52" s="525"/>
      <c r="C52" s="525"/>
      <c r="D52" s="519"/>
      <c r="E52" s="527"/>
      <c r="F52" s="528"/>
      <c r="G52" s="529"/>
      <c r="H52" s="375" t="s">
        <v>786</v>
      </c>
      <c r="J52" s="530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530"/>
      <c r="W52" s="530"/>
    </row>
    <row r="53" spans="1:23">
      <c r="B53" s="495"/>
      <c r="C53" s="531"/>
      <c r="D53" s="496"/>
      <c r="E53" s="488"/>
      <c r="F53" s="488"/>
      <c r="G53" s="488"/>
      <c r="H53" s="532"/>
    </row>
    <row r="54" spans="1:23" ht="15" customHeight="1">
      <c r="B54" s="491"/>
      <c r="E54" s="488"/>
      <c r="F54" s="488"/>
      <c r="G54" s="488"/>
      <c r="H54" s="532"/>
    </row>
    <row r="55" spans="1:23">
      <c r="B55" s="495"/>
      <c r="C55" s="531"/>
      <c r="D55" s="496"/>
      <c r="E55" s="488"/>
      <c r="F55" s="488"/>
      <c r="G55" s="488"/>
      <c r="H55" s="532"/>
    </row>
    <row r="56" spans="1:23" ht="15" customHeight="1">
      <c r="B56" s="491"/>
      <c r="E56" s="488"/>
      <c r="F56" s="488"/>
      <c r="G56" s="488"/>
      <c r="H56" s="532"/>
    </row>
    <row r="57" spans="1:23">
      <c r="B57" s="533"/>
      <c r="C57" s="533"/>
      <c r="D57" s="534"/>
      <c r="E57" s="488"/>
      <c r="F57" s="488"/>
      <c r="G57" s="488"/>
      <c r="H57" s="532"/>
    </row>
    <row r="58" spans="1:23" ht="15" customHeight="1">
      <c r="B58" s="491"/>
      <c r="E58" s="488"/>
      <c r="F58" s="488"/>
      <c r="G58" s="488"/>
      <c r="H58" s="532"/>
    </row>
    <row r="59" spans="1:23">
      <c r="B59" s="495"/>
      <c r="C59" s="533"/>
      <c r="D59" s="534"/>
      <c r="E59" s="488"/>
      <c r="F59" s="488"/>
      <c r="G59" s="488"/>
      <c r="H59" s="532"/>
    </row>
    <row r="60" spans="1:23" ht="15" customHeight="1">
      <c r="B60" s="491"/>
      <c r="E60" s="488"/>
      <c r="F60" s="488"/>
      <c r="G60" s="488"/>
      <c r="H60" s="532"/>
    </row>
    <row r="61" spans="1:23">
      <c r="B61" s="495"/>
      <c r="C61" s="495"/>
      <c r="D61" s="496"/>
      <c r="H61" s="532"/>
    </row>
    <row r="62" spans="1:23" ht="15" customHeight="1">
      <c r="B62" s="491"/>
      <c r="H62" s="532"/>
    </row>
    <row r="63" spans="1:23">
      <c r="B63" s="495"/>
      <c r="C63" s="531"/>
      <c r="D63" s="496"/>
      <c r="H63" s="532"/>
    </row>
    <row r="64" spans="1:23" ht="15" customHeight="1">
      <c r="B64" s="491"/>
      <c r="H64" s="532"/>
    </row>
    <row r="65" spans="2:8">
      <c r="B65" s="495"/>
      <c r="C65" s="531"/>
      <c r="D65" s="496"/>
      <c r="H65" s="532"/>
    </row>
    <row r="66" spans="2:8">
      <c r="H66" s="532"/>
    </row>
    <row r="67" spans="2:8">
      <c r="H67" s="532"/>
    </row>
    <row r="68" spans="2:8">
      <c r="H68" s="532"/>
    </row>
    <row r="69" spans="2:8">
      <c r="B69" s="491"/>
      <c r="H69" s="532"/>
    </row>
    <row r="70" spans="2:8">
      <c r="B70" s="495"/>
    </row>
    <row r="73" spans="2:8">
      <c r="H73" s="486"/>
    </row>
    <row r="74" spans="2:8">
      <c r="H74" s="486"/>
    </row>
    <row r="75" spans="2:8">
      <c r="H75" s="486"/>
    </row>
    <row r="76" spans="2:8">
      <c r="H76" s="486"/>
    </row>
    <row r="77" spans="2:8">
      <c r="H77" s="486"/>
    </row>
  </sheetData>
  <hyperlinks>
    <hyperlink ref="H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9" orientation="portrait"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8" tint="0.39997558519241921"/>
    <pageSetUpPr fitToPage="1"/>
  </sheetPr>
  <dimension ref="A1:W90"/>
  <sheetViews>
    <sheetView view="pageBreakPreview" zoomScale="80" zoomScaleNormal="100" zoomScaleSheetLayoutView="80" workbookViewId="0">
      <pane xSplit="9" ySplit="16" topLeftCell="J17" activePane="bottomRight" state="frozen"/>
      <selection activeCell="F2" sqref="F2"/>
      <selection pane="topRight" activeCell="F2" sqref="F2"/>
      <selection pane="bottomLeft" activeCell="F2" sqref="F2"/>
      <selection pane="bottomRight" activeCell="P1" sqref="P1:P2"/>
    </sheetView>
  </sheetViews>
  <sheetFormatPr defaultColWidth="10.42578125" defaultRowHeight="16.5"/>
  <cols>
    <col min="1" max="1" width="1.140625" style="155" customWidth="1"/>
    <col min="2" max="2" width="12.28515625" style="155" customWidth="1"/>
    <col min="3" max="3" width="6.28515625" style="155" customWidth="1"/>
    <col min="4" max="4" width="7.5703125" style="156" customWidth="1"/>
    <col min="5" max="5" width="1.140625" style="156" customWidth="1"/>
    <col min="6" max="7" width="8.85546875" style="157" customWidth="1"/>
    <col min="8" max="8" width="12.5703125" style="157" customWidth="1"/>
    <col min="9" max="9" width="1.140625" style="156" customWidth="1"/>
    <col min="10" max="11" width="8.85546875" style="157" customWidth="1"/>
    <col min="12" max="12" width="12.5703125" style="157" customWidth="1"/>
    <col min="13" max="13" width="1.140625" style="157" customWidth="1"/>
    <col min="14" max="15" width="8.85546875" style="157" customWidth="1"/>
    <col min="16" max="16" width="12.5703125" style="157" customWidth="1"/>
    <col min="17" max="17" width="1.140625" style="157" customWidth="1"/>
    <col min="18" max="18" width="12.5703125" style="155" customWidth="1"/>
    <col min="19" max="19" width="11" style="155" customWidth="1"/>
    <col min="20" max="20" width="1" style="155" customWidth="1"/>
    <col min="21" max="21" width="11" style="155" customWidth="1"/>
    <col min="22" max="22" width="12.5703125" style="155" customWidth="1"/>
    <col min="23" max="23" width="11" style="155" customWidth="1"/>
    <col min="24" max="16384" width="10.42578125" style="155"/>
  </cols>
  <sheetData>
    <row r="1" spans="1:21">
      <c r="P1" s="2380" t="s">
        <v>110</v>
      </c>
    </row>
    <row r="2" spans="1:21">
      <c r="P2" s="2381" t="s">
        <v>111</v>
      </c>
    </row>
    <row r="3" spans="1:21" ht="8.1" customHeight="1">
      <c r="G3" s="155"/>
    </row>
    <row r="4" spans="1:21" ht="8.1" customHeight="1"/>
    <row r="5" spans="1:21" s="158" customFormat="1" ht="20.100000000000001" customHeight="1">
      <c r="B5" s="159" t="s">
        <v>1463</v>
      </c>
      <c r="C5" s="160" t="s">
        <v>1339</v>
      </c>
      <c r="D5" s="161"/>
      <c r="E5" s="161"/>
      <c r="F5" s="162"/>
      <c r="G5" s="162"/>
      <c r="H5" s="162"/>
      <c r="I5" s="161"/>
      <c r="J5" s="162"/>
      <c r="K5" s="162"/>
      <c r="L5" s="162"/>
      <c r="M5" s="162"/>
      <c r="N5" s="162"/>
      <c r="O5" s="162"/>
      <c r="P5" s="162"/>
      <c r="Q5" s="162"/>
      <c r="R5" s="163"/>
      <c r="S5" s="163"/>
      <c r="T5" s="163"/>
      <c r="U5" s="163"/>
    </row>
    <row r="6" spans="1:21" s="1950" customFormat="1" ht="20.100000000000001" customHeight="1">
      <c r="B6" s="1951"/>
      <c r="C6" s="1952" t="s">
        <v>1340</v>
      </c>
      <c r="D6" s="1953"/>
      <c r="E6" s="1953"/>
      <c r="F6" s="1951"/>
      <c r="G6" s="1951"/>
      <c r="H6" s="1951"/>
      <c r="I6" s="1953"/>
      <c r="J6" s="1951"/>
      <c r="K6" s="1951"/>
      <c r="L6" s="1951"/>
      <c r="M6" s="1951"/>
      <c r="N6" s="1951"/>
      <c r="O6" s="1951"/>
      <c r="P6" s="1951"/>
      <c r="Q6" s="1951"/>
      <c r="R6" s="1952"/>
      <c r="S6" s="1952"/>
      <c r="T6" s="1952"/>
      <c r="U6" s="1952"/>
    </row>
    <row r="7" spans="1:21" s="164" customFormat="1" ht="16.5" customHeight="1">
      <c r="B7" s="165" t="s">
        <v>1464</v>
      </c>
      <c r="C7" s="166" t="s">
        <v>1203</v>
      </c>
      <c r="D7" s="167"/>
      <c r="E7" s="167"/>
      <c r="F7" s="165"/>
      <c r="G7" s="165"/>
      <c r="H7" s="165"/>
      <c r="I7" s="167"/>
      <c r="J7" s="165"/>
      <c r="K7" s="165"/>
      <c r="L7" s="165"/>
      <c r="M7" s="165"/>
      <c r="N7" s="165"/>
      <c r="O7" s="165"/>
      <c r="P7" s="165"/>
      <c r="Q7" s="165"/>
      <c r="R7" s="166"/>
      <c r="S7" s="166"/>
      <c r="T7" s="166"/>
      <c r="U7" s="166"/>
    </row>
    <row r="8" spans="1:21" s="164" customFormat="1" ht="16.5" customHeight="1">
      <c r="B8" s="165"/>
      <c r="C8" s="166"/>
      <c r="D8" s="167"/>
      <c r="E8" s="167"/>
      <c r="F8" s="165"/>
      <c r="G8" s="165"/>
      <c r="H8" s="165"/>
      <c r="I8" s="167"/>
      <c r="J8" s="165"/>
      <c r="K8" s="165"/>
      <c r="L8" s="165"/>
      <c r="M8" s="165"/>
      <c r="N8" s="165"/>
      <c r="O8" s="165"/>
      <c r="P8" s="165"/>
      <c r="Q8" s="165"/>
      <c r="R8" s="166"/>
      <c r="S8" s="166"/>
      <c r="T8" s="166"/>
      <c r="U8" s="166"/>
    </row>
    <row r="9" spans="1:21" s="168" customFormat="1" ht="9.9499999999999993" customHeight="1" thickBot="1">
      <c r="B9" s="169"/>
      <c r="C9" s="169"/>
      <c r="D9" s="170"/>
      <c r="E9" s="170"/>
      <c r="F9" s="171"/>
      <c r="G9" s="171"/>
      <c r="H9" s="171"/>
      <c r="I9" s="170"/>
      <c r="J9" s="171"/>
      <c r="K9" s="171"/>
      <c r="L9" s="171"/>
      <c r="M9" s="171"/>
      <c r="N9" s="171"/>
      <c r="O9" s="171"/>
      <c r="P9" s="171"/>
      <c r="Q9" s="171"/>
    </row>
    <row r="10" spans="1:21" s="177" customFormat="1" ht="5.25" customHeight="1" thickTop="1">
      <c r="A10" s="172"/>
      <c r="B10" s="173"/>
      <c r="C10" s="174"/>
      <c r="D10" s="175"/>
      <c r="E10" s="175"/>
      <c r="F10" s="176"/>
      <c r="G10" s="176"/>
      <c r="H10" s="176"/>
      <c r="I10" s="175"/>
      <c r="J10" s="176"/>
      <c r="K10" s="176"/>
      <c r="L10" s="176"/>
      <c r="M10" s="176"/>
      <c r="N10" s="176"/>
      <c r="O10" s="176"/>
      <c r="P10" s="176"/>
      <c r="Q10" s="176"/>
    </row>
    <row r="11" spans="1:21" s="1462" customFormat="1">
      <c r="A11" s="1460"/>
      <c r="B11" s="178" t="s">
        <v>0</v>
      </c>
      <c r="C11" s="179"/>
      <c r="D11" s="1442" t="s">
        <v>1</v>
      </c>
      <c r="E11" s="1461"/>
      <c r="F11" s="2297" t="s">
        <v>2</v>
      </c>
      <c r="G11" s="2297"/>
      <c r="H11" s="2297"/>
      <c r="I11" s="1461"/>
      <c r="J11" s="2297" t="s">
        <v>806</v>
      </c>
      <c r="K11" s="2297"/>
      <c r="L11" s="2297"/>
      <c r="M11" s="1442"/>
      <c r="N11" s="2331" t="s">
        <v>1091</v>
      </c>
      <c r="O11" s="2331"/>
      <c r="P11" s="2331"/>
      <c r="Q11" s="1442"/>
    </row>
    <row r="12" spans="1:21" s="1464" customFormat="1">
      <c r="A12" s="183"/>
      <c r="B12" s="183" t="s">
        <v>5</v>
      </c>
      <c r="C12" s="184"/>
      <c r="D12" s="1443" t="s">
        <v>6</v>
      </c>
      <c r="E12" s="1443"/>
      <c r="F12" s="2301" t="s">
        <v>7</v>
      </c>
      <c r="G12" s="2301"/>
      <c r="H12" s="2301"/>
      <c r="I12" s="1443"/>
      <c r="J12" s="2301" t="s">
        <v>808</v>
      </c>
      <c r="K12" s="2301"/>
      <c r="L12" s="2301"/>
      <c r="M12" s="1463"/>
      <c r="N12" s="2373" t="s">
        <v>823</v>
      </c>
      <c r="O12" s="2373"/>
      <c r="P12" s="2373"/>
      <c r="Q12" s="1463"/>
    </row>
    <row r="13" spans="1:21" s="177" customFormat="1" ht="14.25" customHeight="1">
      <c r="A13" s="183"/>
      <c r="F13" s="1465"/>
      <c r="G13" s="1465"/>
      <c r="H13" s="1465"/>
      <c r="J13" s="1465"/>
      <c r="K13" s="1465"/>
      <c r="L13" s="1465"/>
      <c r="M13" s="1443"/>
      <c r="N13" s="2298" t="s">
        <v>807</v>
      </c>
      <c r="O13" s="2298"/>
      <c r="P13" s="2298"/>
      <c r="Q13" s="1443"/>
    </row>
    <row r="14" spans="1:21" s="177" customFormat="1" ht="17.25" customHeight="1">
      <c r="A14" s="183"/>
      <c r="B14" s="183"/>
      <c r="C14" s="184"/>
      <c r="D14" s="1443"/>
      <c r="E14" s="1443"/>
      <c r="F14" s="181" t="s">
        <v>2</v>
      </c>
      <c r="G14" s="181" t="s">
        <v>33</v>
      </c>
      <c r="H14" s="181" t="s">
        <v>34</v>
      </c>
      <c r="I14" s="1443"/>
      <c r="J14" s="181" t="s">
        <v>2</v>
      </c>
      <c r="K14" s="181" t="s">
        <v>33</v>
      </c>
      <c r="L14" s="181" t="s">
        <v>34</v>
      </c>
      <c r="M14" s="181"/>
      <c r="N14" s="181" t="s">
        <v>2</v>
      </c>
      <c r="O14" s="181" t="s">
        <v>33</v>
      </c>
      <c r="P14" s="181" t="s">
        <v>34</v>
      </c>
      <c r="Q14" s="181"/>
    </row>
    <row r="15" spans="1:21" s="177" customFormat="1">
      <c r="A15" s="183"/>
      <c r="B15" s="183"/>
      <c r="C15" s="184"/>
      <c r="D15" s="1443"/>
      <c r="E15" s="1443"/>
      <c r="F15" s="186" t="s">
        <v>7</v>
      </c>
      <c r="G15" s="186" t="s">
        <v>35</v>
      </c>
      <c r="H15" s="186" t="s">
        <v>36</v>
      </c>
      <c r="I15" s="1443"/>
      <c r="J15" s="186" t="s">
        <v>7</v>
      </c>
      <c r="K15" s="186" t="s">
        <v>35</v>
      </c>
      <c r="L15" s="186" t="s">
        <v>36</v>
      </c>
      <c r="M15" s="186"/>
      <c r="N15" s="186" t="s">
        <v>7</v>
      </c>
      <c r="O15" s="186" t="s">
        <v>35</v>
      </c>
      <c r="P15" s="186" t="s">
        <v>36</v>
      </c>
      <c r="Q15" s="186"/>
    </row>
    <row r="16" spans="1:21" s="177" customFormat="1" ht="7.5" customHeight="1">
      <c r="A16" s="189"/>
      <c r="B16" s="189"/>
      <c r="C16" s="190"/>
      <c r="D16" s="191"/>
      <c r="E16" s="191"/>
      <c r="F16" s="192"/>
      <c r="G16" s="192"/>
      <c r="H16" s="192"/>
      <c r="I16" s="191"/>
      <c r="J16" s="192"/>
      <c r="K16" s="192"/>
      <c r="L16" s="192"/>
      <c r="M16" s="192"/>
      <c r="N16" s="192"/>
      <c r="O16" s="192"/>
      <c r="P16" s="192"/>
      <c r="Q16" s="192"/>
    </row>
    <row r="17" spans="2:22" ht="6.95" customHeight="1">
      <c r="B17" s="288"/>
      <c r="C17" s="288"/>
      <c r="D17" s="289"/>
      <c r="E17" s="289"/>
      <c r="F17" s="290"/>
      <c r="G17" s="290"/>
      <c r="H17" s="290"/>
      <c r="I17" s="289"/>
      <c r="J17" s="290"/>
      <c r="K17" s="290"/>
      <c r="L17" s="290"/>
      <c r="M17" s="290"/>
      <c r="N17" s="290"/>
      <c r="O17" s="290"/>
      <c r="P17" s="290"/>
      <c r="Q17" s="290"/>
    </row>
    <row r="18" spans="2:22" s="193" customFormat="1" ht="15" customHeight="1">
      <c r="B18" s="199" t="s">
        <v>12</v>
      </c>
      <c r="C18" s="199"/>
      <c r="D18" s="200">
        <v>2022</v>
      </c>
      <c r="E18" s="200"/>
      <c r="F18" s="202">
        <f t="shared" ref="F18:H19" si="0">SUM(F22,F26,F30,F34,F38,F42,F46,F50,F54,F58,F62,F66,F70,F74,F78,F82)</f>
        <v>513523</v>
      </c>
      <c r="G18" s="202">
        <f t="shared" si="0"/>
        <v>237839</v>
      </c>
      <c r="H18" s="202">
        <f t="shared" si="0"/>
        <v>275684</v>
      </c>
      <c r="I18" s="202"/>
      <c r="J18" s="202">
        <f t="shared" ref="J18:L18" si="1">SUM(J22,J26,J30,J34,J38,J42,J46,J50,J54,J58,J62,J66,J70,J74,J78,J82)</f>
        <v>301957</v>
      </c>
      <c r="K18" s="202">
        <f t="shared" si="1"/>
        <v>145182</v>
      </c>
      <c r="L18" s="202">
        <f t="shared" si="1"/>
        <v>156775</v>
      </c>
      <c r="M18" s="202"/>
      <c r="N18" s="202">
        <f t="shared" ref="N18:P18" si="2">SUM(N22,N26,N30,N34,N38,N42,N46,N50,N54,N58,N62,N66,N70,N74,N78,N82)</f>
        <v>28187</v>
      </c>
      <c r="O18" s="202">
        <f t="shared" si="2"/>
        <v>14366</v>
      </c>
      <c r="P18" s="202">
        <f t="shared" si="2"/>
        <v>13821</v>
      </c>
      <c r="Q18" s="202">
        <v>28553</v>
      </c>
    </row>
    <row r="19" spans="2:22" s="193" customFormat="1" ht="15" customHeight="1">
      <c r="B19" s="199"/>
      <c r="C19" s="199"/>
      <c r="D19" s="200">
        <v>2023</v>
      </c>
      <c r="E19" s="205"/>
      <c r="F19" s="202">
        <f t="shared" si="0"/>
        <v>558692</v>
      </c>
      <c r="G19" s="202">
        <f>SUM(G23,G27,G31,G35,G39,G43,G47,G51,G55,G59,G63,G67,G71,G75,G79,G83)</f>
        <v>257467</v>
      </c>
      <c r="H19" s="202">
        <f>SUM(H23,H27,H31,H35,H39,H43,H47,H51,H55,H59,H63,H67,H71,H75,H79,H83)</f>
        <v>301225</v>
      </c>
      <c r="I19" s="202"/>
      <c r="J19" s="202">
        <f t="shared" ref="J19:L20" si="3">SUM(J23,J27,J31,J35,J39,J43,J47,J51,J55,J59,J63,J67,J71,J75,J79,J83)</f>
        <v>356043</v>
      </c>
      <c r="K19" s="202">
        <f t="shared" si="3"/>
        <v>166149</v>
      </c>
      <c r="L19" s="202">
        <f t="shared" si="3"/>
        <v>189894</v>
      </c>
      <c r="M19" s="202"/>
      <c r="N19" s="202">
        <f t="shared" ref="N19:P20" si="4">SUM(N23,N27,N31,N35,N39,N43,N47,N51,N55,N59,N63,N67,N71,N75,N79,N83)</f>
        <v>29169</v>
      </c>
      <c r="O19" s="202">
        <f t="shared" si="4"/>
        <v>14755</v>
      </c>
      <c r="P19" s="202">
        <f t="shared" si="4"/>
        <v>14414</v>
      </c>
      <c r="Q19" s="202">
        <v>28103</v>
      </c>
    </row>
    <row r="20" spans="2:22" s="193" customFormat="1" ht="15" customHeight="1">
      <c r="B20" s="199"/>
      <c r="C20" s="199"/>
      <c r="D20" s="200">
        <v>2024</v>
      </c>
      <c r="F20" s="202">
        <f>SUM(F24,F28,F32,F36,F40,F44,F48,F52,F56,F60,F64,F68,F72,F76,F80,F84)</f>
        <v>639754</v>
      </c>
      <c r="G20" s="202">
        <f>SUM(G24,G28,G32,G36,G40,G44,G48,G52,G56,G60,G64,G68,G72,G76,G80,G84)</f>
        <v>293909</v>
      </c>
      <c r="H20" s="202">
        <f>SUM(H24,H28,H32,H36,H40,H44,H48,H52,H56,H60,H64,H68,H72,H76,H80,H84)</f>
        <v>345845</v>
      </c>
      <c r="I20" s="202"/>
      <c r="J20" s="202">
        <f t="shared" si="3"/>
        <v>414123</v>
      </c>
      <c r="K20" s="202">
        <f t="shared" si="3"/>
        <v>191724</v>
      </c>
      <c r="L20" s="202">
        <f t="shared" si="3"/>
        <v>222399</v>
      </c>
      <c r="M20" s="202"/>
      <c r="N20" s="202">
        <f t="shared" si="4"/>
        <v>32892</v>
      </c>
      <c r="O20" s="202">
        <f t="shared" si="4"/>
        <v>16613</v>
      </c>
      <c r="P20" s="202">
        <f t="shared" si="4"/>
        <v>16279</v>
      </c>
      <c r="Q20" s="202">
        <v>29207</v>
      </c>
    </row>
    <row r="21" spans="2:22" s="193" customFormat="1" ht="8.1" customHeight="1">
      <c r="B21" s="199"/>
      <c r="C21" s="199"/>
      <c r="D21" s="205"/>
      <c r="E21" s="205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202"/>
      <c r="R21" s="202"/>
      <c r="S21" s="201"/>
      <c r="T21" s="198"/>
      <c r="U21" s="202"/>
      <c r="V21" s="202"/>
    </row>
    <row r="22" spans="2:22" s="193" customFormat="1" ht="15" customHeight="1">
      <c r="B22" s="206" t="s">
        <v>13</v>
      </c>
      <c r="C22" s="206"/>
      <c r="D22" s="205">
        <v>2022</v>
      </c>
      <c r="E22" s="205"/>
      <c r="F22" s="397">
        <f>SUM(J22,N22,'4.38 (2)'!F21,'4.38 (2)'!J21)</f>
        <v>17728</v>
      </c>
      <c r="G22" s="397">
        <f>SUM(K22,O22,'4.38 (2)'!G21,'4.38 (2)'!K21)</f>
        <v>7891</v>
      </c>
      <c r="H22" s="397">
        <f>SUM(L22,P22,'4.38 (2)'!H21,'4.38 (2)'!L21)</f>
        <v>9837</v>
      </c>
      <c r="I22" s="397"/>
      <c r="J22" s="397">
        <f>SUM(K22:L22)</f>
        <v>3083</v>
      </c>
      <c r="K22" s="397">
        <v>1614</v>
      </c>
      <c r="L22" s="397">
        <v>1469</v>
      </c>
      <c r="M22" s="397"/>
      <c r="N22" s="397">
        <f>SUM(O22:P22)</f>
        <v>1978</v>
      </c>
      <c r="O22" s="397">
        <v>881</v>
      </c>
      <c r="P22" s="397">
        <v>1097</v>
      </c>
      <c r="Q22" s="56">
        <v>1784</v>
      </c>
      <c r="R22" s="56"/>
      <c r="S22" s="209"/>
      <c r="T22" s="210"/>
    </row>
    <row r="23" spans="2:22" s="193" customFormat="1" ht="15" customHeight="1">
      <c r="B23" s="206"/>
      <c r="C23" s="206"/>
      <c r="D23" s="205">
        <v>2023</v>
      </c>
      <c r="E23" s="205"/>
      <c r="F23" s="397">
        <f>SUM(J23,N23,'4.38 (2)'!F22,'4.38 (2)'!J22)</f>
        <v>19058</v>
      </c>
      <c r="G23" s="397">
        <f>SUM(K23,O23,'4.38 (2)'!G22,'4.38 (2)'!K22)</f>
        <v>8510</v>
      </c>
      <c r="H23" s="397">
        <f>SUM(L23,P23,'4.38 (2)'!H22,'4.38 (2)'!L22)</f>
        <v>10548</v>
      </c>
      <c r="I23" s="397"/>
      <c r="J23" s="397">
        <f t="shared" ref="J23:J24" si="5">SUM(K23:L23)</f>
        <v>3547</v>
      </c>
      <c r="K23" s="397">
        <v>1869</v>
      </c>
      <c r="L23" s="397">
        <v>1678</v>
      </c>
      <c r="M23" s="397"/>
      <c r="N23" s="397">
        <f t="shared" ref="N23:N24" si="6">SUM(O23:P23)</f>
        <v>2607</v>
      </c>
      <c r="O23" s="397">
        <v>1191</v>
      </c>
      <c r="P23" s="397">
        <v>1416</v>
      </c>
      <c r="Q23" s="56">
        <v>2131</v>
      </c>
      <c r="R23" s="56"/>
      <c r="S23" s="209"/>
      <c r="T23" s="210"/>
      <c r="U23" s="56"/>
      <c r="V23" s="56"/>
    </row>
    <row r="24" spans="2:22" s="193" customFormat="1" ht="15" customHeight="1">
      <c r="B24" s="206"/>
      <c r="C24" s="206"/>
      <c r="D24" s="205">
        <v>2024</v>
      </c>
      <c r="F24" s="397">
        <f>SUM(J24,N24,'4.38 (2)'!F23,'4.38 (2)'!J23)</f>
        <v>20483</v>
      </c>
      <c r="G24" s="397">
        <f>SUM(K24,O24,'4.38 (2)'!G23,'4.38 (2)'!K23)</f>
        <v>9036</v>
      </c>
      <c r="H24" s="397">
        <f>SUM(L24,P24,'4.38 (2)'!H23,'4.38 (2)'!L23)</f>
        <v>11447</v>
      </c>
      <c r="I24" s="397"/>
      <c r="J24" s="397">
        <f t="shared" si="5"/>
        <v>4072</v>
      </c>
      <c r="K24" s="397">
        <v>2162</v>
      </c>
      <c r="L24" s="397">
        <v>1910</v>
      </c>
      <c r="M24" s="397"/>
      <c r="N24" s="397">
        <f t="shared" si="6"/>
        <v>2726</v>
      </c>
      <c r="O24" s="397">
        <v>1211</v>
      </c>
      <c r="P24" s="397">
        <v>1515</v>
      </c>
      <c r="Q24" s="56">
        <v>1863</v>
      </c>
      <c r="R24" s="56"/>
      <c r="S24" s="209"/>
      <c r="T24" s="210"/>
      <c r="U24" s="56"/>
      <c r="V24" s="56"/>
    </row>
    <row r="25" spans="2:22" s="193" customFormat="1" ht="8.1" customHeight="1">
      <c r="B25" s="206"/>
      <c r="C25" s="206"/>
      <c r="D25" s="205"/>
      <c r="E25" s="205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56"/>
      <c r="R25" s="56"/>
      <c r="S25" s="209"/>
      <c r="T25" s="210"/>
      <c r="U25" s="56"/>
      <c r="V25" s="56"/>
    </row>
    <row r="26" spans="2:22" s="193" customFormat="1" ht="15" customHeight="1">
      <c r="B26" s="206" t="s">
        <v>14</v>
      </c>
      <c r="C26" s="206"/>
      <c r="D26" s="205">
        <v>2022</v>
      </c>
      <c r="E26" s="205"/>
      <c r="F26" s="397">
        <f>SUM(J26,N26,'4.38 (2)'!F25,'4.38 (2)'!J25)</f>
        <v>11079</v>
      </c>
      <c r="G26" s="397">
        <f>SUM(K26,O26,'4.38 (2)'!G25,'4.38 (2)'!K25)</f>
        <v>4696</v>
      </c>
      <c r="H26" s="397">
        <f>SUM(L26,P26,'4.38 (2)'!H25,'4.38 (2)'!L25)</f>
        <v>6383</v>
      </c>
      <c r="I26" s="397"/>
      <c r="J26" s="397">
        <f>SUM(K26:L26)</f>
        <v>9559</v>
      </c>
      <c r="K26" s="397">
        <v>4291</v>
      </c>
      <c r="L26" s="397">
        <v>5268</v>
      </c>
      <c r="M26" s="397"/>
      <c r="N26" s="56" t="s">
        <v>29</v>
      </c>
      <c r="O26" s="397" t="s">
        <v>29</v>
      </c>
      <c r="P26" s="397" t="s">
        <v>29</v>
      </c>
      <c r="Q26" s="56"/>
      <c r="R26" s="56"/>
      <c r="S26" s="209"/>
      <c r="T26" s="210"/>
    </row>
    <row r="27" spans="2:22" s="193" customFormat="1" ht="15" customHeight="1">
      <c r="B27" s="206"/>
      <c r="C27" s="206"/>
      <c r="D27" s="205">
        <v>2023</v>
      </c>
      <c r="E27" s="205"/>
      <c r="F27" s="397">
        <f>SUM(J27,N27,'4.38 (2)'!F26,'4.38 (2)'!J26)</f>
        <v>11587</v>
      </c>
      <c r="G27" s="397">
        <f>SUM(K27,O27,'4.38 (2)'!G26,'4.38 (2)'!K26)</f>
        <v>4890</v>
      </c>
      <c r="H27" s="397">
        <f>SUM(L27,P27,'4.38 (2)'!H26,'4.38 (2)'!L26)</f>
        <v>6697</v>
      </c>
      <c r="I27" s="397"/>
      <c r="J27" s="397">
        <f t="shared" ref="J27:J28" si="7">SUM(K27:L27)</f>
        <v>9881</v>
      </c>
      <c r="K27" s="397">
        <v>4438</v>
      </c>
      <c r="L27" s="397">
        <v>5443</v>
      </c>
      <c r="M27" s="397"/>
      <c r="N27" s="56" t="s">
        <v>29</v>
      </c>
      <c r="O27" s="397" t="s">
        <v>29</v>
      </c>
      <c r="P27" s="397" t="s">
        <v>29</v>
      </c>
      <c r="Q27" s="56"/>
      <c r="R27" s="56"/>
      <c r="S27" s="209"/>
      <c r="T27" s="210"/>
      <c r="U27" s="56"/>
      <c r="V27" s="56"/>
    </row>
    <row r="28" spans="2:22" s="193" customFormat="1" ht="15" customHeight="1">
      <c r="B28" s="206"/>
      <c r="C28" s="206"/>
      <c r="D28" s="205">
        <v>2024</v>
      </c>
      <c r="F28" s="397">
        <f>SUM(J28,N28,'4.38 (2)'!F27,'4.38 (2)'!J27)</f>
        <v>12709</v>
      </c>
      <c r="G28" s="397">
        <f>SUM(K28,O28,'4.38 (2)'!G27,'4.38 (2)'!K27)</f>
        <v>5345</v>
      </c>
      <c r="H28" s="397">
        <f>SUM(L28,P28,'4.38 (2)'!H27,'4.38 (2)'!L27)</f>
        <v>7364</v>
      </c>
      <c r="I28" s="397"/>
      <c r="J28" s="397">
        <f t="shared" si="7"/>
        <v>10425</v>
      </c>
      <c r="K28" s="397">
        <v>4732</v>
      </c>
      <c r="L28" s="397">
        <v>5693</v>
      </c>
      <c r="M28" s="397"/>
      <c r="N28" s="56" t="s">
        <v>29</v>
      </c>
      <c r="O28" s="397" t="s">
        <v>29</v>
      </c>
      <c r="P28" s="397" t="s">
        <v>29</v>
      </c>
      <c r="Q28" s="56"/>
      <c r="R28" s="56"/>
      <c r="S28" s="209"/>
      <c r="T28" s="210"/>
      <c r="U28" s="56"/>
      <c r="V28" s="56"/>
    </row>
    <row r="29" spans="2:22" s="193" customFormat="1" ht="8.1" customHeight="1">
      <c r="B29" s="206"/>
      <c r="C29" s="206"/>
      <c r="D29" s="205"/>
      <c r="E29" s="205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56"/>
      <c r="R29" s="56"/>
      <c r="S29" s="209"/>
      <c r="T29" s="210"/>
      <c r="U29" s="56"/>
      <c r="V29" s="56"/>
    </row>
    <row r="30" spans="2:22" s="193" customFormat="1" ht="15" customHeight="1">
      <c r="B30" s="206" t="s">
        <v>15</v>
      </c>
      <c r="C30" s="206"/>
      <c r="D30" s="205">
        <v>2022</v>
      </c>
      <c r="E30" s="205"/>
      <c r="F30" s="397">
        <f>SUM(J30,N30,'4.38 (2)'!F29,'4.38 (2)'!J29)</f>
        <v>5719</v>
      </c>
      <c r="G30" s="397">
        <f>SUM(K30,O30,'4.38 (2)'!G29,'4.38 (2)'!K29)</f>
        <v>1393</v>
      </c>
      <c r="H30" s="397">
        <f>SUM(L30,P30,'4.38 (2)'!H29,'4.38 (2)'!L29)</f>
        <v>4326</v>
      </c>
      <c r="I30" s="397"/>
      <c r="J30" s="56" t="s">
        <v>29</v>
      </c>
      <c r="K30" s="397" t="s">
        <v>29</v>
      </c>
      <c r="L30" s="397" t="s">
        <v>29</v>
      </c>
      <c r="M30" s="397"/>
      <c r="N30" s="56" t="s">
        <v>29</v>
      </c>
      <c r="O30" s="397" t="s">
        <v>29</v>
      </c>
      <c r="P30" s="397" t="s">
        <v>29</v>
      </c>
      <c r="Q30" s="56"/>
      <c r="R30" s="56"/>
      <c r="S30" s="209"/>
      <c r="T30" s="210"/>
    </row>
    <row r="31" spans="2:22" s="193" customFormat="1" ht="15" customHeight="1">
      <c r="B31" s="206"/>
      <c r="C31" s="206"/>
      <c r="D31" s="205">
        <v>2023</v>
      </c>
      <c r="E31" s="205"/>
      <c r="F31" s="397">
        <f>SUM(J31,N31,'4.38 (2)'!F30,'4.38 (2)'!J30)</f>
        <v>6471</v>
      </c>
      <c r="G31" s="397">
        <f>SUM(K31,O31,'4.38 (2)'!G30,'4.38 (2)'!K30)</f>
        <v>1541</v>
      </c>
      <c r="H31" s="397">
        <f>SUM(L31,P31,'4.38 (2)'!H30,'4.38 (2)'!L30)</f>
        <v>4930</v>
      </c>
      <c r="I31" s="397"/>
      <c r="J31" s="56" t="s">
        <v>29</v>
      </c>
      <c r="K31" s="397" t="s">
        <v>29</v>
      </c>
      <c r="L31" s="397" t="s">
        <v>29</v>
      </c>
      <c r="M31" s="397"/>
      <c r="N31" s="56" t="s">
        <v>29</v>
      </c>
      <c r="O31" s="397" t="s">
        <v>29</v>
      </c>
      <c r="P31" s="397" t="s">
        <v>29</v>
      </c>
      <c r="Q31" s="56"/>
      <c r="R31" s="56"/>
      <c r="S31" s="209"/>
      <c r="T31" s="210"/>
      <c r="U31" s="56"/>
      <c r="V31" s="56"/>
    </row>
    <row r="32" spans="2:22" s="193" customFormat="1" ht="15" customHeight="1">
      <c r="B32" s="206"/>
      <c r="C32" s="206"/>
      <c r="D32" s="205">
        <v>2024</v>
      </c>
      <c r="F32" s="397">
        <f>SUM(J32,N32,'4.38 (2)'!F31,'4.38 (2)'!J31)</f>
        <v>8369</v>
      </c>
      <c r="G32" s="397">
        <f>SUM(K32,O32,'4.38 (2)'!G31,'4.38 (2)'!K31)</f>
        <v>1748</v>
      </c>
      <c r="H32" s="397">
        <f>SUM(L32,P32,'4.38 (2)'!H31,'4.38 (2)'!L31)</f>
        <v>6621</v>
      </c>
      <c r="I32" s="397"/>
      <c r="J32" s="56" t="s">
        <v>29</v>
      </c>
      <c r="K32" s="397" t="s">
        <v>29</v>
      </c>
      <c r="L32" s="397" t="s">
        <v>29</v>
      </c>
      <c r="M32" s="397"/>
      <c r="N32" s="56" t="s">
        <v>29</v>
      </c>
      <c r="O32" s="397" t="s">
        <v>29</v>
      </c>
      <c r="P32" s="397" t="s">
        <v>29</v>
      </c>
      <c r="Q32" s="56"/>
      <c r="R32" s="56"/>
      <c r="S32" s="209"/>
      <c r="T32" s="210"/>
      <c r="U32" s="56"/>
      <c r="V32" s="56"/>
    </row>
    <row r="33" spans="2:22" s="193" customFormat="1" ht="8.1" customHeight="1">
      <c r="B33" s="206"/>
      <c r="C33" s="206"/>
      <c r="D33" s="205"/>
      <c r="E33" s="205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56"/>
      <c r="R33" s="56"/>
      <c r="S33" s="209"/>
      <c r="T33" s="210"/>
      <c r="U33" s="56"/>
      <c r="V33" s="56"/>
    </row>
    <row r="34" spans="2:22" s="193" customFormat="1" ht="15" customHeight="1">
      <c r="B34" s="206" t="s">
        <v>16</v>
      </c>
      <c r="C34" s="212"/>
      <c r="D34" s="205">
        <v>2022</v>
      </c>
      <c r="E34" s="205"/>
      <c r="F34" s="397">
        <f>SUM(J34,N34,'4.38 (2)'!F33,'4.38 (2)'!J33)</f>
        <v>17217</v>
      </c>
      <c r="G34" s="397">
        <f>SUM(K34,O34,'4.38 (2)'!G33,'4.38 (2)'!K33)</f>
        <v>7934</v>
      </c>
      <c r="H34" s="397">
        <f>SUM(L34,P34,'4.38 (2)'!H33,'4.38 (2)'!L33)</f>
        <v>9283</v>
      </c>
      <c r="I34" s="397"/>
      <c r="J34" s="397">
        <f>SUM(K34:L34)</f>
        <v>11272</v>
      </c>
      <c r="K34" s="397">
        <v>5071</v>
      </c>
      <c r="L34" s="397">
        <v>6201</v>
      </c>
      <c r="M34" s="397"/>
      <c r="N34" s="56" t="s">
        <v>29</v>
      </c>
      <c r="O34" s="397" t="s">
        <v>29</v>
      </c>
      <c r="P34" s="397" t="s">
        <v>29</v>
      </c>
      <c r="Q34" s="56"/>
      <c r="R34" s="56"/>
      <c r="S34" s="209"/>
      <c r="T34" s="213"/>
    </row>
    <row r="35" spans="2:22" s="193" customFormat="1" ht="15" customHeight="1">
      <c r="B35" s="206"/>
      <c r="C35" s="212"/>
      <c r="D35" s="205">
        <v>2023</v>
      </c>
      <c r="E35" s="205"/>
      <c r="F35" s="397">
        <f>SUM(J35,N35,'4.38 (2)'!F34,'4.38 (2)'!J34)</f>
        <v>17118</v>
      </c>
      <c r="G35" s="397">
        <f>SUM(K35,O35,'4.38 (2)'!G34,'4.38 (2)'!K34)</f>
        <v>8043</v>
      </c>
      <c r="H35" s="397">
        <f>SUM(L35,P35,'4.38 (2)'!H34,'4.38 (2)'!L34)</f>
        <v>9075</v>
      </c>
      <c r="I35" s="397"/>
      <c r="J35" s="397">
        <f t="shared" ref="J35:J36" si="8">SUM(K35:L35)</f>
        <v>10838</v>
      </c>
      <c r="K35" s="397">
        <v>5203</v>
      </c>
      <c r="L35" s="397">
        <v>5635</v>
      </c>
      <c r="M35" s="397"/>
      <c r="N35" s="56" t="s">
        <v>29</v>
      </c>
      <c r="O35" s="397" t="s">
        <v>29</v>
      </c>
      <c r="P35" s="397" t="s">
        <v>29</v>
      </c>
      <c r="Q35" s="56"/>
      <c r="R35" s="56"/>
      <c r="S35" s="209"/>
      <c r="T35" s="213"/>
      <c r="U35" s="56"/>
      <c r="V35" s="56"/>
    </row>
    <row r="36" spans="2:22" s="193" customFormat="1" ht="15" customHeight="1">
      <c r="B36" s="206"/>
      <c r="C36" s="212"/>
      <c r="D36" s="205">
        <v>2024</v>
      </c>
      <c r="F36" s="397">
        <f>SUM(J36,N36,'4.38 (2)'!F35,'4.38 (2)'!J35)</f>
        <v>19639</v>
      </c>
      <c r="G36" s="397">
        <f>SUM(K36,O36,'4.38 (2)'!G35,'4.38 (2)'!K35)</f>
        <v>8829</v>
      </c>
      <c r="H36" s="397">
        <f>SUM(L36,P36,'4.38 (2)'!H35,'4.38 (2)'!L35)</f>
        <v>10810</v>
      </c>
      <c r="I36" s="397"/>
      <c r="J36" s="397">
        <f t="shared" si="8"/>
        <v>12433</v>
      </c>
      <c r="K36" s="397">
        <v>5455</v>
      </c>
      <c r="L36" s="397">
        <v>6978</v>
      </c>
      <c r="M36" s="397"/>
      <c r="N36" s="56" t="s">
        <v>29</v>
      </c>
      <c r="O36" s="397" t="s">
        <v>29</v>
      </c>
      <c r="P36" s="397" t="s">
        <v>29</v>
      </c>
      <c r="Q36" s="56"/>
      <c r="R36" s="56"/>
      <c r="S36" s="209"/>
      <c r="T36" s="213"/>
      <c r="U36" s="56"/>
      <c r="V36" s="56"/>
    </row>
    <row r="37" spans="2:22" s="193" customFormat="1" ht="8.1" customHeight="1">
      <c r="B37" s="206"/>
      <c r="C37" s="212"/>
      <c r="D37" s="205"/>
      <c r="E37" s="205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56"/>
      <c r="R37" s="56"/>
      <c r="S37" s="209"/>
      <c r="T37" s="213"/>
      <c r="U37" s="56"/>
      <c r="V37" s="56"/>
    </row>
    <row r="38" spans="2:22" s="193" customFormat="1" ht="15" customHeight="1">
      <c r="B38" s="206" t="s">
        <v>17</v>
      </c>
      <c r="C38" s="194"/>
      <c r="D38" s="205">
        <v>2022</v>
      </c>
      <c r="E38" s="205"/>
      <c r="F38" s="397">
        <f>SUM(J38,N38,'4.38 (2)'!F37,'4.38 (2)'!J37)</f>
        <v>14787</v>
      </c>
      <c r="G38" s="397">
        <f>SUM(K38,O38,'4.38 (2)'!G37,'4.38 (2)'!K37)</f>
        <v>6348</v>
      </c>
      <c r="H38" s="397">
        <f>SUM(L38,P38,'4.38 (2)'!H37,'4.38 (2)'!L37)</f>
        <v>8439</v>
      </c>
      <c r="I38" s="397"/>
      <c r="J38" s="397">
        <f>SUM(K38:L38)</f>
        <v>7338</v>
      </c>
      <c r="K38" s="397">
        <v>3941</v>
      </c>
      <c r="L38" s="397">
        <v>3397</v>
      </c>
      <c r="M38" s="397"/>
      <c r="N38" s="56" t="s">
        <v>29</v>
      </c>
      <c r="O38" s="397" t="s">
        <v>29</v>
      </c>
      <c r="P38" s="397" t="s">
        <v>29</v>
      </c>
      <c r="Q38" s="56"/>
      <c r="R38" s="56"/>
      <c r="S38" s="209"/>
      <c r="T38" s="210"/>
    </row>
    <row r="39" spans="2:22" s="193" customFormat="1" ht="15" customHeight="1">
      <c r="B39" s="206"/>
      <c r="C39" s="194"/>
      <c r="D39" s="205">
        <v>2023</v>
      </c>
      <c r="E39" s="205"/>
      <c r="F39" s="397">
        <f>SUM(J39,N39,'4.38 (2)'!F38,'4.38 (2)'!J38)</f>
        <v>15373</v>
      </c>
      <c r="G39" s="397">
        <f>SUM(K39,O39,'4.38 (2)'!G38,'4.38 (2)'!K38)</f>
        <v>6552</v>
      </c>
      <c r="H39" s="397">
        <f>SUM(L39,P39,'4.38 (2)'!H38,'4.38 (2)'!L38)</f>
        <v>8821</v>
      </c>
      <c r="I39" s="397"/>
      <c r="J39" s="397">
        <f t="shared" ref="J39:J40" si="9">SUM(K39:L39)</f>
        <v>10450</v>
      </c>
      <c r="K39" s="397">
        <v>4569</v>
      </c>
      <c r="L39" s="397">
        <v>5881</v>
      </c>
      <c r="M39" s="397"/>
      <c r="N39" s="56" t="s">
        <v>29</v>
      </c>
      <c r="O39" s="397" t="s">
        <v>29</v>
      </c>
      <c r="P39" s="397" t="s">
        <v>29</v>
      </c>
      <c r="Q39" s="56"/>
      <c r="R39" s="56"/>
      <c r="S39" s="209"/>
      <c r="T39" s="210"/>
      <c r="U39" s="56"/>
      <c r="V39" s="56"/>
    </row>
    <row r="40" spans="2:22" s="193" customFormat="1" ht="15" customHeight="1">
      <c r="B40" s="206"/>
      <c r="C40" s="194"/>
      <c r="D40" s="205">
        <v>2024</v>
      </c>
      <c r="F40" s="397">
        <f>SUM(J40,N40,'4.38 (2)'!F39,'4.38 (2)'!J39)</f>
        <v>16714</v>
      </c>
      <c r="G40" s="397">
        <f>SUM(K40,O40,'4.38 (2)'!G39,'4.38 (2)'!K39)</f>
        <v>7214</v>
      </c>
      <c r="H40" s="397">
        <f>SUM(L40,P40,'4.38 (2)'!H39,'4.38 (2)'!L39)</f>
        <v>9500</v>
      </c>
      <c r="I40" s="397"/>
      <c r="J40" s="397">
        <f t="shared" si="9"/>
        <v>12411</v>
      </c>
      <c r="K40" s="397">
        <v>5419</v>
      </c>
      <c r="L40" s="397">
        <v>6992</v>
      </c>
      <c r="M40" s="397"/>
      <c r="N40" s="56" t="s">
        <v>29</v>
      </c>
      <c r="O40" s="397" t="s">
        <v>29</v>
      </c>
      <c r="P40" s="397" t="s">
        <v>29</v>
      </c>
      <c r="Q40" s="56"/>
      <c r="R40" s="56"/>
      <c r="S40" s="209"/>
      <c r="T40" s="210"/>
      <c r="U40" s="56"/>
      <c r="V40" s="56"/>
    </row>
    <row r="41" spans="2:22" s="193" customFormat="1" ht="8.1" customHeight="1">
      <c r="B41" s="206"/>
      <c r="C41" s="194"/>
      <c r="D41" s="205"/>
      <c r="E41" s="205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56"/>
      <c r="R41" s="56"/>
      <c r="S41" s="209"/>
      <c r="T41" s="210"/>
      <c r="U41" s="56"/>
      <c r="V41" s="56"/>
    </row>
    <row r="42" spans="2:22" s="193" customFormat="1" ht="15" customHeight="1">
      <c r="B42" s="206" t="s">
        <v>18</v>
      </c>
      <c r="C42" s="194"/>
      <c r="D42" s="205">
        <v>2022</v>
      </c>
      <c r="E42" s="205"/>
      <c r="F42" s="397">
        <f>SUM(J42,N42,'4.38 (2)'!F41,'4.38 (2)'!J41)</f>
        <v>7610</v>
      </c>
      <c r="G42" s="397">
        <f>SUM(K42,O42,'4.38 (2)'!G41,'4.38 (2)'!K41)</f>
        <v>3018</v>
      </c>
      <c r="H42" s="397">
        <f>SUM(L42,P42,'4.38 (2)'!H41,'4.38 (2)'!L41)</f>
        <v>4592</v>
      </c>
      <c r="I42" s="397"/>
      <c r="J42" s="397">
        <f>SUM(K42:L42)</f>
        <v>3614</v>
      </c>
      <c r="K42" s="397">
        <v>1706</v>
      </c>
      <c r="L42" s="397">
        <v>1908</v>
      </c>
      <c r="M42" s="397"/>
      <c r="N42" s="56" t="s">
        <v>29</v>
      </c>
      <c r="O42" s="397" t="s">
        <v>29</v>
      </c>
      <c r="P42" s="397" t="s">
        <v>29</v>
      </c>
      <c r="Q42" s="56"/>
      <c r="R42" s="56"/>
      <c r="S42" s="209"/>
      <c r="T42" s="210"/>
    </row>
    <row r="43" spans="2:22" s="193" customFormat="1" ht="15" customHeight="1">
      <c r="B43" s="206"/>
      <c r="C43" s="194"/>
      <c r="D43" s="205">
        <v>2023</v>
      </c>
      <c r="E43" s="205"/>
      <c r="F43" s="397">
        <f>SUM(J43,N43,'4.38 (2)'!F42,'4.38 (2)'!J42)</f>
        <v>8989</v>
      </c>
      <c r="G43" s="397">
        <f>SUM(K43,O43,'4.38 (2)'!G42,'4.38 (2)'!K42)</f>
        <v>3531</v>
      </c>
      <c r="H43" s="397">
        <f>SUM(L43,P43,'4.38 (2)'!H42,'4.38 (2)'!L42)</f>
        <v>5458</v>
      </c>
      <c r="I43" s="397"/>
      <c r="J43" s="397">
        <f t="shared" ref="J43:J44" si="10">SUM(K43:L43)</f>
        <v>5477</v>
      </c>
      <c r="K43" s="397">
        <v>2245</v>
      </c>
      <c r="L43" s="397">
        <v>3232</v>
      </c>
      <c r="M43" s="397"/>
      <c r="N43" s="56" t="s">
        <v>29</v>
      </c>
      <c r="O43" s="397" t="s">
        <v>29</v>
      </c>
      <c r="P43" s="397" t="s">
        <v>29</v>
      </c>
      <c r="Q43" s="56"/>
      <c r="R43" s="56"/>
      <c r="S43" s="209"/>
      <c r="T43" s="210"/>
      <c r="U43" s="56"/>
      <c r="V43" s="56"/>
    </row>
    <row r="44" spans="2:22" s="193" customFormat="1" ht="15" customHeight="1">
      <c r="B44" s="206"/>
      <c r="C44" s="194"/>
      <c r="D44" s="205">
        <v>2024</v>
      </c>
      <c r="F44" s="397">
        <f>SUM(J44,N44,'4.38 (2)'!F43,'4.38 (2)'!J43)</f>
        <v>8624</v>
      </c>
      <c r="G44" s="397">
        <f>SUM(K44,O44,'4.38 (2)'!G43,'4.38 (2)'!K43)</f>
        <v>3401</v>
      </c>
      <c r="H44" s="397">
        <f>SUM(L44,P44,'4.38 (2)'!H43,'4.38 (2)'!L43)</f>
        <v>5223</v>
      </c>
      <c r="I44" s="397"/>
      <c r="J44" s="397">
        <f t="shared" si="10"/>
        <v>5243</v>
      </c>
      <c r="K44" s="397">
        <v>2130</v>
      </c>
      <c r="L44" s="397">
        <v>3113</v>
      </c>
      <c r="M44" s="397"/>
      <c r="N44" s="56" t="s">
        <v>29</v>
      </c>
      <c r="O44" s="397" t="s">
        <v>29</v>
      </c>
      <c r="P44" s="397" t="s">
        <v>29</v>
      </c>
      <c r="Q44" s="56"/>
      <c r="R44" s="56"/>
      <c r="S44" s="209"/>
      <c r="T44" s="210"/>
      <c r="U44" s="56"/>
      <c r="V44" s="56"/>
    </row>
    <row r="45" spans="2:22" s="193" customFormat="1" ht="8.1" customHeight="1">
      <c r="B45" s="206"/>
      <c r="C45" s="194"/>
      <c r="D45" s="205"/>
      <c r="E45" s="205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56"/>
      <c r="R45" s="56"/>
      <c r="S45" s="209"/>
      <c r="T45" s="210"/>
      <c r="U45" s="56"/>
      <c r="V45" s="56"/>
    </row>
    <row r="46" spans="2:22" s="193" customFormat="1" ht="15" customHeight="1">
      <c r="B46" s="206" t="s">
        <v>19</v>
      </c>
      <c r="C46" s="194"/>
      <c r="D46" s="205">
        <v>2022</v>
      </c>
      <c r="E46" s="205"/>
      <c r="F46" s="397">
        <f>SUM(J46,N46,'4.38 (2)'!F45,'4.38 (2)'!J45)</f>
        <v>20707</v>
      </c>
      <c r="G46" s="397">
        <f>SUM(K46,O46,'4.38 (2)'!G45,'4.38 (2)'!K45)</f>
        <v>9755</v>
      </c>
      <c r="H46" s="397">
        <f>SUM(L46,P46,'4.38 (2)'!H45,'4.38 (2)'!L45)</f>
        <v>10952</v>
      </c>
      <c r="I46" s="397"/>
      <c r="J46" s="397">
        <f>SUM(K46:L46)</f>
        <v>9486</v>
      </c>
      <c r="K46" s="397">
        <v>4514</v>
      </c>
      <c r="L46" s="397">
        <v>4972</v>
      </c>
      <c r="M46" s="397"/>
      <c r="N46" s="397">
        <f>SUM(O46:P46)</f>
        <v>236</v>
      </c>
      <c r="O46" s="397">
        <v>80</v>
      </c>
      <c r="P46" s="397">
        <v>156</v>
      </c>
      <c r="Q46" s="56"/>
      <c r="R46" s="56"/>
      <c r="S46" s="209"/>
      <c r="T46" s="210"/>
    </row>
    <row r="47" spans="2:22" s="193" customFormat="1" ht="15" customHeight="1">
      <c r="B47" s="206"/>
      <c r="C47" s="194"/>
      <c r="D47" s="205">
        <v>2023</v>
      </c>
      <c r="E47" s="205"/>
      <c r="F47" s="397">
        <f>SUM(J47,N47,'4.38 (2)'!F46,'4.38 (2)'!J46)</f>
        <v>20465</v>
      </c>
      <c r="G47" s="397">
        <f>SUM(K47,O47,'4.38 (2)'!G46,'4.38 (2)'!K46)</f>
        <v>9573</v>
      </c>
      <c r="H47" s="397">
        <f>SUM(L47,P47,'4.38 (2)'!H46,'4.38 (2)'!L46)</f>
        <v>10892</v>
      </c>
      <c r="I47" s="397"/>
      <c r="J47" s="397">
        <f t="shared" ref="J47:J48" si="11">SUM(K47:L47)</f>
        <v>9103</v>
      </c>
      <c r="K47" s="397">
        <v>4348</v>
      </c>
      <c r="L47" s="397">
        <v>4755</v>
      </c>
      <c r="M47" s="397"/>
      <c r="N47" s="397">
        <f t="shared" ref="N47:N48" si="12">SUM(O47:P47)</f>
        <v>248</v>
      </c>
      <c r="O47" s="397">
        <v>84</v>
      </c>
      <c r="P47" s="397">
        <v>164</v>
      </c>
      <c r="Q47" s="56"/>
      <c r="R47" s="56"/>
      <c r="S47" s="209"/>
      <c r="T47" s="210"/>
      <c r="U47" s="56"/>
      <c r="V47" s="56"/>
    </row>
    <row r="48" spans="2:22" s="193" customFormat="1" ht="15" customHeight="1">
      <c r="B48" s="206"/>
      <c r="C48" s="194"/>
      <c r="D48" s="205">
        <v>2024</v>
      </c>
      <c r="F48" s="397">
        <f>SUM(J48,N48,'4.38 (2)'!F47,'4.38 (2)'!J47)</f>
        <v>20684</v>
      </c>
      <c r="G48" s="397">
        <f>SUM(K48,O48,'4.38 (2)'!G47,'4.38 (2)'!K47)</f>
        <v>9883</v>
      </c>
      <c r="H48" s="397">
        <f>SUM(L48,P48,'4.38 (2)'!H47,'4.38 (2)'!L47)</f>
        <v>10801</v>
      </c>
      <c r="I48" s="397"/>
      <c r="J48" s="397">
        <f t="shared" si="11"/>
        <v>9811</v>
      </c>
      <c r="K48" s="397">
        <v>4782</v>
      </c>
      <c r="L48" s="397">
        <v>5029</v>
      </c>
      <c r="M48" s="397"/>
      <c r="N48" s="397">
        <f t="shared" si="12"/>
        <v>323</v>
      </c>
      <c r="O48" s="397">
        <v>125</v>
      </c>
      <c r="P48" s="397">
        <v>198</v>
      </c>
      <c r="Q48" s="56"/>
      <c r="R48" s="56"/>
      <c r="S48" s="209"/>
      <c r="T48" s="210"/>
      <c r="U48" s="56"/>
      <c r="V48" s="56"/>
    </row>
    <row r="49" spans="2:22" s="193" customFormat="1" ht="8.1" customHeight="1">
      <c r="B49" s="206"/>
      <c r="C49" s="194"/>
      <c r="D49" s="205"/>
      <c r="E49" s="205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56"/>
      <c r="R49" s="56"/>
      <c r="S49" s="209"/>
      <c r="T49" s="210"/>
      <c r="U49" s="56"/>
      <c r="V49" s="56"/>
    </row>
    <row r="50" spans="2:22" s="193" customFormat="1" ht="15" customHeight="1">
      <c r="B50" s="206" t="s">
        <v>20</v>
      </c>
      <c r="C50" s="194"/>
      <c r="D50" s="205">
        <v>2022</v>
      </c>
      <c r="E50" s="205"/>
      <c r="F50" s="397">
        <f>SUM(J50,N50,'4.38 (2)'!F49,'4.38 (2)'!J49)</f>
        <v>34027</v>
      </c>
      <c r="G50" s="397">
        <f>SUM(K50,O50,'4.38 (2)'!G49,'4.38 (2)'!K49)</f>
        <v>16123</v>
      </c>
      <c r="H50" s="397">
        <f>SUM(L50,P50,'4.38 (2)'!H49,'4.38 (2)'!L49)</f>
        <v>17904</v>
      </c>
      <c r="I50" s="397"/>
      <c r="J50" s="397">
        <f>SUM(K50:L50)</f>
        <v>30614</v>
      </c>
      <c r="K50" s="397">
        <v>14794</v>
      </c>
      <c r="L50" s="397">
        <v>15820</v>
      </c>
      <c r="M50" s="397"/>
      <c r="N50" s="56" t="s">
        <v>29</v>
      </c>
      <c r="O50" s="397" t="s">
        <v>29</v>
      </c>
      <c r="P50" s="397" t="s">
        <v>29</v>
      </c>
      <c r="Q50" s="56"/>
      <c r="R50" s="56"/>
      <c r="S50" s="209"/>
      <c r="T50" s="210"/>
    </row>
    <row r="51" spans="2:22" s="193" customFormat="1" ht="15" customHeight="1">
      <c r="B51" s="206"/>
      <c r="C51" s="194"/>
      <c r="D51" s="205">
        <v>2023</v>
      </c>
      <c r="E51" s="205"/>
      <c r="F51" s="397">
        <f>SUM(J51,N51,'4.38 (2)'!F50,'4.38 (2)'!J50)</f>
        <v>35494</v>
      </c>
      <c r="G51" s="397">
        <f>SUM(K51,O51,'4.38 (2)'!G50,'4.38 (2)'!K50)</f>
        <v>16581</v>
      </c>
      <c r="H51" s="397">
        <f>SUM(L51,P51,'4.38 (2)'!H50,'4.38 (2)'!L50)</f>
        <v>18913</v>
      </c>
      <c r="I51" s="397"/>
      <c r="J51" s="397">
        <f t="shared" ref="J51:J52" si="13">SUM(K51:L51)</f>
        <v>31275</v>
      </c>
      <c r="K51" s="397">
        <v>14921</v>
      </c>
      <c r="L51" s="397">
        <v>16354</v>
      </c>
      <c r="M51" s="397"/>
      <c r="N51" s="56" t="s">
        <v>29</v>
      </c>
      <c r="O51" s="397" t="s">
        <v>29</v>
      </c>
      <c r="P51" s="397" t="s">
        <v>29</v>
      </c>
      <c r="Q51" s="56"/>
      <c r="R51" s="56"/>
      <c r="S51" s="209"/>
      <c r="T51" s="210"/>
      <c r="U51" s="56"/>
      <c r="V51" s="56"/>
    </row>
    <row r="52" spans="2:22" s="193" customFormat="1" ht="15" customHeight="1">
      <c r="B52" s="206"/>
      <c r="C52" s="194"/>
      <c r="D52" s="205">
        <v>2024</v>
      </c>
      <c r="F52" s="397">
        <f>SUM(J52,N52,'4.38 (2)'!F51,'4.38 (2)'!J51)</f>
        <v>38633</v>
      </c>
      <c r="G52" s="397">
        <f>SUM(K52,O52,'4.38 (2)'!G51,'4.38 (2)'!K51)</f>
        <v>18488</v>
      </c>
      <c r="H52" s="397">
        <f>SUM(L52,P52,'4.38 (2)'!H51,'4.38 (2)'!L51)</f>
        <v>20145</v>
      </c>
      <c r="I52" s="397"/>
      <c r="J52" s="397">
        <f t="shared" si="13"/>
        <v>32699</v>
      </c>
      <c r="K52" s="397">
        <v>16177</v>
      </c>
      <c r="L52" s="397">
        <v>16522</v>
      </c>
      <c r="M52" s="397"/>
      <c r="N52" s="56" t="s">
        <v>29</v>
      </c>
      <c r="O52" s="397" t="s">
        <v>29</v>
      </c>
      <c r="P52" s="397" t="s">
        <v>29</v>
      </c>
      <c r="Q52" s="56"/>
      <c r="R52" s="56"/>
      <c r="S52" s="209"/>
      <c r="T52" s="210"/>
      <c r="U52" s="56"/>
      <c r="V52" s="56"/>
    </row>
    <row r="53" spans="2:22" s="193" customFormat="1" ht="8.1" customHeight="1">
      <c r="B53" s="206"/>
      <c r="C53" s="194"/>
      <c r="D53" s="205"/>
      <c r="E53" s="205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56"/>
      <c r="R53" s="56"/>
      <c r="S53" s="209"/>
      <c r="T53" s="210"/>
      <c r="U53" s="56"/>
      <c r="V53" s="56"/>
    </row>
    <row r="54" spans="2:22" s="193" customFormat="1" ht="15" customHeight="1">
      <c r="B54" s="206" t="s">
        <v>21</v>
      </c>
      <c r="C54" s="212"/>
      <c r="D54" s="205">
        <v>2022</v>
      </c>
      <c r="E54" s="205"/>
      <c r="F54" s="397">
        <f>SUM(J54,N54,'4.38 (2)'!F53,'4.38 (2)'!J53)</f>
        <v>1381</v>
      </c>
      <c r="G54" s="397">
        <f>SUM(K54,O54,'4.38 (2)'!G53,'4.38 (2)'!K53)</f>
        <v>631</v>
      </c>
      <c r="H54" s="397">
        <f>SUM(L54,P54,'4.38 (2)'!H53,'4.38 (2)'!L53)</f>
        <v>750</v>
      </c>
      <c r="I54" s="397"/>
      <c r="J54" s="56" t="s">
        <v>29</v>
      </c>
      <c r="K54" s="397" t="s">
        <v>29</v>
      </c>
      <c r="L54" s="397" t="s">
        <v>29</v>
      </c>
      <c r="M54" s="397"/>
      <c r="N54" s="56" t="s">
        <v>29</v>
      </c>
      <c r="O54" s="397" t="s">
        <v>29</v>
      </c>
      <c r="P54" s="397" t="s">
        <v>29</v>
      </c>
      <c r="Q54" s="56"/>
      <c r="R54" s="56"/>
      <c r="S54" s="209"/>
      <c r="T54" s="213"/>
    </row>
    <row r="55" spans="2:22" s="193" customFormat="1" ht="15" customHeight="1">
      <c r="B55" s="206"/>
      <c r="C55" s="212"/>
      <c r="D55" s="205">
        <v>2023</v>
      </c>
      <c r="E55" s="205"/>
      <c r="F55" s="397">
        <f>SUM(J55,N55,'4.38 (2)'!F54,'4.38 (2)'!J54)</f>
        <v>1332</v>
      </c>
      <c r="G55" s="397">
        <f>SUM(K55,O55,'4.38 (2)'!G54,'4.38 (2)'!K54)</f>
        <v>675</v>
      </c>
      <c r="H55" s="397">
        <f>SUM(L55,P55,'4.38 (2)'!H54,'4.38 (2)'!L54)</f>
        <v>657</v>
      </c>
      <c r="I55" s="397"/>
      <c r="J55" s="56" t="s">
        <v>29</v>
      </c>
      <c r="K55" s="397" t="s">
        <v>29</v>
      </c>
      <c r="L55" s="397" t="s">
        <v>29</v>
      </c>
      <c r="M55" s="397"/>
      <c r="N55" s="56" t="s">
        <v>29</v>
      </c>
      <c r="O55" s="397" t="s">
        <v>29</v>
      </c>
      <c r="P55" s="397" t="s">
        <v>29</v>
      </c>
      <c r="Q55" s="56"/>
      <c r="R55" s="56"/>
      <c r="S55" s="209"/>
      <c r="T55" s="213"/>
      <c r="U55" s="56"/>
      <c r="V55" s="56"/>
    </row>
    <row r="56" spans="2:22" s="193" customFormat="1" ht="15" customHeight="1">
      <c r="B56" s="206"/>
      <c r="C56" s="212"/>
      <c r="D56" s="205">
        <v>2024</v>
      </c>
      <c r="F56" s="397">
        <f>SUM(J56,N56,'4.38 (2)'!F55,'4.38 (2)'!J55)</f>
        <v>293</v>
      </c>
      <c r="G56" s="397">
        <f>SUM(K56,O56,'4.38 (2)'!G55,'4.38 (2)'!K55)</f>
        <v>173</v>
      </c>
      <c r="H56" s="397">
        <f>SUM(L56,P56,'4.38 (2)'!H55,'4.38 (2)'!L55)</f>
        <v>120</v>
      </c>
      <c r="I56" s="397"/>
      <c r="J56" s="397">
        <f t="shared" ref="J56" si="14">SUM(K56:L56)</f>
        <v>267</v>
      </c>
      <c r="K56" s="397">
        <v>165</v>
      </c>
      <c r="L56" s="397">
        <v>102</v>
      </c>
      <c r="M56" s="397"/>
      <c r="N56" s="56" t="s">
        <v>29</v>
      </c>
      <c r="O56" s="397" t="s">
        <v>29</v>
      </c>
      <c r="P56" s="397" t="s">
        <v>29</v>
      </c>
      <c r="Q56" s="56"/>
      <c r="R56" s="56"/>
      <c r="S56" s="209"/>
      <c r="T56" s="213"/>
      <c r="U56" s="56"/>
      <c r="V56" s="56"/>
    </row>
    <row r="57" spans="2:22" s="193" customFormat="1" ht="8.1" customHeight="1">
      <c r="B57" s="206"/>
      <c r="C57" s="212"/>
      <c r="D57" s="205"/>
      <c r="E57" s="205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56"/>
      <c r="R57" s="56"/>
      <c r="S57" s="209"/>
      <c r="T57" s="213"/>
      <c r="U57" s="56"/>
    </row>
    <row r="58" spans="2:22" s="193" customFormat="1" ht="15" customHeight="1">
      <c r="B58" s="206" t="s">
        <v>22</v>
      </c>
      <c r="C58" s="194"/>
      <c r="D58" s="205">
        <v>2022</v>
      </c>
      <c r="E58" s="205"/>
      <c r="F58" s="397">
        <f>SUM(J58,N58,'4.38 (2)'!F57,'4.38 (2)'!J57)</f>
        <v>239775</v>
      </c>
      <c r="G58" s="397">
        <f>SUM(K58,O58,'4.38 (2)'!G57,'4.38 (2)'!K57)</f>
        <v>111840</v>
      </c>
      <c r="H58" s="397">
        <f>SUM(L58,P58,'4.38 (2)'!H57,'4.38 (2)'!L57)</f>
        <v>127935</v>
      </c>
      <c r="I58" s="397"/>
      <c r="J58" s="397">
        <f>SUM(K58:L58)</f>
        <v>151125</v>
      </c>
      <c r="K58" s="397">
        <v>69420</v>
      </c>
      <c r="L58" s="397">
        <v>81705</v>
      </c>
      <c r="M58" s="397"/>
      <c r="N58" s="397">
        <f>SUM(O58:P58)</f>
        <v>19220</v>
      </c>
      <c r="O58" s="397">
        <v>9507</v>
      </c>
      <c r="P58" s="397">
        <v>9713</v>
      </c>
      <c r="Q58" s="56"/>
      <c r="R58" s="56"/>
      <c r="S58" s="209"/>
      <c r="T58" s="210"/>
    </row>
    <row r="59" spans="2:22" s="193" customFormat="1" ht="15" customHeight="1">
      <c r="B59" s="206"/>
      <c r="C59" s="194"/>
      <c r="D59" s="205">
        <v>2023</v>
      </c>
      <c r="E59" s="205"/>
      <c r="F59" s="397">
        <f>SUM(J59,N59,'4.38 (2)'!F58,'4.38 (2)'!J58)</f>
        <v>269482</v>
      </c>
      <c r="G59" s="397">
        <f>SUM(K59,O59,'4.38 (2)'!G58,'4.38 (2)'!K58)</f>
        <v>124924</v>
      </c>
      <c r="H59" s="397">
        <f>SUM(L59,P59,'4.38 (2)'!H58,'4.38 (2)'!L58)</f>
        <v>144558</v>
      </c>
      <c r="I59" s="397"/>
      <c r="J59" s="397">
        <f t="shared" ref="J59:J60" si="15">SUM(K59:L59)</f>
        <v>186122</v>
      </c>
      <c r="K59" s="397">
        <v>82611</v>
      </c>
      <c r="L59" s="397">
        <v>103511</v>
      </c>
      <c r="M59" s="397"/>
      <c r="N59" s="397">
        <f t="shared" ref="N59:N60" si="16">SUM(O59:P59)</f>
        <v>19069</v>
      </c>
      <c r="O59" s="397">
        <v>9362</v>
      </c>
      <c r="P59" s="397">
        <v>9707</v>
      </c>
      <c r="Q59" s="56"/>
      <c r="R59" s="56"/>
      <c r="S59" s="209"/>
      <c r="T59" s="210"/>
      <c r="U59" s="56"/>
      <c r="V59" s="56"/>
    </row>
    <row r="60" spans="2:22" s="193" customFormat="1" ht="15" customHeight="1">
      <c r="B60" s="206"/>
      <c r="C60" s="194"/>
      <c r="D60" s="205">
        <v>2024</v>
      </c>
      <c r="F60" s="397">
        <f>SUM(J60,N60,'4.38 (2)'!F59,'4.38 (2)'!J59)</f>
        <v>323636</v>
      </c>
      <c r="G60" s="397">
        <f>SUM(K60,O60,'4.38 (2)'!G59,'4.38 (2)'!K59)</f>
        <v>147850</v>
      </c>
      <c r="H60" s="397">
        <f>SUM(L60,P60,'4.38 (2)'!H59,'4.38 (2)'!L59)</f>
        <v>175786</v>
      </c>
      <c r="I60" s="397"/>
      <c r="J60" s="397">
        <f t="shared" si="15"/>
        <v>228125</v>
      </c>
      <c r="K60" s="397">
        <v>99652</v>
      </c>
      <c r="L60" s="397">
        <v>128473</v>
      </c>
      <c r="M60" s="397"/>
      <c r="N60" s="397">
        <f t="shared" si="16"/>
        <v>21974</v>
      </c>
      <c r="O60" s="397">
        <v>10894</v>
      </c>
      <c r="P60" s="397">
        <v>11080</v>
      </c>
      <c r="Q60" s="56"/>
      <c r="R60" s="56"/>
      <c r="S60" s="209"/>
      <c r="T60" s="210"/>
      <c r="U60" s="56"/>
      <c r="V60" s="56"/>
    </row>
    <row r="61" spans="2:22" s="193" customFormat="1" ht="8.1" customHeight="1">
      <c r="B61" s="206"/>
      <c r="C61" s="194"/>
      <c r="D61" s="205"/>
      <c r="E61" s="205"/>
      <c r="F61" s="397"/>
      <c r="G61" s="397"/>
      <c r="H61" s="397"/>
      <c r="I61" s="397"/>
      <c r="J61" s="397"/>
      <c r="K61" s="397"/>
      <c r="L61" s="397"/>
      <c r="M61" s="397"/>
      <c r="N61" s="397"/>
      <c r="O61" s="397"/>
      <c r="P61" s="397"/>
      <c r="Q61" s="56"/>
      <c r="R61" s="56"/>
      <c r="S61" s="209"/>
      <c r="T61" s="210"/>
      <c r="U61" s="56"/>
      <c r="V61" s="56"/>
    </row>
    <row r="62" spans="2:22" s="193" customFormat="1" ht="15" customHeight="1">
      <c r="B62" s="206" t="s">
        <v>23</v>
      </c>
      <c r="C62" s="194"/>
      <c r="D62" s="205">
        <v>2022</v>
      </c>
      <c r="E62" s="205"/>
      <c r="F62" s="397">
        <f>SUM(J62,N62,'4.38 (2)'!F61,'4.38 (2)'!J61)</f>
        <v>4391</v>
      </c>
      <c r="G62" s="397">
        <f>SUM(K62,O62,'4.38 (2)'!G61,'4.38 (2)'!K61)</f>
        <v>2108</v>
      </c>
      <c r="H62" s="397">
        <f>SUM(L62,P62,'4.38 (2)'!H61,'4.38 (2)'!L61)</f>
        <v>2283</v>
      </c>
      <c r="I62" s="397"/>
      <c r="J62" s="397">
        <f>SUM(K62:L62)</f>
        <v>12</v>
      </c>
      <c r="K62" s="397">
        <v>7</v>
      </c>
      <c r="L62" s="397">
        <v>5</v>
      </c>
      <c r="M62" s="397"/>
      <c r="N62" s="56" t="s">
        <v>29</v>
      </c>
      <c r="O62" s="56" t="s">
        <v>29</v>
      </c>
      <c r="P62" s="397" t="s">
        <v>29</v>
      </c>
      <c r="Q62" s="56"/>
      <c r="R62" s="56"/>
      <c r="S62" s="209"/>
      <c r="T62" s="210"/>
    </row>
    <row r="63" spans="2:22" s="193" customFormat="1" ht="15" customHeight="1">
      <c r="B63" s="206"/>
      <c r="C63" s="194"/>
      <c r="D63" s="205">
        <v>2023</v>
      </c>
      <c r="E63" s="205"/>
      <c r="F63" s="397">
        <f>SUM(J63,N63,'4.38 (2)'!F62,'4.38 (2)'!J62)</f>
        <v>4887</v>
      </c>
      <c r="G63" s="397">
        <f>SUM(K63,O63,'4.38 (2)'!G62,'4.38 (2)'!K62)</f>
        <v>2303</v>
      </c>
      <c r="H63" s="397">
        <f>SUM(L63,P63,'4.38 (2)'!H62,'4.38 (2)'!L62)</f>
        <v>2584</v>
      </c>
      <c r="I63" s="397"/>
      <c r="J63" s="397">
        <f t="shared" ref="J63:J64" si="17">SUM(K63:L63)</f>
        <v>13</v>
      </c>
      <c r="K63" s="397">
        <v>8</v>
      </c>
      <c r="L63" s="397">
        <v>5</v>
      </c>
      <c r="M63" s="397"/>
      <c r="N63" s="56" t="s">
        <v>29</v>
      </c>
      <c r="O63" s="56" t="s">
        <v>29</v>
      </c>
      <c r="P63" s="397" t="s">
        <v>29</v>
      </c>
      <c r="Q63" s="56"/>
      <c r="R63" s="56"/>
      <c r="S63" s="209"/>
      <c r="T63" s="210"/>
      <c r="U63" s="56"/>
      <c r="V63" s="56"/>
    </row>
    <row r="64" spans="2:22" s="193" customFormat="1" ht="15" customHeight="1">
      <c r="B64" s="206"/>
      <c r="C64" s="194"/>
      <c r="D64" s="205">
        <v>2024</v>
      </c>
      <c r="F64" s="397">
        <f>SUM(J64,N64,'4.38 (2)'!F63,'4.38 (2)'!J63)</f>
        <v>4752</v>
      </c>
      <c r="G64" s="397">
        <f>SUM(K64,O64,'4.38 (2)'!G63,'4.38 (2)'!K63)</f>
        <v>2445</v>
      </c>
      <c r="H64" s="397">
        <f>SUM(L64,P64,'4.38 (2)'!H63,'4.38 (2)'!L63)</f>
        <v>2307</v>
      </c>
      <c r="I64" s="397"/>
      <c r="J64" s="397">
        <f t="shared" si="17"/>
        <v>13</v>
      </c>
      <c r="K64" s="397">
        <v>8</v>
      </c>
      <c r="L64" s="397">
        <v>5</v>
      </c>
      <c r="M64" s="397"/>
      <c r="N64" s="56" t="s">
        <v>29</v>
      </c>
      <c r="O64" s="56" t="s">
        <v>29</v>
      </c>
      <c r="P64" s="397" t="s">
        <v>29</v>
      </c>
      <c r="Q64" s="56"/>
      <c r="R64" s="56"/>
      <c r="S64" s="209"/>
      <c r="T64" s="210"/>
      <c r="U64" s="56"/>
      <c r="V64" s="56"/>
    </row>
    <row r="65" spans="2:22" s="193" customFormat="1" ht="8.1" customHeight="1">
      <c r="B65" s="206"/>
      <c r="C65" s="194"/>
      <c r="D65" s="205"/>
      <c r="E65" s="205"/>
      <c r="F65" s="397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56"/>
      <c r="R65" s="56"/>
      <c r="S65" s="209"/>
      <c r="T65" s="210"/>
      <c r="U65" s="56"/>
      <c r="V65" s="56"/>
    </row>
    <row r="66" spans="2:22" s="193" customFormat="1" ht="15" customHeight="1">
      <c r="B66" s="206" t="s">
        <v>24</v>
      </c>
      <c r="C66" s="194"/>
      <c r="D66" s="205">
        <v>2022</v>
      </c>
      <c r="E66" s="205"/>
      <c r="F66" s="397">
        <f>SUM(J66,N66,'4.38 (2)'!F65,'4.38 (2)'!J65)</f>
        <v>11713</v>
      </c>
      <c r="G66" s="397">
        <f>SUM(K66,O66,'4.38 (2)'!G65,'4.38 (2)'!K65)</f>
        <v>4566</v>
      </c>
      <c r="H66" s="397">
        <f>SUM(L66,P66,'4.38 (2)'!H65,'4.38 (2)'!L65)</f>
        <v>7147</v>
      </c>
      <c r="I66" s="397"/>
      <c r="J66" s="397">
        <f>SUM(K66:L66)</f>
        <v>515</v>
      </c>
      <c r="K66" s="397">
        <v>264</v>
      </c>
      <c r="L66" s="397">
        <v>251</v>
      </c>
      <c r="M66" s="397"/>
      <c r="N66" s="56" t="s">
        <v>29</v>
      </c>
      <c r="O66" s="397" t="s">
        <v>29</v>
      </c>
      <c r="P66" s="397" t="s">
        <v>29</v>
      </c>
      <c r="Q66" s="56"/>
      <c r="R66" s="56"/>
      <c r="S66" s="209"/>
      <c r="T66" s="210"/>
    </row>
    <row r="67" spans="2:22" s="193" customFormat="1" ht="15" customHeight="1">
      <c r="B67" s="206"/>
      <c r="C67" s="194"/>
      <c r="D67" s="205">
        <v>2023</v>
      </c>
      <c r="E67" s="205"/>
      <c r="F67" s="397">
        <f>SUM(J67,N67,'4.38 (2)'!F66,'4.38 (2)'!J66)</f>
        <v>11428</v>
      </c>
      <c r="G67" s="397">
        <f>SUM(K67,O67,'4.38 (2)'!G66,'4.38 (2)'!K66)</f>
        <v>4143</v>
      </c>
      <c r="H67" s="397">
        <f>SUM(L67,P67,'4.38 (2)'!H66,'4.38 (2)'!L66)</f>
        <v>7285</v>
      </c>
      <c r="I67" s="397"/>
      <c r="J67" s="397">
        <f t="shared" ref="J67:J68" si="18">SUM(K67:L67)</f>
        <v>574</v>
      </c>
      <c r="K67" s="397">
        <v>267</v>
      </c>
      <c r="L67" s="397">
        <v>307</v>
      </c>
      <c r="M67" s="397"/>
      <c r="N67" s="56" t="s">
        <v>29</v>
      </c>
      <c r="O67" s="397" t="s">
        <v>29</v>
      </c>
      <c r="P67" s="397" t="s">
        <v>29</v>
      </c>
      <c r="Q67" s="56"/>
      <c r="R67" s="56"/>
      <c r="S67" s="209"/>
      <c r="T67" s="210"/>
      <c r="U67" s="56"/>
      <c r="V67" s="56"/>
    </row>
    <row r="68" spans="2:22" s="193" customFormat="1" ht="15" customHeight="1">
      <c r="B68" s="206"/>
      <c r="C68" s="194"/>
      <c r="D68" s="205">
        <v>2024</v>
      </c>
      <c r="F68" s="397">
        <f>SUM(J68,N68,'4.38 (2)'!F67,'4.38 (2)'!J67)</f>
        <v>11935</v>
      </c>
      <c r="G68" s="397">
        <f>SUM(K68,O68,'4.38 (2)'!G67,'4.38 (2)'!K67)</f>
        <v>4419</v>
      </c>
      <c r="H68" s="397">
        <f>SUM(L68,P68,'4.38 (2)'!H67,'4.38 (2)'!L67)</f>
        <v>7516</v>
      </c>
      <c r="I68" s="397"/>
      <c r="J68" s="397">
        <f t="shared" si="18"/>
        <v>596</v>
      </c>
      <c r="K68" s="397">
        <v>282</v>
      </c>
      <c r="L68" s="397">
        <v>314</v>
      </c>
      <c r="M68" s="397"/>
      <c r="N68" s="56" t="s">
        <v>29</v>
      </c>
      <c r="O68" s="397" t="s">
        <v>29</v>
      </c>
      <c r="P68" s="397" t="s">
        <v>29</v>
      </c>
      <c r="Q68" s="56"/>
      <c r="R68" s="56"/>
      <c r="S68" s="209"/>
      <c r="T68" s="210"/>
      <c r="U68" s="56"/>
      <c r="V68" s="56"/>
    </row>
    <row r="69" spans="2:22" s="193" customFormat="1" ht="8.1" customHeight="1">
      <c r="B69" s="206"/>
      <c r="C69" s="194"/>
      <c r="D69" s="205"/>
      <c r="E69" s="205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56"/>
      <c r="R69" s="56"/>
      <c r="S69" s="209"/>
      <c r="T69" s="210"/>
      <c r="U69" s="56"/>
      <c r="V69" s="56"/>
    </row>
    <row r="70" spans="2:22" s="193" customFormat="1" ht="15" customHeight="1">
      <c r="B70" s="206" t="s">
        <v>25</v>
      </c>
      <c r="C70" s="194"/>
      <c r="D70" s="205">
        <v>2022</v>
      </c>
      <c r="E70" s="205"/>
      <c r="F70" s="397">
        <f>SUM(J70,N70,'4.38 (2)'!F69,'4.38 (2)'!J69)</f>
        <v>15431</v>
      </c>
      <c r="G70" s="397">
        <f>SUM(K70,O70,'4.38 (2)'!G69,'4.38 (2)'!K69)</f>
        <v>7331</v>
      </c>
      <c r="H70" s="397">
        <f>SUM(L70,P70,'4.38 (2)'!H69,'4.38 (2)'!L69)</f>
        <v>8100</v>
      </c>
      <c r="I70" s="397"/>
      <c r="J70" s="397">
        <f>SUM(K70:L70)</f>
        <v>3106</v>
      </c>
      <c r="K70" s="397">
        <v>1581</v>
      </c>
      <c r="L70" s="397">
        <v>1525</v>
      </c>
      <c r="M70" s="397"/>
      <c r="N70" s="397">
        <f>SUM(O70:P70)</f>
        <v>4967</v>
      </c>
      <c r="O70" s="397">
        <v>2920</v>
      </c>
      <c r="P70" s="397">
        <v>2047</v>
      </c>
      <c r="Q70" s="56"/>
      <c r="R70" s="56"/>
      <c r="S70" s="209"/>
      <c r="T70" s="210"/>
    </row>
    <row r="71" spans="2:22" s="193" customFormat="1" ht="15" customHeight="1">
      <c r="B71" s="206"/>
      <c r="C71" s="194"/>
      <c r="D71" s="205">
        <v>2023</v>
      </c>
      <c r="E71" s="205"/>
      <c r="F71" s="397">
        <f>SUM(J71,N71,'4.38 (2)'!F70,'4.38 (2)'!J70)</f>
        <v>16327</v>
      </c>
      <c r="G71" s="397">
        <f>SUM(K71,O71,'4.38 (2)'!G70,'4.38 (2)'!K70)</f>
        <v>7805</v>
      </c>
      <c r="H71" s="397">
        <f>SUM(L71,P71,'4.38 (2)'!H70,'4.38 (2)'!L70)</f>
        <v>8522</v>
      </c>
      <c r="I71" s="397"/>
      <c r="J71" s="397">
        <f t="shared" ref="J71:J72" si="19">SUM(K71:L71)</f>
        <v>3758</v>
      </c>
      <c r="K71" s="397">
        <v>1910</v>
      </c>
      <c r="L71" s="397">
        <v>1848</v>
      </c>
      <c r="M71" s="397"/>
      <c r="N71" s="397">
        <f t="shared" ref="N71:N72" si="20">SUM(O71:P71)</f>
        <v>5440</v>
      </c>
      <c r="O71" s="397">
        <v>3092</v>
      </c>
      <c r="P71" s="397">
        <v>2348</v>
      </c>
      <c r="Q71" s="56"/>
      <c r="R71" s="56"/>
      <c r="S71" s="209"/>
      <c r="T71" s="210"/>
      <c r="U71" s="56"/>
      <c r="V71" s="56"/>
    </row>
    <row r="72" spans="2:22" s="193" customFormat="1" ht="15" customHeight="1">
      <c r="B72" s="206"/>
      <c r="C72" s="194"/>
      <c r="D72" s="205">
        <v>2024</v>
      </c>
      <c r="F72" s="397">
        <f>SUM(J72,N72,'4.38 (2)'!F71,'4.38 (2)'!J71)</f>
        <v>18860</v>
      </c>
      <c r="G72" s="397">
        <f>SUM(K72,O72,'4.38 (2)'!G71,'4.38 (2)'!K71)</f>
        <v>8880</v>
      </c>
      <c r="H72" s="397">
        <f>SUM(L72,P72,'4.38 (2)'!H71,'4.38 (2)'!L71)</f>
        <v>9980</v>
      </c>
      <c r="I72" s="397"/>
      <c r="J72" s="397">
        <f t="shared" si="19"/>
        <v>4442</v>
      </c>
      <c r="K72" s="397">
        <v>2204</v>
      </c>
      <c r="L72" s="397">
        <v>2238</v>
      </c>
      <c r="M72" s="397"/>
      <c r="N72" s="397">
        <f t="shared" si="20"/>
        <v>6188</v>
      </c>
      <c r="O72" s="397">
        <v>3418</v>
      </c>
      <c r="P72" s="397">
        <v>2770</v>
      </c>
      <c r="Q72" s="56"/>
      <c r="R72" s="56"/>
      <c r="S72" s="209"/>
      <c r="T72" s="210"/>
      <c r="U72" s="56"/>
      <c r="V72" s="56"/>
    </row>
    <row r="73" spans="2:22" s="193" customFormat="1" ht="8.1" customHeight="1">
      <c r="B73" s="206"/>
      <c r="C73" s="194"/>
      <c r="D73" s="205"/>
      <c r="E73" s="205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56"/>
      <c r="T73" s="210"/>
      <c r="U73" s="56"/>
      <c r="V73" s="56"/>
    </row>
    <row r="74" spans="2:22" s="193" customFormat="1" ht="15" customHeight="1">
      <c r="B74" s="206" t="s">
        <v>26</v>
      </c>
      <c r="C74" s="212"/>
      <c r="D74" s="205">
        <v>2022</v>
      </c>
      <c r="E74" s="205"/>
      <c r="F74" s="397">
        <f>SUM(J74,N74,'4.38 (2)'!F73,'4.38 (2)'!J73)</f>
        <v>110157</v>
      </c>
      <c r="G74" s="397">
        <f>SUM(K74,O74,'4.38 (2)'!G73,'4.38 (2)'!K73)</f>
        <v>53220</v>
      </c>
      <c r="H74" s="397">
        <f>SUM(L74,P74,'4.38 (2)'!H73,'4.38 (2)'!L73)</f>
        <v>56937</v>
      </c>
      <c r="I74" s="397"/>
      <c r="J74" s="397">
        <f>SUM(K74:L74)</f>
        <v>72233</v>
      </c>
      <c r="K74" s="397">
        <v>37979</v>
      </c>
      <c r="L74" s="397">
        <v>34254</v>
      </c>
      <c r="M74" s="397"/>
      <c r="N74" s="56" t="s">
        <v>29</v>
      </c>
      <c r="O74" s="397" t="s">
        <v>29</v>
      </c>
      <c r="P74" s="397" t="s">
        <v>29</v>
      </c>
      <c r="Q74" s="56"/>
      <c r="R74" s="56"/>
      <c r="S74" s="209"/>
      <c r="T74" s="213"/>
    </row>
    <row r="75" spans="2:22" s="193" customFormat="1" ht="15" customHeight="1">
      <c r="B75" s="206"/>
      <c r="C75" s="212"/>
      <c r="D75" s="205">
        <v>2023</v>
      </c>
      <c r="E75" s="205"/>
      <c r="F75" s="397">
        <f>SUM(J75,N75,'4.38 (2)'!F74,'4.38 (2)'!J74)</f>
        <v>118848</v>
      </c>
      <c r="G75" s="397">
        <f>SUM(K75,O75,'4.38 (2)'!G74,'4.38 (2)'!K74)</f>
        <v>57353</v>
      </c>
      <c r="H75" s="397">
        <f>SUM(L75,P75,'4.38 (2)'!H74,'4.38 (2)'!L74)</f>
        <v>61495</v>
      </c>
      <c r="I75" s="397"/>
      <c r="J75" s="397">
        <f t="shared" ref="J75:J76" si="21">SUM(K75:L75)</f>
        <v>85005</v>
      </c>
      <c r="K75" s="397">
        <v>43760</v>
      </c>
      <c r="L75" s="397">
        <v>41245</v>
      </c>
      <c r="M75" s="397"/>
      <c r="N75" s="56" t="s">
        <v>29</v>
      </c>
      <c r="O75" s="397" t="s">
        <v>29</v>
      </c>
      <c r="P75" s="397" t="s">
        <v>29</v>
      </c>
      <c r="Q75" s="56"/>
      <c r="R75" s="56"/>
      <c r="S75" s="209"/>
      <c r="T75" s="213"/>
    </row>
    <row r="76" spans="2:22" s="193" customFormat="1" ht="15" customHeight="1">
      <c r="B76" s="206"/>
      <c r="C76" s="212"/>
      <c r="D76" s="205">
        <v>2024</v>
      </c>
      <c r="E76" s="205"/>
      <c r="F76" s="397">
        <f>SUM(J76,N76,'4.38 (2)'!F75,'4.38 (2)'!J75)</f>
        <v>132714</v>
      </c>
      <c r="G76" s="397">
        <f>SUM(K76,O76,'4.38 (2)'!G75,'4.38 (2)'!K75)</f>
        <v>65216</v>
      </c>
      <c r="H76" s="397">
        <f>SUM(L76,P76,'4.38 (2)'!H75,'4.38 (2)'!L75)</f>
        <v>67498</v>
      </c>
      <c r="I76" s="397"/>
      <c r="J76" s="397">
        <f t="shared" si="21"/>
        <v>93586</v>
      </c>
      <c r="K76" s="397">
        <v>48556</v>
      </c>
      <c r="L76" s="397">
        <v>45030</v>
      </c>
      <c r="M76" s="397"/>
      <c r="N76" s="56" t="s">
        <v>29</v>
      </c>
      <c r="O76" s="397" t="s">
        <v>29</v>
      </c>
      <c r="P76" s="397" t="s">
        <v>29</v>
      </c>
      <c r="Q76" s="56"/>
      <c r="R76" s="56"/>
      <c r="S76" s="209"/>
      <c r="T76" s="213"/>
    </row>
    <row r="77" spans="2:22" s="193" customFormat="1" ht="8.1" customHeight="1">
      <c r="B77" s="206"/>
      <c r="C77" s="212"/>
      <c r="D77" s="205"/>
      <c r="E77" s="205"/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56"/>
      <c r="R77" s="56"/>
      <c r="S77" s="209"/>
      <c r="T77" s="213"/>
    </row>
    <row r="78" spans="2:22" s="193" customFormat="1" ht="15" customHeight="1">
      <c r="B78" s="206" t="s">
        <v>27</v>
      </c>
      <c r="C78" s="212"/>
      <c r="D78" s="205">
        <v>2022</v>
      </c>
      <c r="E78" s="205"/>
      <c r="F78" s="397">
        <f>SUM(J78,N78,'4.38 (2)'!F77,'4.38 (2)'!J77)</f>
        <v>15</v>
      </c>
      <c r="G78" s="397">
        <f>SUM(K78,O78,'4.38 (2)'!G77,'4.38 (2)'!K77)</f>
        <v>7</v>
      </c>
      <c r="H78" s="397">
        <f>SUM(L78,P78,'4.38 (2)'!H77,'4.38 (2)'!L77)</f>
        <v>8</v>
      </c>
      <c r="I78" s="397"/>
      <c r="J78" s="56" t="s">
        <v>29</v>
      </c>
      <c r="K78" s="397" t="s">
        <v>29</v>
      </c>
      <c r="L78" s="397" t="s">
        <v>29</v>
      </c>
      <c r="M78" s="397"/>
      <c r="N78" s="56" t="s">
        <v>29</v>
      </c>
      <c r="O78" s="397" t="s">
        <v>29</v>
      </c>
      <c r="P78" s="397" t="s">
        <v>29</v>
      </c>
      <c r="Q78" s="56"/>
      <c r="R78" s="56"/>
      <c r="S78" s="209"/>
      <c r="T78" s="213"/>
    </row>
    <row r="79" spans="2:22" s="193" customFormat="1" ht="15" customHeight="1">
      <c r="B79" s="206"/>
      <c r="C79" s="212"/>
      <c r="D79" s="205">
        <v>2023</v>
      </c>
      <c r="E79" s="205"/>
      <c r="F79" s="397">
        <f>SUM(J79,N79,'4.38 (2)'!F78,'4.38 (2)'!J78)</f>
        <v>15</v>
      </c>
      <c r="G79" s="397">
        <f>SUM(K79,O79,'4.38 (2)'!G78,'4.38 (2)'!K78)</f>
        <v>7</v>
      </c>
      <c r="H79" s="397">
        <f>SUM(L79,P79,'4.38 (2)'!H78,'4.38 (2)'!L78)</f>
        <v>8</v>
      </c>
      <c r="I79" s="397"/>
      <c r="J79" s="56" t="s">
        <v>29</v>
      </c>
      <c r="K79" s="397" t="s">
        <v>29</v>
      </c>
      <c r="L79" s="397" t="s">
        <v>29</v>
      </c>
      <c r="M79" s="397"/>
      <c r="N79" s="56" t="s">
        <v>29</v>
      </c>
      <c r="O79" s="397" t="s">
        <v>29</v>
      </c>
      <c r="P79" s="397" t="s">
        <v>29</v>
      </c>
      <c r="Q79" s="56"/>
      <c r="R79" s="56"/>
      <c r="S79" s="209"/>
      <c r="T79" s="213"/>
    </row>
    <row r="80" spans="2:22" s="193" customFormat="1" ht="15" customHeight="1">
      <c r="B80" s="206"/>
      <c r="C80" s="212"/>
      <c r="D80" s="205">
        <v>2024</v>
      </c>
      <c r="F80" s="397">
        <f>SUM(J80,N80,'4.38 (2)'!F79,'4.38 (2)'!J79)</f>
        <v>15</v>
      </c>
      <c r="G80" s="397">
        <f>SUM(K80,O80,'4.38 (2)'!G79,'4.38 (2)'!K79)</f>
        <v>7</v>
      </c>
      <c r="H80" s="397">
        <f>SUM(L80,P80,'4.38 (2)'!H79,'4.38 (2)'!L79)</f>
        <v>8</v>
      </c>
      <c r="I80" s="397"/>
      <c r="J80" s="56" t="s">
        <v>29</v>
      </c>
      <c r="K80" s="397" t="s">
        <v>29</v>
      </c>
      <c r="L80" s="397" t="s">
        <v>29</v>
      </c>
      <c r="M80" s="397"/>
      <c r="N80" s="56" t="s">
        <v>29</v>
      </c>
      <c r="O80" s="397" t="s">
        <v>29</v>
      </c>
      <c r="P80" s="397" t="s">
        <v>29</v>
      </c>
      <c r="Q80" s="56"/>
      <c r="R80" s="56"/>
      <c r="S80" s="209"/>
      <c r="T80" s="213"/>
    </row>
    <row r="81" spans="1:23" s="193" customFormat="1" ht="8.1" customHeight="1">
      <c r="B81" s="206"/>
      <c r="C81" s="212"/>
      <c r="D81" s="205"/>
      <c r="E81" s="205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56"/>
      <c r="R81" s="56"/>
      <c r="S81" s="209"/>
      <c r="T81" s="213"/>
    </row>
    <row r="82" spans="1:23" s="193" customFormat="1" ht="15" customHeight="1">
      <c r="B82" s="206" t="s">
        <v>28</v>
      </c>
      <c r="C82" s="212"/>
      <c r="D82" s="205">
        <v>2022</v>
      </c>
      <c r="F82" s="397">
        <f>SUM(J82,N82,'4.38 (2)'!F81,'4.38 (2)'!J81)</f>
        <v>1786</v>
      </c>
      <c r="G82" s="397">
        <f>SUM(K82,O82,'4.38 (2)'!G81,'4.38 (2)'!K81)</f>
        <v>978</v>
      </c>
      <c r="H82" s="397">
        <f>SUM(L82,P82,'4.38 (2)'!H81,'4.38 (2)'!L81)</f>
        <v>808</v>
      </c>
      <c r="I82" s="397"/>
      <c r="J82" s="56" t="s">
        <v>29</v>
      </c>
      <c r="K82" s="397" t="s">
        <v>29</v>
      </c>
      <c r="L82" s="397" t="s">
        <v>29</v>
      </c>
      <c r="M82" s="397"/>
      <c r="N82" s="397">
        <f>SUM(O82:P82)</f>
        <v>1786</v>
      </c>
      <c r="O82" s="397">
        <v>978</v>
      </c>
      <c r="P82" s="397">
        <v>808</v>
      </c>
      <c r="Q82" s="56"/>
      <c r="R82" s="56"/>
      <c r="S82" s="209"/>
      <c r="T82" s="213"/>
    </row>
    <row r="83" spans="1:23" s="193" customFormat="1" ht="15" customHeight="1">
      <c r="B83" s="206"/>
      <c r="C83" s="212"/>
      <c r="D83" s="205">
        <v>2023</v>
      </c>
      <c r="F83" s="397">
        <f>SUM(J83,N83,'4.38 (2)'!F82,'4.38 (2)'!J82)</f>
        <v>1818</v>
      </c>
      <c r="G83" s="397">
        <f>SUM(K83,O83,'4.38 (2)'!G82,'4.38 (2)'!K82)</f>
        <v>1036</v>
      </c>
      <c r="H83" s="397">
        <f>SUM(L83,P83,'4.38 (2)'!H82,'4.38 (2)'!L82)</f>
        <v>782</v>
      </c>
      <c r="I83" s="397"/>
      <c r="J83" s="56" t="s">
        <v>29</v>
      </c>
      <c r="K83" s="397" t="s">
        <v>29</v>
      </c>
      <c r="L83" s="397" t="s">
        <v>29</v>
      </c>
      <c r="M83" s="397"/>
      <c r="N83" s="397">
        <f t="shared" ref="N83:N84" si="22">SUM(O83:P83)</f>
        <v>1805</v>
      </c>
      <c r="O83" s="397">
        <v>1026</v>
      </c>
      <c r="P83" s="397">
        <v>779</v>
      </c>
      <c r="Q83" s="56"/>
      <c r="R83" s="56"/>
      <c r="S83" s="209"/>
      <c r="T83" s="213"/>
      <c r="U83" s="56"/>
      <c r="V83" s="56"/>
    </row>
    <row r="84" spans="1:23" s="193" customFormat="1" ht="15" customHeight="1">
      <c r="B84" s="206"/>
      <c r="C84" s="212"/>
      <c r="D84" s="205">
        <v>2024</v>
      </c>
      <c r="F84" s="397">
        <f>SUM(J84,N84,'4.38 (2)'!F83,'4.38 (2)'!J83)</f>
        <v>1694</v>
      </c>
      <c r="G84" s="397">
        <f>SUM(K84,O84,'4.38 (2)'!G83,'4.38 (2)'!K83)</f>
        <v>975</v>
      </c>
      <c r="H84" s="397">
        <f>SUM(L84,P84,'4.38 (2)'!H83,'4.38 (2)'!L83)</f>
        <v>719</v>
      </c>
      <c r="I84" s="397"/>
      <c r="J84" s="56" t="s">
        <v>29</v>
      </c>
      <c r="K84" s="397" t="s">
        <v>29</v>
      </c>
      <c r="L84" s="397" t="s">
        <v>29</v>
      </c>
      <c r="M84" s="397"/>
      <c r="N84" s="397">
        <f t="shared" si="22"/>
        <v>1681</v>
      </c>
      <c r="O84" s="397">
        <v>965</v>
      </c>
      <c r="P84" s="397">
        <v>716</v>
      </c>
      <c r="Q84" s="56"/>
      <c r="R84" s="56"/>
      <c r="S84" s="209"/>
      <c r="T84" s="213"/>
      <c r="U84" s="56"/>
      <c r="V84" s="56"/>
      <c r="W84" s="216"/>
    </row>
    <row r="85" spans="1:23" s="193" customFormat="1" ht="6.95" customHeight="1" thickBot="1">
      <c r="B85" s="218"/>
      <c r="C85" s="219"/>
      <c r="D85" s="220"/>
      <c r="E85" s="220"/>
      <c r="F85" s="221"/>
      <c r="G85" s="221"/>
      <c r="H85" s="221"/>
      <c r="I85" s="220"/>
      <c r="J85" s="221"/>
      <c r="K85" s="221"/>
      <c r="L85" s="221"/>
      <c r="M85" s="221"/>
      <c r="N85" s="221"/>
      <c r="O85" s="221"/>
      <c r="P85" s="221"/>
      <c r="Q85" s="221"/>
      <c r="R85" s="223"/>
      <c r="S85" s="209"/>
      <c r="T85" s="213"/>
      <c r="U85" s="223"/>
      <c r="V85" s="223"/>
      <c r="W85" s="207"/>
    </row>
    <row r="86" spans="1:23" s="224" customFormat="1" ht="15.75" customHeight="1">
      <c r="A86" s="293"/>
      <c r="B86" s="225"/>
      <c r="D86" s="226"/>
      <c r="E86" s="294"/>
      <c r="F86" s="229"/>
      <c r="G86" s="229"/>
      <c r="H86" s="229"/>
      <c r="I86" s="230"/>
      <c r="J86" s="230"/>
      <c r="K86" s="230"/>
      <c r="Q86" s="374" t="s">
        <v>804</v>
      </c>
    </row>
    <row r="87" spans="1:23" s="224" customFormat="1" ht="15.75" customHeight="1">
      <c r="D87" s="226"/>
      <c r="E87" s="294"/>
      <c r="F87" s="229"/>
      <c r="G87" s="229"/>
      <c r="H87" s="229"/>
      <c r="I87" s="233"/>
      <c r="J87" s="233"/>
      <c r="K87" s="233"/>
      <c r="Q87" s="375" t="s">
        <v>786</v>
      </c>
    </row>
    <row r="88" spans="1:23">
      <c r="B88" s="235"/>
      <c r="C88" s="247"/>
      <c r="D88" s="248"/>
      <c r="E88" s="244"/>
      <c r="F88" s="244"/>
      <c r="G88" s="244"/>
      <c r="H88" s="244"/>
      <c r="I88" s="244"/>
      <c r="J88" s="244"/>
      <c r="K88" s="244"/>
      <c r="L88" s="155"/>
      <c r="M88" s="155"/>
      <c r="N88" s="155"/>
      <c r="O88" s="155"/>
      <c r="P88" s="155"/>
      <c r="Q88" s="155"/>
    </row>
    <row r="89" spans="1:23">
      <c r="B89" s="238"/>
      <c r="E89" s="157"/>
      <c r="I89" s="157"/>
      <c r="L89" s="155"/>
      <c r="M89" s="155"/>
      <c r="N89" s="155"/>
      <c r="O89" s="155"/>
      <c r="P89" s="155"/>
      <c r="Q89" s="155"/>
    </row>
    <row r="90" spans="1:23">
      <c r="B90" s="246"/>
      <c r="C90" s="247"/>
      <c r="D90" s="248"/>
      <c r="E90" s="248"/>
      <c r="F90" s="244"/>
      <c r="G90" s="244"/>
      <c r="H90" s="244"/>
      <c r="I90" s="248"/>
      <c r="J90" s="244"/>
      <c r="K90" s="244"/>
      <c r="L90" s="244"/>
      <c r="M90" s="244"/>
      <c r="N90" s="244"/>
      <c r="O90" s="244"/>
      <c r="P90" s="244"/>
      <c r="Q90" s="244"/>
    </row>
  </sheetData>
  <mergeCells count="7">
    <mergeCell ref="N13:P13"/>
    <mergeCell ref="F11:H11"/>
    <mergeCell ref="J11:L11"/>
    <mergeCell ref="N11:P11"/>
    <mergeCell ref="F12:H12"/>
    <mergeCell ref="J12:L12"/>
    <mergeCell ref="N12:P12"/>
  </mergeCells>
  <hyperlinks>
    <hyperlink ref="P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U90"/>
  <sheetViews>
    <sheetView view="pageBreakPreview" zoomScale="80" zoomScaleNormal="100" zoomScaleSheetLayoutView="80" workbookViewId="0">
      <selection activeCell="L1" sqref="L1:L2"/>
    </sheetView>
  </sheetViews>
  <sheetFormatPr defaultColWidth="11.85546875" defaultRowHeight="16.5"/>
  <cols>
    <col min="1" max="1" width="1.85546875" style="155" customWidth="1"/>
    <col min="2" max="2" width="11.28515625" style="155" customWidth="1"/>
    <col min="3" max="3" width="8.140625" style="155" customWidth="1"/>
    <col min="4" max="4" width="9.7109375" style="156" customWidth="1"/>
    <col min="5" max="7" width="16.140625" style="157" customWidth="1"/>
    <col min="8" max="8" width="1.5703125" style="157" customWidth="1"/>
    <col min="9" max="9" width="16.140625" style="157" customWidth="1"/>
    <col min="10" max="10" width="16.140625" style="2244" customWidth="1"/>
    <col min="11" max="11" width="16.140625" style="157" customWidth="1"/>
    <col min="12" max="12" width="1.85546875" style="155" customWidth="1"/>
    <col min="13" max="16384" width="11.85546875" style="155"/>
  </cols>
  <sheetData>
    <row r="1" spans="1:12">
      <c r="L1" s="2380" t="s">
        <v>110</v>
      </c>
    </row>
    <row r="2" spans="1:12">
      <c r="L2" s="2381" t="s">
        <v>111</v>
      </c>
    </row>
    <row r="3" spans="1:12" ht="8.1" customHeight="1">
      <c r="G3" s="155"/>
    </row>
    <row r="4" spans="1:12" ht="8.1" customHeight="1"/>
    <row r="5" spans="1:12" s="158" customFormat="1">
      <c r="B5" s="159" t="s">
        <v>1399</v>
      </c>
      <c r="C5" s="1066" t="s">
        <v>778</v>
      </c>
      <c r="D5" s="161"/>
      <c r="E5" s="162"/>
      <c r="F5" s="162"/>
      <c r="G5" s="162"/>
      <c r="H5" s="162"/>
      <c r="I5" s="162"/>
      <c r="J5" s="1906"/>
      <c r="K5" s="162"/>
    </row>
    <row r="6" spans="1:12" s="1950" customFormat="1">
      <c r="B6" s="1951"/>
      <c r="C6" s="2014" t="s">
        <v>1177</v>
      </c>
      <c r="D6" s="1953"/>
      <c r="E6" s="1951"/>
      <c r="F6" s="1951"/>
      <c r="G6" s="1951"/>
      <c r="H6" s="1951"/>
      <c r="I6" s="1951"/>
      <c r="J6" s="2245"/>
      <c r="K6" s="1951"/>
    </row>
    <row r="7" spans="1:12" s="164" customFormat="1" ht="14.25">
      <c r="B7" s="165" t="s">
        <v>1400</v>
      </c>
      <c r="C7" s="166" t="s">
        <v>827</v>
      </c>
      <c r="D7" s="167"/>
      <c r="E7" s="165"/>
      <c r="F7" s="165"/>
      <c r="G7" s="165"/>
      <c r="H7" s="165"/>
      <c r="I7" s="165"/>
      <c r="J7" s="1909"/>
      <c r="K7" s="165"/>
    </row>
    <row r="8" spans="1:12" s="164" customFormat="1" ht="14.25">
      <c r="B8" s="165"/>
      <c r="C8" s="1069" t="s">
        <v>1186</v>
      </c>
      <c r="D8" s="167"/>
      <c r="E8" s="165"/>
      <c r="F8" s="165"/>
      <c r="G8" s="165"/>
      <c r="H8" s="165"/>
      <c r="I8" s="165"/>
      <c r="J8" s="1909"/>
      <c r="K8" s="165"/>
    </row>
    <row r="9" spans="1:12" s="168" customFormat="1" ht="9.9499999999999993" customHeight="1" thickBot="1">
      <c r="B9" s="169"/>
      <c r="C9" s="169"/>
      <c r="D9" s="170"/>
      <c r="E9" s="171"/>
      <c r="F9" s="171"/>
      <c r="G9" s="171"/>
      <c r="H9" s="171"/>
      <c r="I9" s="171"/>
      <c r="J9" s="2054"/>
      <c r="K9" s="171"/>
      <c r="L9" s="171"/>
    </row>
    <row r="10" spans="1:12" s="177" customFormat="1" ht="5.25" customHeight="1" thickTop="1">
      <c r="A10" s="172"/>
      <c r="B10" s="173"/>
      <c r="C10" s="174"/>
      <c r="D10" s="175"/>
      <c r="E10" s="176"/>
      <c r="F10" s="176"/>
      <c r="G10" s="176"/>
      <c r="H10" s="176"/>
      <c r="I10" s="176"/>
      <c r="J10" s="2055"/>
      <c r="K10" s="176"/>
      <c r="L10" s="176"/>
    </row>
    <row r="11" spans="1:12" s="177" customFormat="1" ht="16.5" customHeight="1">
      <c r="A11" s="178"/>
      <c r="B11" s="178" t="s">
        <v>0</v>
      </c>
      <c r="C11" s="179"/>
      <c r="D11" s="180" t="s">
        <v>1</v>
      </c>
      <c r="E11" s="2297" t="s">
        <v>788</v>
      </c>
      <c r="F11" s="2297"/>
      <c r="G11" s="2297"/>
      <c r="H11" s="2297"/>
      <c r="I11" s="2297"/>
      <c r="J11" s="2297"/>
      <c r="K11" s="2297"/>
      <c r="L11" s="181"/>
    </row>
    <row r="12" spans="1:12" s="177" customFormat="1" ht="16.5" customHeight="1">
      <c r="A12" s="183"/>
      <c r="B12" s="183" t="s">
        <v>5</v>
      </c>
      <c r="C12" s="184"/>
      <c r="D12" s="185" t="s">
        <v>6</v>
      </c>
      <c r="E12" s="2298" t="s">
        <v>789</v>
      </c>
      <c r="F12" s="2298"/>
      <c r="G12" s="2298"/>
      <c r="H12" s="2298"/>
      <c r="I12" s="2298"/>
      <c r="J12" s="2298"/>
      <c r="K12" s="2298"/>
      <c r="L12" s="186"/>
    </row>
    <row r="13" spans="1:12" s="177" customFormat="1">
      <c r="A13" s="183"/>
      <c r="B13" s="183"/>
      <c r="C13" s="184"/>
      <c r="D13" s="185"/>
      <c r="E13" s="2302" t="s">
        <v>770</v>
      </c>
      <c r="F13" s="2302"/>
      <c r="G13" s="2302"/>
      <c r="H13" s="180"/>
      <c r="I13" s="2302" t="s">
        <v>771</v>
      </c>
      <c r="J13" s="2302"/>
      <c r="K13" s="2302"/>
      <c r="L13" s="186"/>
    </row>
    <row r="14" spans="1:12" s="177" customFormat="1">
      <c r="A14" s="183"/>
      <c r="B14" s="183"/>
      <c r="C14" s="184"/>
      <c r="D14" s="185"/>
      <c r="E14" s="1070" t="s">
        <v>2</v>
      </c>
      <c r="F14" s="1070" t="s">
        <v>775</v>
      </c>
      <c r="G14" s="1070" t="s">
        <v>34</v>
      </c>
      <c r="H14" s="1070"/>
      <c r="I14" s="1070" t="s">
        <v>2</v>
      </c>
      <c r="J14" s="2246" t="s">
        <v>775</v>
      </c>
      <c r="K14" s="1070" t="s">
        <v>34</v>
      </c>
      <c r="L14" s="186"/>
    </row>
    <row r="15" spans="1:12" s="177" customFormat="1">
      <c r="A15" s="183"/>
      <c r="B15" s="183"/>
      <c r="C15" s="184"/>
      <c r="D15" s="185"/>
      <c r="E15" s="1071" t="s">
        <v>7</v>
      </c>
      <c r="F15" s="1071" t="s">
        <v>35</v>
      </c>
      <c r="G15" s="1071" t="s">
        <v>36</v>
      </c>
      <c r="H15" s="1071"/>
      <c r="I15" s="1071" t="s">
        <v>7</v>
      </c>
      <c r="J15" s="2247" t="s">
        <v>35</v>
      </c>
      <c r="K15" s="1071" t="s">
        <v>36</v>
      </c>
      <c r="L15" s="186"/>
    </row>
    <row r="16" spans="1:12" s="177" customFormat="1" ht="7.5" customHeight="1">
      <c r="A16" s="189"/>
      <c r="B16" s="189"/>
      <c r="C16" s="190"/>
      <c r="D16" s="191"/>
      <c r="E16" s="192"/>
      <c r="F16" s="192"/>
      <c r="G16" s="192"/>
      <c r="H16" s="192"/>
      <c r="I16" s="192"/>
      <c r="J16" s="2058"/>
      <c r="K16" s="192"/>
      <c r="L16" s="192"/>
    </row>
    <row r="17" spans="2:11" ht="8.1" customHeight="1">
      <c r="B17" s="288"/>
      <c r="C17" s="288"/>
      <c r="D17" s="289"/>
      <c r="E17" s="290"/>
      <c r="F17" s="290"/>
      <c r="G17" s="290"/>
      <c r="H17" s="290"/>
      <c r="I17" s="290"/>
      <c r="J17" s="2248"/>
      <c r="K17" s="290"/>
    </row>
    <row r="18" spans="2:11" s="193" customFormat="1" ht="15" customHeight="1">
      <c r="B18" s="198" t="s">
        <v>12</v>
      </c>
      <c r="C18" s="199"/>
      <c r="D18" s="200">
        <v>2022</v>
      </c>
      <c r="E18" s="291">
        <f t="shared" ref="E18:E20" si="0">SUM(E22,E26,E30,E34,E38,E42,E46,E50,E54,E58,E62,E66,E70,E74,E78,E82)</f>
        <v>366563</v>
      </c>
      <c r="F18" s="291">
        <f t="shared" ref="F18:G20" si="1">SUM(F22,F26,F30,F34,F38,F42,F46,F50,F54,F58,F62,F66,F70,F74,F78,F82)</f>
        <v>187500</v>
      </c>
      <c r="G18" s="291">
        <f t="shared" si="1"/>
        <v>179063</v>
      </c>
      <c r="H18" s="291"/>
      <c r="I18" s="291">
        <f t="shared" ref="I18:I20" si="2">SUM(I22,I26,I30,I34,I38,I42,I46,I50,I54,I58,I62,I66,I70,I74,I78,I82)</f>
        <v>31276</v>
      </c>
      <c r="J18" s="2249">
        <f t="shared" ref="J18:K20" si="3">SUM(J22,J26,J30,J34,J38,J42,J46,J50,J54,J58,J62,J66,J70,J74,J78,J82)</f>
        <v>14101</v>
      </c>
      <c r="K18" s="291">
        <f t="shared" si="3"/>
        <v>17175</v>
      </c>
    </row>
    <row r="19" spans="2:11" s="193" customFormat="1" ht="15" customHeight="1">
      <c r="B19" s="199"/>
      <c r="C19" s="199"/>
      <c r="D19" s="200">
        <v>2023</v>
      </c>
      <c r="E19" s="291">
        <f t="shared" si="0"/>
        <v>377480</v>
      </c>
      <c r="F19" s="291">
        <f t="shared" si="1"/>
        <v>191964</v>
      </c>
      <c r="G19" s="291">
        <f t="shared" si="1"/>
        <v>185516</v>
      </c>
      <c r="H19" s="291"/>
      <c r="I19" s="291">
        <f t="shared" si="2"/>
        <v>28105</v>
      </c>
      <c r="J19" s="2249">
        <f t="shared" si="3"/>
        <v>12607</v>
      </c>
      <c r="K19" s="291">
        <f t="shared" si="3"/>
        <v>15498</v>
      </c>
    </row>
    <row r="20" spans="2:11" s="193" customFormat="1" ht="15" customHeight="1">
      <c r="B20" s="199"/>
      <c r="C20" s="199"/>
      <c r="D20" s="200">
        <v>2024</v>
      </c>
      <c r="E20" s="291">
        <f t="shared" si="0"/>
        <v>396618</v>
      </c>
      <c r="F20" s="291">
        <f t="shared" si="1"/>
        <v>201658</v>
      </c>
      <c r="G20" s="291">
        <f t="shared" si="1"/>
        <v>194960</v>
      </c>
      <c r="H20" s="291"/>
      <c r="I20" s="291">
        <f t="shared" si="2"/>
        <v>28034</v>
      </c>
      <c r="J20" s="2249">
        <f t="shared" si="3"/>
        <v>13207</v>
      </c>
      <c r="K20" s="291">
        <f t="shared" si="3"/>
        <v>14827</v>
      </c>
    </row>
    <row r="21" spans="2:11" s="193" customFormat="1" ht="8.1" customHeight="1">
      <c r="B21" s="199"/>
      <c r="C21" s="199"/>
      <c r="D21" s="205"/>
      <c r="E21" s="862"/>
      <c r="F21" s="862"/>
      <c r="G21" s="862"/>
      <c r="H21" s="862"/>
      <c r="I21" s="862"/>
      <c r="J21" s="2250"/>
      <c r="K21" s="862"/>
    </row>
    <row r="22" spans="2:11" s="193" customFormat="1" ht="15" customHeight="1">
      <c r="B22" s="206" t="s">
        <v>13</v>
      </c>
      <c r="C22" s="206"/>
      <c r="D22" s="205">
        <v>2022</v>
      </c>
      <c r="E22" s="56">
        <f>SUM(F22:G22)</f>
        <v>176461</v>
      </c>
      <c r="F22" s="862">
        <v>91030</v>
      </c>
      <c r="G22" s="862">
        <v>85431</v>
      </c>
      <c r="H22" s="862"/>
      <c r="I22" s="56">
        <f>SUM(J22:K22)</f>
        <v>674</v>
      </c>
      <c r="J22" s="2250">
        <v>306</v>
      </c>
      <c r="K22" s="862">
        <v>368</v>
      </c>
    </row>
    <row r="23" spans="2:11" s="193" customFormat="1" ht="15" customHeight="1">
      <c r="B23" s="206"/>
      <c r="C23" s="206"/>
      <c r="D23" s="205">
        <v>2023</v>
      </c>
      <c r="E23" s="56">
        <f t="shared" ref="E23:E24" si="4">SUM(F23:G23)</f>
        <v>188016</v>
      </c>
      <c r="F23" s="862">
        <v>95687</v>
      </c>
      <c r="G23" s="862">
        <v>92329</v>
      </c>
      <c r="H23" s="862"/>
      <c r="I23" s="56">
        <f t="shared" ref="I23:I24" si="5">SUM(J23:K23)</f>
        <v>642</v>
      </c>
      <c r="J23" s="2250">
        <v>278</v>
      </c>
      <c r="K23" s="862">
        <v>364</v>
      </c>
    </row>
    <row r="24" spans="2:11" s="193" customFormat="1" ht="15" customHeight="1">
      <c r="B24" s="206"/>
      <c r="C24" s="206"/>
      <c r="D24" s="205">
        <v>2024</v>
      </c>
      <c r="E24" s="56">
        <f t="shared" si="4"/>
        <v>191440</v>
      </c>
      <c r="F24" s="862">
        <v>97368</v>
      </c>
      <c r="G24" s="862">
        <v>94072</v>
      </c>
      <c r="H24" s="862"/>
      <c r="I24" s="56">
        <f t="shared" si="5"/>
        <v>793</v>
      </c>
      <c r="J24" s="2250">
        <v>363</v>
      </c>
      <c r="K24" s="862">
        <v>430</v>
      </c>
    </row>
    <row r="25" spans="2:11" s="193" customFormat="1" ht="8.1" customHeight="1">
      <c r="B25" s="206"/>
      <c r="C25" s="206"/>
      <c r="D25" s="205"/>
      <c r="E25" s="56"/>
      <c r="F25" s="862"/>
      <c r="G25" s="862"/>
      <c r="H25" s="862"/>
      <c r="I25" s="56"/>
      <c r="J25" s="2250"/>
      <c r="K25" s="862"/>
    </row>
    <row r="26" spans="2:11" s="193" customFormat="1" ht="15" customHeight="1">
      <c r="B26" s="206" t="s">
        <v>14</v>
      </c>
      <c r="C26" s="206"/>
      <c r="D26" s="205">
        <v>2022</v>
      </c>
      <c r="E26" s="56" t="s">
        <v>1349</v>
      </c>
      <c r="F26" s="56" t="s">
        <v>1349</v>
      </c>
      <c r="G26" s="56" t="s">
        <v>1349</v>
      </c>
      <c r="H26" s="862"/>
      <c r="I26" s="56">
        <f>SUM(J26:K26)</f>
        <v>1702</v>
      </c>
      <c r="J26" s="2250">
        <v>850</v>
      </c>
      <c r="K26" s="862">
        <v>852</v>
      </c>
    </row>
    <row r="27" spans="2:11" s="193" customFormat="1" ht="15" customHeight="1">
      <c r="B27" s="206"/>
      <c r="C27" s="206"/>
      <c r="D27" s="205">
        <v>2023</v>
      </c>
      <c r="E27" s="56" t="s">
        <v>1349</v>
      </c>
      <c r="F27" s="56" t="s">
        <v>1349</v>
      </c>
      <c r="G27" s="56" t="s">
        <v>1349</v>
      </c>
      <c r="H27" s="862"/>
      <c r="I27" s="56">
        <f t="shared" ref="I27:I28" si="6">SUM(J27:K27)</f>
        <v>1528</v>
      </c>
      <c r="J27" s="2250">
        <v>768</v>
      </c>
      <c r="K27" s="862">
        <v>760</v>
      </c>
    </row>
    <row r="28" spans="2:11" s="193" customFormat="1" ht="15" customHeight="1">
      <c r="B28" s="206"/>
      <c r="C28" s="206"/>
      <c r="D28" s="205">
        <v>2024</v>
      </c>
      <c r="E28" s="56" t="s">
        <v>1349</v>
      </c>
      <c r="F28" s="56" t="s">
        <v>1349</v>
      </c>
      <c r="G28" s="56" t="s">
        <v>1349</v>
      </c>
      <c r="H28" s="862"/>
      <c r="I28" s="56">
        <f t="shared" si="6"/>
        <v>1604</v>
      </c>
      <c r="J28" s="2250">
        <v>808</v>
      </c>
      <c r="K28" s="862">
        <v>796</v>
      </c>
    </row>
    <row r="29" spans="2:11" s="193" customFormat="1" ht="8.1" customHeight="1">
      <c r="B29" s="206"/>
      <c r="C29" s="206"/>
      <c r="D29" s="205"/>
      <c r="E29" s="56"/>
      <c r="F29" s="862"/>
      <c r="G29" s="862"/>
      <c r="H29" s="862"/>
      <c r="I29" s="56"/>
      <c r="J29" s="2250"/>
      <c r="K29" s="862"/>
    </row>
    <row r="30" spans="2:11" s="193" customFormat="1" ht="15" customHeight="1">
      <c r="B30" s="206" t="s">
        <v>15</v>
      </c>
      <c r="C30" s="206"/>
      <c r="D30" s="205">
        <v>2022</v>
      </c>
      <c r="E30" s="56" t="s">
        <v>1349</v>
      </c>
      <c r="F30" s="56" t="s">
        <v>1349</v>
      </c>
      <c r="G30" s="56" t="s">
        <v>1349</v>
      </c>
      <c r="H30" s="862"/>
      <c r="I30" s="56">
        <f>SUM(J30:K30)</f>
        <v>18670</v>
      </c>
      <c r="J30" s="2250">
        <v>8044</v>
      </c>
      <c r="K30" s="862">
        <v>10626</v>
      </c>
    </row>
    <row r="31" spans="2:11" s="193" customFormat="1" ht="15" customHeight="1">
      <c r="B31" s="206"/>
      <c r="C31" s="206"/>
      <c r="D31" s="205">
        <v>2023</v>
      </c>
      <c r="E31" s="56" t="s">
        <v>1349</v>
      </c>
      <c r="F31" s="56" t="s">
        <v>1349</v>
      </c>
      <c r="G31" s="56" t="s">
        <v>1349</v>
      </c>
      <c r="H31" s="862"/>
      <c r="I31" s="56">
        <f t="shared" ref="I31:I32" si="7">SUM(J31:K31)</f>
        <v>15823</v>
      </c>
      <c r="J31" s="2250">
        <v>6701</v>
      </c>
      <c r="K31" s="862">
        <v>9122</v>
      </c>
    </row>
    <row r="32" spans="2:11" s="193" customFormat="1" ht="15" customHeight="1">
      <c r="B32" s="206"/>
      <c r="C32" s="206"/>
      <c r="D32" s="205">
        <v>2024</v>
      </c>
      <c r="E32" s="56" t="s">
        <v>1349</v>
      </c>
      <c r="F32" s="56" t="s">
        <v>1349</v>
      </c>
      <c r="G32" s="56" t="s">
        <v>1349</v>
      </c>
      <c r="H32" s="862"/>
      <c r="I32" s="56">
        <f t="shared" si="7"/>
        <v>15422</v>
      </c>
      <c r="J32" s="2250">
        <v>6768</v>
      </c>
      <c r="K32" s="862">
        <v>8654</v>
      </c>
    </row>
    <row r="33" spans="2:11" s="193" customFormat="1" ht="8.1" customHeight="1">
      <c r="B33" s="206"/>
      <c r="C33" s="206"/>
      <c r="D33" s="205"/>
      <c r="E33" s="56"/>
      <c r="F33" s="862"/>
      <c r="G33" s="862"/>
      <c r="H33" s="862"/>
      <c r="I33" s="56"/>
      <c r="J33" s="2250"/>
      <c r="K33" s="862"/>
    </row>
    <row r="34" spans="2:11" s="193" customFormat="1" ht="15" customHeight="1">
      <c r="B34" s="206" t="s">
        <v>16</v>
      </c>
      <c r="C34" s="212"/>
      <c r="D34" s="205">
        <v>2022</v>
      </c>
      <c r="E34" s="56" t="s">
        <v>1349</v>
      </c>
      <c r="F34" s="56" t="s">
        <v>1349</v>
      </c>
      <c r="G34" s="56" t="s">
        <v>1349</v>
      </c>
      <c r="H34" s="862"/>
      <c r="I34" s="56">
        <f>SUM(J34:K34)</f>
        <v>394</v>
      </c>
      <c r="J34" s="2250">
        <v>394</v>
      </c>
      <c r="K34" s="862" t="s">
        <v>29</v>
      </c>
    </row>
    <row r="35" spans="2:11" s="193" customFormat="1" ht="15" customHeight="1">
      <c r="B35" s="206"/>
      <c r="C35" s="212"/>
      <c r="D35" s="205">
        <v>2023</v>
      </c>
      <c r="E35" s="56" t="s">
        <v>1349</v>
      </c>
      <c r="F35" s="56" t="s">
        <v>1349</v>
      </c>
      <c r="G35" s="56" t="s">
        <v>1349</v>
      </c>
      <c r="H35" s="862"/>
      <c r="I35" s="56">
        <f t="shared" ref="I35:I36" si="8">SUM(J35:K35)</f>
        <v>308</v>
      </c>
      <c r="J35" s="2250">
        <v>308</v>
      </c>
      <c r="K35" s="862" t="s">
        <v>29</v>
      </c>
    </row>
    <row r="36" spans="2:11" s="193" customFormat="1" ht="15" customHeight="1">
      <c r="B36" s="206"/>
      <c r="C36" s="212"/>
      <c r="D36" s="205">
        <v>2024</v>
      </c>
      <c r="E36" s="56" t="s">
        <v>1349</v>
      </c>
      <c r="F36" s="56" t="s">
        <v>1349</v>
      </c>
      <c r="G36" s="56" t="s">
        <v>1349</v>
      </c>
      <c r="H36" s="862"/>
      <c r="I36" s="56">
        <f t="shared" si="8"/>
        <v>400</v>
      </c>
      <c r="J36" s="2250">
        <v>400</v>
      </c>
      <c r="K36" s="862" t="s">
        <v>29</v>
      </c>
    </row>
    <row r="37" spans="2:11" s="193" customFormat="1" ht="8.1" customHeight="1">
      <c r="B37" s="206"/>
      <c r="C37" s="212"/>
      <c r="D37" s="205"/>
      <c r="E37" s="56"/>
      <c r="F37" s="862"/>
      <c r="G37" s="862"/>
      <c r="H37" s="862"/>
      <c r="I37" s="56"/>
      <c r="J37" s="2250"/>
      <c r="K37" s="862"/>
    </row>
    <row r="38" spans="2:11" s="193" customFormat="1" ht="15" customHeight="1">
      <c r="B38" s="206" t="s">
        <v>17</v>
      </c>
      <c r="C38" s="199"/>
      <c r="D38" s="205">
        <v>2022</v>
      </c>
      <c r="E38" s="56" t="s">
        <v>1349</v>
      </c>
      <c r="F38" s="56" t="s">
        <v>1349</v>
      </c>
      <c r="G38" s="56" t="s">
        <v>1349</v>
      </c>
      <c r="H38" s="862"/>
      <c r="I38" s="56">
        <f>SUM(J38:K38)</f>
        <v>415</v>
      </c>
      <c r="J38" s="2250">
        <v>195</v>
      </c>
      <c r="K38" s="862">
        <v>220</v>
      </c>
    </row>
    <row r="39" spans="2:11" s="193" customFormat="1" ht="15" customHeight="1">
      <c r="B39" s="206"/>
      <c r="C39" s="199"/>
      <c r="D39" s="205">
        <v>2023</v>
      </c>
      <c r="E39" s="56" t="s">
        <v>1349</v>
      </c>
      <c r="F39" s="56" t="s">
        <v>1349</v>
      </c>
      <c r="G39" s="56" t="s">
        <v>1349</v>
      </c>
      <c r="H39" s="862"/>
      <c r="I39" s="56">
        <f t="shared" ref="I39:I40" si="9">SUM(J39:K39)</f>
        <v>356</v>
      </c>
      <c r="J39" s="2250">
        <v>169</v>
      </c>
      <c r="K39" s="862">
        <v>187</v>
      </c>
    </row>
    <row r="40" spans="2:11" s="193" customFormat="1" ht="15" customHeight="1">
      <c r="B40" s="206"/>
      <c r="C40" s="199"/>
      <c r="D40" s="205">
        <v>2024</v>
      </c>
      <c r="E40" s="56" t="s">
        <v>1349</v>
      </c>
      <c r="F40" s="56" t="s">
        <v>1349</v>
      </c>
      <c r="G40" s="56" t="s">
        <v>1349</v>
      </c>
      <c r="H40" s="862"/>
      <c r="I40" s="56">
        <f t="shared" si="9"/>
        <v>388</v>
      </c>
      <c r="J40" s="2250">
        <v>190</v>
      </c>
      <c r="K40" s="862">
        <v>198</v>
      </c>
    </row>
    <row r="41" spans="2:11" s="193" customFormat="1" ht="8.1" customHeight="1">
      <c r="B41" s="206"/>
      <c r="C41" s="199"/>
      <c r="D41" s="205"/>
      <c r="E41" s="56"/>
      <c r="F41" s="862"/>
      <c r="G41" s="862"/>
      <c r="H41" s="862"/>
      <c r="I41" s="56"/>
      <c r="J41" s="2250"/>
      <c r="K41" s="862"/>
    </row>
    <row r="42" spans="2:11" s="193" customFormat="1" ht="15" customHeight="1">
      <c r="B42" s="206" t="s">
        <v>18</v>
      </c>
      <c r="C42" s="199"/>
      <c r="D42" s="205">
        <v>2022</v>
      </c>
      <c r="E42" s="862" t="s">
        <v>29</v>
      </c>
      <c r="F42" s="862" t="s">
        <v>29</v>
      </c>
      <c r="G42" s="862" t="s">
        <v>29</v>
      </c>
      <c r="H42" s="862"/>
      <c r="I42" s="56">
        <f>SUM(J42:K42)</f>
        <v>7607</v>
      </c>
      <c r="J42" s="2250">
        <v>3353</v>
      </c>
      <c r="K42" s="862">
        <v>4254</v>
      </c>
    </row>
    <row r="43" spans="2:11" s="193" customFormat="1" ht="15" customHeight="1">
      <c r="B43" s="206"/>
      <c r="C43" s="199"/>
      <c r="D43" s="205">
        <v>2023</v>
      </c>
      <c r="E43" s="862" t="s">
        <v>29</v>
      </c>
      <c r="F43" s="862" t="s">
        <v>29</v>
      </c>
      <c r="G43" s="862" t="s">
        <v>29</v>
      </c>
      <c r="H43" s="862"/>
      <c r="I43" s="56">
        <f t="shared" ref="I43:I44" si="10">SUM(J43:K43)</f>
        <v>7121</v>
      </c>
      <c r="J43" s="2250">
        <v>3218</v>
      </c>
      <c r="K43" s="862">
        <v>3903</v>
      </c>
    </row>
    <row r="44" spans="2:11" s="193" customFormat="1" ht="15" customHeight="1">
      <c r="B44" s="206"/>
      <c r="C44" s="199"/>
      <c r="D44" s="205">
        <v>2024</v>
      </c>
      <c r="E44" s="56">
        <f t="shared" ref="E44" si="11">SUM(F44:G44)</f>
        <v>310</v>
      </c>
      <c r="F44" s="862">
        <v>171</v>
      </c>
      <c r="G44" s="862">
        <v>139</v>
      </c>
      <c r="H44" s="862"/>
      <c r="I44" s="56">
        <f t="shared" si="10"/>
        <v>6761</v>
      </c>
      <c r="J44" s="2250">
        <v>3227</v>
      </c>
      <c r="K44" s="862">
        <v>3534</v>
      </c>
    </row>
    <row r="45" spans="2:11" s="193" customFormat="1" ht="8.1" customHeight="1">
      <c r="B45" s="206"/>
      <c r="C45" s="199"/>
      <c r="D45" s="205"/>
      <c r="E45" s="56"/>
      <c r="F45" s="862"/>
      <c r="G45" s="862"/>
      <c r="H45" s="862"/>
      <c r="I45" s="56"/>
      <c r="J45" s="2250"/>
      <c r="K45" s="862"/>
    </row>
    <row r="46" spans="2:11" s="193" customFormat="1" ht="15" customHeight="1">
      <c r="B46" s="206" t="s">
        <v>19</v>
      </c>
      <c r="C46" s="199"/>
      <c r="D46" s="205">
        <v>2022</v>
      </c>
      <c r="E46" s="56" t="s">
        <v>1349</v>
      </c>
      <c r="F46" s="56" t="s">
        <v>1349</v>
      </c>
      <c r="G46" s="56" t="s">
        <v>1349</v>
      </c>
      <c r="H46" s="862"/>
      <c r="I46" s="56" t="s">
        <v>1349</v>
      </c>
      <c r="J46" s="1474" t="s">
        <v>1349</v>
      </c>
      <c r="K46" s="56" t="s">
        <v>1349</v>
      </c>
    </row>
    <row r="47" spans="2:11" s="193" customFormat="1" ht="15" customHeight="1">
      <c r="B47" s="206"/>
      <c r="C47" s="199"/>
      <c r="D47" s="205">
        <v>2023</v>
      </c>
      <c r="E47" s="56" t="s">
        <v>1349</v>
      </c>
      <c r="F47" s="56" t="s">
        <v>1349</v>
      </c>
      <c r="G47" s="56" t="s">
        <v>1349</v>
      </c>
      <c r="H47" s="862"/>
      <c r="I47" s="56" t="s">
        <v>1349</v>
      </c>
      <c r="J47" s="1474" t="s">
        <v>1349</v>
      </c>
      <c r="K47" s="56" t="s">
        <v>1349</v>
      </c>
    </row>
    <row r="48" spans="2:11" s="193" customFormat="1" ht="15" customHeight="1">
      <c r="B48" s="206"/>
      <c r="C48" s="199"/>
      <c r="D48" s="205">
        <v>2024</v>
      </c>
      <c r="E48" s="56" t="s">
        <v>1349</v>
      </c>
      <c r="F48" s="56" t="s">
        <v>1349</v>
      </c>
      <c r="G48" s="56" t="s">
        <v>1349</v>
      </c>
      <c r="H48" s="862"/>
      <c r="I48" s="56" t="s">
        <v>1349</v>
      </c>
      <c r="J48" s="1474" t="s">
        <v>1349</v>
      </c>
      <c r="K48" s="56" t="s">
        <v>1349</v>
      </c>
    </row>
    <row r="49" spans="2:21" s="193" customFormat="1" ht="8.1" customHeight="1">
      <c r="B49" s="206"/>
      <c r="C49" s="199"/>
      <c r="D49" s="205"/>
      <c r="E49" s="56"/>
      <c r="F49" s="862"/>
      <c r="G49" s="862"/>
      <c r="H49" s="862"/>
      <c r="I49" s="56"/>
      <c r="J49" s="2250"/>
      <c r="K49" s="862"/>
      <c r="L49" s="216"/>
      <c r="M49" s="216"/>
      <c r="N49" s="216"/>
      <c r="O49" s="216"/>
    </row>
    <row r="50" spans="2:21" s="193" customFormat="1" ht="15" customHeight="1">
      <c r="B50" s="206" t="s">
        <v>20</v>
      </c>
      <c r="C50" s="199"/>
      <c r="D50" s="205">
        <v>2022</v>
      </c>
      <c r="E50" s="56" t="s">
        <v>1349</v>
      </c>
      <c r="F50" s="56" t="s">
        <v>1349</v>
      </c>
      <c r="G50" s="56" t="s">
        <v>1349</v>
      </c>
      <c r="H50" s="862"/>
      <c r="I50" s="56">
        <f>SUM(J50:K50)</f>
        <v>468</v>
      </c>
      <c r="J50" s="2250">
        <v>240</v>
      </c>
      <c r="K50" s="862">
        <v>228</v>
      </c>
      <c r="P50" s="216"/>
      <c r="Q50" s="216"/>
      <c r="R50" s="216"/>
      <c r="S50" s="216"/>
      <c r="T50" s="216"/>
      <c r="U50" s="216"/>
    </row>
    <row r="51" spans="2:21" s="193" customFormat="1" ht="15" customHeight="1">
      <c r="B51" s="206"/>
      <c r="C51" s="199"/>
      <c r="D51" s="205">
        <v>2023</v>
      </c>
      <c r="E51" s="56" t="s">
        <v>1349</v>
      </c>
      <c r="F51" s="56" t="s">
        <v>1349</v>
      </c>
      <c r="G51" s="56" t="s">
        <v>1349</v>
      </c>
      <c r="H51" s="862"/>
      <c r="I51" s="56">
        <f t="shared" ref="I51:I52" si="12">SUM(J51:K51)</f>
        <v>422</v>
      </c>
      <c r="J51" s="2250">
        <v>204</v>
      </c>
      <c r="K51" s="862">
        <v>218</v>
      </c>
    </row>
    <row r="52" spans="2:21" s="193" customFormat="1" ht="15" customHeight="1">
      <c r="B52" s="206"/>
      <c r="C52" s="199"/>
      <c r="D52" s="205">
        <v>2024</v>
      </c>
      <c r="E52" s="56" t="s">
        <v>1349</v>
      </c>
      <c r="F52" s="56" t="s">
        <v>1349</v>
      </c>
      <c r="G52" s="56" t="s">
        <v>1349</v>
      </c>
      <c r="H52" s="862"/>
      <c r="I52" s="56">
        <f t="shared" si="12"/>
        <v>541</v>
      </c>
      <c r="J52" s="2250">
        <v>295</v>
      </c>
      <c r="K52" s="862">
        <v>246</v>
      </c>
    </row>
    <row r="53" spans="2:21" s="193" customFormat="1" ht="8.1" customHeight="1">
      <c r="B53" s="206"/>
      <c r="C53" s="199"/>
      <c r="D53" s="205"/>
      <c r="E53" s="56"/>
      <c r="F53" s="862"/>
      <c r="G53" s="862"/>
      <c r="H53" s="862"/>
      <c r="I53" s="56"/>
      <c r="J53" s="2250"/>
      <c r="K53" s="862"/>
    </row>
    <row r="54" spans="2:21" s="193" customFormat="1" ht="15" customHeight="1">
      <c r="B54" s="206" t="s">
        <v>21</v>
      </c>
      <c r="C54" s="212"/>
      <c r="D54" s="205">
        <v>2022</v>
      </c>
      <c r="E54" s="56" t="s">
        <v>1349</v>
      </c>
      <c r="F54" s="56" t="s">
        <v>1349</v>
      </c>
      <c r="G54" s="56" t="s">
        <v>1349</v>
      </c>
      <c r="H54" s="862"/>
      <c r="I54" s="56" t="s">
        <v>1349</v>
      </c>
      <c r="J54" s="1474" t="s">
        <v>1349</v>
      </c>
      <c r="K54" s="56" t="s">
        <v>1349</v>
      </c>
    </row>
    <row r="55" spans="2:21" s="193" customFormat="1" ht="15" customHeight="1">
      <c r="B55" s="206"/>
      <c r="C55" s="212"/>
      <c r="D55" s="205">
        <v>2023</v>
      </c>
      <c r="E55" s="56" t="s">
        <v>1349</v>
      </c>
      <c r="F55" s="56" t="s">
        <v>1349</v>
      </c>
      <c r="G55" s="56" t="s">
        <v>1349</v>
      </c>
      <c r="H55" s="862"/>
      <c r="I55" s="56" t="s">
        <v>1349</v>
      </c>
      <c r="J55" s="1474" t="s">
        <v>1349</v>
      </c>
      <c r="K55" s="56" t="s">
        <v>1349</v>
      </c>
    </row>
    <row r="56" spans="2:21" s="193" customFormat="1" ht="15" customHeight="1">
      <c r="B56" s="206"/>
      <c r="C56" s="212"/>
      <c r="D56" s="205">
        <v>2024</v>
      </c>
      <c r="E56" s="56" t="s">
        <v>1349</v>
      </c>
      <c r="F56" s="56" t="s">
        <v>1349</v>
      </c>
      <c r="G56" s="56" t="s">
        <v>1349</v>
      </c>
      <c r="H56" s="862"/>
      <c r="I56" s="56" t="s">
        <v>1349</v>
      </c>
      <c r="J56" s="1474" t="s">
        <v>1349</v>
      </c>
      <c r="K56" s="56" t="s">
        <v>1349</v>
      </c>
    </row>
    <row r="57" spans="2:21" s="193" customFormat="1" ht="8.1" customHeight="1">
      <c r="B57" s="206"/>
      <c r="C57" s="212"/>
      <c r="D57" s="205"/>
      <c r="E57" s="56"/>
      <c r="F57" s="862"/>
      <c r="G57" s="862"/>
      <c r="H57" s="862"/>
      <c r="I57" s="56"/>
      <c r="J57" s="2250"/>
      <c r="K57" s="862"/>
    </row>
    <row r="58" spans="2:21" s="193" customFormat="1" ht="15" customHeight="1">
      <c r="B58" s="206" t="s">
        <v>22</v>
      </c>
      <c r="C58" s="199"/>
      <c r="D58" s="205">
        <v>2022</v>
      </c>
      <c r="E58" s="56">
        <f t="shared" ref="E58:E59" si="13">SUM(F58:G58)</f>
        <v>142908</v>
      </c>
      <c r="F58" s="862">
        <v>72597</v>
      </c>
      <c r="G58" s="862">
        <v>70311</v>
      </c>
      <c r="H58" s="862"/>
      <c r="I58" s="56" t="s">
        <v>1349</v>
      </c>
      <c r="J58" s="1474" t="s">
        <v>1349</v>
      </c>
      <c r="K58" s="56" t="s">
        <v>1349</v>
      </c>
    </row>
    <row r="59" spans="2:21" s="193" customFormat="1" ht="15" customHeight="1">
      <c r="B59" s="206"/>
      <c r="C59" s="199"/>
      <c r="D59" s="205">
        <v>2023</v>
      </c>
      <c r="E59" s="56">
        <f t="shared" si="13"/>
        <v>141065</v>
      </c>
      <c r="F59" s="862">
        <v>71580</v>
      </c>
      <c r="G59" s="862">
        <v>69485</v>
      </c>
      <c r="H59" s="862"/>
      <c r="I59" s="56" t="s">
        <v>1349</v>
      </c>
      <c r="J59" s="1474" t="s">
        <v>1349</v>
      </c>
      <c r="K59" s="56" t="s">
        <v>1349</v>
      </c>
    </row>
    <row r="60" spans="2:21" s="193" customFormat="1" ht="15" customHeight="1">
      <c r="B60" s="206"/>
      <c r="C60" s="199"/>
      <c r="D60" s="205">
        <v>2024</v>
      </c>
      <c r="E60" s="56">
        <f>SUM(F60:G60)</f>
        <v>156369</v>
      </c>
      <c r="F60" s="862">
        <v>79457</v>
      </c>
      <c r="G60" s="862">
        <v>76912</v>
      </c>
      <c r="H60" s="862"/>
      <c r="I60" s="56" t="s">
        <v>1349</v>
      </c>
      <c r="J60" s="1474" t="s">
        <v>1349</v>
      </c>
      <c r="K60" s="56" t="s">
        <v>1349</v>
      </c>
    </row>
    <row r="61" spans="2:21" s="193" customFormat="1" ht="8.1" customHeight="1">
      <c r="B61" s="206"/>
      <c r="C61" s="199"/>
      <c r="D61" s="205"/>
      <c r="E61" s="56"/>
      <c r="F61" s="862"/>
      <c r="G61" s="862"/>
      <c r="H61" s="862"/>
      <c r="I61" s="56"/>
      <c r="J61" s="2250"/>
      <c r="K61" s="862"/>
    </row>
    <row r="62" spans="2:21" s="193" customFormat="1" ht="15" customHeight="1">
      <c r="B62" s="206" t="s">
        <v>23</v>
      </c>
      <c r="C62" s="199"/>
      <c r="D62" s="205">
        <v>2022</v>
      </c>
      <c r="E62" s="56">
        <f>SUM(F62:G62)</f>
        <v>1184</v>
      </c>
      <c r="F62" s="862">
        <v>619</v>
      </c>
      <c r="G62" s="862">
        <v>565</v>
      </c>
      <c r="H62" s="862"/>
      <c r="I62" s="56">
        <f>SUM(J62:K62)</f>
        <v>803</v>
      </c>
      <c r="J62" s="2250">
        <v>502</v>
      </c>
      <c r="K62" s="862">
        <v>301</v>
      </c>
    </row>
    <row r="63" spans="2:21" s="193" customFormat="1" ht="15" customHeight="1">
      <c r="B63" s="206"/>
      <c r="C63" s="199"/>
      <c r="D63" s="205">
        <v>2023</v>
      </c>
      <c r="E63" s="56">
        <f t="shared" ref="E63:E64" si="14">SUM(F63:G63)</f>
        <v>1605</v>
      </c>
      <c r="F63" s="862">
        <v>852</v>
      </c>
      <c r="G63" s="862">
        <v>753</v>
      </c>
      <c r="H63" s="862"/>
      <c r="I63" s="56">
        <f t="shared" ref="I63:I64" si="15">SUM(J63:K63)</f>
        <v>758</v>
      </c>
      <c r="J63" s="2250">
        <v>463</v>
      </c>
      <c r="K63" s="862">
        <v>295</v>
      </c>
    </row>
    <row r="64" spans="2:21" s="193" customFormat="1" ht="15" customHeight="1">
      <c r="B64" s="206"/>
      <c r="C64" s="199"/>
      <c r="D64" s="205">
        <v>2024</v>
      </c>
      <c r="E64" s="56">
        <f t="shared" si="14"/>
        <v>2457</v>
      </c>
      <c r="F64" s="862">
        <v>1286</v>
      </c>
      <c r="G64" s="862">
        <v>1171</v>
      </c>
      <c r="H64" s="862"/>
      <c r="I64" s="56">
        <f t="shared" si="15"/>
        <v>841</v>
      </c>
      <c r="J64" s="2250">
        <v>539</v>
      </c>
      <c r="K64" s="862">
        <v>302</v>
      </c>
    </row>
    <row r="65" spans="2:11" s="193" customFormat="1" ht="8.1" customHeight="1">
      <c r="B65" s="206"/>
      <c r="C65" s="199"/>
      <c r="D65" s="205"/>
      <c r="E65" s="56"/>
      <c r="F65" s="862"/>
      <c r="G65" s="862"/>
      <c r="H65" s="862"/>
      <c r="I65" s="56"/>
      <c r="J65" s="2250"/>
      <c r="K65" s="862"/>
    </row>
    <row r="66" spans="2:11" s="193" customFormat="1" ht="15" customHeight="1">
      <c r="B66" s="206" t="s">
        <v>24</v>
      </c>
      <c r="C66" s="199"/>
      <c r="D66" s="205">
        <v>2022</v>
      </c>
      <c r="E66" s="56">
        <f>SUM(F66:G66)</f>
        <v>13005</v>
      </c>
      <c r="F66" s="862">
        <v>6622</v>
      </c>
      <c r="G66" s="862">
        <v>6383</v>
      </c>
      <c r="H66" s="862"/>
      <c r="I66" s="56">
        <f>SUM(J66:K66)</f>
        <v>514</v>
      </c>
      <c r="J66" s="2250">
        <v>188</v>
      </c>
      <c r="K66" s="862">
        <v>326</v>
      </c>
    </row>
    <row r="67" spans="2:11" s="193" customFormat="1" ht="15" customHeight="1">
      <c r="B67" s="206"/>
      <c r="C67" s="199"/>
      <c r="D67" s="205">
        <v>2023</v>
      </c>
      <c r="E67" s="56">
        <f t="shared" ref="E67:E68" si="16">SUM(F67:G67)</f>
        <v>16007</v>
      </c>
      <c r="F67" s="862">
        <v>8218</v>
      </c>
      <c r="G67" s="862">
        <v>7789</v>
      </c>
      <c r="H67" s="862"/>
      <c r="I67" s="56">
        <f t="shared" ref="I67:I68" si="17">SUM(J67:K67)</f>
        <v>1147</v>
      </c>
      <c r="J67" s="2250">
        <v>498</v>
      </c>
      <c r="K67" s="862">
        <v>649</v>
      </c>
    </row>
    <row r="68" spans="2:11" s="193" customFormat="1" ht="15" customHeight="1">
      <c r="B68" s="206"/>
      <c r="C68" s="199"/>
      <c r="D68" s="205">
        <v>2024</v>
      </c>
      <c r="E68" s="56">
        <f t="shared" si="16"/>
        <v>15684</v>
      </c>
      <c r="F68" s="862">
        <v>8014</v>
      </c>
      <c r="G68" s="862">
        <v>7670</v>
      </c>
      <c r="H68" s="862"/>
      <c r="I68" s="56">
        <f t="shared" si="17"/>
        <v>1284</v>
      </c>
      <c r="J68" s="2250">
        <v>617</v>
      </c>
      <c r="K68" s="862">
        <v>667</v>
      </c>
    </row>
    <row r="69" spans="2:11" s="193" customFormat="1" ht="8.1" customHeight="1">
      <c r="B69" s="206"/>
      <c r="C69" s="199"/>
      <c r="D69" s="205"/>
      <c r="E69" s="56"/>
      <c r="F69" s="862"/>
      <c r="G69" s="862"/>
      <c r="H69" s="862"/>
      <c r="I69" s="56"/>
      <c r="J69" s="2250"/>
      <c r="K69" s="862"/>
    </row>
    <row r="70" spans="2:11" s="193" customFormat="1" ht="15" customHeight="1">
      <c r="B70" s="206" t="s">
        <v>25</v>
      </c>
      <c r="C70" s="199"/>
      <c r="D70" s="205">
        <v>2022</v>
      </c>
      <c r="E70" s="56" t="s">
        <v>1349</v>
      </c>
      <c r="F70" s="56" t="s">
        <v>1349</v>
      </c>
      <c r="G70" s="56" t="s">
        <v>1349</v>
      </c>
      <c r="H70" s="862"/>
      <c r="I70" s="56" t="s">
        <v>1349</v>
      </c>
      <c r="J70" s="1474" t="s">
        <v>1349</v>
      </c>
      <c r="K70" s="56" t="s">
        <v>1349</v>
      </c>
    </row>
    <row r="71" spans="2:11" s="193" customFormat="1" ht="15" customHeight="1">
      <c r="B71" s="206"/>
      <c r="C71" s="199"/>
      <c r="D71" s="205">
        <v>2023</v>
      </c>
      <c r="E71" s="56" t="s">
        <v>1349</v>
      </c>
      <c r="F71" s="56" t="s">
        <v>1349</v>
      </c>
      <c r="G71" s="56" t="s">
        <v>1349</v>
      </c>
      <c r="H71" s="862"/>
      <c r="I71" s="56" t="s">
        <v>1349</v>
      </c>
      <c r="J71" s="1474" t="s">
        <v>1349</v>
      </c>
      <c r="K71" s="56" t="s">
        <v>1349</v>
      </c>
    </row>
    <row r="72" spans="2:11" s="193" customFormat="1" ht="15" customHeight="1">
      <c r="B72" s="206"/>
      <c r="C72" s="199"/>
      <c r="D72" s="205">
        <v>2024</v>
      </c>
      <c r="E72" s="56" t="s">
        <v>1349</v>
      </c>
      <c r="F72" s="56" t="s">
        <v>1349</v>
      </c>
      <c r="G72" s="56" t="s">
        <v>1349</v>
      </c>
      <c r="H72" s="862"/>
      <c r="I72" s="56" t="s">
        <v>1349</v>
      </c>
      <c r="J72" s="1474" t="s">
        <v>1349</v>
      </c>
      <c r="K72" s="56" t="s">
        <v>1349</v>
      </c>
    </row>
    <row r="73" spans="2:11" s="193" customFormat="1" ht="8.1" customHeight="1">
      <c r="B73" s="206"/>
      <c r="C73" s="199"/>
      <c r="D73" s="205"/>
      <c r="E73" s="56"/>
      <c r="F73" s="862"/>
      <c r="G73" s="862"/>
      <c r="H73" s="862"/>
      <c r="I73" s="56"/>
      <c r="J73" s="2250"/>
      <c r="K73" s="862"/>
    </row>
    <row r="74" spans="2:11" s="193" customFormat="1" ht="15" customHeight="1">
      <c r="B74" s="1072" t="s">
        <v>774</v>
      </c>
      <c r="C74" s="212"/>
      <c r="D74" s="205">
        <v>2022</v>
      </c>
      <c r="E74" s="56">
        <f>SUM(F74:G74)</f>
        <v>29255</v>
      </c>
      <c r="F74" s="862">
        <v>14752</v>
      </c>
      <c r="G74" s="862">
        <v>14503</v>
      </c>
      <c r="H74" s="862"/>
      <c r="I74" s="56">
        <f>SUM(J74:K74)</f>
        <v>29</v>
      </c>
      <c r="J74" s="2250">
        <v>29</v>
      </c>
      <c r="K74" s="862" t="s">
        <v>29</v>
      </c>
    </row>
    <row r="75" spans="2:11" s="193" customFormat="1" ht="15" customHeight="1">
      <c r="B75" s="206"/>
      <c r="C75" s="212"/>
      <c r="D75" s="205">
        <v>2023</v>
      </c>
      <c r="E75" s="56">
        <f t="shared" ref="E75:E76" si="18">SUM(F75:G75)</f>
        <v>27064</v>
      </c>
      <c r="F75" s="862">
        <v>13711</v>
      </c>
      <c r="G75" s="862">
        <v>13353</v>
      </c>
      <c r="H75" s="862"/>
      <c r="I75" s="56" t="s">
        <v>29</v>
      </c>
      <c r="J75" s="2250" t="s">
        <v>29</v>
      </c>
      <c r="K75" s="862" t="s">
        <v>29</v>
      </c>
    </row>
    <row r="76" spans="2:11" s="193" customFormat="1" ht="15" customHeight="1">
      <c r="B76" s="206"/>
      <c r="C76" s="212"/>
      <c r="D76" s="205">
        <v>2024</v>
      </c>
      <c r="E76" s="56">
        <f t="shared" si="18"/>
        <v>27246</v>
      </c>
      <c r="F76" s="862">
        <v>13817</v>
      </c>
      <c r="G76" s="862">
        <v>13429</v>
      </c>
      <c r="H76" s="862"/>
      <c r="I76" s="56" t="s">
        <v>29</v>
      </c>
      <c r="J76" s="2250" t="s">
        <v>29</v>
      </c>
      <c r="K76" s="862" t="s">
        <v>29</v>
      </c>
    </row>
    <row r="77" spans="2:11" s="193" customFormat="1" ht="8.1" customHeight="1">
      <c r="B77" s="206"/>
      <c r="C77" s="199"/>
      <c r="D77" s="205"/>
      <c r="E77" s="56"/>
      <c r="F77" s="862"/>
      <c r="G77" s="862"/>
      <c r="H77" s="862"/>
      <c r="I77" s="56"/>
      <c r="J77" s="2250"/>
      <c r="K77" s="862"/>
    </row>
    <row r="78" spans="2:11" s="193" customFormat="1" ht="13.5" customHeight="1">
      <c r="B78" s="206" t="s">
        <v>27</v>
      </c>
      <c r="C78" s="212"/>
      <c r="D78" s="205">
        <v>2022</v>
      </c>
      <c r="E78" s="56">
        <f>SUM(F78:G78)</f>
        <v>1883</v>
      </c>
      <c r="F78" s="862">
        <v>943</v>
      </c>
      <c r="G78" s="862">
        <v>940</v>
      </c>
      <c r="H78" s="862"/>
      <c r="I78" s="56" t="s">
        <v>1349</v>
      </c>
      <c r="J78" s="1474" t="s">
        <v>1349</v>
      </c>
      <c r="K78" s="56" t="s">
        <v>1349</v>
      </c>
    </row>
    <row r="79" spans="2:11" s="193" customFormat="1" ht="13.5" customHeight="1">
      <c r="B79" s="206"/>
      <c r="C79" s="212"/>
      <c r="D79" s="205">
        <v>2023</v>
      </c>
      <c r="E79" s="56">
        <f t="shared" ref="E79:E80" si="19">SUM(F79:G79)</f>
        <v>1846</v>
      </c>
      <c r="F79" s="862">
        <v>937</v>
      </c>
      <c r="G79" s="862">
        <v>909</v>
      </c>
      <c r="H79" s="862"/>
      <c r="I79" s="56" t="s">
        <v>1349</v>
      </c>
      <c r="J79" s="1474" t="s">
        <v>1349</v>
      </c>
      <c r="K79" s="56" t="s">
        <v>1349</v>
      </c>
    </row>
    <row r="80" spans="2:11" s="193" customFormat="1" ht="13.5" customHeight="1">
      <c r="B80" s="206"/>
      <c r="C80" s="212"/>
      <c r="D80" s="205">
        <v>2024</v>
      </c>
      <c r="E80" s="56">
        <f t="shared" si="19"/>
        <v>3022</v>
      </c>
      <c r="F80" s="862">
        <v>1527</v>
      </c>
      <c r="G80" s="862">
        <v>1495</v>
      </c>
      <c r="H80" s="862"/>
      <c r="I80" s="56" t="s">
        <v>1349</v>
      </c>
      <c r="J80" s="1474" t="s">
        <v>1349</v>
      </c>
      <c r="K80" s="56" t="s">
        <v>1349</v>
      </c>
    </row>
    <row r="81" spans="1:12" s="193" customFormat="1" ht="8.1" customHeight="1">
      <c r="B81" s="206"/>
      <c r="C81" s="199"/>
      <c r="D81" s="205"/>
      <c r="E81" s="56"/>
      <c r="F81" s="862"/>
      <c r="G81" s="862"/>
      <c r="H81" s="862"/>
      <c r="I81" s="56"/>
      <c r="J81" s="2250"/>
      <c r="K81" s="862"/>
    </row>
    <row r="82" spans="1:12" s="193" customFormat="1" ht="13.5" customHeight="1">
      <c r="B82" s="206" t="s">
        <v>28</v>
      </c>
      <c r="C82" s="212"/>
      <c r="D82" s="205">
        <v>2022</v>
      </c>
      <c r="E82" s="56">
        <f>SUM(F82:G82)</f>
        <v>1867</v>
      </c>
      <c r="F82" s="862">
        <v>937</v>
      </c>
      <c r="G82" s="862">
        <v>930</v>
      </c>
      <c r="H82" s="862"/>
      <c r="I82" s="56" t="s">
        <v>1349</v>
      </c>
      <c r="J82" s="1474" t="s">
        <v>1349</v>
      </c>
      <c r="K82" s="56" t="s">
        <v>1349</v>
      </c>
    </row>
    <row r="83" spans="1:12" s="193" customFormat="1" ht="13.5" customHeight="1">
      <c r="B83" s="206"/>
      <c r="C83" s="212"/>
      <c r="D83" s="205">
        <v>2023</v>
      </c>
      <c r="E83" s="56">
        <f t="shared" ref="E83:E84" si="20">SUM(F83:G83)</f>
        <v>1877</v>
      </c>
      <c r="F83" s="862">
        <v>979</v>
      </c>
      <c r="G83" s="862">
        <v>898</v>
      </c>
      <c r="H83" s="862"/>
      <c r="I83" s="56" t="s">
        <v>1349</v>
      </c>
      <c r="J83" s="1474" t="s">
        <v>1349</v>
      </c>
      <c r="K83" s="56" t="s">
        <v>1349</v>
      </c>
    </row>
    <row r="84" spans="1:12" s="193" customFormat="1" ht="13.5" customHeight="1">
      <c r="B84" s="206"/>
      <c r="C84" s="212"/>
      <c r="D84" s="205">
        <v>2024</v>
      </c>
      <c r="E84" s="56">
        <f t="shared" si="20"/>
        <v>90</v>
      </c>
      <c r="F84" s="862">
        <v>18</v>
      </c>
      <c r="G84" s="862">
        <v>72</v>
      </c>
      <c r="H84" s="862"/>
      <c r="I84" s="56" t="s">
        <v>1349</v>
      </c>
      <c r="J84" s="1474" t="s">
        <v>1349</v>
      </c>
      <c r="K84" s="56" t="s">
        <v>1349</v>
      </c>
    </row>
    <row r="85" spans="1:12" s="193" customFormat="1" ht="8.1" customHeight="1" thickBot="1">
      <c r="B85" s="218"/>
      <c r="C85" s="219"/>
      <c r="D85" s="1068"/>
      <c r="E85" s="221"/>
      <c r="F85" s="221"/>
      <c r="G85" s="221"/>
      <c r="H85" s="221"/>
      <c r="I85" s="221"/>
      <c r="J85" s="2063"/>
      <c r="K85" s="221"/>
      <c r="L85" s="221"/>
    </row>
    <row r="86" spans="1:12" s="224" customFormat="1" ht="16.5" customHeight="1">
      <c r="A86" s="293"/>
      <c r="B86" s="225"/>
      <c r="D86" s="205"/>
      <c r="E86" s="228"/>
      <c r="F86" s="228"/>
      <c r="G86" s="228"/>
      <c r="H86" s="228"/>
      <c r="J86" s="2251"/>
      <c r="L86" s="901" t="s">
        <v>781</v>
      </c>
    </row>
    <row r="87" spans="1:12" s="224" customFormat="1" ht="15" customHeight="1">
      <c r="D87" s="205"/>
      <c r="E87" s="228"/>
      <c r="F87" s="228"/>
      <c r="G87" s="228"/>
      <c r="H87" s="228"/>
      <c r="J87" s="2251"/>
      <c r="L87" s="902" t="s">
        <v>782</v>
      </c>
    </row>
    <row r="88" spans="1:12" s="224" customFormat="1" ht="16.5" customHeight="1">
      <c r="B88" s="296" t="s">
        <v>1063</v>
      </c>
      <c r="D88" s="205"/>
      <c r="E88" s="229"/>
      <c r="F88" s="229"/>
      <c r="G88" s="229"/>
      <c r="H88" s="229"/>
      <c r="I88" s="229"/>
      <c r="J88" s="2252"/>
    </row>
    <row r="89" spans="1:12">
      <c r="B89" s="235" t="s">
        <v>1067</v>
      </c>
      <c r="K89" s="155"/>
    </row>
    <row r="90" spans="1:12">
      <c r="B90" s="235" t="s">
        <v>1068</v>
      </c>
      <c r="K90" s="155"/>
    </row>
  </sheetData>
  <mergeCells count="4">
    <mergeCell ref="E11:K11"/>
    <mergeCell ref="E12:K12"/>
    <mergeCell ref="E13:G13"/>
    <mergeCell ref="I13:K13"/>
  </mergeCells>
  <hyperlinks>
    <hyperlink ref="L1" r:id="rId1"/>
  </hyperlinks>
  <printOptions horizontalCentered="1"/>
  <pageMargins left="0.55118110236220497" right="0.55118110236220497" top="0.39370078740157499" bottom="0.59055118110236204" header="0.39370078740157499" footer="0.39370078740157499"/>
  <pageSetup paperSize="9" scale="66" orientation="portrait"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  <pageSetUpPr fitToPage="1"/>
  </sheetPr>
  <dimension ref="A1:T91"/>
  <sheetViews>
    <sheetView view="pageBreakPreview" zoomScale="80" zoomScaleNormal="100" zoomScaleSheetLayoutView="80" workbookViewId="0">
      <pane xSplit="5" ySplit="15" topLeftCell="F16" activePane="bottomRight" state="frozen"/>
      <selection activeCell="F2" sqref="F2"/>
      <selection pane="topRight" activeCell="F2" sqref="F2"/>
      <selection pane="bottomLeft" activeCell="F2" sqref="F2"/>
      <selection pane="bottomRight" activeCell="L1" sqref="L1:L2"/>
    </sheetView>
  </sheetViews>
  <sheetFormatPr defaultColWidth="10.42578125" defaultRowHeight="16.5"/>
  <cols>
    <col min="1" max="1" width="1.140625" style="155" customWidth="1"/>
    <col min="2" max="2" width="12.28515625" style="155" customWidth="1"/>
    <col min="3" max="3" width="11" style="155" customWidth="1"/>
    <col min="4" max="4" width="14.140625" style="156" customWidth="1"/>
    <col min="5" max="5" width="1.140625" style="156" customWidth="1"/>
    <col min="6" max="6" width="12.42578125" style="157" customWidth="1"/>
    <col min="7" max="7" width="11.85546875" style="157" customWidth="1"/>
    <col min="8" max="8" width="15" style="157" customWidth="1"/>
    <col min="9" max="9" width="1.140625" style="157" customWidth="1"/>
    <col min="10" max="10" width="12.42578125" style="157" customWidth="1"/>
    <col min="11" max="11" width="11.85546875" style="157" customWidth="1"/>
    <col min="12" max="12" width="15" style="157" customWidth="1"/>
    <col min="13" max="13" width="1.140625" style="157" customWidth="1"/>
    <col min="14" max="14" width="11" style="155" customWidth="1"/>
    <col min="15" max="15" width="12.5703125" style="155" customWidth="1"/>
    <col min="16" max="16" width="11" style="155" customWidth="1"/>
    <col min="17" max="17" width="1" style="155" customWidth="1"/>
    <col min="18" max="18" width="11" style="155" customWidth="1"/>
    <col min="19" max="19" width="12.5703125" style="155" customWidth="1"/>
    <col min="20" max="20" width="11" style="155" customWidth="1"/>
    <col min="21" max="16384" width="10.42578125" style="155"/>
  </cols>
  <sheetData>
    <row r="1" spans="1:18">
      <c r="L1" s="2380" t="s">
        <v>110</v>
      </c>
    </row>
    <row r="2" spans="1:18">
      <c r="L2" s="2381" t="s">
        <v>111</v>
      </c>
    </row>
    <row r="3" spans="1:18" ht="8.1" customHeight="1">
      <c r="G3" s="155"/>
    </row>
    <row r="4" spans="1:18" ht="8.1" customHeight="1"/>
    <row r="5" spans="1:18" s="158" customFormat="1" ht="20.100000000000001" customHeight="1">
      <c r="B5" s="159" t="s">
        <v>1463</v>
      </c>
      <c r="C5" s="160" t="s">
        <v>1101</v>
      </c>
      <c r="D5" s="161"/>
      <c r="E5" s="161"/>
      <c r="F5" s="162"/>
      <c r="G5" s="162"/>
      <c r="H5" s="162"/>
      <c r="I5" s="162"/>
      <c r="J5" s="162"/>
      <c r="K5" s="162"/>
      <c r="L5" s="162"/>
      <c r="M5" s="162"/>
      <c r="N5" s="163"/>
      <c r="O5" s="163"/>
      <c r="P5" s="163"/>
      <c r="Q5" s="163"/>
      <c r="R5" s="163"/>
    </row>
    <row r="6" spans="1:18" s="1950" customFormat="1" ht="20.100000000000001" customHeight="1">
      <c r="B6" s="1951"/>
      <c r="C6" s="1952" t="s">
        <v>1145</v>
      </c>
      <c r="D6" s="1953"/>
      <c r="E6" s="1953"/>
      <c r="F6" s="1951"/>
      <c r="G6" s="1951"/>
      <c r="H6" s="1951"/>
      <c r="I6" s="1951"/>
      <c r="J6" s="1951"/>
      <c r="K6" s="1951"/>
      <c r="L6" s="1951"/>
      <c r="M6" s="1951"/>
      <c r="N6" s="1952"/>
      <c r="O6" s="1952"/>
      <c r="P6" s="1952"/>
      <c r="Q6" s="1952"/>
      <c r="R6" s="1952"/>
    </row>
    <row r="7" spans="1:18" s="164" customFormat="1" ht="16.5" customHeight="1">
      <c r="B7" s="165" t="s">
        <v>1464</v>
      </c>
      <c r="C7" s="166" t="s">
        <v>1100</v>
      </c>
      <c r="D7" s="167"/>
      <c r="E7" s="167"/>
      <c r="F7" s="165"/>
      <c r="G7" s="165"/>
      <c r="H7" s="165"/>
      <c r="I7" s="165"/>
      <c r="J7" s="165"/>
      <c r="K7" s="165"/>
      <c r="L7" s="165"/>
      <c r="M7" s="165"/>
      <c r="N7" s="166"/>
      <c r="O7" s="166"/>
      <c r="P7" s="166"/>
      <c r="Q7" s="166"/>
      <c r="R7" s="166"/>
    </row>
    <row r="8" spans="1:18" s="164" customFormat="1" ht="16.5" customHeight="1">
      <c r="B8" s="165"/>
      <c r="C8" s="166" t="s">
        <v>1195</v>
      </c>
      <c r="D8" s="167"/>
      <c r="E8" s="167"/>
      <c r="F8" s="165"/>
      <c r="G8" s="165"/>
      <c r="H8" s="165"/>
      <c r="I8" s="165"/>
      <c r="J8" s="165"/>
      <c r="K8" s="165"/>
      <c r="L8" s="165"/>
      <c r="M8" s="165"/>
      <c r="N8" s="166"/>
      <c r="O8" s="166"/>
      <c r="P8" s="166"/>
      <c r="Q8" s="166"/>
      <c r="R8" s="166"/>
    </row>
    <row r="9" spans="1:18" s="168" customFormat="1" ht="9.9499999999999993" customHeight="1" thickBot="1">
      <c r="B9" s="169"/>
      <c r="C9" s="169"/>
      <c r="D9" s="170"/>
      <c r="E9" s="170"/>
      <c r="F9" s="171"/>
      <c r="G9" s="171"/>
      <c r="H9" s="171"/>
      <c r="I9" s="171"/>
      <c r="J9" s="171"/>
      <c r="K9" s="171"/>
      <c r="L9" s="171"/>
      <c r="M9" s="171"/>
    </row>
    <row r="10" spans="1:18" s="177" customFormat="1" ht="5.25" customHeight="1" thickTop="1">
      <c r="A10" s="172"/>
      <c r="B10" s="173"/>
      <c r="C10" s="174"/>
      <c r="D10" s="175"/>
      <c r="E10" s="175"/>
      <c r="F10" s="176"/>
      <c r="G10" s="176"/>
      <c r="H10" s="176"/>
      <c r="I10" s="176"/>
      <c r="J10" s="176"/>
      <c r="K10" s="176"/>
      <c r="L10" s="176"/>
      <c r="M10" s="176"/>
    </row>
    <row r="11" spans="1:18" s="177" customFormat="1" ht="12.75" customHeight="1">
      <c r="A11" s="183"/>
      <c r="B11" s="178" t="s">
        <v>0</v>
      </c>
      <c r="C11" s="179"/>
      <c r="D11" s="1444" t="s">
        <v>1</v>
      </c>
      <c r="E11" s="188"/>
      <c r="F11" s="2297" t="s">
        <v>810</v>
      </c>
      <c r="G11" s="2297"/>
      <c r="H11" s="2297"/>
      <c r="I11" s="182"/>
      <c r="J11" s="2297" t="s">
        <v>812</v>
      </c>
      <c r="K11" s="2297"/>
      <c r="L11" s="2297"/>
      <c r="M11" s="182"/>
    </row>
    <row r="12" spans="1:18" s="177" customFormat="1" ht="14.25" customHeight="1">
      <c r="A12" s="183"/>
      <c r="B12" s="183" t="s">
        <v>5</v>
      </c>
      <c r="C12" s="184"/>
      <c r="D12" s="188" t="s">
        <v>6</v>
      </c>
      <c r="E12" s="188"/>
      <c r="F12" s="2298" t="s">
        <v>811</v>
      </c>
      <c r="G12" s="2298"/>
      <c r="H12" s="2298"/>
      <c r="I12" s="188"/>
      <c r="J12" s="2298" t="s">
        <v>813</v>
      </c>
      <c r="K12" s="2298"/>
      <c r="L12" s="2298"/>
      <c r="M12" s="188"/>
    </row>
    <row r="13" spans="1:18" s="177" customFormat="1">
      <c r="A13" s="183"/>
      <c r="B13" s="183"/>
      <c r="C13" s="184"/>
      <c r="D13" s="188"/>
      <c r="E13" s="188"/>
      <c r="F13" s="181" t="s">
        <v>2</v>
      </c>
      <c r="G13" s="181" t="s">
        <v>33</v>
      </c>
      <c r="H13" s="181" t="s">
        <v>34</v>
      </c>
      <c r="I13" s="188"/>
      <c r="J13" s="181" t="s">
        <v>2</v>
      </c>
      <c r="K13" s="181" t="s">
        <v>33</v>
      </c>
      <c r="L13" s="181" t="s">
        <v>34</v>
      </c>
      <c r="M13" s="181"/>
    </row>
    <row r="14" spans="1:18" s="177" customFormat="1">
      <c r="A14" s="183"/>
      <c r="B14" s="183"/>
      <c r="C14" s="184"/>
      <c r="D14" s="188"/>
      <c r="E14" s="188"/>
      <c r="F14" s="186" t="s">
        <v>7</v>
      </c>
      <c r="G14" s="186" t="s">
        <v>35</v>
      </c>
      <c r="H14" s="186" t="s">
        <v>36</v>
      </c>
      <c r="I14" s="188"/>
      <c r="J14" s="186" t="s">
        <v>7</v>
      </c>
      <c r="K14" s="186" t="s">
        <v>35</v>
      </c>
      <c r="L14" s="186" t="s">
        <v>36</v>
      </c>
      <c r="M14" s="186"/>
    </row>
    <row r="15" spans="1:18" s="177" customFormat="1" ht="7.5" customHeight="1">
      <c r="A15" s="189"/>
      <c r="B15" s="189"/>
      <c r="C15" s="190"/>
      <c r="D15" s="191"/>
      <c r="E15" s="191"/>
      <c r="F15" s="192"/>
      <c r="G15" s="192"/>
      <c r="H15" s="192"/>
      <c r="I15" s="192"/>
      <c r="J15" s="192"/>
      <c r="K15" s="192"/>
      <c r="L15" s="192"/>
      <c r="M15" s="192"/>
    </row>
    <row r="16" spans="1:18" ht="6.95" customHeight="1">
      <c r="B16" s="288"/>
      <c r="C16" s="288"/>
      <c r="D16" s="289"/>
      <c r="E16" s="289"/>
      <c r="F16" s="290"/>
      <c r="G16" s="290"/>
      <c r="H16" s="290"/>
      <c r="I16" s="290"/>
      <c r="J16" s="290"/>
      <c r="K16" s="290"/>
      <c r="L16" s="290"/>
      <c r="M16" s="290"/>
    </row>
    <row r="17" spans="2:19" s="193" customFormat="1" ht="15" customHeight="1">
      <c r="B17" s="199" t="s">
        <v>12</v>
      </c>
      <c r="C17" s="199"/>
      <c r="D17" s="200">
        <v>2022</v>
      </c>
      <c r="E17" s="200"/>
      <c r="F17" s="202">
        <f t="shared" ref="F17:H19" si="0">SUM(F21,F25,F29,F33,F37,F41,F45,F49,F53,F57,F61,F65,F69,F73,F77,F81)</f>
        <v>49797</v>
      </c>
      <c r="G17" s="202">
        <f t="shared" si="0"/>
        <v>21989</v>
      </c>
      <c r="H17" s="202">
        <f t="shared" si="0"/>
        <v>27808</v>
      </c>
      <c r="I17" s="202"/>
      <c r="J17" s="202">
        <f t="shared" ref="J17:L19" si="1">SUM(J21,J25,J29,J33,J37,J41,J45,J49,J53,J57,J61,J65,J69,J73,J77,J81)</f>
        <v>133582</v>
      </c>
      <c r="K17" s="202">
        <f t="shared" si="1"/>
        <v>56302</v>
      </c>
      <c r="L17" s="202">
        <f t="shared" si="1"/>
        <v>77280</v>
      </c>
      <c r="M17" s="202"/>
    </row>
    <row r="18" spans="2:19" s="193" customFormat="1" ht="15" customHeight="1">
      <c r="B18" s="199"/>
      <c r="C18" s="199"/>
      <c r="D18" s="200">
        <v>2023</v>
      </c>
      <c r="E18" s="205"/>
      <c r="F18" s="202">
        <f t="shared" si="0"/>
        <v>35539</v>
      </c>
      <c r="G18" s="202">
        <f t="shared" si="0"/>
        <v>16548</v>
      </c>
      <c r="H18" s="202">
        <f t="shared" si="0"/>
        <v>18991</v>
      </c>
      <c r="I18" s="202"/>
      <c r="J18" s="202">
        <f t="shared" si="1"/>
        <v>137941</v>
      </c>
      <c r="K18" s="202">
        <f t="shared" si="1"/>
        <v>60015</v>
      </c>
      <c r="L18" s="202">
        <f t="shared" si="1"/>
        <v>77926</v>
      </c>
      <c r="M18" s="202"/>
    </row>
    <row r="19" spans="2:19" s="193" customFormat="1" ht="15" customHeight="1">
      <c r="B19" s="199"/>
      <c r="C19" s="199"/>
      <c r="D19" s="200">
        <v>2024</v>
      </c>
      <c r="F19" s="202">
        <f t="shared" si="0"/>
        <v>40609</v>
      </c>
      <c r="G19" s="202">
        <f>SUM(G23,G27,G31,G35,G39,G43,G47,G51,G55,G59,G63,G67,G71,G75,G79,G83)</f>
        <v>19345</v>
      </c>
      <c r="H19" s="202">
        <f t="shared" si="0"/>
        <v>21264</v>
      </c>
      <c r="I19" s="202"/>
      <c r="J19" s="202">
        <f t="shared" si="1"/>
        <v>152130</v>
      </c>
      <c r="K19" s="202">
        <f t="shared" si="1"/>
        <v>66227</v>
      </c>
      <c r="L19" s="202">
        <f t="shared" si="1"/>
        <v>85903</v>
      </c>
      <c r="M19" s="202"/>
      <c r="N19" s="202"/>
      <c r="O19" s="202"/>
      <c r="P19" s="201"/>
    </row>
    <row r="20" spans="2:19" s="193" customFormat="1" ht="8.1" customHeight="1">
      <c r="B20" s="199"/>
      <c r="C20" s="199"/>
      <c r="D20" s="205"/>
      <c r="E20" s="20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209"/>
      <c r="Q20" s="198"/>
      <c r="R20" s="202"/>
      <c r="S20" s="202"/>
    </row>
    <row r="21" spans="2:19" s="193" customFormat="1" ht="15" customHeight="1">
      <c r="B21" s="206" t="s">
        <v>13</v>
      </c>
      <c r="C21" s="206"/>
      <c r="D21" s="205">
        <v>2022</v>
      </c>
      <c r="E21" s="205"/>
      <c r="F21" s="56">
        <f>SUM(G21:H21)</f>
        <v>3488</v>
      </c>
      <c r="G21" s="56">
        <v>1949</v>
      </c>
      <c r="H21" s="56">
        <v>1539</v>
      </c>
      <c r="I21" s="56"/>
      <c r="J21" s="56">
        <f>SUM(K21:L21)</f>
        <v>9179</v>
      </c>
      <c r="K21" s="56">
        <v>3447</v>
      </c>
      <c r="L21" s="56">
        <v>5732</v>
      </c>
      <c r="M21" s="56"/>
      <c r="N21" s="56"/>
      <c r="O21" s="56"/>
      <c r="P21" s="209"/>
      <c r="Q21" s="210"/>
    </row>
    <row r="22" spans="2:19" s="193" customFormat="1" ht="15" customHeight="1">
      <c r="B22" s="206"/>
      <c r="C22" s="206"/>
      <c r="D22" s="205">
        <v>2023</v>
      </c>
      <c r="E22" s="205"/>
      <c r="F22" s="56">
        <f t="shared" ref="F22:F23" si="2">SUM(G22:H22)</f>
        <v>3507</v>
      </c>
      <c r="G22" s="56">
        <v>1980</v>
      </c>
      <c r="H22" s="56">
        <v>1527</v>
      </c>
      <c r="I22" s="56"/>
      <c r="J22" s="56">
        <f t="shared" ref="J22:J23" si="3">SUM(K22:L22)</f>
        <v>9397</v>
      </c>
      <c r="K22" s="56">
        <v>3470</v>
      </c>
      <c r="L22" s="56">
        <v>5927</v>
      </c>
      <c r="M22" s="56"/>
      <c r="N22" s="56"/>
      <c r="O22" s="56"/>
      <c r="P22" s="209"/>
      <c r="Q22" s="210"/>
      <c r="R22" s="56"/>
      <c r="S22" s="56"/>
    </row>
    <row r="23" spans="2:19" s="193" customFormat="1" ht="15" customHeight="1">
      <c r="B23" s="206"/>
      <c r="C23" s="206"/>
      <c r="D23" s="205">
        <v>2024</v>
      </c>
      <c r="F23" s="56">
        <f t="shared" si="2"/>
        <v>4282</v>
      </c>
      <c r="G23" s="56">
        <v>2282</v>
      </c>
      <c r="H23" s="56">
        <v>2000</v>
      </c>
      <c r="I23" s="56"/>
      <c r="J23" s="56">
        <f t="shared" si="3"/>
        <v>9403</v>
      </c>
      <c r="K23" s="56">
        <v>3381</v>
      </c>
      <c r="L23" s="56">
        <v>6022</v>
      </c>
      <c r="M23" s="56"/>
      <c r="N23" s="56"/>
      <c r="O23" s="56"/>
      <c r="P23" s="209"/>
      <c r="Q23" s="210"/>
      <c r="R23" s="56"/>
      <c r="S23" s="56"/>
    </row>
    <row r="24" spans="2:19" s="193" customFormat="1" ht="8.1" customHeight="1">
      <c r="B24" s="206"/>
      <c r="C24" s="206"/>
      <c r="D24" s="205"/>
      <c r="E24" s="205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209"/>
      <c r="Q24" s="210"/>
      <c r="R24" s="56"/>
      <c r="S24" s="56"/>
    </row>
    <row r="25" spans="2:19" s="193" customFormat="1" ht="15" customHeight="1">
      <c r="B25" s="206" t="s">
        <v>14</v>
      </c>
      <c r="C25" s="206"/>
      <c r="D25" s="205">
        <v>2022</v>
      </c>
      <c r="E25" s="205"/>
      <c r="F25" s="56" t="s">
        <v>29</v>
      </c>
      <c r="G25" s="56" t="s">
        <v>29</v>
      </c>
      <c r="H25" s="56" t="s">
        <v>29</v>
      </c>
      <c r="I25" s="56"/>
      <c r="J25" s="56">
        <f>SUM(K25:L25)</f>
        <v>1520</v>
      </c>
      <c r="K25" s="56">
        <v>405</v>
      </c>
      <c r="L25" s="56">
        <v>1115</v>
      </c>
      <c r="M25" s="56"/>
      <c r="N25" s="56"/>
      <c r="O25" s="56"/>
      <c r="P25" s="209"/>
      <c r="Q25" s="210"/>
    </row>
    <row r="26" spans="2:19" s="193" customFormat="1" ht="15" customHeight="1">
      <c r="B26" s="206"/>
      <c r="C26" s="206"/>
      <c r="D26" s="205">
        <v>2023</v>
      </c>
      <c r="E26" s="205"/>
      <c r="F26" s="56" t="s">
        <v>29</v>
      </c>
      <c r="G26" s="56" t="s">
        <v>29</v>
      </c>
      <c r="H26" s="56" t="s">
        <v>29</v>
      </c>
      <c r="I26" s="56"/>
      <c r="J26" s="56">
        <f t="shared" ref="J26:J27" si="4">SUM(K26:L26)</f>
        <v>1706</v>
      </c>
      <c r="K26" s="56">
        <v>452</v>
      </c>
      <c r="L26" s="56">
        <v>1254</v>
      </c>
      <c r="M26" s="56"/>
      <c r="N26" s="56"/>
      <c r="O26" s="56"/>
      <c r="P26" s="209"/>
      <c r="Q26" s="210"/>
      <c r="R26" s="56"/>
      <c r="S26" s="56"/>
    </row>
    <row r="27" spans="2:19" s="193" customFormat="1" ht="15" customHeight="1">
      <c r="B27" s="206"/>
      <c r="C27" s="206"/>
      <c r="D27" s="205">
        <v>2024</v>
      </c>
      <c r="F27" s="56" t="s">
        <v>29</v>
      </c>
      <c r="G27" s="56" t="s">
        <v>29</v>
      </c>
      <c r="H27" s="56" t="s">
        <v>29</v>
      </c>
      <c r="I27" s="56"/>
      <c r="J27" s="56">
        <f t="shared" si="4"/>
        <v>2284</v>
      </c>
      <c r="K27" s="56">
        <v>613</v>
      </c>
      <c r="L27" s="56">
        <v>1671</v>
      </c>
      <c r="M27" s="56"/>
      <c r="N27" s="56"/>
      <c r="O27" s="56"/>
      <c r="P27" s="209"/>
      <c r="Q27" s="210"/>
      <c r="R27" s="56"/>
      <c r="S27" s="56"/>
    </row>
    <row r="28" spans="2:19" s="193" customFormat="1" ht="8.1" customHeight="1">
      <c r="B28" s="206"/>
      <c r="C28" s="206"/>
      <c r="D28" s="205"/>
      <c r="E28" s="20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209"/>
      <c r="Q28" s="210"/>
      <c r="R28" s="56"/>
      <c r="S28" s="56"/>
    </row>
    <row r="29" spans="2:19" s="193" customFormat="1" ht="15" customHeight="1">
      <c r="B29" s="206" t="s">
        <v>15</v>
      </c>
      <c r="C29" s="206"/>
      <c r="D29" s="205">
        <v>2022</v>
      </c>
      <c r="E29" s="205"/>
      <c r="F29" s="56">
        <f>SUM(G29:H29)</f>
        <v>1293</v>
      </c>
      <c r="G29" s="56">
        <v>636</v>
      </c>
      <c r="H29" s="56">
        <v>657</v>
      </c>
      <c r="I29" s="56"/>
      <c r="J29" s="56">
        <f>SUM(K29:L29)</f>
        <v>4426</v>
      </c>
      <c r="K29" s="56">
        <v>757</v>
      </c>
      <c r="L29" s="56">
        <v>3669</v>
      </c>
      <c r="M29" s="56"/>
      <c r="N29" s="56"/>
      <c r="O29" s="56"/>
      <c r="P29" s="209"/>
      <c r="Q29" s="210"/>
    </row>
    <row r="30" spans="2:19" s="193" customFormat="1" ht="15" customHeight="1">
      <c r="B30" s="206"/>
      <c r="C30" s="206"/>
      <c r="D30" s="205">
        <v>2023</v>
      </c>
      <c r="E30" s="205"/>
      <c r="F30" s="56">
        <f t="shared" ref="F30:F31" si="5">SUM(G30:H30)</f>
        <v>1428</v>
      </c>
      <c r="G30" s="56">
        <v>676</v>
      </c>
      <c r="H30" s="56">
        <v>752</v>
      </c>
      <c r="I30" s="56"/>
      <c r="J30" s="56">
        <f t="shared" ref="J30:J31" si="6">SUM(K30:L30)</f>
        <v>5043</v>
      </c>
      <c r="K30" s="56">
        <v>865</v>
      </c>
      <c r="L30" s="56">
        <v>4178</v>
      </c>
      <c r="M30" s="56"/>
      <c r="N30" s="56"/>
      <c r="O30" s="56"/>
      <c r="P30" s="209"/>
      <c r="Q30" s="210"/>
      <c r="R30" s="56"/>
      <c r="S30" s="56"/>
    </row>
    <row r="31" spans="2:19" s="193" customFormat="1" ht="15" customHeight="1">
      <c r="B31" s="206"/>
      <c r="C31" s="206"/>
      <c r="D31" s="205">
        <v>2024</v>
      </c>
      <c r="F31" s="56">
        <f t="shared" si="5"/>
        <v>1187</v>
      </c>
      <c r="G31" s="56">
        <v>591</v>
      </c>
      <c r="H31" s="56">
        <v>596</v>
      </c>
      <c r="I31" s="56"/>
      <c r="J31" s="56">
        <f t="shared" si="6"/>
        <v>7182</v>
      </c>
      <c r="K31" s="56">
        <v>1157</v>
      </c>
      <c r="L31" s="56">
        <v>6025</v>
      </c>
      <c r="M31" s="56"/>
      <c r="N31" s="56"/>
      <c r="O31" s="56"/>
      <c r="P31" s="209"/>
      <c r="Q31" s="210"/>
      <c r="R31" s="56"/>
      <c r="S31" s="56"/>
    </row>
    <row r="32" spans="2:19" s="193" customFormat="1" ht="8.1" customHeight="1">
      <c r="B32" s="206"/>
      <c r="C32" s="206"/>
      <c r="D32" s="205"/>
      <c r="E32" s="205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209"/>
      <c r="Q32" s="210"/>
      <c r="R32" s="56"/>
      <c r="S32" s="56"/>
    </row>
    <row r="33" spans="2:19" s="193" customFormat="1" ht="15" customHeight="1">
      <c r="B33" s="206" t="s">
        <v>16</v>
      </c>
      <c r="C33" s="212"/>
      <c r="D33" s="205">
        <v>2022</v>
      </c>
      <c r="E33" s="205"/>
      <c r="F33" s="56">
        <f>SUM(G33:H33)</f>
        <v>1972</v>
      </c>
      <c r="G33" s="56">
        <v>821</v>
      </c>
      <c r="H33" s="56">
        <v>1151</v>
      </c>
      <c r="I33" s="56"/>
      <c r="J33" s="56">
        <f>SUM(K33:L33)</f>
        <v>3973</v>
      </c>
      <c r="K33" s="56">
        <v>2042</v>
      </c>
      <c r="L33" s="56">
        <v>1931</v>
      </c>
      <c r="M33" s="56"/>
      <c r="N33" s="56"/>
      <c r="O33" s="56"/>
      <c r="P33" s="209"/>
      <c r="Q33" s="213"/>
    </row>
    <row r="34" spans="2:19" s="193" customFormat="1" ht="15" customHeight="1">
      <c r="B34" s="206"/>
      <c r="C34" s="212"/>
      <c r="D34" s="205">
        <v>2023</v>
      </c>
      <c r="E34" s="205"/>
      <c r="F34" s="56">
        <f t="shared" ref="F34:F35" si="7">SUM(G34:H34)</f>
        <v>2265</v>
      </c>
      <c r="G34" s="56">
        <v>869</v>
      </c>
      <c r="H34" s="56">
        <v>1396</v>
      </c>
      <c r="I34" s="56"/>
      <c r="J34" s="56">
        <f t="shared" ref="J34:J35" si="8">SUM(K34:L34)</f>
        <v>4015</v>
      </c>
      <c r="K34" s="56">
        <v>1971</v>
      </c>
      <c r="L34" s="56">
        <v>2044</v>
      </c>
      <c r="M34" s="56"/>
      <c r="N34" s="56"/>
      <c r="O34" s="56"/>
      <c r="P34" s="209"/>
      <c r="Q34" s="213"/>
      <c r="R34" s="56"/>
      <c r="S34" s="56"/>
    </row>
    <row r="35" spans="2:19" s="193" customFormat="1" ht="15" customHeight="1">
      <c r="B35" s="206"/>
      <c r="C35" s="212"/>
      <c r="D35" s="205">
        <v>2024</v>
      </c>
      <c r="F35" s="56">
        <f t="shared" si="7"/>
        <v>2586</v>
      </c>
      <c r="G35" s="56">
        <v>981</v>
      </c>
      <c r="H35" s="56">
        <v>1605</v>
      </c>
      <c r="I35" s="56"/>
      <c r="J35" s="56">
        <f t="shared" si="8"/>
        <v>4620</v>
      </c>
      <c r="K35" s="56">
        <v>2393</v>
      </c>
      <c r="L35" s="56">
        <v>2227</v>
      </c>
      <c r="M35" s="56"/>
      <c r="N35" s="56"/>
      <c r="O35" s="56"/>
      <c r="P35" s="209"/>
      <c r="Q35" s="213"/>
      <c r="R35" s="56"/>
      <c r="S35" s="56"/>
    </row>
    <row r="36" spans="2:19" s="193" customFormat="1" ht="8.1" customHeight="1">
      <c r="B36" s="206"/>
      <c r="C36" s="212"/>
      <c r="D36" s="205"/>
      <c r="E36" s="205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209"/>
      <c r="Q36" s="213"/>
      <c r="R36" s="56"/>
      <c r="S36" s="56"/>
    </row>
    <row r="37" spans="2:19" s="193" customFormat="1" ht="15" customHeight="1">
      <c r="B37" s="206" t="s">
        <v>17</v>
      </c>
      <c r="C37" s="194"/>
      <c r="D37" s="205">
        <v>2022</v>
      </c>
      <c r="E37" s="205"/>
      <c r="F37" s="56">
        <f>SUM(G37:H37)</f>
        <v>2588</v>
      </c>
      <c r="G37" s="56">
        <v>539</v>
      </c>
      <c r="H37" s="56">
        <v>2049</v>
      </c>
      <c r="I37" s="56"/>
      <c r="J37" s="56">
        <f>SUM(K37:L37)</f>
        <v>4861</v>
      </c>
      <c r="K37" s="56">
        <v>1868</v>
      </c>
      <c r="L37" s="56">
        <v>2993</v>
      </c>
      <c r="M37" s="56"/>
      <c r="N37" s="56"/>
      <c r="O37" s="56"/>
      <c r="P37" s="209"/>
      <c r="Q37" s="210"/>
    </row>
    <row r="38" spans="2:19" s="193" customFormat="1" ht="15" customHeight="1">
      <c r="B38" s="206"/>
      <c r="C38" s="194"/>
      <c r="D38" s="205">
        <v>2023</v>
      </c>
      <c r="E38" s="205"/>
      <c r="F38" s="56">
        <f t="shared" ref="F38:F39" si="9">SUM(G38:H38)</f>
        <v>403</v>
      </c>
      <c r="G38" s="56">
        <v>202</v>
      </c>
      <c r="H38" s="56">
        <v>201</v>
      </c>
      <c r="I38" s="56"/>
      <c r="J38" s="56">
        <f t="shared" ref="J38:J39" si="10">SUM(K38:L38)</f>
        <v>4520</v>
      </c>
      <c r="K38" s="56">
        <v>1781</v>
      </c>
      <c r="L38" s="56">
        <v>2739</v>
      </c>
      <c r="M38" s="56"/>
      <c r="N38" s="56"/>
      <c r="O38" s="56"/>
      <c r="P38" s="209"/>
      <c r="Q38" s="210"/>
      <c r="R38" s="56"/>
      <c r="S38" s="56"/>
    </row>
    <row r="39" spans="2:19" s="193" customFormat="1" ht="15" customHeight="1">
      <c r="B39" s="206"/>
      <c r="C39" s="194"/>
      <c r="D39" s="205">
        <v>2024</v>
      </c>
      <c r="F39" s="56">
        <f t="shared" si="9"/>
        <v>1</v>
      </c>
      <c r="G39" s="56">
        <v>1</v>
      </c>
      <c r="H39" s="56" t="s">
        <v>29</v>
      </c>
      <c r="I39" s="56"/>
      <c r="J39" s="56">
        <f t="shared" si="10"/>
        <v>4302</v>
      </c>
      <c r="K39" s="56">
        <v>1794</v>
      </c>
      <c r="L39" s="56">
        <v>2508</v>
      </c>
      <c r="M39" s="56"/>
      <c r="N39" s="56"/>
      <c r="O39" s="56"/>
      <c r="P39" s="209"/>
      <c r="Q39" s="210"/>
      <c r="R39" s="56"/>
      <c r="S39" s="56"/>
    </row>
    <row r="40" spans="2:19" s="193" customFormat="1" ht="8.1" customHeight="1">
      <c r="B40" s="206"/>
      <c r="C40" s="194"/>
      <c r="D40" s="205"/>
      <c r="E40" s="205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209"/>
      <c r="Q40" s="210"/>
      <c r="R40" s="56"/>
      <c r="S40" s="56"/>
    </row>
    <row r="41" spans="2:19" s="193" customFormat="1" ht="15" customHeight="1">
      <c r="B41" s="206" t="s">
        <v>18</v>
      </c>
      <c r="C41" s="194"/>
      <c r="D41" s="205">
        <v>2022</v>
      </c>
      <c r="E41" s="205"/>
      <c r="F41" s="56">
        <f>SUM(G41:H41)</f>
        <v>1502</v>
      </c>
      <c r="G41" s="56">
        <v>405</v>
      </c>
      <c r="H41" s="56">
        <v>1097</v>
      </c>
      <c r="I41" s="56"/>
      <c r="J41" s="56">
        <f>SUM(K41:L41)</f>
        <v>2494</v>
      </c>
      <c r="K41" s="56">
        <v>907</v>
      </c>
      <c r="L41" s="56">
        <v>1587</v>
      </c>
      <c r="M41" s="56"/>
      <c r="N41" s="56"/>
      <c r="O41" s="56"/>
      <c r="P41" s="209"/>
      <c r="Q41" s="210"/>
    </row>
    <row r="42" spans="2:19" s="193" customFormat="1" ht="15" customHeight="1">
      <c r="B42" s="206"/>
      <c r="C42" s="194"/>
      <c r="D42" s="205">
        <v>2023</v>
      </c>
      <c r="E42" s="205"/>
      <c r="F42" s="56">
        <f t="shared" ref="F42:F43" si="11">SUM(G42:H42)</f>
        <v>396</v>
      </c>
      <c r="G42" s="56">
        <v>110</v>
      </c>
      <c r="H42" s="56">
        <v>286</v>
      </c>
      <c r="I42" s="56"/>
      <c r="J42" s="56">
        <f t="shared" ref="J42:J43" si="12">SUM(K42:L42)</f>
        <v>3116</v>
      </c>
      <c r="K42" s="56">
        <v>1176</v>
      </c>
      <c r="L42" s="56">
        <v>1940</v>
      </c>
      <c r="M42" s="56"/>
      <c r="N42" s="56"/>
      <c r="O42" s="56"/>
      <c r="P42" s="209"/>
      <c r="Q42" s="210"/>
      <c r="R42" s="56"/>
      <c r="S42" s="56"/>
    </row>
    <row r="43" spans="2:19" s="193" customFormat="1" ht="15" customHeight="1">
      <c r="B43" s="206"/>
      <c r="C43" s="194"/>
      <c r="D43" s="205">
        <v>2024</v>
      </c>
      <c r="F43" s="56">
        <f t="shared" si="11"/>
        <v>388</v>
      </c>
      <c r="G43" s="56">
        <v>92</v>
      </c>
      <c r="H43" s="56">
        <v>296</v>
      </c>
      <c r="I43" s="56"/>
      <c r="J43" s="56">
        <f t="shared" si="12"/>
        <v>2993</v>
      </c>
      <c r="K43" s="56">
        <v>1179</v>
      </c>
      <c r="L43" s="56">
        <v>1814</v>
      </c>
      <c r="M43" s="56"/>
      <c r="N43" s="56"/>
      <c r="O43" s="56"/>
      <c r="P43" s="209"/>
      <c r="Q43" s="210"/>
      <c r="R43" s="56"/>
      <c r="S43" s="56"/>
    </row>
    <row r="44" spans="2:19" s="193" customFormat="1" ht="8.1" customHeight="1">
      <c r="B44" s="206"/>
      <c r="C44" s="194"/>
      <c r="D44" s="205"/>
      <c r="E44" s="205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209"/>
      <c r="Q44" s="210"/>
      <c r="R44" s="56"/>
      <c r="S44" s="56"/>
    </row>
    <row r="45" spans="2:19" s="193" customFormat="1" ht="15" customHeight="1">
      <c r="B45" s="206" t="s">
        <v>19</v>
      </c>
      <c r="C45" s="194"/>
      <c r="D45" s="205">
        <v>2022</v>
      </c>
      <c r="E45" s="205"/>
      <c r="F45" s="56">
        <f>SUM(G45:H45)</f>
        <v>2431</v>
      </c>
      <c r="G45" s="56">
        <v>1200</v>
      </c>
      <c r="H45" s="56">
        <v>1231</v>
      </c>
      <c r="I45" s="56"/>
      <c r="J45" s="56">
        <f>SUM(K45:L45)</f>
        <v>8554</v>
      </c>
      <c r="K45" s="56">
        <v>3961</v>
      </c>
      <c r="L45" s="56">
        <v>4593</v>
      </c>
      <c r="M45" s="56"/>
      <c r="N45" s="56"/>
      <c r="O45" s="56"/>
      <c r="P45" s="209"/>
      <c r="Q45" s="210"/>
    </row>
    <row r="46" spans="2:19" s="193" customFormat="1" ht="15" customHeight="1">
      <c r="B46" s="206"/>
      <c r="C46" s="194"/>
      <c r="D46" s="205">
        <v>2023</v>
      </c>
      <c r="E46" s="205"/>
      <c r="F46" s="56">
        <f t="shared" ref="F46:F47" si="13">SUM(G46:H46)</f>
        <v>2183</v>
      </c>
      <c r="G46" s="56">
        <v>1062</v>
      </c>
      <c r="H46" s="56">
        <v>1121</v>
      </c>
      <c r="I46" s="56"/>
      <c r="J46" s="56">
        <f t="shared" ref="J46:J47" si="14">SUM(K46:L46)</f>
        <v>8931</v>
      </c>
      <c r="K46" s="56">
        <v>4079</v>
      </c>
      <c r="L46" s="56">
        <v>4852</v>
      </c>
      <c r="M46" s="56"/>
      <c r="N46" s="56"/>
      <c r="O46" s="56"/>
      <c r="P46" s="209"/>
      <c r="Q46" s="210"/>
      <c r="R46" s="56"/>
      <c r="S46" s="56"/>
    </row>
    <row r="47" spans="2:19" s="193" customFormat="1" ht="15" customHeight="1">
      <c r="B47" s="206"/>
      <c r="C47" s="194"/>
      <c r="D47" s="205">
        <v>2024</v>
      </c>
      <c r="F47" s="56">
        <f t="shared" si="13"/>
        <v>2365</v>
      </c>
      <c r="G47" s="56">
        <v>1160</v>
      </c>
      <c r="H47" s="56">
        <v>1205</v>
      </c>
      <c r="I47" s="56"/>
      <c r="J47" s="56">
        <f t="shared" si="14"/>
        <v>8185</v>
      </c>
      <c r="K47" s="56">
        <v>3816</v>
      </c>
      <c r="L47" s="56">
        <v>4369</v>
      </c>
      <c r="M47" s="56"/>
      <c r="N47" s="56"/>
      <c r="O47" s="56"/>
      <c r="P47" s="209"/>
      <c r="Q47" s="210"/>
      <c r="R47" s="56"/>
      <c r="S47" s="56"/>
    </row>
    <row r="48" spans="2:19" s="193" customFormat="1" ht="8.1" customHeight="1">
      <c r="B48" s="206"/>
      <c r="C48" s="194"/>
      <c r="D48" s="205"/>
      <c r="E48" s="205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209"/>
      <c r="Q48" s="210"/>
      <c r="R48" s="56"/>
      <c r="S48" s="56"/>
    </row>
    <row r="49" spans="2:19" s="193" customFormat="1" ht="15" customHeight="1">
      <c r="B49" s="206" t="s">
        <v>20</v>
      </c>
      <c r="C49" s="194"/>
      <c r="D49" s="205">
        <v>2022</v>
      </c>
      <c r="E49" s="205"/>
      <c r="F49" s="56" t="s">
        <v>29</v>
      </c>
      <c r="G49" s="56" t="s">
        <v>29</v>
      </c>
      <c r="H49" s="56" t="s">
        <v>29</v>
      </c>
      <c r="I49" s="56"/>
      <c r="J49" s="56">
        <f>SUM(K49:L49)</f>
        <v>3413</v>
      </c>
      <c r="K49" s="56">
        <v>1329</v>
      </c>
      <c r="L49" s="56">
        <v>2084</v>
      </c>
      <c r="M49" s="56"/>
      <c r="N49" s="56"/>
      <c r="O49" s="56"/>
      <c r="P49" s="209"/>
      <c r="Q49" s="210"/>
    </row>
    <row r="50" spans="2:19" s="193" customFormat="1" ht="15" customHeight="1">
      <c r="B50" s="206"/>
      <c r="C50" s="194"/>
      <c r="D50" s="205">
        <v>2023</v>
      </c>
      <c r="E50" s="205"/>
      <c r="F50" s="56" t="s">
        <v>29</v>
      </c>
      <c r="G50" s="56" t="s">
        <v>29</v>
      </c>
      <c r="H50" s="56" t="s">
        <v>29</v>
      </c>
      <c r="I50" s="56"/>
      <c r="J50" s="56">
        <f t="shared" ref="J50:J51" si="15">SUM(K50:L50)</f>
        <v>4219</v>
      </c>
      <c r="K50" s="56">
        <v>1660</v>
      </c>
      <c r="L50" s="56">
        <v>2559</v>
      </c>
      <c r="M50" s="56"/>
      <c r="N50" s="56"/>
      <c r="O50" s="56"/>
      <c r="P50" s="209"/>
      <c r="Q50" s="210"/>
      <c r="R50" s="56"/>
      <c r="S50" s="56"/>
    </row>
    <row r="51" spans="2:19" s="193" customFormat="1" ht="15" customHeight="1">
      <c r="B51" s="206"/>
      <c r="C51" s="194"/>
      <c r="D51" s="205">
        <v>2024</v>
      </c>
      <c r="F51" s="56" t="s">
        <v>29</v>
      </c>
      <c r="G51" s="56" t="s">
        <v>29</v>
      </c>
      <c r="H51" s="56" t="s">
        <v>29</v>
      </c>
      <c r="I51" s="56"/>
      <c r="J51" s="56">
        <f t="shared" si="15"/>
        <v>5934</v>
      </c>
      <c r="K51" s="56">
        <v>2311</v>
      </c>
      <c r="L51" s="56">
        <v>3623</v>
      </c>
      <c r="M51" s="56"/>
      <c r="N51" s="56"/>
      <c r="O51" s="56"/>
      <c r="P51" s="209"/>
      <c r="Q51" s="210"/>
      <c r="R51" s="56"/>
      <c r="S51" s="56"/>
    </row>
    <row r="52" spans="2:19" s="193" customFormat="1" ht="8.1" customHeight="1">
      <c r="B52" s="206"/>
      <c r="C52" s="194"/>
      <c r="D52" s="205"/>
      <c r="E52" s="205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209"/>
      <c r="Q52" s="210"/>
      <c r="R52" s="56"/>
      <c r="S52" s="56"/>
    </row>
    <row r="53" spans="2:19" s="193" customFormat="1" ht="15" customHeight="1">
      <c r="B53" s="206" t="s">
        <v>21</v>
      </c>
      <c r="C53" s="212"/>
      <c r="D53" s="205">
        <v>2022</v>
      </c>
      <c r="E53" s="205"/>
      <c r="F53" s="56">
        <f>SUM(G53:H53)</f>
        <v>1254</v>
      </c>
      <c r="G53" s="56">
        <v>596</v>
      </c>
      <c r="H53" s="56">
        <v>658</v>
      </c>
      <c r="I53" s="56"/>
      <c r="J53" s="56">
        <f>SUM(K53:L53)</f>
        <v>127</v>
      </c>
      <c r="K53" s="56">
        <v>35</v>
      </c>
      <c r="L53" s="56">
        <v>92</v>
      </c>
      <c r="M53" s="56"/>
      <c r="N53" s="56"/>
      <c r="O53" s="56"/>
      <c r="P53" s="209"/>
      <c r="Q53" s="213"/>
    </row>
    <row r="54" spans="2:19" s="193" customFormat="1" ht="15" customHeight="1">
      <c r="B54" s="206"/>
      <c r="C54" s="212"/>
      <c r="D54" s="205">
        <v>2023</v>
      </c>
      <c r="E54" s="205"/>
      <c r="F54" s="56">
        <f t="shared" ref="F54" si="16">SUM(G54:H54)</f>
        <v>1292</v>
      </c>
      <c r="G54" s="56">
        <v>662</v>
      </c>
      <c r="H54" s="56">
        <v>630</v>
      </c>
      <c r="I54" s="56"/>
      <c r="J54" s="56">
        <f t="shared" ref="J54:J55" si="17">SUM(K54:L54)</f>
        <v>40</v>
      </c>
      <c r="K54" s="56">
        <v>13</v>
      </c>
      <c r="L54" s="56">
        <v>27</v>
      </c>
      <c r="M54" s="56"/>
      <c r="N54" s="56"/>
      <c r="O54" s="56"/>
      <c r="P54" s="209"/>
      <c r="Q54" s="213"/>
      <c r="R54" s="56"/>
      <c r="S54" s="56"/>
    </row>
    <row r="55" spans="2:19" s="193" customFormat="1" ht="15" customHeight="1">
      <c r="B55" s="206"/>
      <c r="C55" s="212"/>
      <c r="D55" s="205">
        <v>2024</v>
      </c>
      <c r="F55" s="56" t="s">
        <v>29</v>
      </c>
      <c r="G55" s="56" t="s">
        <v>29</v>
      </c>
      <c r="H55" s="56" t="s">
        <v>29</v>
      </c>
      <c r="I55" s="56"/>
      <c r="J55" s="56">
        <f t="shared" si="17"/>
        <v>26</v>
      </c>
      <c r="K55" s="56">
        <v>8</v>
      </c>
      <c r="L55" s="56">
        <v>18</v>
      </c>
      <c r="M55" s="56"/>
      <c r="N55" s="56"/>
      <c r="O55" s="56"/>
      <c r="P55" s="209"/>
      <c r="Q55" s="213"/>
      <c r="R55" s="56"/>
      <c r="S55" s="56"/>
    </row>
    <row r="56" spans="2:19" s="193" customFormat="1" ht="8.1" customHeight="1">
      <c r="B56" s="206"/>
      <c r="C56" s="212"/>
      <c r="D56" s="205"/>
      <c r="E56" s="205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209"/>
      <c r="Q56" s="213"/>
      <c r="R56" s="56"/>
    </row>
    <row r="57" spans="2:19" s="193" customFormat="1" ht="15" customHeight="1">
      <c r="B57" s="206" t="s">
        <v>22</v>
      </c>
      <c r="C57" s="194"/>
      <c r="D57" s="205">
        <v>2022</v>
      </c>
      <c r="E57" s="205"/>
      <c r="F57" s="56">
        <f>SUM(G57:H57)</f>
        <v>18876</v>
      </c>
      <c r="G57" s="56">
        <v>9314</v>
      </c>
      <c r="H57" s="56">
        <v>9562</v>
      </c>
      <c r="I57" s="56"/>
      <c r="J57" s="56">
        <f>SUM(K57:L57)</f>
        <v>50554</v>
      </c>
      <c r="K57" s="56">
        <v>23599</v>
      </c>
      <c r="L57" s="56">
        <v>26955</v>
      </c>
      <c r="M57" s="56"/>
      <c r="N57" s="56"/>
      <c r="O57" s="56"/>
      <c r="P57" s="209"/>
      <c r="Q57" s="210"/>
    </row>
    <row r="58" spans="2:19" s="193" customFormat="1" ht="15" customHeight="1">
      <c r="B58" s="206"/>
      <c r="C58" s="194"/>
      <c r="D58" s="205">
        <v>2023</v>
      </c>
      <c r="E58" s="205"/>
      <c r="F58" s="56">
        <f t="shared" ref="F58:F59" si="18">SUM(G58:H58)</f>
        <v>11018</v>
      </c>
      <c r="G58" s="56">
        <v>5634</v>
      </c>
      <c r="H58" s="56">
        <v>5384</v>
      </c>
      <c r="I58" s="56"/>
      <c r="J58" s="56">
        <f t="shared" ref="J58:J59" si="19">SUM(K58:L58)</f>
        <v>53273</v>
      </c>
      <c r="K58" s="56">
        <v>27317</v>
      </c>
      <c r="L58" s="56">
        <v>25956</v>
      </c>
      <c r="M58" s="56"/>
      <c r="N58" s="56"/>
      <c r="O58" s="56"/>
      <c r="P58" s="209"/>
      <c r="Q58" s="210"/>
      <c r="R58" s="56"/>
      <c r="S58" s="56"/>
    </row>
    <row r="59" spans="2:19" s="193" customFormat="1" ht="15" customHeight="1">
      <c r="B59" s="206"/>
      <c r="C59" s="194"/>
      <c r="D59" s="205">
        <v>2024</v>
      </c>
      <c r="F59" s="56">
        <f t="shared" si="18"/>
        <v>15409</v>
      </c>
      <c r="G59" s="56">
        <v>8106</v>
      </c>
      <c r="H59" s="56">
        <v>7303</v>
      </c>
      <c r="I59" s="56"/>
      <c r="J59" s="56">
        <f t="shared" si="19"/>
        <v>58128</v>
      </c>
      <c r="K59" s="56">
        <v>29198</v>
      </c>
      <c r="L59" s="56">
        <v>28930</v>
      </c>
      <c r="M59" s="56"/>
      <c r="N59" s="56"/>
      <c r="O59" s="56"/>
      <c r="P59" s="209"/>
      <c r="Q59" s="210"/>
      <c r="R59" s="56"/>
      <c r="S59" s="56"/>
    </row>
    <row r="60" spans="2:19" s="193" customFormat="1" ht="8.1" customHeight="1">
      <c r="B60" s="206"/>
      <c r="C60" s="194"/>
      <c r="D60" s="205"/>
      <c r="E60" s="205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209"/>
      <c r="Q60" s="210"/>
      <c r="R60" s="56"/>
      <c r="S60" s="56"/>
    </row>
    <row r="61" spans="2:19" s="193" customFormat="1" ht="15" customHeight="1">
      <c r="B61" s="206" t="s">
        <v>23</v>
      </c>
      <c r="C61" s="194"/>
      <c r="D61" s="205">
        <v>2022</v>
      </c>
      <c r="E61" s="205"/>
      <c r="F61" s="56">
        <f>SUM(G61:H61)</f>
        <v>1964</v>
      </c>
      <c r="G61" s="56">
        <v>1055</v>
      </c>
      <c r="H61" s="56">
        <v>909</v>
      </c>
      <c r="I61" s="56"/>
      <c r="J61" s="56">
        <f>SUM(K61:L61)</f>
        <v>2415</v>
      </c>
      <c r="K61" s="56">
        <v>1046</v>
      </c>
      <c r="L61" s="56">
        <v>1369</v>
      </c>
      <c r="M61" s="56"/>
      <c r="N61" s="56"/>
      <c r="O61" s="56"/>
      <c r="P61" s="209"/>
      <c r="Q61" s="210"/>
    </row>
    <row r="62" spans="2:19" s="193" customFormat="1" ht="15" customHeight="1">
      <c r="B62" s="206"/>
      <c r="C62" s="194"/>
      <c r="D62" s="205">
        <v>2023</v>
      </c>
      <c r="E62" s="205"/>
      <c r="F62" s="56">
        <f t="shared" ref="F62:F63" si="20">SUM(G62:H62)</f>
        <v>2172</v>
      </c>
      <c r="G62" s="56">
        <v>1116</v>
      </c>
      <c r="H62" s="56">
        <v>1056</v>
      </c>
      <c r="I62" s="56"/>
      <c r="J62" s="56">
        <f t="shared" ref="J62:J63" si="21">SUM(K62:L62)</f>
        <v>2702</v>
      </c>
      <c r="K62" s="56">
        <v>1179</v>
      </c>
      <c r="L62" s="56">
        <v>1523</v>
      </c>
      <c r="M62" s="56"/>
      <c r="N62" s="56"/>
      <c r="O62" s="56"/>
      <c r="P62" s="209"/>
      <c r="Q62" s="210"/>
      <c r="R62" s="56"/>
      <c r="S62" s="56"/>
    </row>
    <row r="63" spans="2:19" s="193" customFormat="1" ht="15" customHeight="1">
      <c r="B63" s="206"/>
      <c r="C63" s="194"/>
      <c r="D63" s="205">
        <v>2024</v>
      </c>
      <c r="F63" s="56">
        <f t="shared" si="20"/>
        <v>2405</v>
      </c>
      <c r="G63" s="56">
        <v>1210</v>
      </c>
      <c r="H63" s="56">
        <v>1195</v>
      </c>
      <c r="I63" s="56"/>
      <c r="J63" s="56">
        <f t="shared" si="21"/>
        <v>2334</v>
      </c>
      <c r="K63" s="56">
        <v>1227</v>
      </c>
      <c r="L63" s="56">
        <v>1107</v>
      </c>
      <c r="M63" s="56"/>
      <c r="N63" s="56"/>
      <c r="O63" s="56"/>
      <c r="P63" s="209"/>
      <c r="Q63" s="210"/>
      <c r="R63" s="56"/>
      <c r="S63" s="56"/>
    </row>
    <row r="64" spans="2:19" s="193" customFormat="1" ht="8.1" customHeight="1">
      <c r="B64" s="206"/>
      <c r="C64" s="194"/>
      <c r="D64" s="205"/>
      <c r="E64" s="205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209"/>
      <c r="Q64" s="210"/>
      <c r="R64" s="56"/>
      <c r="S64" s="56"/>
    </row>
    <row r="65" spans="2:19" s="193" customFormat="1" ht="15" customHeight="1">
      <c r="B65" s="206" t="s">
        <v>24</v>
      </c>
      <c r="C65" s="194"/>
      <c r="D65" s="205">
        <v>2022</v>
      </c>
      <c r="E65" s="205"/>
      <c r="F65" s="56">
        <f>SUM(G65:H65)</f>
        <v>3435</v>
      </c>
      <c r="G65" s="56">
        <v>1788</v>
      </c>
      <c r="H65" s="56">
        <v>1647</v>
      </c>
      <c r="I65" s="56"/>
      <c r="J65" s="56">
        <f>SUM(K65:L65)</f>
        <v>7763</v>
      </c>
      <c r="K65" s="56">
        <v>2514</v>
      </c>
      <c r="L65" s="56">
        <v>5249</v>
      </c>
      <c r="M65" s="56"/>
      <c r="N65" s="56"/>
      <c r="O65" s="56"/>
      <c r="P65" s="209"/>
      <c r="Q65" s="210"/>
    </row>
    <row r="66" spans="2:19" s="193" customFormat="1" ht="15" customHeight="1">
      <c r="B66" s="206"/>
      <c r="C66" s="194"/>
      <c r="D66" s="205">
        <v>2023</v>
      </c>
      <c r="E66" s="205"/>
      <c r="F66" s="56">
        <f t="shared" ref="F66:F67" si="22">SUM(G66:H66)</f>
        <v>3293</v>
      </c>
      <c r="G66" s="56">
        <v>1519</v>
      </c>
      <c r="H66" s="56">
        <v>1774</v>
      </c>
      <c r="I66" s="56"/>
      <c r="J66" s="56">
        <f t="shared" ref="J66:J67" si="23">SUM(K66:L66)</f>
        <v>7561</v>
      </c>
      <c r="K66" s="56">
        <v>2357</v>
      </c>
      <c r="L66" s="56">
        <v>5204</v>
      </c>
      <c r="M66" s="56"/>
      <c r="N66" s="56"/>
      <c r="O66" s="56"/>
      <c r="P66" s="209"/>
      <c r="Q66" s="210"/>
      <c r="R66" s="56"/>
      <c r="S66" s="56"/>
    </row>
    <row r="67" spans="2:19" s="193" customFormat="1" ht="15" customHeight="1">
      <c r="B67" s="206"/>
      <c r="C67" s="194"/>
      <c r="D67" s="205">
        <v>2024</v>
      </c>
      <c r="F67" s="56">
        <f t="shared" si="22"/>
        <v>3770</v>
      </c>
      <c r="G67" s="56">
        <v>1705</v>
      </c>
      <c r="H67" s="56">
        <v>2065</v>
      </c>
      <c r="I67" s="56"/>
      <c r="J67" s="56">
        <f t="shared" si="23"/>
        <v>7569</v>
      </c>
      <c r="K67" s="56">
        <v>2432</v>
      </c>
      <c r="L67" s="56">
        <v>5137</v>
      </c>
      <c r="M67" s="56"/>
      <c r="N67" s="56"/>
      <c r="O67" s="56"/>
      <c r="P67" s="209"/>
      <c r="Q67" s="210"/>
      <c r="R67" s="56"/>
      <c r="S67" s="56"/>
    </row>
    <row r="68" spans="2:19" s="193" customFormat="1" ht="8.1" customHeight="1">
      <c r="B68" s="206"/>
      <c r="C68" s="194"/>
      <c r="D68" s="205"/>
      <c r="E68" s="205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209"/>
      <c r="Q68" s="210"/>
      <c r="R68" s="56"/>
      <c r="S68" s="56"/>
    </row>
    <row r="69" spans="2:19" s="193" customFormat="1" ht="15" customHeight="1">
      <c r="B69" s="206" t="s">
        <v>25</v>
      </c>
      <c r="C69" s="194"/>
      <c r="D69" s="205">
        <v>2022</v>
      </c>
      <c r="E69" s="205"/>
      <c r="F69" s="56">
        <f>SUM(G69:H69)</f>
        <v>784</v>
      </c>
      <c r="G69" s="56">
        <v>427</v>
      </c>
      <c r="H69" s="56">
        <v>357</v>
      </c>
      <c r="I69" s="56"/>
      <c r="J69" s="56">
        <f>SUM(K69:L69)</f>
        <v>6574</v>
      </c>
      <c r="K69" s="56">
        <v>2403</v>
      </c>
      <c r="L69" s="56">
        <v>4171</v>
      </c>
      <c r="M69" s="56"/>
      <c r="N69" s="56"/>
      <c r="O69" s="56"/>
      <c r="P69" s="209"/>
      <c r="Q69" s="210"/>
    </row>
    <row r="70" spans="2:19" s="193" customFormat="1" ht="15" customHeight="1">
      <c r="B70" s="206"/>
      <c r="C70" s="194"/>
      <c r="D70" s="205">
        <v>2023</v>
      </c>
      <c r="E70" s="205"/>
      <c r="F70" s="56">
        <f t="shared" ref="F70:F71" si="24">SUM(G70:H70)</f>
        <v>861</v>
      </c>
      <c r="G70" s="56">
        <v>483</v>
      </c>
      <c r="H70" s="56">
        <v>378</v>
      </c>
      <c r="I70" s="56"/>
      <c r="J70" s="56">
        <f t="shared" ref="J70:J71" si="25">SUM(K70:L70)</f>
        <v>6268</v>
      </c>
      <c r="K70" s="56">
        <v>2320</v>
      </c>
      <c r="L70" s="56">
        <v>3948</v>
      </c>
      <c r="M70" s="56"/>
      <c r="N70" s="56"/>
      <c r="O70" s="56"/>
      <c r="P70" s="209"/>
      <c r="Q70" s="210"/>
      <c r="R70" s="56"/>
      <c r="S70" s="56"/>
    </row>
    <row r="71" spans="2:19" s="193" customFormat="1" ht="15" customHeight="1">
      <c r="B71" s="206"/>
      <c r="C71" s="194"/>
      <c r="D71" s="205">
        <v>2024</v>
      </c>
      <c r="F71" s="56">
        <f t="shared" si="24"/>
        <v>1384</v>
      </c>
      <c r="G71" s="56">
        <v>736</v>
      </c>
      <c r="H71" s="56">
        <v>648</v>
      </c>
      <c r="I71" s="56"/>
      <c r="J71" s="56">
        <f t="shared" si="25"/>
        <v>6846</v>
      </c>
      <c r="K71" s="56">
        <v>2522</v>
      </c>
      <c r="L71" s="56">
        <v>4324</v>
      </c>
      <c r="M71" s="56"/>
      <c r="Q71" s="210"/>
      <c r="R71" s="56"/>
      <c r="S71" s="56"/>
    </row>
    <row r="72" spans="2:19" s="193" customFormat="1" ht="8.1" customHeight="1">
      <c r="B72" s="206"/>
      <c r="C72" s="194"/>
      <c r="D72" s="205"/>
      <c r="E72" s="205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209"/>
      <c r="Q72" s="210"/>
      <c r="R72" s="56"/>
      <c r="S72" s="56"/>
    </row>
    <row r="73" spans="2:19" s="193" customFormat="1" ht="15" customHeight="1">
      <c r="B73" s="206" t="s">
        <v>26</v>
      </c>
      <c r="C73" s="212"/>
      <c r="D73" s="205">
        <v>2022</v>
      </c>
      <c r="E73" s="205"/>
      <c r="F73" s="56">
        <f>SUM(G73:H73)</f>
        <v>10210</v>
      </c>
      <c r="G73" s="56">
        <v>3259</v>
      </c>
      <c r="H73" s="56">
        <v>6951</v>
      </c>
      <c r="I73" s="56"/>
      <c r="J73" s="56">
        <f>SUM(K73:L73)</f>
        <v>27714</v>
      </c>
      <c r="K73" s="56">
        <v>11982</v>
      </c>
      <c r="L73" s="56">
        <v>15732</v>
      </c>
      <c r="M73" s="56"/>
      <c r="N73" s="56"/>
      <c r="O73" s="56"/>
      <c r="P73" s="209"/>
      <c r="Q73" s="213"/>
    </row>
    <row r="74" spans="2:19" s="193" customFormat="1" ht="15" customHeight="1">
      <c r="B74" s="206"/>
      <c r="C74" s="212"/>
      <c r="D74" s="205">
        <v>2023</v>
      </c>
      <c r="E74" s="205"/>
      <c r="F74" s="56">
        <f t="shared" ref="F74:F75" si="26">SUM(G74:H74)</f>
        <v>6721</v>
      </c>
      <c r="G74" s="56">
        <v>2235</v>
      </c>
      <c r="H74" s="56">
        <v>4486</v>
      </c>
      <c r="I74" s="56"/>
      <c r="J74" s="56">
        <f t="shared" ref="J74:J75" si="27">SUM(K74:L74)</f>
        <v>27122</v>
      </c>
      <c r="K74" s="56">
        <v>11358</v>
      </c>
      <c r="L74" s="56">
        <v>15764</v>
      </c>
      <c r="M74" s="56"/>
      <c r="N74" s="56"/>
      <c r="O74" s="56"/>
      <c r="P74" s="209"/>
      <c r="Q74" s="213"/>
    </row>
    <row r="75" spans="2:19" s="193" customFormat="1" ht="15" customHeight="1">
      <c r="B75" s="206"/>
      <c r="C75" s="212"/>
      <c r="D75" s="205">
        <v>2024</v>
      </c>
      <c r="F75" s="56">
        <f t="shared" si="26"/>
        <v>6832</v>
      </c>
      <c r="G75" s="56">
        <v>2481</v>
      </c>
      <c r="H75" s="56">
        <v>4351</v>
      </c>
      <c r="I75" s="56"/>
      <c r="J75" s="56">
        <f t="shared" si="27"/>
        <v>32296</v>
      </c>
      <c r="K75" s="56">
        <v>14179</v>
      </c>
      <c r="L75" s="56">
        <v>18117</v>
      </c>
      <c r="M75" s="56"/>
      <c r="N75" s="56"/>
      <c r="O75" s="56"/>
      <c r="P75" s="209"/>
      <c r="Q75" s="213"/>
    </row>
    <row r="76" spans="2:19" s="193" customFormat="1" ht="8.1" customHeight="1">
      <c r="B76" s="206"/>
      <c r="C76" s="212"/>
      <c r="D76" s="205"/>
      <c r="E76" s="205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209"/>
      <c r="Q76" s="213"/>
    </row>
    <row r="77" spans="2:19" s="193" customFormat="1" ht="15" customHeight="1">
      <c r="B77" s="206" t="s">
        <v>27</v>
      </c>
      <c r="C77" s="212"/>
      <c r="D77" s="205">
        <v>2022</v>
      </c>
      <c r="E77" s="205"/>
      <c r="F77" s="56" t="s">
        <v>29</v>
      </c>
      <c r="G77" s="56" t="s">
        <v>29</v>
      </c>
      <c r="H77" s="56" t="s">
        <v>29</v>
      </c>
      <c r="I77" s="56"/>
      <c r="J77" s="56">
        <f>SUM(K77:L77)</f>
        <v>15</v>
      </c>
      <c r="K77" s="56">
        <v>7</v>
      </c>
      <c r="L77" s="56">
        <v>8</v>
      </c>
      <c r="M77" s="56"/>
      <c r="N77" s="56"/>
      <c r="O77" s="56"/>
      <c r="P77" s="209"/>
      <c r="Q77" s="213"/>
    </row>
    <row r="78" spans="2:19" s="193" customFormat="1" ht="15" customHeight="1">
      <c r="B78" s="206"/>
      <c r="C78" s="212"/>
      <c r="D78" s="205">
        <v>2023</v>
      </c>
      <c r="E78" s="205"/>
      <c r="F78" s="56" t="s">
        <v>29</v>
      </c>
      <c r="G78" s="56" t="s">
        <v>29</v>
      </c>
      <c r="H78" s="56" t="s">
        <v>29</v>
      </c>
      <c r="I78" s="56"/>
      <c r="J78" s="56">
        <f t="shared" ref="J78:J79" si="28">SUM(K78:L78)</f>
        <v>15</v>
      </c>
      <c r="K78" s="56">
        <v>7</v>
      </c>
      <c r="L78" s="56">
        <v>8</v>
      </c>
      <c r="M78" s="56"/>
      <c r="N78" s="56"/>
      <c r="O78" s="56"/>
      <c r="P78" s="209"/>
      <c r="Q78" s="213"/>
    </row>
    <row r="79" spans="2:19" s="193" customFormat="1" ht="15" customHeight="1">
      <c r="B79" s="206"/>
      <c r="C79" s="212"/>
      <c r="D79" s="205">
        <v>2024</v>
      </c>
      <c r="F79" s="56" t="s">
        <v>29</v>
      </c>
      <c r="G79" s="56" t="s">
        <v>29</v>
      </c>
      <c r="H79" s="56" t="s">
        <v>29</v>
      </c>
      <c r="I79" s="56"/>
      <c r="J79" s="56">
        <f t="shared" si="28"/>
        <v>15</v>
      </c>
      <c r="K79" s="56">
        <v>7</v>
      </c>
      <c r="L79" s="56">
        <v>8</v>
      </c>
      <c r="M79" s="56"/>
      <c r="N79" s="56"/>
      <c r="O79" s="56"/>
      <c r="P79" s="209"/>
      <c r="Q79" s="213"/>
    </row>
    <row r="80" spans="2:19" s="193" customFormat="1" ht="8.1" customHeight="1">
      <c r="B80" s="206"/>
      <c r="C80" s="212"/>
      <c r="D80" s="205"/>
      <c r="E80" s="205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209"/>
      <c r="Q80" s="213"/>
    </row>
    <row r="81" spans="1:20" s="193" customFormat="1" ht="15" customHeight="1">
      <c r="B81" s="206" t="s">
        <v>28</v>
      </c>
      <c r="C81" s="212"/>
      <c r="D81" s="205">
        <v>2022</v>
      </c>
      <c r="F81" s="56" t="s">
        <v>29</v>
      </c>
      <c r="G81" s="56" t="s">
        <v>29</v>
      </c>
      <c r="H81" s="56" t="s">
        <v>29</v>
      </c>
      <c r="I81" s="56"/>
      <c r="J81" s="56" t="s">
        <v>29</v>
      </c>
      <c r="K81" s="56" t="s">
        <v>29</v>
      </c>
      <c r="L81" s="56" t="s">
        <v>29</v>
      </c>
      <c r="M81" s="56"/>
      <c r="N81" s="56"/>
      <c r="O81" s="56"/>
      <c r="P81" s="209"/>
      <c r="Q81" s="213"/>
    </row>
    <row r="82" spans="1:20" s="193" customFormat="1" ht="15" customHeight="1">
      <c r="B82" s="206"/>
      <c r="C82" s="212"/>
      <c r="D82" s="205">
        <v>2023</v>
      </c>
      <c r="F82" s="56" t="s">
        <v>29</v>
      </c>
      <c r="G82" s="56" t="s">
        <v>29</v>
      </c>
      <c r="H82" s="56" t="s">
        <v>29</v>
      </c>
      <c r="I82" s="56"/>
      <c r="J82" s="56">
        <f t="shared" ref="J82:J83" si="29">SUM(K82:L82)</f>
        <v>13</v>
      </c>
      <c r="K82" s="56">
        <v>10</v>
      </c>
      <c r="L82" s="56">
        <v>3</v>
      </c>
      <c r="M82" s="56"/>
      <c r="N82" s="56"/>
      <c r="O82" s="56"/>
      <c r="P82" s="209"/>
      <c r="Q82" s="213"/>
      <c r="R82" s="56"/>
      <c r="S82" s="56"/>
    </row>
    <row r="83" spans="1:20" s="193" customFormat="1" ht="15" customHeight="1">
      <c r="B83" s="206"/>
      <c r="C83" s="212"/>
      <c r="D83" s="205">
        <v>2024</v>
      </c>
      <c r="F83" s="56" t="s">
        <v>29</v>
      </c>
      <c r="G83" s="56" t="s">
        <v>29</v>
      </c>
      <c r="H83" s="56" t="s">
        <v>29</v>
      </c>
      <c r="I83" s="56"/>
      <c r="J83" s="56">
        <f t="shared" si="29"/>
        <v>13</v>
      </c>
      <c r="K83" s="56">
        <v>10</v>
      </c>
      <c r="L83" s="56">
        <v>3</v>
      </c>
      <c r="Q83" s="213"/>
      <c r="R83" s="56"/>
      <c r="S83" s="56"/>
      <c r="T83" s="216"/>
    </row>
    <row r="84" spans="1:20" s="193" customFormat="1" ht="6.95" customHeight="1" thickBot="1">
      <c r="B84" s="218"/>
      <c r="C84" s="219"/>
      <c r="D84" s="220"/>
      <c r="E84" s="220"/>
      <c r="F84" s="221"/>
      <c r="G84" s="221"/>
      <c r="H84" s="221"/>
      <c r="I84" s="221"/>
      <c r="J84" s="221"/>
      <c r="K84" s="221"/>
      <c r="L84" s="221"/>
      <c r="M84" s="221"/>
      <c r="N84" s="223"/>
      <c r="O84" s="223"/>
      <c r="P84" s="209"/>
      <c r="Q84" s="213"/>
      <c r="R84" s="223"/>
      <c r="S84" s="223"/>
      <c r="T84" s="207"/>
    </row>
    <row r="85" spans="1:20" s="224" customFormat="1" ht="15.75" customHeight="1">
      <c r="A85" s="293"/>
      <c r="B85" s="225"/>
      <c r="D85" s="226"/>
      <c r="E85" s="294"/>
      <c r="I85" s="230"/>
      <c r="M85" s="374" t="s">
        <v>804</v>
      </c>
    </row>
    <row r="86" spans="1:20" s="224" customFormat="1" ht="15.75" customHeight="1">
      <c r="D86" s="226"/>
      <c r="E86" s="294"/>
      <c r="I86" s="233"/>
      <c r="M86" s="375" t="s">
        <v>786</v>
      </c>
    </row>
    <row r="87" spans="1:20" s="224" customFormat="1" ht="15.75" customHeight="1">
      <c r="B87" s="296"/>
      <c r="D87" s="226"/>
      <c r="E87" s="294"/>
    </row>
    <row r="88" spans="1:20" s="300" customFormat="1" ht="15.75" customHeight="1">
      <c r="B88" s="238"/>
      <c r="C88" s="298"/>
      <c r="D88" s="236"/>
      <c r="E88" s="299"/>
    </row>
    <row r="89" spans="1:20">
      <c r="B89" s="235"/>
      <c r="C89" s="247"/>
      <c r="D89" s="248"/>
      <c r="E89" s="244"/>
      <c r="F89" s="155"/>
      <c r="G89" s="155"/>
      <c r="H89" s="155"/>
      <c r="I89" s="155"/>
      <c r="J89" s="155"/>
      <c r="K89" s="155"/>
      <c r="L89" s="155"/>
      <c r="M89" s="155"/>
    </row>
    <row r="90" spans="1:20">
      <c r="B90" s="238"/>
      <c r="E90" s="157"/>
      <c r="F90" s="155"/>
      <c r="G90" s="155"/>
      <c r="H90" s="155"/>
      <c r="I90" s="155"/>
      <c r="J90" s="155"/>
      <c r="K90" s="155"/>
      <c r="L90" s="155"/>
      <c r="M90" s="155"/>
    </row>
    <row r="91" spans="1:20">
      <c r="B91" s="246"/>
      <c r="C91" s="247"/>
      <c r="D91" s="248"/>
      <c r="E91" s="248"/>
      <c r="F91" s="244"/>
      <c r="G91" s="244"/>
      <c r="H91" s="244"/>
      <c r="I91" s="244"/>
      <c r="J91" s="244"/>
      <c r="K91" s="244"/>
      <c r="L91" s="244"/>
      <c r="M91" s="244"/>
    </row>
  </sheetData>
  <mergeCells count="4">
    <mergeCell ref="F11:H11"/>
    <mergeCell ref="J11:L11"/>
    <mergeCell ref="F12:H12"/>
    <mergeCell ref="J12:L12"/>
  </mergeCells>
  <hyperlinks>
    <hyperlink ref="L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s="598" customFormat="1" ht="15" customHeight="1">
      <c r="B4" s="540" t="s">
        <v>1465</v>
      </c>
      <c r="C4" s="541" t="s">
        <v>884</v>
      </c>
      <c r="D4" s="626"/>
    </row>
    <row r="5" spans="1:13" s="1948" customFormat="1" ht="15" customHeight="1">
      <c r="B5" s="1964"/>
      <c r="C5" s="1965" t="s">
        <v>1373</v>
      </c>
      <c r="D5" s="1949"/>
    </row>
    <row r="6" spans="1:13" s="1948" customFormat="1" ht="15" customHeight="1">
      <c r="B6" s="1945" t="s">
        <v>1466</v>
      </c>
      <c r="C6" s="1946" t="s">
        <v>885</v>
      </c>
      <c r="D6" s="1949"/>
    </row>
    <row r="7" spans="1:13" s="598" customFormat="1" ht="15" customHeight="1">
      <c r="B7" s="543"/>
      <c r="C7" s="544" t="s">
        <v>1374</v>
      </c>
      <c r="D7" s="626"/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703</v>
      </c>
      <c r="F10" s="2357"/>
      <c r="G10" s="2357"/>
      <c r="H10" s="508"/>
      <c r="I10" s="2357" t="s">
        <v>704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8" t="s">
        <v>706</v>
      </c>
      <c r="F11" s="2358"/>
      <c r="G11" s="2358"/>
      <c r="H11" s="566"/>
      <c r="I11" s="2358" t="s">
        <v>707</v>
      </c>
      <c r="J11" s="2358"/>
      <c r="K11" s="2358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42">
        <v>2023</v>
      </c>
      <c r="E16" s="586">
        <f t="shared" ref="E16:G17" si="0">SUM(E19,E22,E25,E28,E31,E34,E37,E40,E43,E46,E49)</f>
        <v>778</v>
      </c>
      <c r="F16" s="586">
        <f t="shared" si="0"/>
        <v>445</v>
      </c>
      <c r="G16" s="586">
        <f t="shared" si="0"/>
        <v>333</v>
      </c>
      <c r="H16" s="600"/>
      <c r="I16" s="586">
        <f t="shared" ref="I16:K17" si="1">SUM(I19,I22,I25,I28,I31,I34,I37,I40,I43,I46,I49)</f>
        <v>7108</v>
      </c>
      <c r="J16" s="586">
        <f t="shared" si="1"/>
        <v>3449</v>
      </c>
      <c r="K16" s="586">
        <f t="shared" si="1"/>
        <v>3659</v>
      </c>
      <c r="L16" s="525"/>
      <c r="M16" s="535"/>
    </row>
    <row r="17" spans="1:15" ht="14.1" customHeight="1">
      <c r="A17" s="535"/>
      <c r="B17" s="508" t="s">
        <v>7</v>
      </c>
      <c r="C17" s="525"/>
      <c r="D17" s="1666">
        <v>2024</v>
      </c>
      <c r="E17" s="586">
        <f t="shared" si="0"/>
        <v>1268</v>
      </c>
      <c r="F17" s="586">
        <f t="shared" si="0"/>
        <v>657</v>
      </c>
      <c r="G17" s="586">
        <f t="shared" si="0"/>
        <v>611</v>
      </c>
      <c r="H17" s="600"/>
      <c r="I17" s="586">
        <f t="shared" si="1"/>
        <v>7560</v>
      </c>
      <c r="J17" s="586">
        <f t="shared" si="1"/>
        <v>3405</v>
      </c>
      <c r="K17" s="586">
        <f t="shared" si="1"/>
        <v>4155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587">
        <f>SUM(J19:K19)</f>
        <v>8</v>
      </c>
      <c r="J19" s="587">
        <v>3</v>
      </c>
      <c r="K19" s="587">
        <v>5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587">
        <f>SUM(J20:K20)</f>
        <v>12</v>
      </c>
      <c r="J20" s="587">
        <v>5</v>
      </c>
      <c r="K20" s="587">
        <v>7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68</v>
      </c>
      <c r="F22" s="587">
        <v>23</v>
      </c>
      <c r="G22" s="587">
        <v>45</v>
      </c>
      <c r="H22" s="587"/>
      <c r="I22" s="587">
        <f>SUM(J22:K22)</f>
        <v>1005</v>
      </c>
      <c r="J22" s="587">
        <v>245</v>
      </c>
      <c r="K22" s="587">
        <v>760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171</v>
      </c>
      <c r="F23" s="587">
        <v>59</v>
      </c>
      <c r="G23" s="587">
        <v>112</v>
      </c>
      <c r="H23" s="587"/>
      <c r="I23" s="587">
        <f>SUM(J23:K23)</f>
        <v>1287</v>
      </c>
      <c r="J23" s="587">
        <v>353</v>
      </c>
      <c r="K23" s="587">
        <v>934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125</v>
      </c>
      <c r="F25" s="587">
        <v>63</v>
      </c>
      <c r="G25" s="587">
        <v>62</v>
      </c>
      <c r="H25" s="587"/>
      <c r="I25" s="587">
        <f>SUM(J25:K25)</f>
        <v>114</v>
      </c>
      <c r="J25" s="587">
        <v>46</v>
      </c>
      <c r="K25" s="587">
        <v>68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142</v>
      </c>
      <c r="F26" s="587">
        <v>63</v>
      </c>
      <c r="G26" s="587">
        <v>79</v>
      </c>
      <c r="H26" s="587"/>
      <c r="I26" s="587">
        <f>SUM(J26:K26)</f>
        <v>99</v>
      </c>
      <c r="J26" s="587">
        <v>39</v>
      </c>
      <c r="K26" s="587">
        <v>60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31</v>
      </c>
      <c r="F28" s="587">
        <v>17</v>
      </c>
      <c r="G28" s="587">
        <v>14</v>
      </c>
      <c r="H28" s="587"/>
      <c r="I28" s="587">
        <f>SUM(J28:K28)</f>
        <v>239</v>
      </c>
      <c r="J28" s="587">
        <v>78</v>
      </c>
      <c r="K28" s="587">
        <v>161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99</v>
      </c>
      <c r="F29" s="587">
        <v>44</v>
      </c>
      <c r="G29" s="587">
        <v>55</v>
      </c>
      <c r="H29" s="587"/>
      <c r="I29" s="587">
        <f>SUM(J29:K29)</f>
        <v>376</v>
      </c>
      <c r="J29" s="587">
        <v>83</v>
      </c>
      <c r="K29" s="587">
        <v>293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225</v>
      </c>
      <c r="F31" s="587">
        <v>132</v>
      </c>
      <c r="G31" s="587">
        <v>93</v>
      </c>
      <c r="H31" s="587"/>
      <c r="I31" s="587">
        <f>SUM(J31:K31)</f>
        <v>4522</v>
      </c>
      <c r="J31" s="587">
        <v>2400</v>
      </c>
      <c r="K31" s="587">
        <v>2122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418</v>
      </c>
      <c r="F32" s="587">
        <v>235</v>
      </c>
      <c r="G32" s="587">
        <v>183</v>
      </c>
      <c r="H32" s="587"/>
      <c r="I32" s="587">
        <f>SUM(J32:K32)</f>
        <v>4393</v>
      </c>
      <c r="J32" s="587">
        <v>2138</v>
      </c>
      <c r="K32" s="587">
        <v>2255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587">
        <f>SUM(F34:G34)</f>
        <v>52</v>
      </c>
      <c r="F34" s="587">
        <v>23</v>
      </c>
      <c r="G34" s="587">
        <v>29</v>
      </c>
      <c r="H34" s="587"/>
      <c r="I34" s="587">
        <f>SUM(J34:K34)</f>
        <v>135</v>
      </c>
      <c r="J34" s="587">
        <v>53</v>
      </c>
      <c r="K34" s="587">
        <v>82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>
        <f>SUM(F35:G35)</f>
        <v>61</v>
      </c>
      <c r="F35" s="587">
        <v>30</v>
      </c>
      <c r="G35" s="587">
        <v>31</v>
      </c>
      <c r="H35" s="587"/>
      <c r="I35" s="587">
        <f>SUM(J35:K35)</f>
        <v>116</v>
      </c>
      <c r="J35" s="587">
        <v>43</v>
      </c>
      <c r="K35" s="587">
        <v>73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587">
        <f>SUM(F37:G37)</f>
        <v>62</v>
      </c>
      <c r="F37" s="587">
        <v>45</v>
      </c>
      <c r="G37" s="587">
        <v>17</v>
      </c>
      <c r="H37" s="587"/>
      <c r="I37" s="587">
        <f>SUM(J37:K37)</f>
        <v>347</v>
      </c>
      <c r="J37" s="587">
        <v>240</v>
      </c>
      <c r="K37" s="587">
        <v>107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>
        <f>SUM(F38:G38)</f>
        <v>91</v>
      </c>
      <c r="F38" s="587">
        <v>64</v>
      </c>
      <c r="G38" s="587">
        <v>27</v>
      </c>
      <c r="H38" s="587"/>
      <c r="I38" s="587">
        <f>SUM(J38:K38)</f>
        <v>433</v>
      </c>
      <c r="J38" s="587">
        <v>274</v>
      </c>
      <c r="K38" s="587">
        <v>159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587">
        <f>SUM(F40:G40)</f>
        <v>147</v>
      </c>
      <c r="F40" s="587">
        <v>101</v>
      </c>
      <c r="G40" s="587">
        <v>46</v>
      </c>
      <c r="H40" s="587"/>
      <c r="I40" s="587">
        <f>SUM(J40:K40)</f>
        <v>438</v>
      </c>
      <c r="J40" s="587">
        <v>284</v>
      </c>
      <c r="K40" s="587">
        <v>154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>
        <f>SUM(F41:G41)</f>
        <v>198</v>
      </c>
      <c r="F41" s="587">
        <v>121</v>
      </c>
      <c r="G41" s="587">
        <v>77</v>
      </c>
      <c r="H41" s="587"/>
      <c r="I41" s="587">
        <f>SUM(J41:K41)</f>
        <v>511</v>
      </c>
      <c r="J41" s="587">
        <v>356</v>
      </c>
      <c r="K41" s="587">
        <v>155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647" t="s">
        <v>29</v>
      </c>
      <c r="J43" s="647" t="s">
        <v>29</v>
      </c>
      <c r="K43" s="647" t="s">
        <v>29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647" t="s">
        <v>29</v>
      </c>
      <c r="J44" s="647" t="s">
        <v>29</v>
      </c>
      <c r="K44" s="647" t="s">
        <v>29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26</v>
      </c>
      <c r="F46" s="587">
        <v>16</v>
      </c>
      <c r="G46" s="587">
        <v>10</v>
      </c>
      <c r="H46" s="587"/>
      <c r="I46" s="587">
        <f>SUM(J46:K46)</f>
        <v>232</v>
      </c>
      <c r="J46" s="587">
        <v>71</v>
      </c>
      <c r="K46" s="587">
        <v>161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48</v>
      </c>
      <c r="F47" s="587">
        <v>21</v>
      </c>
      <c r="G47" s="587">
        <v>27</v>
      </c>
      <c r="H47" s="587"/>
      <c r="I47" s="587">
        <f>SUM(J47:K47)</f>
        <v>234</v>
      </c>
      <c r="J47" s="587">
        <v>62</v>
      </c>
      <c r="K47" s="587">
        <v>172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42</v>
      </c>
      <c r="F49" s="587">
        <v>25</v>
      </c>
      <c r="G49" s="587">
        <v>17</v>
      </c>
      <c r="H49" s="587"/>
      <c r="I49" s="587">
        <f>SUM(J49:K49)</f>
        <v>68</v>
      </c>
      <c r="J49" s="587">
        <v>29</v>
      </c>
      <c r="K49" s="587">
        <v>39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40</v>
      </c>
      <c r="F50" s="587">
        <v>20</v>
      </c>
      <c r="G50" s="587">
        <v>20</v>
      </c>
      <c r="H50" s="587"/>
      <c r="I50" s="587">
        <f>SUM(J50:K50)</f>
        <v>99</v>
      </c>
      <c r="J50" s="587">
        <v>52</v>
      </c>
      <c r="K50" s="587">
        <v>47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3"/>
    </row>
    <row r="56" spans="1:15" s="535" customFormat="1" ht="15" customHeight="1">
      <c r="C56" s="628"/>
      <c r="D56" s="1643"/>
    </row>
    <row r="57" spans="1:15" s="535" customFormat="1" ht="9.75" customHeight="1">
      <c r="C57" s="536"/>
      <c r="D57" s="1644"/>
    </row>
    <row r="58" spans="1:15" s="535" customFormat="1" ht="15" customHeight="1">
      <c r="C58" s="1643"/>
      <c r="D58" s="1643"/>
    </row>
    <row r="59" spans="1:15" s="535" customFormat="1" ht="9.75" customHeight="1">
      <c r="C59" s="536"/>
      <c r="D59" s="1644"/>
    </row>
    <row r="60" spans="1:15" s="535" customFormat="1" ht="15" customHeight="1">
      <c r="C60" s="628"/>
      <c r="D60" s="1643"/>
    </row>
    <row r="61" spans="1:15" s="535" customFormat="1" ht="9.75" customHeight="1">
      <c r="C61" s="536"/>
      <c r="D61" s="1643"/>
    </row>
    <row r="62" spans="1:15" s="535" customFormat="1" ht="9.75" customHeight="1">
      <c r="D62" s="1644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3"/>
    </row>
    <row r="67" spans="2:13" s="535" customFormat="1" ht="9.75" customHeight="1">
      <c r="C67" s="536"/>
      <c r="D67" s="1644"/>
    </row>
    <row r="68" spans="2:13" s="535" customFormat="1" ht="15" customHeight="1">
      <c r="C68" s="628"/>
      <c r="D68" s="1643"/>
    </row>
    <row r="69" spans="2:13" s="535" customFormat="1" ht="9.75" customHeight="1">
      <c r="C69" s="536"/>
      <c r="D69" s="1644"/>
    </row>
    <row r="70" spans="2:13" s="535" customFormat="1" ht="15" customHeight="1">
      <c r="C70" s="628"/>
      <c r="D70" s="1643"/>
    </row>
    <row r="71" spans="2:13" s="535" customFormat="1" ht="9.75" customHeight="1">
      <c r="C71" s="536"/>
      <c r="D71" s="1644"/>
    </row>
    <row r="72" spans="2:13" s="535" customFormat="1" ht="15" customHeight="1">
      <c r="C72" s="628"/>
      <c r="D72" s="1643"/>
    </row>
    <row r="73" spans="2:13" s="535" customFormat="1" ht="9.75" customHeight="1">
      <c r="D73" s="1644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WVT507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s="598" customFormat="1" ht="15" customHeight="1">
      <c r="B4" s="540" t="s">
        <v>1465</v>
      </c>
      <c r="C4" s="541" t="s">
        <v>884</v>
      </c>
      <c r="D4" s="626"/>
    </row>
    <row r="5" spans="1:13" s="598" customFormat="1" ht="15" customHeight="1">
      <c r="B5" s="1964"/>
      <c r="C5" s="541" t="s">
        <v>1375</v>
      </c>
      <c r="D5" s="626"/>
    </row>
    <row r="6" spans="1:13" s="1948" customFormat="1" ht="15" customHeight="1">
      <c r="B6" s="1945" t="s">
        <v>1466</v>
      </c>
      <c r="C6" s="1946" t="s">
        <v>885</v>
      </c>
      <c r="D6" s="1949"/>
    </row>
    <row r="7" spans="1:13" s="598" customFormat="1" ht="15" customHeight="1">
      <c r="B7" s="543"/>
      <c r="C7" s="544" t="s">
        <v>1376</v>
      </c>
      <c r="D7" s="626"/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727</v>
      </c>
      <c r="F10" s="2357"/>
      <c r="G10" s="2357"/>
      <c r="H10" s="508"/>
      <c r="I10" s="2357" t="s">
        <v>728</v>
      </c>
      <c r="J10" s="2357"/>
      <c r="K10" s="2357"/>
      <c r="L10" s="555"/>
      <c r="M10" s="555"/>
    </row>
    <row r="11" spans="1:13" s="598" customFormat="1" ht="13.5">
      <c r="A11" s="525"/>
      <c r="B11" s="508" t="s">
        <v>705</v>
      </c>
      <c r="C11" s="525"/>
      <c r="D11" s="554" t="s">
        <v>6</v>
      </c>
      <c r="E11" s="2359" t="s">
        <v>729</v>
      </c>
      <c r="F11" s="2359"/>
      <c r="G11" s="2359"/>
      <c r="H11" s="669"/>
      <c r="I11" s="2359" t="s">
        <v>730</v>
      </c>
      <c r="J11" s="2359"/>
      <c r="K11" s="2359"/>
      <c r="L11" s="525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66">
        <v>2023</v>
      </c>
      <c r="E16" s="586">
        <f t="shared" ref="E16:G17" si="0">SUM(E19,E22,E25,E28,E31,E34,E37,E40,E43,E46,E49)</f>
        <v>107</v>
      </c>
      <c r="F16" s="586">
        <f t="shared" si="0"/>
        <v>32</v>
      </c>
      <c r="G16" s="586">
        <f t="shared" si="0"/>
        <v>75</v>
      </c>
      <c r="H16" s="600"/>
      <c r="I16" s="586">
        <f t="shared" ref="I16:K17" si="1">SUM(I19,I22,I25,I28,I31,I34,I37,I40,I43,I46,I49)</f>
        <v>47209</v>
      </c>
      <c r="J16" s="586">
        <f t="shared" si="1"/>
        <v>22205</v>
      </c>
      <c r="K16" s="586">
        <f t="shared" si="1"/>
        <v>25004</v>
      </c>
      <c r="L16" s="525"/>
      <c r="M16" s="535"/>
    </row>
    <row r="17" spans="1:15" ht="14.1" customHeight="1">
      <c r="A17" s="535"/>
      <c r="B17" s="508" t="s">
        <v>7</v>
      </c>
      <c r="C17" s="525"/>
      <c r="D17" s="1666">
        <v>2024</v>
      </c>
      <c r="E17" s="586">
        <f t="shared" si="0"/>
        <v>142</v>
      </c>
      <c r="F17" s="586">
        <f t="shared" si="0"/>
        <v>52</v>
      </c>
      <c r="G17" s="586">
        <f t="shared" si="0"/>
        <v>90</v>
      </c>
      <c r="H17" s="600"/>
      <c r="I17" s="586">
        <f t="shared" si="1"/>
        <v>43760</v>
      </c>
      <c r="J17" s="586">
        <f t="shared" si="1"/>
        <v>20592</v>
      </c>
      <c r="K17" s="586">
        <f t="shared" si="1"/>
        <v>23168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647" t="s">
        <v>29</v>
      </c>
      <c r="F19" s="647" t="s">
        <v>29</v>
      </c>
      <c r="G19" s="647" t="s">
        <v>29</v>
      </c>
      <c r="H19" s="587"/>
      <c r="I19" s="587">
        <f>SUM(J19:K19)</f>
        <v>305</v>
      </c>
      <c r="J19" s="587">
        <v>142</v>
      </c>
      <c r="K19" s="587">
        <v>163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647" t="s">
        <v>29</v>
      </c>
      <c r="F20" s="647" t="s">
        <v>29</v>
      </c>
      <c r="G20" s="647" t="s">
        <v>29</v>
      </c>
      <c r="H20" s="587"/>
      <c r="I20" s="587">
        <f>SUM(J20:K20)</f>
        <v>185</v>
      </c>
      <c r="J20" s="587">
        <v>81</v>
      </c>
      <c r="K20" s="587">
        <v>104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647" t="s">
        <v>29</v>
      </c>
      <c r="F22" s="647" t="s">
        <v>29</v>
      </c>
      <c r="G22" s="647" t="s">
        <v>29</v>
      </c>
      <c r="H22" s="587"/>
      <c r="I22" s="587">
        <f>SUM(J22:K22)</f>
        <v>1810</v>
      </c>
      <c r="J22" s="587">
        <v>294</v>
      </c>
      <c r="K22" s="587">
        <v>1516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647" t="s">
        <v>29</v>
      </c>
      <c r="F23" s="647" t="s">
        <v>29</v>
      </c>
      <c r="G23" s="647" t="s">
        <v>29</v>
      </c>
      <c r="H23" s="587"/>
      <c r="I23" s="587">
        <f>SUM(J23:K23)</f>
        <v>1690</v>
      </c>
      <c r="J23" s="587">
        <v>275</v>
      </c>
      <c r="K23" s="587">
        <v>1415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647" t="s">
        <v>29</v>
      </c>
      <c r="F25" s="647" t="s">
        <v>29</v>
      </c>
      <c r="G25" s="647" t="s">
        <v>29</v>
      </c>
      <c r="H25" s="587"/>
      <c r="I25" s="587">
        <f>SUM(J25:K25)</f>
        <v>3014</v>
      </c>
      <c r="J25" s="587">
        <v>1236</v>
      </c>
      <c r="K25" s="587">
        <v>1778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647" t="s">
        <v>29</v>
      </c>
      <c r="F26" s="647" t="s">
        <v>29</v>
      </c>
      <c r="G26" s="647" t="s">
        <v>29</v>
      </c>
      <c r="H26" s="587"/>
      <c r="I26" s="587">
        <f>SUM(J26:K26)</f>
        <v>2737</v>
      </c>
      <c r="J26" s="587">
        <v>1109</v>
      </c>
      <c r="K26" s="587">
        <v>1628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647" t="s">
        <v>29</v>
      </c>
      <c r="F28" s="647" t="s">
        <v>29</v>
      </c>
      <c r="G28" s="647" t="s">
        <v>29</v>
      </c>
      <c r="H28" s="587"/>
      <c r="I28" s="587">
        <f>SUM(J28:K28)</f>
        <v>3462</v>
      </c>
      <c r="J28" s="587">
        <v>975</v>
      </c>
      <c r="K28" s="587">
        <v>2487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647" t="s">
        <v>29</v>
      </c>
      <c r="F29" s="647" t="s">
        <v>29</v>
      </c>
      <c r="G29" s="647" t="s">
        <v>29</v>
      </c>
      <c r="H29" s="587"/>
      <c r="I29" s="587">
        <f>SUM(J29:K29)</f>
        <v>2957</v>
      </c>
      <c r="J29" s="587">
        <v>879</v>
      </c>
      <c r="K29" s="587">
        <v>2078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5</v>
      </c>
      <c r="F31" s="587">
        <v>1</v>
      </c>
      <c r="G31" s="587">
        <v>4</v>
      </c>
      <c r="H31" s="587"/>
      <c r="I31" s="587">
        <f>SUM(J31:K31)</f>
        <v>17399</v>
      </c>
      <c r="J31" s="587">
        <v>6976</v>
      </c>
      <c r="K31" s="587">
        <v>10423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29</v>
      </c>
      <c r="F32" s="587">
        <v>12</v>
      </c>
      <c r="G32" s="587">
        <v>17</v>
      </c>
      <c r="H32" s="587"/>
      <c r="I32" s="587">
        <f>SUM(J32:K32)</f>
        <v>16989</v>
      </c>
      <c r="J32" s="587">
        <v>6849</v>
      </c>
      <c r="K32" s="587">
        <v>10140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647" t="s">
        <v>29</v>
      </c>
      <c r="F34" s="647" t="s">
        <v>29</v>
      </c>
      <c r="G34" s="647" t="s">
        <v>29</v>
      </c>
      <c r="H34" s="587"/>
      <c r="I34" s="587">
        <f>SUM(J34:K34)</f>
        <v>1674</v>
      </c>
      <c r="J34" s="587">
        <v>692</v>
      </c>
      <c r="K34" s="587">
        <v>982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647" t="s">
        <v>29</v>
      </c>
      <c r="F35" s="647" t="s">
        <v>29</v>
      </c>
      <c r="G35" s="647" t="s">
        <v>29</v>
      </c>
      <c r="H35" s="587"/>
      <c r="I35" s="587">
        <f>SUM(J35:K35)</f>
        <v>1450</v>
      </c>
      <c r="J35" s="587">
        <v>685</v>
      </c>
      <c r="K35" s="587">
        <v>765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647" t="s">
        <v>29</v>
      </c>
      <c r="F37" s="647" t="s">
        <v>29</v>
      </c>
      <c r="G37" s="647" t="s">
        <v>29</v>
      </c>
      <c r="H37" s="587"/>
      <c r="I37" s="587">
        <f>SUM(J37:K37)</f>
        <v>5453</v>
      </c>
      <c r="J37" s="587">
        <v>4001</v>
      </c>
      <c r="K37" s="587">
        <v>1452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647" t="s">
        <v>29</v>
      </c>
      <c r="F38" s="647" t="s">
        <v>29</v>
      </c>
      <c r="G38" s="647" t="s">
        <v>29</v>
      </c>
      <c r="H38" s="587"/>
      <c r="I38" s="587">
        <f>SUM(J38:K38)</f>
        <v>6043</v>
      </c>
      <c r="J38" s="587">
        <v>4398</v>
      </c>
      <c r="K38" s="587">
        <v>1645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647">
        <f>SUM(F40:G40)</f>
        <v>20</v>
      </c>
      <c r="F40" s="647">
        <v>15</v>
      </c>
      <c r="G40" s="647">
        <v>5</v>
      </c>
      <c r="H40" s="587"/>
      <c r="I40" s="587">
        <f>SUM(J40:K40)</f>
        <v>8074</v>
      </c>
      <c r="J40" s="587">
        <v>5720</v>
      </c>
      <c r="K40" s="587">
        <v>2354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647">
        <f>SUM(F41:G41)</f>
        <v>25</v>
      </c>
      <c r="F41" s="587">
        <v>24</v>
      </c>
      <c r="G41" s="587">
        <v>1</v>
      </c>
      <c r="H41" s="587"/>
      <c r="I41" s="587">
        <f>SUM(J41:K41)</f>
        <v>6411</v>
      </c>
      <c r="J41" s="587">
        <v>4530</v>
      </c>
      <c r="K41" s="587">
        <v>1881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647" t="s">
        <v>29</v>
      </c>
      <c r="F43" s="647" t="s">
        <v>29</v>
      </c>
      <c r="G43" s="647" t="s">
        <v>29</v>
      </c>
      <c r="H43" s="587"/>
      <c r="I43" s="587">
        <f>SUM(J43:K43)</f>
        <v>42</v>
      </c>
      <c r="J43" s="587">
        <v>20</v>
      </c>
      <c r="K43" s="587">
        <v>22</v>
      </c>
      <c r="L43" s="675"/>
      <c r="M43" s="535"/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647" t="s">
        <v>29</v>
      </c>
      <c r="F44" s="647" t="s">
        <v>29</v>
      </c>
      <c r="G44" s="647" t="s">
        <v>29</v>
      </c>
      <c r="H44" s="587"/>
      <c r="I44" s="587">
        <f>SUM(J44:K44)</f>
        <v>65</v>
      </c>
      <c r="J44" s="587">
        <v>36</v>
      </c>
      <c r="K44" s="587">
        <v>29</v>
      </c>
      <c r="L44" s="621"/>
      <c r="M44" s="535"/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63</v>
      </c>
      <c r="F46" s="647">
        <v>5</v>
      </c>
      <c r="G46" s="647">
        <v>58</v>
      </c>
      <c r="H46" s="587"/>
      <c r="I46" s="587">
        <f>SUM(J46:K46)</f>
        <v>3783</v>
      </c>
      <c r="J46" s="587">
        <v>1087</v>
      </c>
      <c r="K46" s="587">
        <v>2696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71</v>
      </c>
      <c r="F47" s="587">
        <v>6</v>
      </c>
      <c r="G47" s="587">
        <v>65</v>
      </c>
      <c r="H47" s="587"/>
      <c r="I47" s="587">
        <f>SUM(J47:K47)</f>
        <v>3614</v>
      </c>
      <c r="J47" s="587">
        <v>984</v>
      </c>
      <c r="K47" s="587">
        <v>2630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19</v>
      </c>
      <c r="F49" s="587">
        <v>11</v>
      </c>
      <c r="G49" s="587">
        <v>8</v>
      </c>
      <c r="H49" s="587"/>
      <c r="I49" s="587">
        <f>SUM(J49:K49)</f>
        <v>2193</v>
      </c>
      <c r="J49" s="587">
        <v>1062</v>
      </c>
      <c r="K49" s="587">
        <v>1131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17</v>
      </c>
      <c r="F50" s="587">
        <v>10</v>
      </c>
      <c r="G50" s="587">
        <v>7</v>
      </c>
      <c r="H50" s="587"/>
      <c r="I50" s="587">
        <f>SUM(J50:K50)</f>
        <v>1619</v>
      </c>
      <c r="J50" s="587">
        <v>766</v>
      </c>
      <c r="K50" s="587">
        <v>853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535" customFormat="1" ht="15" customHeight="1">
      <c r="C55" s="628"/>
      <c r="D55" s="1643"/>
    </row>
    <row r="56" spans="1:15" s="535" customFormat="1" ht="15" customHeight="1">
      <c r="C56" s="628"/>
      <c r="D56" s="1643"/>
    </row>
    <row r="57" spans="1:15" s="535" customFormat="1" ht="9.75" customHeight="1">
      <c r="C57" s="536"/>
      <c r="D57" s="1644"/>
    </row>
    <row r="58" spans="1:15" s="535" customFormat="1" ht="15" customHeight="1">
      <c r="C58" s="1643"/>
      <c r="D58" s="1643"/>
    </row>
    <row r="59" spans="1:15" s="535" customFormat="1" ht="9.75" customHeight="1">
      <c r="C59" s="536"/>
      <c r="D59" s="1644"/>
    </row>
    <row r="60" spans="1:15" s="535" customFormat="1" ht="15" customHeight="1">
      <c r="C60" s="628"/>
      <c r="D60" s="1643"/>
    </row>
    <row r="61" spans="1:15" s="535" customFormat="1" ht="9.75" customHeight="1">
      <c r="C61" s="536"/>
      <c r="D61" s="1643"/>
    </row>
    <row r="62" spans="1:15" s="535" customFormat="1" ht="9.75" customHeight="1">
      <c r="D62" s="1644"/>
    </row>
    <row r="63" spans="1:15" s="535" customFormat="1" ht="15" customHeight="1">
      <c r="B63" s="628"/>
      <c r="C63" s="628"/>
      <c r="D63" s="563"/>
      <c r="E63" s="536"/>
      <c r="F63" s="536"/>
      <c r="G63" s="536"/>
      <c r="H63" s="536"/>
      <c r="I63" s="536"/>
      <c r="J63" s="536"/>
      <c r="K63" s="536"/>
      <c r="L63" s="536"/>
      <c r="M63" s="536"/>
    </row>
    <row r="64" spans="1:15" s="535" customFormat="1" ht="9.75" customHeight="1">
      <c r="C64" s="627"/>
      <c r="D64" s="563"/>
    </row>
    <row r="65" spans="2:13" s="535" customFormat="1" ht="9.75" customHeight="1">
      <c r="C65" s="627"/>
      <c r="D65" s="563"/>
    </row>
    <row r="66" spans="2:13" s="535" customFormat="1" ht="15" customHeight="1">
      <c r="C66" s="628"/>
      <c r="D66" s="1643"/>
    </row>
    <row r="67" spans="2:13" s="535" customFormat="1" ht="9.75" customHeight="1">
      <c r="C67" s="536"/>
      <c r="D67" s="1644"/>
    </row>
    <row r="68" spans="2:13" s="535" customFormat="1" ht="15" customHeight="1">
      <c r="C68" s="628"/>
      <c r="D68" s="1643"/>
    </row>
    <row r="69" spans="2:13" s="535" customFormat="1" ht="9.75" customHeight="1">
      <c r="C69" s="536"/>
      <c r="D69" s="1644"/>
    </row>
    <row r="70" spans="2:13" s="535" customFormat="1" ht="15" customHeight="1">
      <c r="C70" s="628"/>
      <c r="D70" s="1643"/>
    </row>
    <row r="71" spans="2:13" s="535" customFormat="1" ht="9.75" customHeight="1">
      <c r="C71" s="536"/>
      <c r="D71" s="1644"/>
    </row>
    <row r="72" spans="2:13" s="535" customFormat="1" ht="15" customHeight="1">
      <c r="C72" s="628"/>
      <c r="D72" s="1643"/>
    </row>
    <row r="73" spans="2:13" s="535" customFormat="1" ht="9.75" customHeight="1">
      <c r="D73" s="1644"/>
    </row>
    <row r="74" spans="2:13" s="535" customFormat="1" ht="18" customHeight="1">
      <c r="B74" s="628"/>
      <c r="D74" s="563"/>
    </row>
    <row r="75" spans="2:13" s="535" customFormat="1" ht="15" customHeight="1">
      <c r="B75" s="628"/>
      <c r="C75" s="628"/>
      <c r="D75" s="563"/>
      <c r="E75" s="536"/>
      <c r="F75" s="536"/>
      <c r="G75" s="536"/>
      <c r="H75" s="536"/>
      <c r="I75" s="536"/>
      <c r="J75" s="536"/>
      <c r="K75" s="536"/>
      <c r="L75" s="536"/>
      <c r="M75" s="536"/>
    </row>
    <row r="76" spans="2:13" s="535" customFormat="1" ht="9.75" customHeight="1">
      <c r="B76" s="536"/>
      <c r="C76" s="627"/>
      <c r="D76" s="563"/>
    </row>
    <row r="77" spans="2:13" s="535" customFormat="1" ht="15" customHeight="1">
      <c r="B77" s="628"/>
      <c r="C77" s="628"/>
      <c r="D77" s="563"/>
      <c r="E77" s="536"/>
      <c r="F77" s="536"/>
      <c r="G77" s="536"/>
      <c r="H77" s="536"/>
      <c r="I77" s="536"/>
      <c r="J77" s="536"/>
      <c r="K77" s="536"/>
      <c r="L77" s="536"/>
      <c r="M77" s="536"/>
    </row>
    <row r="78" spans="2:13" s="535" customFormat="1" ht="9.75" customHeight="1">
      <c r="B78" s="536"/>
      <c r="C78" s="627"/>
      <c r="D78" s="563"/>
    </row>
    <row r="79" spans="2:13" s="535" customFormat="1" ht="5.0999999999999996" customHeight="1">
      <c r="D79" s="563"/>
    </row>
    <row r="80" spans="2:13" s="535" customFormat="1" ht="11.1" customHeight="1">
      <c r="D80" s="563"/>
    </row>
    <row r="81" spans="3:13" s="535" customFormat="1" ht="11.1" customHeight="1">
      <c r="C81" s="628"/>
      <c r="D81" s="563"/>
      <c r="E81" s="536"/>
      <c r="F81" s="536"/>
      <c r="G81" s="536"/>
      <c r="H81" s="536"/>
      <c r="I81" s="536"/>
      <c r="J81" s="536"/>
      <c r="K81" s="536"/>
      <c r="L81" s="536"/>
      <c r="M81" s="536"/>
    </row>
    <row r="82" spans="3:13" s="535" customFormat="1" ht="11.25" customHeight="1">
      <c r="C82" s="627"/>
      <c r="D82" s="563"/>
    </row>
    <row r="83" spans="3:13" s="535" customFormat="1" ht="5.25" customHeight="1">
      <c r="D83" s="563"/>
    </row>
    <row r="84" spans="3:13" s="535" customFormat="1" ht="4.1500000000000004" customHeight="1">
      <c r="D84" s="563"/>
      <c r="E84" s="570"/>
      <c r="F84" s="570"/>
      <c r="G84" s="570"/>
      <c r="H84" s="570"/>
      <c r="I84" s="570"/>
      <c r="J84" s="570"/>
      <c r="K84" s="570"/>
      <c r="L84" s="570"/>
      <c r="M84" s="570"/>
    </row>
    <row r="85" spans="3:13" s="535" customFormat="1" ht="11.1" customHeight="1">
      <c r="D85" s="563"/>
    </row>
    <row r="86" spans="3:13" s="535" customFormat="1" ht="10.5" customHeight="1">
      <c r="D86" s="563"/>
    </row>
    <row r="87" spans="3:13" s="535" customFormat="1">
      <c r="D87" s="563"/>
    </row>
    <row r="88" spans="3:13" s="535" customFormat="1">
      <c r="D88" s="563"/>
    </row>
    <row r="89" spans="3:13" s="535" customFormat="1">
      <c r="D89" s="563"/>
    </row>
    <row r="90" spans="3:13" s="535" customFormat="1">
      <c r="D90" s="563"/>
      <c r="E90" s="570"/>
      <c r="F90" s="570"/>
      <c r="G90" s="570"/>
      <c r="H90" s="570"/>
      <c r="I90" s="570"/>
      <c r="J90" s="570"/>
      <c r="K90" s="570"/>
      <c r="L90" s="570"/>
      <c r="M90" s="570"/>
    </row>
    <row r="91" spans="3:13" s="535" customFormat="1">
      <c r="D91" s="563"/>
      <c r="E91" s="570"/>
      <c r="F91" s="570"/>
      <c r="G91" s="570"/>
      <c r="H91" s="570"/>
      <c r="I91" s="570"/>
      <c r="J91" s="570"/>
      <c r="K91" s="570"/>
      <c r="L91" s="570"/>
      <c r="M91" s="570"/>
    </row>
    <row r="92" spans="3:13" s="535" customFormat="1">
      <c r="D92" s="563"/>
      <c r="E92" s="570"/>
      <c r="F92" s="570"/>
      <c r="G92" s="570"/>
      <c r="H92" s="570"/>
      <c r="I92" s="570"/>
      <c r="J92" s="570"/>
      <c r="K92" s="570"/>
      <c r="L92" s="570"/>
      <c r="M92" s="570"/>
    </row>
    <row r="93" spans="3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3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3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3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</row>
    <row r="110" spans="4:13" s="535" customFormat="1">
      <c r="D110" s="563"/>
    </row>
    <row r="111" spans="4:13" s="535" customFormat="1">
      <c r="D111" s="563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</sheetData>
  <mergeCells count="4">
    <mergeCell ref="E10:G10"/>
    <mergeCell ref="I10:K10"/>
    <mergeCell ref="E11:G11"/>
    <mergeCell ref="I11:K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WVT510"/>
  <sheetViews>
    <sheetView showGridLines="0" view="pageBreakPreview" zoomScale="80" zoomScaleNormal="100" zoomScaleSheetLayoutView="80" workbookViewId="0">
      <selection activeCell="K1" sqref="K1:K2"/>
    </sheetView>
  </sheetViews>
  <sheetFormatPr defaultColWidth="7.5703125" defaultRowHeight="16.5"/>
  <cols>
    <col min="1" max="1" width="1" style="539" customWidth="1"/>
    <col min="2" max="2" width="12.7109375" style="539" customWidth="1"/>
    <col min="3" max="3" width="32.7109375" style="539" customWidth="1"/>
    <col min="4" max="4" width="7" style="546" customWidth="1"/>
    <col min="5" max="5" width="8.28515625" style="539" customWidth="1"/>
    <col min="6" max="6" width="9.140625" style="539" customWidth="1"/>
    <col min="7" max="7" width="11.7109375" style="539" customWidth="1"/>
    <col min="8" max="8" width="1.140625" style="539" customWidth="1"/>
    <col min="9" max="9" width="8.28515625" style="539" customWidth="1"/>
    <col min="10" max="10" width="9.140625" style="539" customWidth="1"/>
    <col min="11" max="11" width="11.7109375" style="539" customWidth="1"/>
    <col min="12" max="12" width="0.5703125" style="539" customWidth="1"/>
    <col min="13" max="13" width="0.140625" style="539" hidden="1" customWidth="1"/>
    <col min="14" max="254" width="7.5703125" style="539"/>
    <col min="255" max="255" width="1" style="539" customWidth="1"/>
    <col min="256" max="256" width="2.85546875" style="539" customWidth="1"/>
    <col min="257" max="257" width="4.28515625" style="539" customWidth="1"/>
    <col min="258" max="258" width="36.7109375" style="539" customWidth="1"/>
    <col min="259" max="259" width="1.5703125" style="539" customWidth="1"/>
    <col min="260" max="261" width="9.85546875" style="539" customWidth="1"/>
    <col min="262" max="262" width="13.28515625" style="539" customWidth="1"/>
    <col min="263" max="263" width="1.7109375" style="539" customWidth="1"/>
    <col min="264" max="265" width="9.85546875" style="539" customWidth="1"/>
    <col min="266" max="266" width="13.28515625" style="539" customWidth="1"/>
    <col min="267" max="267" width="0.5703125" style="539" customWidth="1"/>
    <col min="268" max="268" width="7.5703125" style="539" hidden="1" customWidth="1"/>
    <col min="269" max="269" width="1.5703125" style="539" customWidth="1"/>
    <col min="270" max="510" width="7.5703125" style="539"/>
    <col min="511" max="511" width="1" style="539" customWidth="1"/>
    <col min="512" max="512" width="2.85546875" style="539" customWidth="1"/>
    <col min="513" max="513" width="4.28515625" style="539" customWidth="1"/>
    <col min="514" max="514" width="36.7109375" style="539" customWidth="1"/>
    <col min="515" max="515" width="1.5703125" style="539" customWidth="1"/>
    <col min="516" max="517" width="9.85546875" style="539" customWidth="1"/>
    <col min="518" max="518" width="13.28515625" style="539" customWidth="1"/>
    <col min="519" max="519" width="1.7109375" style="539" customWidth="1"/>
    <col min="520" max="521" width="9.85546875" style="539" customWidth="1"/>
    <col min="522" max="522" width="13.28515625" style="539" customWidth="1"/>
    <col min="523" max="523" width="0.5703125" style="539" customWidth="1"/>
    <col min="524" max="524" width="7.5703125" style="539" hidden="1" customWidth="1"/>
    <col min="525" max="525" width="1.5703125" style="539" customWidth="1"/>
    <col min="526" max="766" width="7.5703125" style="539"/>
    <col min="767" max="767" width="1" style="539" customWidth="1"/>
    <col min="768" max="768" width="2.85546875" style="539" customWidth="1"/>
    <col min="769" max="769" width="4.28515625" style="539" customWidth="1"/>
    <col min="770" max="770" width="36.7109375" style="539" customWidth="1"/>
    <col min="771" max="771" width="1.5703125" style="539" customWidth="1"/>
    <col min="772" max="773" width="9.85546875" style="539" customWidth="1"/>
    <col min="774" max="774" width="13.28515625" style="539" customWidth="1"/>
    <col min="775" max="775" width="1.7109375" style="539" customWidth="1"/>
    <col min="776" max="777" width="9.85546875" style="539" customWidth="1"/>
    <col min="778" max="778" width="13.28515625" style="539" customWidth="1"/>
    <col min="779" max="779" width="0.5703125" style="539" customWidth="1"/>
    <col min="780" max="780" width="7.5703125" style="539" hidden="1" customWidth="1"/>
    <col min="781" max="781" width="1.5703125" style="539" customWidth="1"/>
    <col min="782" max="1022" width="7.5703125" style="539"/>
    <col min="1023" max="1023" width="1" style="539" customWidth="1"/>
    <col min="1024" max="1024" width="2.85546875" style="539" customWidth="1"/>
    <col min="1025" max="1025" width="4.28515625" style="539" customWidth="1"/>
    <col min="1026" max="1026" width="36.7109375" style="539" customWidth="1"/>
    <col min="1027" max="1027" width="1.5703125" style="539" customWidth="1"/>
    <col min="1028" max="1029" width="9.85546875" style="539" customWidth="1"/>
    <col min="1030" max="1030" width="13.28515625" style="539" customWidth="1"/>
    <col min="1031" max="1031" width="1.7109375" style="539" customWidth="1"/>
    <col min="1032" max="1033" width="9.85546875" style="539" customWidth="1"/>
    <col min="1034" max="1034" width="13.28515625" style="539" customWidth="1"/>
    <col min="1035" max="1035" width="0.5703125" style="539" customWidth="1"/>
    <col min="1036" max="1036" width="7.5703125" style="539" hidden="1" customWidth="1"/>
    <col min="1037" max="1037" width="1.5703125" style="539" customWidth="1"/>
    <col min="1038" max="1278" width="7.5703125" style="539"/>
    <col min="1279" max="1279" width="1" style="539" customWidth="1"/>
    <col min="1280" max="1280" width="2.85546875" style="539" customWidth="1"/>
    <col min="1281" max="1281" width="4.28515625" style="539" customWidth="1"/>
    <col min="1282" max="1282" width="36.7109375" style="539" customWidth="1"/>
    <col min="1283" max="1283" width="1.5703125" style="539" customWidth="1"/>
    <col min="1284" max="1285" width="9.85546875" style="539" customWidth="1"/>
    <col min="1286" max="1286" width="13.28515625" style="539" customWidth="1"/>
    <col min="1287" max="1287" width="1.7109375" style="539" customWidth="1"/>
    <col min="1288" max="1289" width="9.85546875" style="539" customWidth="1"/>
    <col min="1290" max="1290" width="13.28515625" style="539" customWidth="1"/>
    <col min="1291" max="1291" width="0.5703125" style="539" customWidth="1"/>
    <col min="1292" max="1292" width="7.5703125" style="539" hidden="1" customWidth="1"/>
    <col min="1293" max="1293" width="1.5703125" style="539" customWidth="1"/>
    <col min="1294" max="1534" width="7.5703125" style="539"/>
    <col min="1535" max="1535" width="1" style="539" customWidth="1"/>
    <col min="1536" max="1536" width="2.85546875" style="539" customWidth="1"/>
    <col min="1537" max="1537" width="4.28515625" style="539" customWidth="1"/>
    <col min="1538" max="1538" width="36.7109375" style="539" customWidth="1"/>
    <col min="1539" max="1539" width="1.5703125" style="539" customWidth="1"/>
    <col min="1540" max="1541" width="9.85546875" style="539" customWidth="1"/>
    <col min="1542" max="1542" width="13.28515625" style="539" customWidth="1"/>
    <col min="1543" max="1543" width="1.7109375" style="539" customWidth="1"/>
    <col min="1544" max="1545" width="9.85546875" style="539" customWidth="1"/>
    <col min="1546" max="1546" width="13.28515625" style="539" customWidth="1"/>
    <col min="1547" max="1547" width="0.5703125" style="539" customWidth="1"/>
    <col min="1548" max="1548" width="7.5703125" style="539" hidden="1" customWidth="1"/>
    <col min="1549" max="1549" width="1.5703125" style="539" customWidth="1"/>
    <col min="1550" max="1790" width="7.5703125" style="539"/>
    <col min="1791" max="1791" width="1" style="539" customWidth="1"/>
    <col min="1792" max="1792" width="2.85546875" style="539" customWidth="1"/>
    <col min="1793" max="1793" width="4.28515625" style="539" customWidth="1"/>
    <col min="1794" max="1794" width="36.7109375" style="539" customWidth="1"/>
    <col min="1795" max="1795" width="1.5703125" style="539" customWidth="1"/>
    <col min="1796" max="1797" width="9.85546875" style="539" customWidth="1"/>
    <col min="1798" max="1798" width="13.28515625" style="539" customWidth="1"/>
    <col min="1799" max="1799" width="1.7109375" style="539" customWidth="1"/>
    <col min="1800" max="1801" width="9.85546875" style="539" customWidth="1"/>
    <col min="1802" max="1802" width="13.28515625" style="539" customWidth="1"/>
    <col min="1803" max="1803" width="0.5703125" style="539" customWidth="1"/>
    <col min="1804" max="1804" width="7.5703125" style="539" hidden="1" customWidth="1"/>
    <col min="1805" max="1805" width="1.5703125" style="539" customWidth="1"/>
    <col min="1806" max="2046" width="7.5703125" style="539"/>
    <col min="2047" max="2047" width="1" style="539" customWidth="1"/>
    <col min="2048" max="2048" width="2.85546875" style="539" customWidth="1"/>
    <col min="2049" max="2049" width="4.28515625" style="539" customWidth="1"/>
    <col min="2050" max="2050" width="36.7109375" style="539" customWidth="1"/>
    <col min="2051" max="2051" width="1.5703125" style="539" customWidth="1"/>
    <col min="2052" max="2053" width="9.85546875" style="539" customWidth="1"/>
    <col min="2054" max="2054" width="13.28515625" style="539" customWidth="1"/>
    <col min="2055" max="2055" width="1.7109375" style="539" customWidth="1"/>
    <col min="2056" max="2057" width="9.85546875" style="539" customWidth="1"/>
    <col min="2058" max="2058" width="13.28515625" style="539" customWidth="1"/>
    <col min="2059" max="2059" width="0.5703125" style="539" customWidth="1"/>
    <col min="2060" max="2060" width="7.5703125" style="539" hidden="1" customWidth="1"/>
    <col min="2061" max="2061" width="1.5703125" style="539" customWidth="1"/>
    <col min="2062" max="2302" width="7.5703125" style="539"/>
    <col min="2303" max="2303" width="1" style="539" customWidth="1"/>
    <col min="2304" max="2304" width="2.85546875" style="539" customWidth="1"/>
    <col min="2305" max="2305" width="4.28515625" style="539" customWidth="1"/>
    <col min="2306" max="2306" width="36.7109375" style="539" customWidth="1"/>
    <col min="2307" max="2307" width="1.5703125" style="539" customWidth="1"/>
    <col min="2308" max="2309" width="9.85546875" style="539" customWidth="1"/>
    <col min="2310" max="2310" width="13.28515625" style="539" customWidth="1"/>
    <col min="2311" max="2311" width="1.7109375" style="539" customWidth="1"/>
    <col min="2312" max="2313" width="9.85546875" style="539" customWidth="1"/>
    <col min="2314" max="2314" width="13.28515625" style="539" customWidth="1"/>
    <col min="2315" max="2315" width="0.5703125" style="539" customWidth="1"/>
    <col min="2316" max="2316" width="7.5703125" style="539" hidden="1" customWidth="1"/>
    <col min="2317" max="2317" width="1.5703125" style="539" customWidth="1"/>
    <col min="2318" max="2558" width="7.5703125" style="539"/>
    <col min="2559" max="2559" width="1" style="539" customWidth="1"/>
    <col min="2560" max="2560" width="2.85546875" style="539" customWidth="1"/>
    <col min="2561" max="2561" width="4.28515625" style="539" customWidth="1"/>
    <col min="2562" max="2562" width="36.7109375" style="539" customWidth="1"/>
    <col min="2563" max="2563" width="1.5703125" style="539" customWidth="1"/>
    <col min="2564" max="2565" width="9.85546875" style="539" customWidth="1"/>
    <col min="2566" max="2566" width="13.28515625" style="539" customWidth="1"/>
    <col min="2567" max="2567" width="1.7109375" style="539" customWidth="1"/>
    <col min="2568" max="2569" width="9.85546875" style="539" customWidth="1"/>
    <col min="2570" max="2570" width="13.28515625" style="539" customWidth="1"/>
    <col min="2571" max="2571" width="0.5703125" style="539" customWidth="1"/>
    <col min="2572" max="2572" width="7.5703125" style="539" hidden="1" customWidth="1"/>
    <col min="2573" max="2573" width="1.5703125" style="539" customWidth="1"/>
    <col min="2574" max="2814" width="7.5703125" style="539"/>
    <col min="2815" max="2815" width="1" style="539" customWidth="1"/>
    <col min="2816" max="2816" width="2.85546875" style="539" customWidth="1"/>
    <col min="2817" max="2817" width="4.28515625" style="539" customWidth="1"/>
    <col min="2818" max="2818" width="36.7109375" style="539" customWidth="1"/>
    <col min="2819" max="2819" width="1.5703125" style="539" customWidth="1"/>
    <col min="2820" max="2821" width="9.85546875" style="539" customWidth="1"/>
    <col min="2822" max="2822" width="13.28515625" style="539" customWidth="1"/>
    <col min="2823" max="2823" width="1.7109375" style="539" customWidth="1"/>
    <col min="2824" max="2825" width="9.85546875" style="539" customWidth="1"/>
    <col min="2826" max="2826" width="13.28515625" style="539" customWidth="1"/>
    <col min="2827" max="2827" width="0.5703125" style="539" customWidth="1"/>
    <col min="2828" max="2828" width="7.5703125" style="539" hidden="1" customWidth="1"/>
    <col min="2829" max="2829" width="1.5703125" style="539" customWidth="1"/>
    <col min="2830" max="3070" width="7.5703125" style="539"/>
    <col min="3071" max="3071" width="1" style="539" customWidth="1"/>
    <col min="3072" max="3072" width="2.85546875" style="539" customWidth="1"/>
    <col min="3073" max="3073" width="4.28515625" style="539" customWidth="1"/>
    <col min="3074" max="3074" width="36.7109375" style="539" customWidth="1"/>
    <col min="3075" max="3075" width="1.5703125" style="539" customWidth="1"/>
    <col min="3076" max="3077" width="9.85546875" style="539" customWidth="1"/>
    <col min="3078" max="3078" width="13.28515625" style="539" customWidth="1"/>
    <col min="3079" max="3079" width="1.7109375" style="539" customWidth="1"/>
    <col min="3080" max="3081" width="9.85546875" style="539" customWidth="1"/>
    <col min="3082" max="3082" width="13.28515625" style="539" customWidth="1"/>
    <col min="3083" max="3083" width="0.5703125" style="539" customWidth="1"/>
    <col min="3084" max="3084" width="7.5703125" style="539" hidden="1" customWidth="1"/>
    <col min="3085" max="3085" width="1.5703125" style="539" customWidth="1"/>
    <col min="3086" max="3326" width="7.5703125" style="539"/>
    <col min="3327" max="3327" width="1" style="539" customWidth="1"/>
    <col min="3328" max="3328" width="2.85546875" style="539" customWidth="1"/>
    <col min="3329" max="3329" width="4.28515625" style="539" customWidth="1"/>
    <col min="3330" max="3330" width="36.7109375" style="539" customWidth="1"/>
    <col min="3331" max="3331" width="1.5703125" style="539" customWidth="1"/>
    <col min="3332" max="3333" width="9.85546875" style="539" customWidth="1"/>
    <col min="3334" max="3334" width="13.28515625" style="539" customWidth="1"/>
    <col min="3335" max="3335" width="1.7109375" style="539" customWidth="1"/>
    <col min="3336" max="3337" width="9.85546875" style="539" customWidth="1"/>
    <col min="3338" max="3338" width="13.28515625" style="539" customWidth="1"/>
    <col min="3339" max="3339" width="0.5703125" style="539" customWidth="1"/>
    <col min="3340" max="3340" width="7.5703125" style="539" hidden="1" customWidth="1"/>
    <col min="3341" max="3341" width="1.5703125" style="539" customWidth="1"/>
    <col min="3342" max="3582" width="7.5703125" style="539"/>
    <col min="3583" max="3583" width="1" style="539" customWidth="1"/>
    <col min="3584" max="3584" width="2.85546875" style="539" customWidth="1"/>
    <col min="3585" max="3585" width="4.28515625" style="539" customWidth="1"/>
    <col min="3586" max="3586" width="36.7109375" style="539" customWidth="1"/>
    <col min="3587" max="3587" width="1.5703125" style="539" customWidth="1"/>
    <col min="3588" max="3589" width="9.85546875" style="539" customWidth="1"/>
    <col min="3590" max="3590" width="13.28515625" style="539" customWidth="1"/>
    <col min="3591" max="3591" width="1.7109375" style="539" customWidth="1"/>
    <col min="3592" max="3593" width="9.85546875" style="539" customWidth="1"/>
    <col min="3594" max="3594" width="13.28515625" style="539" customWidth="1"/>
    <col min="3595" max="3595" width="0.5703125" style="539" customWidth="1"/>
    <col min="3596" max="3596" width="7.5703125" style="539" hidden="1" customWidth="1"/>
    <col min="3597" max="3597" width="1.5703125" style="539" customWidth="1"/>
    <col min="3598" max="3838" width="7.5703125" style="539"/>
    <col min="3839" max="3839" width="1" style="539" customWidth="1"/>
    <col min="3840" max="3840" width="2.85546875" style="539" customWidth="1"/>
    <col min="3841" max="3841" width="4.28515625" style="539" customWidth="1"/>
    <col min="3842" max="3842" width="36.7109375" style="539" customWidth="1"/>
    <col min="3843" max="3843" width="1.5703125" style="539" customWidth="1"/>
    <col min="3844" max="3845" width="9.85546875" style="539" customWidth="1"/>
    <col min="3846" max="3846" width="13.28515625" style="539" customWidth="1"/>
    <col min="3847" max="3847" width="1.7109375" style="539" customWidth="1"/>
    <col min="3848" max="3849" width="9.85546875" style="539" customWidth="1"/>
    <col min="3850" max="3850" width="13.28515625" style="539" customWidth="1"/>
    <col min="3851" max="3851" width="0.5703125" style="539" customWidth="1"/>
    <col min="3852" max="3852" width="7.5703125" style="539" hidden="1" customWidth="1"/>
    <col min="3853" max="3853" width="1.5703125" style="539" customWidth="1"/>
    <col min="3854" max="4094" width="7.5703125" style="539"/>
    <col min="4095" max="4095" width="1" style="539" customWidth="1"/>
    <col min="4096" max="4096" width="2.85546875" style="539" customWidth="1"/>
    <col min="4097" max="4097" width="4.28515625" style="539" customWidth="1"/>
    <col min="4098" max="4098" width="36.7109375" style="539" customWidth="1"/>
    <col min="4099" max="4099" width="1.5703125" style="539" customWidth="1"/>
    <col min="4100" max="4101" width="9.85546875" style="539" customWidth="1"/>
    <col min="4102" max="4102" width="13.28515625" style="539" customWidth="1"/>
    <col min="4103" max="4103" width="1.7109375" style="539" customWidth="1"/>
    <col min="4104" max="4105" width="9.85546875" style="539" customWidth="1"/>
    <col min="4106" max="4106" width="13.28515625" style="539" customWidth="1"/>
    <col min="4107" max="4107" width="0.5703125" style="539" customWidth="1"/>
    <col min="4108" max="4108" width="7.5703125" style="539" hidden="1" customWidth="1"/>
    <col min="4109" max="4109" width="1.5703125" style="539" customWidth="1"/>
    <col min="4110" max="4350" width="7.5703125" style="539"/>
    <col min="4351" max="4351" width="1" style="539" customWidth="1"/>
    <col min="4352" max="4352" width="2.85546875" style="539" customWidth="1"/>
    <col min="4353" max="4353" width="4.28515625" style="539" customWidth="1"/>
    <col min="4354" max="4354" width="36.7109375" style="539" customWidth="1"/>
    <col min="4355" max="4355" width="1.5703125" style="539" customWidth="1"/>
    <col min="4356" max="4357" width="9.85546875" style="539" customWidth="1"/>
    <col min="4358" max="4358" width="13.28515625" style="539" customWidth="1"/>
    <col min="4359" max="4359" width="1.7109375" style="539" customWidth="1"/>
    <col min="4360" max="4361" width="9.85546875" style="539" customWidth="1"/>
    <col min="4362" max="4362" width="13.28515625" style="539" customWidth="1"/>
    <col min="4363" max="4363" width="0.5703125" style="539" customWidth="1"/>
    <col min="4364" max="4364" width="7.5703125" style="539" hidden="1" customWidth="1"/>
    <col min="4365" max="4365" width="1.5703125" style="539" customWidth="1"/>
    <col min="4366" max="4606" width="7.5703125" style="539"/>
    <col min="4607" max="4607" width="1" style="539" customWidth="1"/>
    <col min="4608" max="4608" width="2.85546875" style="539" customWidth="1"/>
    <col min="4609" max="4609" width="4.28515625" style="539" customWidth="1"/>
    <col min="4610" max="4610" width="36.7109375" style="539" customWidth="1"/>
    <col min="4611" max="4611" width="1.5703125" style="539" customWidth="1"/>
    <col min="4612" max="4613" width="9.85546875" style="539" customWidth="1"/>
    <col min="4614" max="4614" width="13.28515625" style="539" customWidth="1"/>
    <col min="4615" max="4615" width="1.7109375" style="539" customWidth="1"/>
    <col min="4616" max="4617" width="9.85546875" style="539" customWidth="1"/>
    <col min="4618" max="4618" width="13.28515625" style="539" customWidth="1"/>
    <col min="4619" max="4619" width="0.5703125" style="539" customWidth="1"/>
    <col min="4620" max="4620" width="7.5703125" style="539" hidden="1" customWidth="1"/>
    <col min="4621" max="4621" width="1.5703125" style="539" customWidth="1"/>
    <col min="4622" max="4862" width="7.5703125" style="539"/>
    <col min="4863" max="4863" width="1" style="539" customWidth="1"/>
    <col min="4864" max="4864" width="2.85546875" style="539" customWidth="1"/>
    <col min="4865" max="4865" width="4.28515625" style="539" customWidth="1"/>
    <col min="4866" max="4866" width="36.7109375" style="539" customWidth="1"/>
    <col min="4867" max="4867" width="1.5703125" style="539" customWidth="1"/>
    <col min="4868" max="4869" width="9.85546875" style="539" customWidth="1"/>
    <col min="4870" max="4870" width="13.28515625" style="539" customWidth="1"/>
    <col min="4871" max="4871" width="1.7109375" style="539" customWidth="1"/>
    <col min="4872" max="4873" width="9.85546875" style="539" customWidth="1"/>
    <col min="4874" max="4874" width="13.28515625" style="539" customWidth="1"/>
    <col min="4875" max="4875" width="0.5703125" style="539" customWidth="1"/>
    <col min="4876" max="4876" width="7.5703125" style="539" hidden="1" customWidth="1"/>
    <col min="4877" max="4877" width="1.5703125" style="539" customWidth="1"/>
    <col min="4878" max="5118" width="7.5703125" style="539"/>
    <col min="5119" max="5119" width="1" style="539" customWidth="1"/>
    <col min="5120" max="5120" width="2.85546875" style="539" customWidth="1"/>
    <col min="5121" max="5121" width="4.28515625" style="539" customWidth="1"/>
    <col min="5122" max="5122" width="36.7109375" style="539" customWidth="1"/>
    <col min="5123" max="5123" width="1.5703125" style="539" customWidth="1"/>
    <col min="5124" max="5125" width="9.85546875" style="539" customWidth="1"/>
    <col min="5126" max="5126" width="13.28515625" style="539" customWidth="1"/>
    <col min="5127" max="5127" width="1.7109375" style="539" customWidth="1"/>
    <col min="5128" max="5129" width="9.85546875" style="539" customWidth="1"/>
    <col min="5130" max="5130" width="13.28515625" style="539" customWidth="1"/>
    <col min="5131" max="5131" width="0.5703125" style="539" customWidth="1"/>
    <col min="5132" max="5132" width="7.5703125" style="539" hidden="1" customWidth="1"/>
    <col min="5133" max="5133" width="1.5703125" style="539" customWidth="1"/>
    <col min="5134" max="5374" width="7.5703125" style="539"/>
    <col min="5375" max="5375" width="1" style="539" customWidth="1"/>
    <col min="5376" max="5376" width="2.85546875" style="539" customWidth="1"/>
    <col min="5377" max="5377" width="4.28515625" style="539" customWidth="1"/>
    <col min="5378" max="5378" width="36.7109375" style="539" customWidth="1"/>
    <col min="5379" max="5379" width="1.5703125" style="539" customWidth="1"/>
    <col min="5380" max="5381" width="9.85546875" style="539" customWidth="1"/>
    <col min="5382" max="5382" width="13.28515625" style="539" customWidth="1"/>
    <col min="5383" max="5383" width="1.7109375" style="539" customWidth="1"/>
    <col min="5384" max="5385" width="9.85546875" style="539" customWidth="1"/>
    <col min="5386" max="5386" width="13.28515625" style="539" customWidth="1"/>
    <col min="5387" max="5387" width="0.5703125" style="539" customWidth="1"/>
    <col min="5388" max="5388" width="7.5703125" style="539" hidden="1" customWidth="1"/>
    <col min="5389" max="5389" width="1.5703125" style="539" customWidth="1"/>
    <col min="5390" max="5630" width="7.5703125" style="539"/>
    <col min="5631" max="5631" width="1" style="539" customWidth="1"/>
    <col min="5632" max="5632" width="2.85546875" style="539" customWidth="1"/>
    <col min="5633" max="5633" width="4.28515625" style="539" customWidth="1"/>
    <col min="5634" max="5634" width="36.7109375" style="539" customWidth="1"/>
    <col min="5635" max="5635" width="1.5703125" style="539" customWidth="1"/>
    <col min="5636" max="5637" width="9.85546875" style="539" customWidth="1"/>
    <col min="5638" max="5638" width="13.28515625" style="539" customWidth="1"/>
    <col min="5639" max="5639" width="1.7109375" style="539" customWidth="1"/>
    <col min="5640" max="5641" width="9.85546875" style="539" customWidth="1"/>
    <col min="5642" max="5642" width="13.28515625" style="539" customWidth="1"/>
    <col min="5643" max="5643" width="0.5703125" style="539" customWidth="1"/>
    <col min="5644" max="5644" width="7.5703125" style="539" hidden="1" customWidth="1"/>
    <col min="5645" max="5645" width="1.5703125" style="539" customWidth="1"/>
    <col min="5646" max="5886" width="7.5703125" style="539"/>
    <col min="5887" max="5887" width="1" style="539" customWidth="1"/>
    <col min="5888" max="5888" width="2.85546875" style="539" customWidth="1"/>
    <col min="5889" max="5889" width="4.28515625" style="539" customWidth="1"/>
    <col min="5890" max="5890" width="36.7109375" style="539" customWidth="1"/>
    <col min="5891" max="5891" width="1.5703125" style="539" customWidth="1"/>
    <col min="5892" max="5893" width="9.85546875" style="539" customWidth="1"/>
    <col min="5894" max="5894" width="13.28515625" style="539" customWidth="1"/>
    <col min="5895" max="5895" width="1.7109375" style="539" customWidth="1"/>
    <col min="5896" max="5897" width="9.85546875" style="539" customWidth="1"/>
    <col min="5898" max="5898" width="13.28515625" style="539" customWidth="1"/>
    <col min="5899" max="5899" width="0.5703125" style="539" customWidth="1"/>
    <col min="5900" max="5900" width="7.5703125" style="539" hidden="1" customWidth="1"/>
    <col min="5901" max="5901" width="1.5703125" style="539" customWidth="1"/>
    <col min="5902" max="6142" width="7.5703125" style="539"/>
    <col min="6143" max="6143" width="1" style="539" customWidth="1"/>
    <col min="6144" max="6144" width="2.85546875" style="539" customWidth="1"/>
    <col min="6145" max="6145" width="4.28515625" style="539" customWidth="1"/>
    <col min="6146" max="6146" width="36.7109375" style="539" customWidth="1"/>
    <col min="6147" max="6147" width="1.5703125" style="539" customWidth="1"/>
    <col min="6148" max="6149" width="9.85546875" style="539" customWidth="1"/>
    <col min="6150" max="6150" width="13.28515625" style="539" customWidth="1"/>
    <col min="6151" max="6151" width="1.7109375" style="539" customWidth="1"/>
    <col min="6152" max="6153" width="9.85546875" style="539" customWidth="1"/>
    <col min="6154" max="6154" width="13.28515625" style="539" customWidth="1"/>
    <col min="6155" max="6155" width="0.5703125" style="539" customWidth="1"/>
    <col min="6156" max="6156" width="7.5703125" style="539" hidden="1" customWidth="1"/>
    <col min="6157" max="6157" width="1.5703125" style="539" customWidth="1"/>
    <col min="6158" max="6398" width="7.5703125" style="539"/>
    <col min="6399" max="6399" width="1" style="539" customWidth="1"/>
    <col min="6400" max="6400" width="2.85546875" style="539" customWidth="1"/>
    <col min="6401" max="6401" width="4.28515625" style="539" customWidth="1"/>
    <col min="6402" max="6402" width="36.7109375" style="539" customWidth="1"/>
    <col min="6403" max="6403" width="1.5703125" style="539" customWidth="1"/>
    <col min="6404" max="6405" width="9.85546875" style="539" customWidth="1"/>
    <col min="6406" max="6406" width="13.28515625" style="539" customWidth="1"/>
    <col min="6407" max="6407" width="1.7109375" style="539" customWidth="1"/>
    <col min="6408" max="6409" width="9.85546875" style="539" customWidth="1"/>
    <col min="6410" max="6410" width="13.28515625" style="539" customWidth="1"/>
    <col min="6411" max="6411" width="0.5703125" style="539" customWidth="1"/>
    <col min="6412" max="6412" width="7.5703125" style="539" hidden="1" customWidth="1"/>
    <col min="6413" max="6413" width="1.5703125" style="539" customWidth="1"/>
    <col min="6414" max="6654" width="7.5703125" style="539"/>
    <col min="6655" max="6655" width="1" style="539" customWidth="1"/>
    <col min="6656" max="6656" width="2.85546875" style="539" customWidth="1"/>
    <col min="6657" max="6657" width="4.28515625" style="539" customWidth="1"/>
    <col min="6658" max="6658" width="36.7109375" style="539" customWidth="1"/>
    <col min="6659" max="6659" width="1.5703125" style="539" customWidth="1"/>
    <col min="6660" max="6661" width="9.85546875" style="539" customWidth="1"/>
    <col min="6662" max="6662" width="13.28515625" style="539" customWidth="1"/>
    <col min="6663" max="6663" width="1.7109375" style="539" customWidth="1"/>
    <col min="6664" max="6665" width="9.85546875" style="539" customWidth="1"/>
    <col min="6666" max="6666" width="13.28515625" style="539" customWidth="1"/>
    <col min="6667" max="6667" width="0.5703125" style="539" customWidth="1"/>
    <col min="6668" max="6668" width="7.5703125" style="539" hidden="1" customWidth="1"/>
    <col min="6669" max="6669" width="1.5703125" style="539" customWidth="1"/>
    <col min="6670" max="6910" width="7.5703125" style="539"/>
    <col min="6911" max="6911" width="1" style="539" customWidth="1"/>
    <col min="6912" max="6912" width="2.85546875" style="539" customWidth="1"/>
    <col min="6913" max="6913" width="4.28515625" style="539" customWidth="1"/>
    <col min="6914" max="6914" width="36.7109375" style="539" customWidth="1"/>
    <col min="6915" max="6915" width="1.5703125" style="539" customWidth="1"/>
    <col min="6916" max="6917" width="9.85546875" style="539" customWidth="1"/>
    <col min="6918" max="6918" width="13.28515625" style="539" customWidth="1"/>
    <col min="6919" max="6919" width="1.7109375" style="539" customWidth="1"/>
    <col min="6920" max="6921" width="9.85546875" style="539" customWidth="1"/>
    <col min="6922" max="6922" width="13.28515625" style="539" customWidth="1"/>
    <col min="6923" max="6923" width="0.5703125" style="539" customWidth="1"/>
    <col min="6924" max="6924" width="7.5703125" style="539" hidden="1" customWidth="1"/>
    <col min="6925" max="6925" width="1.5703125" style="539" customWidth="1"/>
    <col min="6926" max="7166" width="7.5703125" style="539"/>
    <col min="7167" max="7167" width="1" style="539" customWidth="1"/>
    <col min="7168" max="7168" width="2.85546875" style="539" customWidth="1"/>
    <col min="7169" max="7169" width="4.28515625" style="539" customWidth="1"/>
    <col min="7170" max="7170" width="36.7109375" style="539" customWidth="1"/>
    <col min="7171" max="7171" width="1.5703125" style="539" customWidth="1"/>
    <col min="7172" max="7173" width="9.85546875" style="539" customWidth="1"/>
    <col min="7174" max="7174" width="13.28515625" style="539" customWidth="1"/>
    <col min="7175" max="7175" width="1.7109375" style="539" customWidth="1"/>
    <col min="7176" max="7177" width="9.85546875" style="539" customWidth="1"/>
    <col min="7178" max="7178" width="13.28515625" style="539" customWidth="1"/>
    <col min="7179" max="7179" width="0.5703125" style="539" customWidth="1"/>
    <col min="7180" max="7180" width="7.5703125" style="539" hidden="1" customWidth="1"/>
    <col min="7181" max="7181" width="1.5703125" style="539" customWidth="1"/>
    <col min="7182" max="7422" width="7.5703125" style="539"/>
    <col min="7423" max="7423" width="1" style="539" customWidth="1"/>
    <col min="7424" max="7424" width="2.85546875" style="539" customWidth="1"/>
    <col min="7425" max="7425" width="4.28515625" style="539" customWidth="1"/>
    <col min="7426" max="7426" width="36.7109375" style="539" customWidth="1"/>
    <col min="7427" max="7427" width="1.5703125" style="539" customWidth="1"/>
    <col min="7428" max="7429" width="9.85546875" style="539" customWidth="1"/>
    <col min="7430" max="7430" width="13.28515625" style="539" customWidth="1"/>
    <col min="7431" max="7431" width="1.7109375" style="539" customWidth="1"/>
    <col min="7432" max="7433" width="9.85546875" style="539" customWidth="1"/>
    <col min="7434" max="7434" width="13.28515625" style="539" customWidth="1"/>
    <col min="7435" max="7435" width="0.5703125" style="539" customWidth="1"/>
    <col min="7436" max="7436" width="7.5703125" style="539" hidden="1" customWidth="1"/>
    <col min="7437" max="7437" width="1.5703125" style="539" customWidth="1"/>
    <col min="7438" max="7678" width="7.5703125" style="539"/>
    <col min="7679" max="7679" width="1" style="539" customWidth="1"/>
    <col min="7680" max="7680" width="2.85546875" style="539" customWidth="1"/>
    <col min="7681" max="7681" width="4.28515625" style="539" customWidth="1"/>
    <col min="7682" max="7682" width="36.7109375" style="539" customWidth="1"/>
    <col min="7683" max="7683" width="1.5703125" style="539" customWidth="1"/>
    <col min="7684" max="7685" width="9.85546875" style="539" customWidth="1"/>
    <col min="7686" max="7686" width="13.28515625" style="539" customWidth="1"/>
    <col min="7687" max="7687" width="1.7109375" style="539" customWidth="1"/>
    <col min="7688" max="7689" width="9.85546875" style="539" customWidth="1"/>
    <col min="7690" max="7690" width="13.28515625" style="539" customWidth="1"/>
    <col min="7691" max="7691" width="0.5703125" style="539" customWidth="1"/>
    <col min="7692" max="7692" width="7.5703125" style="539" hidden="1" customWidth="1"/>
    <col min="7693" max="7693" width="1.5703125" style="539" customWidth="1"/>
    <col min="7694" max="7934" width="7.5703125" style="539"/>
    <col min="7935" max="7935" width="1" style="539" customWidth="1"/>
    <col min="7936" max="7936" width="2.85546875" style="539" customWidth="1"/>
    <col min="7937" max="7937" width="4.28515625" style="539" customWidth="1"/>
    <col min="7938" max="7938" width="36.7109375" style="539" customWidth="1"/>
    <col min="7939" max="7939" width="1.5703125" style="539" customWidth="1"/>
    <col min="7940" max="7941" width="9.85546875" style="539" customWidth="1"/>
    <col min="7942" max="7942" width="13.28515625" style="539" customWidth="1"/>
    <col min="7943" max="7943" width="1.7109375" style="539" customWidth="1"/>
    <col min="7944" max="7945" width="9.85546875" style="539" customWidth="1"/>
    <col min="7946" max="7946" width="13.28515625" style="539" customWidth="1"/>
    <col min="7947" max="7947" width="0.5703125" style="539" customWidth="1"/>
    <col min="7948" max="7948" width="7.5703125" style="539" hidden="1" customWidth="1"/>
    <col min="7949" max="7949" width="1.5703125" style="539" customWidth="1"/>
    <col min="7950" max="8190" width="7.5703125" style="539"/>
    <col min="8191" max="8191" width="1" style="539" customWidth="1"/>
    <col min="8192" max="8192" width="2.85546875" style="539" customWidth="1"/>
    <col min="8193" max="8193" width="4.28515625" style="539" customWidth="1"/>
    <col min="8194" max="8194" width="36.7109375" style="539" customWidth="1"/>
    <col min="8195" max="8195" width="1.5703125" style="539" customWidth="1"/>
    <col min="8196" max="8197" width="9.85546875" style="539" customWidth="1"/>
    <col min="8198" max="8198" width="13.28515625" style="539" customWidth="1"/>
    <col min="8199" max="8199" width="1.7109375" style="539" customWidth="1"/>
    <col min="8200" max="8201" width="9.85546875" style="539" customWidth="1"/>
    <col min="8202" max="8202" width="13.28515625" style="539" customWidth="1"/>
    <col min="8203" max="8203" width="0.5703125" style="539" customWidth="1"/>
    <col min="8204" max="8204" width="7.5703125" style="539" hidden="1" customWidth="1"/>
    <col min="8205" max="8205" width="1.5703125" style="539" customWidth="1"/>
    <col min="8206" max="8446" width="7.5703125" style="539"/>
    <col min="8447" max="8447" width="1" style="539" customWidth="1"/>
    <col min="8448" max="8448" width="2.85546875" style="539" customWidth="1"/>
    <col min="8449" max="8449" width="4.28515625" style="539" customWidth="1"/>
    <col min="8450" max="8450" width="36.7109375" style="539" customWidth="1"/>
    <col min="8451" max="8451" width="1.5703125" style="539" customWidth="1"/>
    <col min="8452" max="8453" width="9.85546875" style="539" customWidth="1"/>
    <col min="8454" max="8454" width="13.28515625" style="539" customWidth="1"/>
    <col min="8455" max="8455" width="1.7109375" style="539" customWidth="1"/>
    <col min="8456" max="8457" width="9.85546875" style="539" customWidth="1"/>
    <col min="8458" max="8458" width="13.28515625" style="539" customWidth="1"/>
    <col min="8459" max="8459" width="0.5703125" style="539" customWidth="1"/>
    <col min="8460" max="8460" width="7.5703125" style="539" hidden="1" customWidth="1"/>
    <col min="8461" max="8461" width="1.5703125" style="539" customWidth="1"/>
    <col min="8462" max="8702" width="7.5703125" style="539"/>
    <col min="8703" max="8703" width="1" style="539" customWidth="1"/>
    <col min="8704" max="8704" width="2.85546875" style="539" customWidth="1"/>
    <col min="8705" max="8705" width="4.28515625" style="539" customWidth="1"/>
    <col min="8706" max="8706" width="36.7109375" style="539" customWidth="1"/>
    <col min="8707" max="8707" width="1.5703125" style="539" customWidth="1"/>
    <col min="8708" max="8709" width="9.85546875" style="539" customWidth="1"/>
    <col min="8710" max="8710" width="13.28515625" style="539" customWidth="1"/>
    <col min="8711" max="8711" width="1.7109375" style="539" customWidth="1"/>
    <col min="8712" max="8713" width="9.85546875" style="539" customWidth="1"/>
    <col min="8714" max="8714" width="13.28515625" style="539" customWidth="1"/>
    <col min="8715" max="8715" width="0.5703125" style="539" customWidth="1"/>
    <col min="8716" max="8716" width="7.5703125" style="539" hidden="1" customWidth="1"/>
    <col min="8717" max="8717" width="1.5703125" style="539" customWidth="1"/>
    <col min="8718" max="8958" width="7.5703125" style="539"/>
    <col min="8959" max="8959" width="1" style="539" customWidth="1"/>
    <col min="8960" max="8960" width="2.85546875" style="539" customWidth="1"/>
    <col min="8961" max="8961" width="4.28515625" style="539" customWidth="1"/>
    <col min="8962" max="8962" width="36.7109375" style="539" customWidth="1"/>
    <col min="8963" max="8963" width="1.5703125" style="539" customWidth="1"/>
    <col min="8964" max="8965" width="9.85546875" style="539" customWidth="1"/>
    <col min="8966" max="8966" width="13.28515625" style="539" customWidth="1"/>
    <col min="8967" max="8967" width="1.7109375" style="539" customWidth="1"/>
    <col min="8968" max="8969" width="9.85546875" style="539" customWidth="1"/>
    <col min="8970" max="8970" width="13.28515625" style="539" customWidth="1"/>
    <col min="8971" max="8971" width="0.5703125" style="539" customWidth="1"/>
    <col min="8972" max="8972" width="7.5703125" style="539" hidden="1" customWidth="1"/>
    <col min="8973" max="8973" width="1.5703125" style="539" customWidth="1"/>
    <col min="8974" max="9214" width="7.5703125" style="539"/>
    <col min="9215" max="9215" width="1" style="539" customWidth="1"/>
    <col min="9216" max="9216" width="2.85546875" style="539" customWidth="1"/>
    <col min="9217" max="9217" width="4.28515625" style="539" customWidth="1"/>
    <col min="9218" max="9218" width="36.7109375" style="539" customWidth="1"/>
    <col min="9219" max="9219" width="1.5703125" style="539" customWidth="1"/>
    <col min="9220" max="9221" width="9.85546875" style="539" customWidth="1"/>
    <col min="9222" max="9222" width="13.28515625" style="539" customWidth="1"/>
    <col min="9223" max="9223" width="1.7109375" style="539" customWidth="1"/>
    <col min="9224" max="9225" width="9.85546875" style="539" customWidth="1"/>
    <col min="9226" max="9226" width="13.28515625" style="539" customWidth="1"/>
    <col min="9227" max="9227" width="0.5703125" style="539" customWidth="1"/>
    <col min="9228" max="9228" width="7.5703125" style="539" hidden="1" customWidth="1"/>
    <col min="9229" max="9229" width="1.5703125" style="539" customWidth="1"/>
    <col min="9230" max="9470" width="7.5703125" style="539"/>
    <col min="9471" max="9471" width="1" style="539" customWidth="1"/>
    <col min="9472" max="9472" width="2.85546875" style="539" customWidth="1"/>
    <col min="9473" max="9473" width="4.28515625" style="539" customWidth="1"/>
    <col min="9474" max="9474" width="36.7109375" style="539" customWidth="1"/>
    <col min="9475" max="9475" width="1.5703125" style="539" customWidth="1"/>
    <col min="9476" max="9477" width="9.85546875" style="539" customWidth="1"/>
    <col min="9478" max="9478" width="13.28515625" style="539" customWidth="1"/>
    <col min="9479" max="9479" width="1.7109375" style="539" customWidth="1"/>
    <col min="9480" max="9481" width="9.85546875" style="539" customWidth="1"/>
    <col min="9482" max="9482" width="13.28515625" style="539" customWidth="1"/>
    <col min="9483" max="9483" width="0.5703125" style="539" customWidth="1"/>
    <col min="9484" max="9484" width="7.5703125" style="539" hidden="1" customWidth="1"/>
    <col min="9485" max="9485" width="1.5703125" style="539" customWidth="1"/>
    <col min="9486" max="9726" width="7.5703125" style="539"/>
    <col min="9727" max="9727" width="1" style="539" customWidth="1"/>
    <col min="9728" max="9728" width="2.85546875" style="539" customWidth="1"/>
    <col min="9729" max="9729" width="4.28515625" style="539" customWidth="1"/>
    <col min="9730" max="9730" width="36.7109375" style="539" customWidth="1"/>
    <col min="9731" max="9731" width="1.5703125" style="539" customWidth="1"/>
    <col min="9732" max="9733" width="9.85546875" style="539" customWidth="1"/>
    <col min="9734" max="9734" width="13.28515625" style="539" customWidth="1"/>
    <col min="9735" max="9735" width="1.7109375" style="539" customWidth="1"/>
    <col min="9736" max="9737" width="9.85546875" style="539" customWidth="1"/>
    <col min="9738" max="9738" width="13.28515625" style="539" customWidth="1"/>
    <col min="9739" max="9739" width="0.5703125" style="539" customWidth="1"/>
    <col min="9740" max="9740" width="7.5703125" style="539" hidden="1" customWidth="1"/>
    <col min="9741" max="9741" width="1.5703125" style="539" customWidth="1"/>
    <col min="9742" max="9982" width="7.5703125" style="539"/>
    <col min="9983" max="9983" width="1" style="539" customWidth="1"/>
    <col min="9984" max="9984" width="2.85546875" style="539" customWidth="1"/>
    <col min="9985" max="9985" width="4.28515625" style="539" customWidth="1"/>
    <col min="9986" max="9986" width="36.7109375" style="539" customWidth="1"/>
    <col min="9987" max="9987" width="1.5703125" style="539" customWidth="1"/>
    <col min="9988" max="9989" width="9.85546875" style="539" customWidth="1"/>
    <col min="9990" max="9990" width="13.28515625" style="539" customWidth="1"/>
    <col min="9991" max="9991" width="1.7109375" style="539" customWidth="1"/>
    <col min="9992" max="9993" width="9.85546875" style="539" customWidth="1"/>
    <col min="9994" max="9994" width="13.28515625" style="539" customWidth="1"/>
    <col min="9995" max="9995" width="0.5703125" style="539" customWidth="1"/>
    <col min="9996" max="9996" width="7.5703125" style="539" hidden="1" customWidth="1"/>
    <col min="9997" max="9997" width="1.5703125" style="539" customWidth="1"/>
    <col min="9998" max="10238" width="7.5703125" style="539"/>
    <col min="10239" max="10239" width="1" style="539" customWidth="1"/>
    <col min="10240" max="10240" width="2.85546875" style="539" customWidth="1"/>
    <col min="10241" max="10241" width="4.28515625" style="539" customWidth="1"/>
    <col min="10242" max="10242" width="36.7109375" style="539" customWidth="1"/>
    <col min="10243" max="10243" width="1.5703125" style="539" customWidth="1"/>
    <col min="10244" max="10245" width="9.85546875" style="539" customWidth="1"/>
    <col min="10246" max="10246" width="13.28515625" style="539" customWidth="1"/>
    <col min="10247" max="10247" width="1.7109375" style="539" customWidth="1"/>
    <col min="10248" max="10249" width="9.85546875" style="539" customWidth="1"/>
    <col min="10250" max="10250" width="13.28515625" style="539" customWidth="1"/>
    <col min="10251" max="10251" width="0.5703125" style="539" customWidth="1"/>
    <col min="10252" max="10252" width="7.5703125" style="539" hidden="1" customWidth="1"/>
    <col min="10253" max="10253" width="1.5703125" style="539" customWidth="1"/>
    <col min="10254" max="10494" width="7.5703125" style="539"/>
    <col min="10495" max="10495" width="1" style="539" customWidth="1"/>
    <col min="10496" max="10496" width="2.85546875" style="539" customWidth="1"/>
    <col min="10497" max="10497" width="4.28515625" style="539" customWidth="1"/>
    <col min="10498" max="10498" width="36.7109375" style="539" customWidth="1"/>
    <col min="10499" max="10499" width="1.5703125" style="539" customWidth="1"/>
    <col min="10500" max="10501" width="9.85546875" style="539" customWidth="1"/>
    <col min="10502" max="10502" width="13.28515625" style="539" customWidth="1"/>
    <col min="10503" max="10503" width="1.7109375" style="539" customWidth="1"/>
    <col min="10504" max="10505" width="9.85546875" style="539" customWidth="1"/>
    <col min="10506" max="10506" width="13.28515625" style="539" customWidth="1"/>
    <col min="10507" max="10507" width="0.5703125" style="539" customWidth="1"/>
    <col min="10508" max="10508" width="7.5703125" style="539" hidden="1" customWidth="1"/>
    <col min="10509" max="10509" width="1.5703125" style="539" customWidth="1"/>
    <col min="10510" max="10750" width="7.5703125" style="539"/>
    <col min="10751" max="10751" width="1" style="539" customWidth="1"/>
    <col min="10752" max="10752" width="2.85546875" style="539" customWidth="1"/>
    <col min="10753" max="10753" width="4.28515625" style="539" customWidth="1"/>
    <col min="10754" max="10754" width="36.7109375" style="539" customWidth="1"/>
    <col min="10755" max="10755" width="1.5703125" style="539" customWidth="1"/>
    <col min="10756" max="10757" width="9.85546875" style="539" customWidth="1"/>
    <col min="10758" max="10758" width="13.28515625" style="539" customWidth="1"/>
    <col min="10759" max="10759" width="1.7109375" style="539" customWidth="1"/>
    <col min="10760" max="10761" width="9.85546875" style="539" customWidth="1"/>
    <col min="10762" max="10762" width="13.28515625" style="539" customWidth="1"/>
    <col min="10763" max="10763" width="0.5703125" style="539" customWidth="1"/>
    <col min="10764" max="10764" width="7.5703125" style="539" hidden="1" customWidth="1"/>
    <col min="10765" max="10765" width="1.5703125" style="539" customWidth="1"/>
    <col min="10766" max="11006" width="7.5703125" style="539"/>
    <col min="11007" max="11007" width="1" style="539" customWidth="1"/>
    <col min="11008" max="11008" width="2.85546875" style="539" customWidth="1"/>
    <col min="11009" max="11009" width="4.28515625" style="539" customWidth="1"/>
    <col min="11010" max="11010" width="36.7109375" style="539" customWidth="1"/>
    <col min="11011" max="11011" width="1.5703125" style="539" customWidth="1"/>
    <col min="11012" max="11013" width="9.85546875" style="539" customWidth="1"/>
    <col min="11014" max="11014" width="13.28515625" style="539" customWidth="1"/>
    <col min="11015" max="11015" width="1.7109375" style="539" customWidth="1"/>
    <col min="11016" max="11017" width="9.85546875" style="539" customWidth="1"/>
    <col min="11018" max="11018" width="13.28515625" style="539" customWidth="1"/>
    <col min="11019" max="11019" width="0.5703125" style="539" customWidth="1"/>
    <col min="11020" max="11020" width="7.5703125" style="539" hidden="1" customWidth="1"/>
    <col min="11021" max="11021" width="1.5703125" style="539" customWidth="1"/>
    <col min="11022" max="11262" width="7.5703125" style="539"/>
    <col min="11263" max="11263" width="1" style="539" customWidth="1"/>
    <col min="11264" max="11264" width="2.85546875" style="539" customWidth="1"/>
    <col min="11265" max="11265" width="4.28515625" style="539" customWidth="1"/>
    <col min="11266" max="11266" width="36.7109375" style="539" customWidth="1"/>
    <col min="11267" max="11267" width="1.5703125" style="539" customWidth="1"/>
    <col min="11268" max="11269" width="9.85546875" style="539" customWidth="1"/>
    <col min="11270" max="11270" width="13.28515625" style="539" customWidth="1"/>
    <col min="11271" max="11271" width="1.7109375" style="539" customWidth="1"/>
    <col min="11272" max="11273" width="9.85546875" style="539" customWidth="1"/>
    <col min="11274" max="11274" width="13.28515625" style="539" customWidth="1"/>
    <col min="11275" max="11275" width="0.5703125" style="539" customWidth="1"/>
    <col min="11276" max="11276" width="7.5703125" style="539" hidden="1" customWidth="1"/>
    <col min="11277" max="11277" width="1.5703125" style="539" customWidth="1"/>
    <col min="11278" max="11518" width="7.5703125" style="539"/>
    <col min="11519" max="11519" width="1" style="539" customWidth="1"/>
    <col min="11520" max="11520" width="2.85546875" style="539" customWidth="1"/>
    <col min="11521" max="11521" width="4.28515625" style="539" customWidth="1"/>
    <col min="11522" max="11522" width="36.7109375" style="539" customWidth="1"/>
    <col min="11523" max="11523" width="1.5703125" style="539" customWidth="1"/>
    <col min="11524" max="11525" width="9.85546875" style="539" customWidth="1"/>
    <col min="11526" max="11526" width="13.28515625" style="539" customWidth="1"/>
    <col min="11527" max="11527" width="1.7109375" style="539" customWidth="1"/>
    <col min="11528" max="11529" width="9.85546875" style="539" customWidth="1"/>
    <col min="11530" max="11530" width="13.28515625" style="539" customWidth="1"/>
    <col min="11531" max="11531" width="0.5703125" style="539" customWidth="1"/>
    <col min="11532" max="11532" width="7.5703125" style="539" hidden="1" customWidth="1"/>
    <col min="11533" max="11533" width="1.5703125" style="539" customWidth="1"/>
    <col min="11534" max="11774" width="7.5703125" style="539"/>
    <col min="11775" max="11775" width="1" style="539" customWidth="1"/>
    <col min="11776" max="11776" width="2.85546875" style="539" customWidth="1"/>
    <col min="11777" max="11777" width="4.28515625" style="539" customWidth="1"/>
    <col min="11778" max="11778" width="36.7109375" style="539" customWidth="1"/>
    <col min="11779" max="11779" width="1.5703125" style="539" customWidth="1"/>
    <col min="11780" max="11781" width="9.85546875" style="539" customWidth="1"/>
    <col min="11782" max="11782" width="13.28515625" style="539" customWidth="1"/>
    <col min="11783" max="11783" width="1.7109375" style="539" customWidth="1"/>
    <col min="11784" max="11785" width="9.85546875" style="539" customWidth="1"/>
    <col min="11786" max="11786" width="13.28515625" style="539" customWidth="1"/>
    <col min="11787" max="11787" width="0.5703125" style="539" customWidth="1"/>
    <col min="11788" max="11788" width="7.5703125" style="539" hidden="1" customWidth="1"/>
    <col min="11789" max="11789" width="1.5703125" style="539" customWidth="1"/>
    <col min="11790" max="12030" width="7.5703125" style="539"/>
    <col min="12031" max="12031" width="1" style="539" customWidth="1"/>
    <col min="12032" max="12032" width="2.85546875" style="539" customWidth="1"/>
    <col min="12033" max="12033" width="4.28515625" style="539" customWidth="1"/>
    <col min="12034" max="12034" width="36.7109375" style="539" customWidth="1"/>
    <col min="12035" max="12035" width="1.5703125" style="539" customWidth="1"/>
    <col min="12036" max="12037" width="9.85546875" style="539" customWidth="1"/>
    <col min="12038" max="12038" width="13.28515625" style="539" customWidth="1"/>
    <col min="12039" max="12039" width="1.7109375" style="539" customWidth="1"/>
    <col min="12040" max="12041" width="9.85546875" style="539" customWidth="1"/>
    <col min="12042" max="12042" width="13.28515625" style="539" customWidth="1"/>
    <col min="12043" max="12043" width="0.5703125" style="539" customWidth="1"/>
    <col min="12044" max="12044" width="7.5703125" style="539" hidden="1" customWidth="1"/>
    <col min="12045" max="12045" width="1.5703125" style="539" customWidth="1"/>
    <col min="12046" max="12286" width="7.5703125" style="539"/>
    <col min="12287" max="12287" width="1" style="539" customWidth="1"/>
    <col min="12288" max="12288" width="2.85546875" style="539" customWidth="1"/>
    <col min="12289" max="12289" width="4.28515625" style="539" customWidth="1"/>
    <col min="12290" max="12290" width="36.7109375" style="539" customWidth="1"/>
    <col min="12291" max="12291" width="1.5703125" style="539" customWidth="1"/>
    <col min="12292" max="12293" width="9.85546875" style="539" customWidth="1"/>
    <col min="12294" max="12294" width="13.28515625" style="539" customWidth="1"/>
    <col min="12295" max="12295" width="1.7109375" style="539" customWidth="1"/>
    <col min="12296" max="12297" width="9.85546875" style="539" customWidth="1"/>
    <col min="12298" max="12298" width="13.28515625" style="539" customWidth="1"/>
    <col min="12299" max="12299" width="0.5703125" style="539" customWidth="1"/>
    <col min="12300" max="12300" width="7.5703125" style="539" hidden="1" customWidth="1"/>
    <col min="12301" max="12301" width="1.5703125" style="539" customWidth="1"/>
    <col min="12302" max="12542" width="7.5703125" style="539"/>
    <col min="12543" max="12543" width="1" style="539" customWidth="1"/>
    <col min="12544" max="12544" width="2.85546875" style="539" customWidth="1"/>
    <col min="12545" max="12545" width="4.28515625" style="539" customWidth="1"/>
    <col min="12546" max="12546" width="36.7109375" style="539" customWidth="1"/>
    <col min="12547" max="12547" width="1.5703125" style="539" customWidth="1"/>
    <col min="12548" max="12549" width="9.85546875" style="539" customWidth="1"/>
    <col min="12550" max="12550" width="13.28515625" style="539" customWidth="1"/>
    <col min="12551" max="12551" width="1.7109375" style="539" customWidth="1"/>
    <col min="12552" max="12553" width="9.85546875" style="539" customWidth="1"/>
    <col min="12554" max="12554" width="13.28515625" style="539" customWidth="1"/>
    <col min="12555" max="12555" width="0.5703125" style="539" customWidth="1"/>
    <col min="12556" max="12556" width="7.5703125" style="539" hidden="1" customWidth="1"/>
    <col min="12557" max="12557" width="1.5703125" style="539" customWidth="1"/>
    <col min="12558" max="12798" width="7.5703125" style="539"/>
    <col min="12799" max="12799" width="1" style="539" customWidth="1"/>
    <col min="12800" max="12800" width="2.85546875" style="539" customWidth="1"/>
    <col min="12801" max="12801" width="4.28515625" style="539" customWidth="1"/>
    <col min="12802" max="12802" width="36.7109375" style="539" customWidth="1"/>
    <col min="12803" max="12803" width="1.5703125" style="539" customWidth="1"/>
    <col min="12804" max="12805" width="9.85546875" style="539" customWidth="1"/>
    <col min="12806" max="12806" width="13.28515625" style="539" customWidth="1"/>
    <col min="12807" max="12807" width="1.7109375" style="539" customWidth="1"/>
    <col min="12808" max="12809" width="9.85546875" style="539" customWidth="1"/>
    <col min="12810" max="12810" width="13.28515625" style="539" customWidth="1"/>
    <col min="12811" max="12811" width="0.5703125" style="539" customWidth="1"/>
    <col min="12812" max="12812" width="7.5703125" style="539" hidden="1" customWidth="1"/>
    <col min="12813" max="12813" width="1.5703125" style="539" customWidth="1"/>
    <col min="12814" max="13054" width="7.5703125" style="539"/>
    <col min="13055" max="13055" width="1" style="539" customWidth="1"/>
    <col min="13056" max="13056" width="2.85546875" style="539" customWidth="1"/>
    <col min="13057" max="13057" width="4.28515625" style="539" customWidth="1"/>
    <col min="13058" max="13058" width="36.7109375" style="539" customWidth="1"/>
    <col min="13059" max="13059" width="1.5703125" style="539" customWidth="1"/>
    <col min="13060" max="13061" width="9.85546875" style="539" customWidth="1"/>
    <col min="13062" max="13062" width="13.28515625" style="539" customWidth="1"/>
    <col min="13063" max="13063" width="1.7109375" style="539" customWidth="1"/>
    <col min="13064" max="13065" width="9.85546875" style="539" customWidth="1"/>
    <col min="13066" max="13066" width="13.28515625" style="539" customWidth="1"/>
    <col min="13067" max="13067" width="0.5703125" style="539" customWidth="1"/>
    <col min="13068" max="13068" width="7.5703125" style="539" hidden="1" customWidth="1"/>
    <col min="13069" max="13069" width="1.5703125" style="539" customWidth="1"/>
    <col min="13070" max="13310" width="7.5703125" style="539"/>
    <col min="13311" max="13311" width="1" style="539" customWidth="1"/>
    <col min="13312" max="13312" width="2.85546875" style="539" customWidth="1"/>
    <col min="13313" max="13313" width="4.28515625" style="539" customWidth="1"/>
    <col min="13314" max="13314" width="36.7109375" style="539" customWidth="1"/>
    <col min="13315" max="13315" width="1.5703125" style="539" customWidth="1"/>
    <col min="13316" max="13317" width="9.85546875" style="539" customWidth="1"/>
    <col min="13318" max="13318" width="13.28515625" style="539" customWidth="1"/>
    <col min="13319" max="13319" width="1.7109375" style="539" customWidth="1"/>
    <col min="13320" max="13321" width="9.85546875" style="539" customWidth="1"/>
    <col min="13322" max="13322" width="13.28515625" style="539" customWidth="1"/>
    <col min="13323" max="13323" width="0.5703125" style="539" customWidth="1"/>
    <col min="13324" max="13324" width="7.5703125" style="539" hidden="1" customWidth="1"/>
    <col min="13325" max="13325" width="1.5703125" style="539" customWidth="1"/>
    <col min="13326" max="13566" width="7.5703125" style="539"/>
    <col min="13567" max="13567" width="1" style="539" customWidth="1"/>
    <col min="13568" max="13568" width="2.85546875" style="539" customWidth="1"/>
    <col min="13569" max="13569" width="4.28515625" style="539" customWidth="1"/>
    <col min="13570" max="13570" width="36.7109375" style="539" customWidth="1"/>
    <col min="13571" max="13571" width="1.5703125" style="539" customWidth="1"/>
    <col min="13572" max="13573" width="9.85546875" style="539" customWidth="1"/>
    <col min="13574" max="13574" width="13.28515625" style="539" customWidth="1"/>
    <col min="13575" max="13575" width="1.7109375" style="539" customWidth="1"/>
    <col min="13576" max="13577" width="9.85546875" style="539" customWidth="1"/>
    <col min="13578" max="13578" width="13.28515625" style="539" customWidth="1"/>
    <col min="13579" max="13579" width="0.5703125" style="539" customWidth="1"/>
    <col min="13580" max="13580" width="7.5703125" style="539" hidden="1" customWidth="1"/>
    <col min="13581" max="13581" width="1.5703125" style="539" customWidth="1"/>
    <col min="13582" max="13822" width="7.5703125" style="539"/>
    <col min="13823" max="13823" width="1" style="539" customWidth="1"/>
    <col min="13824" max="13824" width="2.85546875" style="539" customWidth="1"/>
    <col min="13825" max="13825" width="4.28515625" style="539" customWidth="1"/>
    <col min="13826" max="13826" width="36.7109375" style="539" customWidth="1"/>
    <col min="13827" max="13827" width="1.5703125" style="539" customWidth="1"/>
    <col min="13828" max="13829" width="9.85546875" style="539" customWidth="1"/>
    <col min="13830" max="13830" width="13.28515625" style="539" customWidth="1"/>
    <col min="13831" max="13831" width="1.7109375" style="539" customWidth="1"/>
    <col min="13832" max="13833" width="9.85546875" style="539" customWidth="1"/>
    <col min="13834" max="13834" width="13.28515625" style="539" customWidth="1"/>
    <col min="13835" max="13835" width="0.5703125" style="539" customWidth="1"/>
    <col min="13836" max="13836" width="7.5703125" style="539" hidden="1" customWidth="1"/>
    <col min="13837" max="13837" width="1.5703125" style="539" customWidth="1"/>
    <col min="13838" max="14078" width="7.5703125" style="539"/>
    <col min="14079" max="14079" width="1" style="539" customWidth="1"/>
    <col min="14080" max="14080" width="2.85546875" style="539" customWidth="1"/>
    <col min="14081" max="14081" width="4.28515625" style="539" customWidth="1"/>
    <col min="14082" max="14082" width="36.7109375" style="539" customWidth="1"/>
    <col min="14083" max="14083" width="1.5703125" style="539" customWidth="1"/>
    <col min="14084" max="14085" width="9.85546875" style="539" customWidth="1"/>
    <col min="14086" max="14086" width="13.28515625" style="539" customWidth="1"/>
    <col min="14087" max="14087" width="1.7109375" style="539" customWidth="1"/>
    <col min="14088" max="14089" width="9.85546875" style="539" customWidth="1"/>
    <col min="14090" max="14090" width="13.28515625" style="539" customWidth="1"/>
    <col min="14091" max="14091" width="0.5703125" style="539" customWidth="1"/>
    <col min="14092" max="14092" width="7.5703125" style="539" hidden="1" customWidth="1"/>
    <col min="14093" max="14093" width="1.5703125" style="539" customWidth="1"/>
    <col min="14094" max="14334" width="7.5703125" style="539"/>
    <col min="14335" max="14335" width="1" style="539" customWidth="1"/>
    <col min="14336" max="14336" width="2.85546875" style="539" customWidth="1"/>
    <col min="14337" max="14337" width="4.28515625" style="539" customWidth="1"/>
    <col min="14338" max="14338" width="36.7109375" style="539" customWidth="1"/>
    <col min="14339" max="14339" width="1.5703125" style="539" customWidth="1"/>
    <col min="14340" max="14341" width="9.85546875" style="539" customWidth="1"/>
    <col min="14342" max="14342" width="13.28515625" style="539" customWidth="1"/>
    <col min="14343" max="14343" width="1.7109375" style="539" customWidth="1"/>
    <col min="14344" max="14345" width="9.85546875" style="539" customWidth="1"/>
    <col min="14346" max="14346" width="13.28515625" style="539" customWidth="1"/>
    <col min="14347" max="14347" width="0.5703125" style="539" customWidth="1"/>
    <col min="14348" max="14348" width="7.5703125" style="539" hidden="1" customWidth="1"/>
    <col min="14349" max="14349" width="1.5703125" style="539" customWidth="1"/>
    <col min="14350" max="14590" width="7.5703125" style="539"/>
    <col min="14591" max="14591" width="1" style="539" customWidth="1"/>
    <col min="14592" max="14592" width="2.85546875" style="539" customWidth="1"/>
    <col min="14593" max="14593" width="4.28515625" style="539" customWidth="1"/>
    <col min="14594" max="14594" width="36.7109375" style="539" customWidth="1"/>
    <col min="14595" max="14595" width="1.5703125" style="539" customWidth="1"/>
    <col min="14596" max="14597" width="9.85546875" style="539" customWidth="1"/>
    <col min="14598" max="14598" width="13.28515625" style="539" customWidth="1"/>
    <col min="14599" max="14599" width="1.7109375" style="539" customWidth="1"/>
    <col min="14600" max="14601" width="9.85546875" style="539" customWidth="1"/>
    <col min="14602" max="14602" width="13.28515625" style="539" customWidth="1"/>
    <col min="14603" max="14603" width="0.5703125" style="539" customWidth="1"/>
    <col min="14604" max="14604" width="7.5703125" style="539" hidden="1" customWidth="1"/>
    <col min="14605" max="14605" width="1.5703125" style="539" customWidth="1"/>
    <col min="14606" max="14846" width="7.5703125" style="539"/>
    <col min="14847" max="14847" width="1" style="539" customWidth="1"/>
    <col min="14848" max="14848" width="2.85546875" style="539" customWidth="1"/>
    <col min="14849" max="14849" width="4.28515625" style="539" customWidth="1"/>
    <col min="14850" max="14850" width="36.7109375" style="539" customWidth="1"/>
    <col min="14851" max="14851" width="1.5703125" style="539" customWidth="1"/>
    <col min="14852" max="14853" width="9.85546875" style="539" customWidth="1"/>
    <col min="14854" max="14854" width="13.28515625" style="539" customWidth="1"/>
    <col min="14855" max="14855" width="1.7109375" style="539" customWidth="1"/>
    <col min="14856" max="14857" width="9.85546875" style="539" customWidth="1"/>
    <col min="14858" max="14858" width="13.28515625" style="539" customWidth="1"/>
    <col min="14859" max="14859" width="0.5703125" style="539" customWidth="1"/>
    <col min="14860" max="14860" width="7.5703125" style="539" hidden="1" customWidth="1"/>
    <col min="14861" max="14861" width="1.5703125" style="539" customWidth="1"/>
    <col min="14862" max="15102" width="7.5703125" style="539"/>
    <col min="15103" max="15103" width="1" style="539" customWidth="1"/>
    <col min="15104" max="15104" width="2.85546875" style="539" customWidth="1"/>
    <col min="15105" max="15105" width="4.28515625" style="539" customWidth="1"/>
    <col min="15106" max="15106" width="36.7109375" style="539" customWidth="1"/>
    <col min="15107" max="15107" width="1.5703125" style="539" customWidth="1"/>
    <col min="15108" max="15109" width="9.85546875" style="539" customWidth="1"/>
    <col min="15110" max="15110" width="13.28515625" style="539" customWidth="1"/>
    <col min="15111" max="15111" width="1.7109375" style="539" customWidth="1"/>
    <col min="15112" max="15113" width="9.85546875" style="539" customWidth="1"/>
    <col min="15114" max="15114" width="13.28515625" style="539" customWidth="1"/>
    <col min="15115" max="15115" width="0.5703125" style="539" customWidth="1"/>
    <col min="15116" max="15116" width="7.5703125" style="539" hidden="1" customWidth="1"/>
    <col min="15117" max="15117" width="1.5703125" style="539" customWidth="1"/>
    <col min="15118" max="15358" width="7.5703125" style="539"/>
    <col min="15359" max="15359" width="1" style="539" customWidth="1"/>
    <col min="15360" max="15360" width="2.85546875" style="539" customWidth="1"/>
    <col min="15361" max="15361" width="4.28515625" style="539" customWidth="1"/>
    <col min="15362" max="15362" width="36.7109375" style="539" customWidth="1"/>
    <col min="15363" max="15363" width="1.5703125" style="539" customWidth="1"/>
    <col min="15364" max="15365" width="9.85546875" style="539" customWidth="1"/>
    <col min="15366" max="15366" width="13.28515625" style="539" customWidth="1"/>
    <col min="15367" max="15367" width="1.7109375" style="539" customWidth="1"/>
    <col min="15368" max="15369" width="9.85546875" style="539" customWidth="1"/>
    <col min="15370" max="15370" width="13.28515625" style="539" customWidth="1"/>
    <col min="15371" max="15371" width="0.5703125" style="539" customWidth="1"/>
    <col min="15372" max="15372" width="7.5703125" style="539" hidden="1" customWidth="1"/>
    <col min="15373" max="15373" width="1.5703125" style="539" customWidth="1"/>
    <col min="15374" max="15614" width="7.5703125" style="539"/>
    <col min="15615" max="15615" width="1" style="539" customWidth="1"/>
    <col min="15616" max="15616" width="2.85546875" style="539" customWidth="1"/>
    <col min="15617" max="15617" width="4.28515625" style="539" customWidth="1"/>
    <col min="15618" max="15618" width="36.7109375" style="539" customWidth="1"/>
    <col min="15619" max="15619" width="1.5703125" style="539" customWidth="1"/>
    <col min="15620" max="15621" width="9.85546875" style="539" customWidth="1"/>
    <col min="15622" max="15622" width="13.28515625" style="539" customWidth="1"/>
    <col min="15623" max="15623" width="1.7109375" style="539" customWidth="1"/>
    <col min="15624" max="15625" width="9.85546875" style="539" customWidth="1"/>
    <col min="15626" max="15626" width="13.28515625" style="539" customWidth="1"/>
    <col min="15627" max="15627" width="0.5703125" style="539" customWidth="1"/>
    <col min="15628" max="15628" width="7.5703125" style="539" hidden="1" customWidth="1"/>
    <col min="15629" max="15629" width="1.5703125" style="539" customWidth="1"/>
    <col min="15630" max="15870" width="7.5703125" style="539"/>
    <col min="15871" max="15871" width="1" style="539" customWidth="1"/>
    <col min="15872" max="15872" width="2.85546875" style="539" customWidth="1"/>
    <col min="15873" max="15873" width="4.28515625" style="539" customWidth="1"/>
    <col min="15874" max="15874" width="36.7109375" style="539" customWidth="1"/>
    <col min="15875" max="15875" width="1.5703125" style="539" customWidth="1"/>
    <col min="15876" max="15877" width="9.85546875" style="539" customWidth="1"/>
    <col min="15878" max="15878" width="13.28515625" style="539" customWidth="1"/>
    <col min="15879" max="15879" width="1.7109375" style="539" customWidth="1"/>
    <col min="15880" max="15881" width="9.85546875" style="539" customWidth="1"/>
    <col min="15882" max="15882" width="13.28515625" style="539" customWidth="1"/>
    <col min="15883" max="15883" width="0.5703125" style="539" customWidth="1"/>
    <col min="15884" max="15884" width="7.5703125" style="539" hidden="1" customWidth="1"/>
    <col min="15885" max="15885" width="1.5703125" style="539" customWidth="1"/>
    <col min="15886" max="16126" width="7.5703125" style="539"/>
    <col min="16127" max="16127" width="1" style="539" customWidth="1"/>
    <col min="16128" max="16128" width="2.85546875" style="539" customWidth="1"/>
    <col min="16129" max="16129" width="4.28515625" style="539" customWidth="1"/>
    <col min="16130" max="16130" width="36.7109375" style="539" customWidth="1"/>
    <col min="16131" max="16131" width="1.5703125" style="539" customWidth="1"/>
    <col min="16132" max="16133" width="9.85546875" style="539" customWidth="1"/>
    <col min="16134" max="16134" width="13.28515625" style="539" customWidth="1"/>
    <col min="16135" max="16135" width="1.7109375" style="539" customWidth="1"/>
    <col min="16136" max="16137" width="9.85546875" style="539" customWidth="1"/>
    <col min="16138" max="16138" width="13.28515625" style="539" customWidth="1"/>
    <col min="16139" max="16139" width="0.5703125" style="539" customWidth="1"/>
    <col min="16140" max="16140" width="7.5703125" style="539" hidden="1" customWidth="1"/>
    <col min="16141" max="16141" width="1.5703125" style="539" customWidth="1"/>
    <col min="16142" max="16384" width="7.5703125" style="539"/>
  </cols>
  <sheetData>
    <row r="1" spans="1:13">
      <c r="K1" s="2380" t="s">
        <v>110</v>
      </c>
    </row>
    <row r="2" spans="1:13">
      <c r="K2" s="2381" t="s">
        <v>111</v>
      </c>
    </row>
    <row r="4" spans="1:13" s="598" customFormat="1" ht="15" customHeight="1">
      <c r="B4" s="540" t="s">
        <v>1465</v>
      </c>
      <c r="C4" s="541" t="s">
        <v>884</v>
      </c>
      <c r="D4" s="626"/>
    </row>
    <row r="5" spans="1:13" s="598" customFormat="1" ht="15" customHeight="1">
      <c r="B5" s="1964"/>
      <c r="C5" s="541" t="s">
        <v>1375</v>
      </c>
      <c r="D5" s="626"/>
    </row>
    <row r="6" spans="1:13" s="1948" customFormat="1" ht="15" customHeight="1">
      <c r="B6" s="1945" t="s">
        <v>1466</v>
      </c>
      <c r="C6" s="1946" t="s">
        <v>885</v>
      </c>
      <c r="D6" s="1949"/>
    </row>
    <row r="7" spans="1:13" s="598" customFormat="1" ht="15" customHeight="1">
      <c r="B7" s="543"/>
      <c r="C7" s="544" t="s">
        <v>1376</v>
      </c>
      <c r="D7" s="626"/>
    </row>
    <row r="8" spans="1:13" s="598" customFormat="1" ht="16.5" customHeight="1" thickBot="1">
      <c r="A8" s="673"/>
      <c r="D8" s="626"/>
    </row>
    <row r="9" spans="1:13" s="598" customFormat="1" ht="3" customHeight="1" thickTop="1">
      <c r="A9" s="547"/>
      <c r="B9" s="547"/>
      <c r="C9" s="547"/>
      <c r="D9" s="674"/>
      <c r="E9" s="547"/>
      <c r="F9" s="547"/>
      <c r="G9" s="547"/>
      <c r="H9" s="547"/>
      <c r="I9" s="547"/>
      <c r="J9" s="547"/>
      <c r="K9" s="547"/>
      <c r="L9" s="547"/>
      <c r="M9" s="525"/>
    </row>
    <row r="10" spans="1:13" s="598" customFormat="1" ht="17.100000000000001" customHeight="1">
      <c r="A10" s="525"/>
      <c r="B10" s="548" t="s">
        <v>702</v>
      </c>
      <c r="C10" s="525"/>
      <c r="D10" s="550" t="s">
        <v>1</v>
      </c>
      <c r="E10" s="2357" t="s">
        <v>731</v>
      </c>
      <c r="F10" s="2357"/>
      <c r="G10" s="2357"/>
      <c r="H10" s="1642"/>
      <c r="I10" s="2357" t="s">
        <v>736</v>
      </c>
      <c r="J10" s="2357"/>
      <c r="K10" s="2357"/>
      <c r="L10" s="2357"/>
      <c r="M10" s="555"/>
    </row>
    <row r="11" spans="1:13" s="598" customFormat="1" ht="15" customHeight="1">
      <c r="A11" s="525"/>
      <c r="B11" s="508" t="s">
        <v>705</v>
      </c>
      <c r="C11" s="525"/>
      <c r="D11" s="554" t="s">
        <v>6</v>
      </c>
      <c r="E11" s="2360" t="s">
        <v>731</v>
      </c>
      <c r="F11" s="2360"/>
      <c r="G11" s="2360"/>
      <c r="H11" s="555"/>
      <c r="I11" s="2359" t="s">
        <v>76</v>
      </c>
      <c r="J11" s="2359"/>
      <c r="K11" s="2359"/>
      <c r="L11" s="2359"/>
      <c r="M11" s="525"/>
    </row>
    <row r="12" spans="1:13" s="598" customFormat="1" ht="17.100000000000001" customHeight="1">
      <c r="A12" s="525"/>
      <c r="B12" s="525"/>
      <c r="C12" s="525"/>
      <c r="D12" s="550"/>
      <c r="E12" s="583" t="s">
        <v>2</v>
      </c>
      <c r="F12" s="583" t="s">
        <v>33</v>
      </c>
      <c r="G12" s="583" t="s">
        <v>34</v>
      </c>
      <c r="H12" s="557"/>
      <c r="I12" s="583" t="s">
        <v>2</v>
      </c>
      <c r="J12" s="583" t="s">
        <v>33</v>
      </c>
      <c r="K12" s="583" t="s">
        <v>34</v>
      </c>
      <c r="L12" s="557"/>
      <c r="M12" s="557"/>
    </row>
    <row r="13" spans="1:13" s="598" customFormat="1" ht="16.5" customHeight="1">
      <c r="A13" s="525"/>
      <c r="B13" s="525"/>
      <c r="C13" s="525"/>
      <c r="D13" s="556"/>
      <c r="E13" s="558" t="s">
        <v>7</v>
      </c>
      <c r="F13" s="558" t="s">
        <v>35</v>
      </c>
      <c r="G13" s="558" t="s">
        <v>36</v>
      </c>
      <c r="H13" s="558"/>
      <c r="I13" s="558" t="s">
        <v>7</v>
      </c>
      <c r="J13" s="558" t="s">
        <v>35</v>
      </c>
      <c r="K13" s="558" t="s">
        <v>36</v>
      </c>
      <c r="L13" s="584"/>
      <c r="M13" s="584"/>
    </row>
    <row r="14" spans="1:13" ht="3" customHeight="1">
      <c r="A14" s="560"/>
      <c r="B14" s="560"/>
      <c r="C14" s="560"/>
      <c r="D14" s="624"/>
      <c r="E14" s="560"/>
      <c r="F14" s="560"/>
      <c r="G14" s="560"/>
      <c r="H14" s="560"/>
      <c r="I14" s="560"/>
      <c r="J14" s="560"/>
      <c r="K14" s="560"/>
      <c r="L14" s="560"/>
      <c r="M14" s="535"/>
    </row>
    <row r="15" spans="1:13" ht="6" customHeight="1">
      <c r="A15" s="535"/>
      <c r="B15" s="535"/>
      <c r="C15" s="535"/>
      <c r="D15" s="563"/>
      <c r="E15" s="535"/>
      <c r="F15" s="535"/>
      <c r="G15" s="535"/>
      <c r="H15" s="535"/>
      <c r="I15" s="535"/>
      <c r="J15" s="535"/>
      <c r="K15" s="535"/>
      <c r="L15" s="585"/>
      <c r="M15" s="535"/>
    </row>
    <row r="16" spans="1:13" ht="14.1" customHeight="1">
      <c r="A16" s="535"/>
      <c r="B16" s="548" t="s">
        <v>2</v>
      </c>
      <c r="C16" s="525"/>
      <c r="D16" s="1666">
        <v>2023</v>
      </c>
      <c r="E16" s="586">
        <f t="shared" ref="E16:G17" si="0">SUM(E19,E22,E25,E28,E31,E34,E37,E40,E43,E46,E49)</f>
        <v>29186</v>
      </c>
      <c r="F16" s="586">
        <f t="shared" si="0"/>
        <v>12214</v>
      </c>
      <c r="G16" s="586">
        <f t="shared" si="0"/>
        <v>16972</v>
      </c>
      <c r="H16" s="600"/>
      <c r="I16" s="586">
        <f t="shared" ref="I16:K17" si="1">SUM(I19,I22,I25,I28,I31,I34,I37,I40,I43,I46,I49)</f>
        <v>25080</v>
      </c>
      <c r="J16" s="586">
        <f t="shared" si="1"/>
        <v>11536</v>
      </c>
      <c r="K16" s="586">
        <f t="shared" si="1"/>
        <v>13544</v>
      </c>
      <c r="L16" s="525"/>
      <c r="M16" s="535"/>
    </row>
    <row r="17" spans="1:15" ht="14.1" customHeight="1">
      <c r="A17" s="535"/>
      <c r="B17" s="508" t="s">
        <v>7</v>
      </c>
      <c r="C17" s="525"/>
      <c r="D17" s="1666">
        <v>2024</v>
      </c>
      <c r="E17" s="586">
        <f t="shared" si="0"/>
        <v>31392</v>
      </c>
      <c r="F17" s="586">
        <f t="shared" si="0"/>
        <v>13172</v>
      </c>
      <c r="G17" s="586">
        <f t="shared" si="0"/>
        <v>18220</v>
      </c>
      <c r="H17" s="600"/>
      <c r="I17" s="586">
        <f t="shared" si="1"/>
        <v>26947</v>
      </c>
      <c r="J17" s="586">
        <f t="shared" si="1"/>
        <v>13390</v>
      </c>
      <c r="K17" s="586">
        <f t="shared" si="1"/>
        <v>13557</v>
      </c>
      <c r="L17" s="525"/>
      <c r="M17" s="535"/>
    </row>
    <row r="18" spans="1:15" ht="14.1" customHeight="1">
      <c r="A18" s="535"/>
      <c r="B18" s="508"/>
      <c r="C18" s="525"/>
      <c r="D18" s="519"/>
      <c r="E18" s="587"/>
      <c r="F18" s="587"/>
      <c r="G18" s="587"/>
      <c r="H18" s="587"/>
      <c r="I18" s="587"/>
      <c r="J18" s="587"/>
      <c r="K18" s="587"/>
      <c r="L18" s="525"/>
      <c r="M18" s="535"/>
    </row>
    <row r="19" spans="1:15" ht="14.1" customHeight="1">
      <c r="A19" s="535"/>
      <c r="B19" s="548" t="s">
        <v>1126</v>
      </c>
      <c r="C19" s="553"/>
      <c r="D19" s="519">
        <v>2023</v>
      </c>
      <c r="E19" s="587">
        <f>SUM(F19:G19)</f>
        <v>73</v>
      </c>
      <c r="F19" s="587">
        <v>32</v>
      </c>
      <c r="G19" s="587">
        <v>41</v>
      </c>
      <c r="H19" s="587"/>
      <c r="I19" s="587">
        <f>SUM(J19:K19)</f>
        <v>19294</v>
      </c>
      <c r="J19" s="647">
        <v>8936</v>
      </c>
      <c r="K19" s="647">
        <v>10358</v>
      </c>
      <c r="L19" s="675"/>
      <c r="M19" s="535"/>
      <c r="O19" s="539">
        <v>1</v>
      </c>
    </row>
    <row r="20" spans="1:15" ht="14.1" customHeight="1">
      <c r="A20" s="535"/>
      <c r="B20" s="508" t="s">
        <v>1127</v>
      </c>
      <c r="C20" s="566"/>
      <c r="D20" s="519">
        <v>2024</v>
      </c>
      <c r="E20" s="587">
        <f>SUM(F20:G20)</f>
        <v>78</v>
      </c>
      <c r="F20" s="587">
        <v>33</v>
      </c>
      <c r="G20" s="587">
        <v>45</v>
      </c>
      <c r="H20" s="587"/>
      <c r="I20" s="587">
        <f>SUM(J20:K20)</f>
        <v>19527</v>
      </c>
      <c r="J20" s="587">
        <v>9867</v>
      </c>
      <c r="K20" s="587">
        <v>9660</v>
      </c>
      <c r="L20" s="621"/>
      <c r="M20" s="536"/>
    </row>
    <row r="21" spans="1:15" ht="14.1" customHeight="1">
      <c r="A21" s="535"/>
      <c r="B21" s="508"/>
      <c r="C21" s="566"/>
      <c r="D21" s="519"/>
      <c r="E21" s="587"/>
      <c r="F21" s="587"/>
      <c r="G21" s="587"/>
      <c r="H21" s="587"/>
      <c r="I21" s="587"/>
      <c r="J21" s="587"/>
      <c r="K21" s="587"/>
      <c r="L21" s="621"/>
      <c r="M21" s="536"/>
    </row>
    <row r="22" spans="1:15" ht="14.1" customHeight="1">
      <c r="A22" s="535"/>
      <c r="B22" s="548" t="s">
        <v>708</v>
      </c>
      <c r="C22" s="525"/>
      <c r="D22" s="519">
        <v>2023</v>
      </c>
      <c r="E22" s="587">
        <f>SUM(F22:G22)</f>
        <v>2747</v>
      </c>
      <c r="F22" s="587">
        <v>223</v>
      </c>
      <c r="G22" s="587">
        <v>2524</v>
      </c>
      <c r="H22" s="587"/>
      <c r="I22" s="587">
        <f>SUM(J22:K22)</f>
        <v>181</v>
      </c>
      <c r="J22" s="647">
        <v>40</v>
      </c>
      <c r="K22" s="647">
        <v>141</v>
      </c>
      <c r="L22" s="675"/>
      <c r="M22" s="535"/>
      <c r="O22" s="539">
        <v>2</v>
      </c>
    </row>
    <row r="23" spans="1:15" ht="14.1" customHeight="1">
      <c r="A23" s="535"/>
      <c r="B23" s="508" t="s">
        <v>709</v>
      </c>
      <c r="C23" s="548"/>
      <c r="D23" s="519">
        <v>2024</v>
      </c>
      <c r="E23" s="587">
        <f>SUM(F23:G23)</f>
        <v>2460</v>
      </c>
      <c r="F23" s="587">
        <v>206</v>
      </c>
      <c r="G23" s="587">
        <v>2254</v>
      </c>
      <c r="H23" s="587"/>
      <c r="I23" s="587">
        <f>SUM(J23:K23)</f>
        <v>250</v>
      </c>
      <c r="J23" s="587">
        <v>46</v>
      </c>
      <c r="K23" s="587">
        <v>204</v>
      </c>
      <c r="L23" s="621"/>
      <c r="M23" s="535"/>
      <c r="N23" s="539" t="s">
        <v>49</v>
      </c>
    </row>
    <row r="24" spans="1:15" ht="14.1" customHeight="1">
      <c r="A24" s="535"/>
      <c r="B24" s="508"/>
      <c r="C24" s="548"/>
      <c r="D24" s="519"/>
      <c r="E24" s="587"/>
      <c r="F24" s="587"/>
      <c r="G24" s="587"/>
      <c r="H24" s="587"/>
      <c r="I24" s="587"/>
      <c r="J24" s="587"/>
      <c r="K24" s="587"/>
      <c r="L24" s="621"/>
      <c r="M24" s="535"/>
    </row>
    <row r="25" spans="1:15" ht="14.1" customHeight="1">
      <c r="A25" s="535"/>
      <c r="B25" s="548" t="s">
        <v>746</v>
      </c>
      <c r="C25" s="553"/>
      <c r="D25" s="519">
        <v>2023</v>
      </c>
      <c r="E25" s="587">
        <f>SUM(F25:G25)</f>
        <v>3586</v>
      </c>
      <c r="F25" s="587">
        <v>1695</v>
      </c>
      <c r="G25" s="587">
        <v>1891</v>
      </c>
      <c r="H25" s="587"/>
      <c r="I25" s="587">
        <f>SUM(J25:K25)</f>
        <v>574</v>
      </c>
      <c r="J25" s="647">
        <v>253</v>
      </c>
      <c r="K25" s="647">
        <v>321</v>
      </c>
      <c r="L25" s="675"/>
      <c r="M25" s="535"/>
      <c r="O25" s="539">
        <v>3</v>
      </c>
    </row>
    <row r="26" spans="1:15" ht="14.1" customHeight="1">
      <c r="A26" s="535"/>
      <c r="B26" s="508" t="s">
        <v>1125</v>
      </c>
      <c r="C26" s="566"/>
      <c r="D26" s="519">
        <v>2024</v>
      </c>
      <c r="E26" s="587">
        <f>SUM(F26:G26)</f>
        <v>3264</v>
      </c>
      <c r="F26" s="587">
        <v>1430</v>
      </c>
      <c r="G26" s="587">
        <v>1834</v>
      </c>
      <c r="H26" s="587"/>
      <c r="I26" s="587">
        <f>SUM(J26:K26)</f>
        <v>1066</v>
      </c>
      <c r="J26" s="587">
        <v>472</v>
      </c>
      <c r="K26" s="587">
        <v>594</v>
      </c>
      <c r="L26" s="621"/>
      <c r="M26" s="535"/>
    </row>
    <row r="27" spans="1:15" ht="14.1" customHeight="1">
      <c r="A27" s="535"/>
      <c r="B27" s="508"/>
      <c r="C27" s="566"/>
      <c r="D27" s="519"/>
      <c r="E27" s="587"/>
      <c r="F27" s="587"/>
      <c r="G27" s="587"/>
      <c r="H27" s="587"/>
      <c r="I27" s="587"/>
      <c r="J27" s="587"/>
      <c r="K27" s="587"/>
      <c r="L27" s="621"/>
      <c r="M27" s="535"/>
    </row>
    <row r="28" spans="1:15" ht="14.1" customHeight="1">
      <c r="A28" s="535"/>
      <c r="B28" s="548" t="s">
        <v>1123</v>
      </c>
      <c r="C28" s="525"/>
      <c r="D28" s="519">
        <v>2023</v>
      </c>
      <c r="E28" s="587">
        <f>SUM(F28:G28)</f>
        <v>1804</v>
      </c>
      <c r="F28" s="587">
        <v>466</v>
      </c>
      <c r="G28" s="587">
        <v>1338</v>
      </c>
      <c r="H28" s="587"/>
      <c r="I28" s="587">
        <f>SUM(J28:K28)</f>
        <v>102</v>
      </c>
      <c r="J28" s="647">
        <v>26</v>
      </c>
      <c r="K28" s="647">
        <v>76</v>
      </c>
      <c r="L28" s="675"/>
      <c r="M28" s="535"/>
      <c r="O28" s="539">
        <v>4</v>
      </c>
    </row>
    <row r="29" spans="1:15" ht="14.1" customHeight="1">
      <c r="A29" s="535"/>
      <c r="B29" s="508" t="s">
        <v>1124</v>
      </c>
      <c r="C29" s="525"/>
      <c r="D29" s="519">
        <v>2024</v>
      </c>
      <c r="E29" s="587">
        <f>SUM(F29:G29)</f>
        <v>1346</v>
      </c>
      <c r="F29" s="587">
        <v>372</v>
      </c>
      <c r="G29" s="587">
        <v>974</v>
      </c>
      <c r="H29" s="587"/>
      <c r="I29" s="587">
        <f>SUM(J29:K29)</f>
        <v>50</v>
      </c>
      <c r="J29" s="587">
        <v>24</v>
      </c>
      <c r="K29" s="587">
        <v>26</v>
      </c>
      <c r="L29" s="675"/>
      <c r="M29" s="535"/>
    </row>
    <row r="30" spans="1:15" ht="14.1" customHeight="1">
      <c r="A30" s="535"/>
      <c r="B30" s="508"/>
      <c r="C30" s="525"/>
      <c r="D30" s="519"/>
      <c r="E30" s="587"/>
      <c r="F30" s="587"/>
      <c r="G30" s="587"/>
      <c r="H30" s="587"/>
      <c r="I30" s="587"/>
      <c r="J30" s="587"/>
      <c r="K30" s="587"/>
      <c r="L30" s="675"/>
      <c r="M30" s="535"/>
    </row>
    <row r="31" spans="1:15" ht="14.1" customHeight="1">
      <c r="A31" s="535"/>
      <c r="B31" s="548" t="s">
        <v>1121</v>
      </c>
      <c r="C31" s="553"/>
      <c r="D31" s="519">
        <v>2023</v>
      </c>
      <c r="E31" s="587">
        <f>SUM(F31:G31)</f>
        <v>10172</v>
      </c>
      <c r="F31" s="587">
        <v>3814</v>
      </c>
      <c r="G31" s="587">
        <v>6358</v>
      </c>
      <c r="H31" s="587"/>
      <c r="I31" s="587">
        <f>SUM(J31:K31)</f>
        <v>3016</v>
      </c>
      <c r="J31" s="587">
        <v>1264</v>
      </c>
      <c r="K31" s="587">
        <v>1752</v>
      </c>
      <c r="L31" s="675"/>
      <c r="M31" s="535"/>
      <c r="O31" s="539">
        <v>5</v>
      </c>
    </row>
    <row r="32" spans="1:15" ht="14.1" customHeight="1">
      <c r="A32" s="535"/>
      <c r="B32" s="508" t="s">
        <v>1122</v>
      </c>
      <c r="C32" s="566"/>
      <c r="D32" s="519">
        <v>2024</v>
      </c>
      <c r="E32" s="587">
        <f>SUM(F32:G32)</f>
        <v>11856</v>
      </c>
      <c r="F32" s="587">
        <v>4488</v>
      </c>
      <c r="G32" s="587">
        <v>7368</v>
      </c>
      <c r="H32" s="587"/>
      <c r="I32" s="587">
        <f>SUM(J32:K32)</f>
        <v>2952</v>
      </c>
      <c r="J32" s="587">
        <v>1252</v>
      </c>
      <c r="K32" s="587">
        <v>1700</v>
      </c>
      <c r="L32" s="621"/>
      <c r="M32" s="535"/>
    </row>
    <row r="33" spans="1:15" ht="14.1" customHeight="1">
      <c r="A33" s="535"/>
      <c r="B33" s="508"/>
      <c r="C33" s="566"/>
      <c r="D33" s="519"/>
      <c r="E33" s="587"/>
      <c r="F33" s="587"/>
      <c r="G33" s="587"/>
      <c r="H33" s="587"/>
      <c r="I33" s="587"/>
      <c r="J33" s="587"/>
      <c r="K33" s="587"/>
      <c r="L33" s="621"/>
      <c r="M33" s="535"/>
    </row>
    <row r="34" spans="1:15" ht="14.1" customHeight="1">
      <c r="A34" s="535"/>
      <c r="B34" s="548" t="s">
        <v>1119</v>
      </c>
      <c r="C34" s="525"/>
      <c r="D34" s="519">
        <v>2023</v>
      </c>
      <c r="E34" s="587">
        <f>SUM(F34:G34)</f>
        <v>105</v>
      </c>
      <c r="F34" s="587">
        <v>35</v>
      </c>
      <c r="G34" s="587">
        <v>70</v>
      </c>
      <c r="H34" s="587"/>
      <c r="I34" s="587">
        <f>SUM(J34:K34)</f>
        <v>262</v>
      </c>
      <c r="J34" s="647">
        <v>113</v>
      </c>
      <c r="K34" s="647">
        <v>149</v>
      </c>
      <c r="L34" s="675"/>
      <c r="M34" s="535"/>
      <c r="O34" s="539">
        <v>6</v>
      </c>
    </row>
    <row r="35" spans="1:15" ht="14.1" customHeight="1">
      <c r="A35" s="535"/>
      <c r="B35" s="508" t="s">
        <v>1120</v>
      </c>
      <c r="C35" s="553"/>
      <c r="D35" s="519">
        <v>2024</v>
      </c>
      <c r="E35" s="587">
        <f>SUM(F35:G35)</f>
        <v>100</v>
      </c>
      <c r="F35" s="587">
        <v>24</v>
      </c>
      <c r="G35" s="587">
        <v>76</v>
      </c>
      <c r="H35" s="587"/>
      <c r="I35" s="587">
        <f>SUM(J35:K35)</f>
        <v>362</v>
      </c>
      <c r="J35" s="587">
        <v>136</v>
      </c>
      <c r="K35" s="587">
        <v>226</v>
      </c>
      <c r="L35" s="621"/>
      <c r="M35" s="535"/>
    </row>
    <row r="36" spans="1:15" ht="14.1" customHeight="1">
      <c r="A36" s="535"/>
      <c r="B36" s="549"/>
      <c r="C36" s="553"/>
      <c r="D36" s="519"/>
      <c r="E36" s="587"/>
      <c r="F36" s="587"/>
      <c r="G36" s="587"/>
      <c r="H36" s="587"/>
      <c r="I36" s="587"/>
      <c r="J36" s="587"/>
      <c r="K36" s="587"/>
      <c r="L36" s="621"/>
      <c r="M36" s="535"/>
    </row>
    <row r="37" spans="1:15" ht="14.1" customHeight="1">
      <c r="A37" s="535"/>
      <c r="B37" s="548" t="s">
        <v>1117</v>
      </c>
      <c r="C37" s="553"/>
      <c r="D37" s="519">
        <v>2023</v>
      </c>
      <c r="E37" s="587">
        <f>SUM(F37:G37)</f>
        <v>2797</v>
      </c>
      <c r="F37" s="587">
        <v>2047</v>
      </c>
      <c r="G37" s="587">
        <v>750</v>
      </c>
      <c r="H37" s="587"/>
      <c r="I37" s="587">
        <f>SUM(J37:K37)</f>
        <v>585</v>
      </c>
      <c r="J37" s="647">
        <v>433</v>
      </c>
      <c r="K37" s="647">
        <v>152</v>
      </c>
      <c r="L37" s="675"/>
      <c r="M37" s="535"/>
      <c r="O37" s="539">
        <v>7</v>
      </c>
    </row>
    <row r="38" spans="1:15" ht="14.1" customHeight="1">
      <c r="A38" s="535"/>
      <c r="B38" s="508" t="s">
        <v>1118</v>
      </c>
      <c r="C38" s="566"/>
      <c r="D38" s="519">
        <v>2024</v>
      </c>
      <c r="E38" s="587">
        <f>SUM(F38:G38)</f>
        <v>3304</v>
      </c>
      <c r="F38" s="587">
        <v>2528</v>
      </c>
      <c r="G38" s="587">
        <v>776</v>
      </c>
      <c r="H38" s="587"/>
      <c r="I38" s="587">
        <f>SUM(J38:K38)</f>
        <v>1219</v>
      </c>
      <c r="J38" s="587">
        <v>852</v>
      </c>
      <c r="K38" s="587">
        <v>367</v>
      </c>
      <c r="L38" s="621"/>
      <c r="M38" s="535"/>
    </row>
    <row r="39" spans="1:15" ht="14.1" customHeight="1">
      <c r="A39" s="535"/>
      <c r="B39" s="508"/>
      <c r="C39" s="566"/>
      <c r="D39" s="519"/>
      <c r="E39" s="587"/>
      <c r="F39" s="587"/>
      <c r="G39" s="587"/>
      <c r="H39" s="587"/>
      <c r="I39" s="587"/>
      <c r="J39" s="587"/>
      <c r="K39" s="587"/>
      <c r="L39" s="621"/>
      <c r="M39" s="535"/>
    </row>
    <row r="40" spans="1:15" ht="14.1" customHeight="1">
      <c r="A40" s="535"/>
      <c r="B40" s="548" t="s">
        <v>747</v>
      </c>
      <c r="C40" s="525"/>
      <c r="D40" s="519">
        <v>2023</v>
      </c>
      <c r="E40" s="587">
        <f>SUM(F40:G40)</f>
        <v>2171</v>
      </c>
      <c r="F40" s="587">
        <v>1657</v>
      </c>
      <c r="G40" s="587">
        <v>514</v>
      </c>
      <c r="H40" s="587"/>
      <c r="I40" s="587">
        <f>SUM(J40:K40)</f>
        <v>354</v>
      </c>
      <c r="J40" s="647">
        <v>284</v>
      </c>
      <c r="K40" s="647">
        <v>70</v>
      </c>
      <c r="L40" s="621"/>
      <c r="M40" s="535"/>
      <c r="O40" s="539">
        <v>8</v>
      </c>
    </row>
    <row r="41" spans="1:15" ht="14.1" customHeight="1">
      <c r="A41" s="535"/>
      <c r="B41" s="549" t="s">
        <v>748</v>
      </c>
      <c r="C41" s="553"/>
      <c r="D41" s="519">
        <v>2024</v>
      </c>
      <c r="E41" s="587">
        <f>SUM(F41:G41)</f>
        <v>1776</v>
      </c>
      <c r="F41" s="587">
        <v>1333</v>
      </c>
      <c r="G41" s="587">
        <v>443</v>
      </c>
      <c r="H41" s="587"/>
      <c r="I41" s="587">
        <f>SUM(J41:K41)</f>
        <v>543</v>
      </c>
      <c r="J41" s="587">
        <v>428</v>
      </c>
      <c r="K41" s="587">
        <v>115</v>
      </c>
      <c r="L41" s="621"/>
      <c r="M41" s="535"/>
    </row>
    <row r="42" spans="1:15" ht="14.1" customHeight="1">
      <c r="A42" s="535"/>
      <c r="B42" s="549"/>
      <c r="C42" s="553"/>
      <c r="D42" s="519"/>
      <c r="E42" s="587"/>
      <c r="F42" s="587"/>
      <c r="G42" s="587"/>
      <c r="H42" s="587"/>
      <c r="I42" s="587"/>
      <c r="J42" s="587"/>
      <c r="K42" s="587"/>
      <c r="L42" s="621"/>
      <c r="M42" s="535"/>
    </row>
    <row r="43" spans="1:15" ht="14.1" customHeight="1">
      <c r="A43" s="535"/>
      <c r="B43" s="548" t="s">
        <v>1115</v>
      </c>
      <c r="C43" s="553"/>
      <c r="D43" s="519">
        <v>2023</v>
      </c>
      <c r="E43" s="587">
        <f>SUM(F43:G43)</f>
        <v>124</v>
      </c>
      <c r="F43" s="587">
        <v>84</v>
      </c>
      <c r="G43" s="587">
        <v>40</v>
      </c>
      <c r="H43" s="587"/>
      <c r="I43" s="647" t="s">
        <v>29</v>
      </c>
      <c r="J43" s="647" t="s">
        <v>29</v>
      </c>
      <c r="K43" s="647" t="s">
        <v>29</v>
      </c>
      <c r="L43" s="647"/>
      <c r="M43" s="647" t="s">
        <v>29</v>
      </c>
      <c r="O43" s="539">
        <v>9</v>
      </c>
    </row>
    <row r="44" spans="1:15" ht="14.1" customHeight="1">
      <c r="A44" s="535"/>
      <c r="B44" s="549" t="s">
        <v>1116</v>
      </c>
      <c r="C44" s="566"/>
      <c r="D44" s="519">
        <v>2024</v>
      </c>
      <c r="E44" s="587">
        <f>SUM(F44:G44)</f>
        <v>88</v>
      </c>
      <c r="F44" s="587">
        <v>66</v>
      </c>
      <c r="G44" s="587">
        <v>22</v>
      </c>
      <c r="H44" s="587"/>
      <c r="I44" s="647" t="s">
        <v>29</v>
      </c>
      <c r="J44" s="647" t="s">
        <v>29</v>
      </c>
      <c r="K44" s="647" t="s">
        <v>29</v>
      </c>
      <c r="L44" s="647"/>
      <c r="M44" s="647" t="s">
        <v>29</v>
      </c>
    </row>
    <row r="45" spans="1:15" ht="14.1" customHeight="1">
      <c r="A45" s="535"/>
      <c r="B45" s="549"/>
      <c r="C45" s="553"/>
      <c r="D45" s="519"/>
      <c r="E45" s="587"/>
      <c r="F45" s="587"/>
      <c r="G45" s="587"/>
      <c r="H45" s="587"/>
      <c r="I45" s="587"/>
      <c r="J45" s="587"/>
      <c r="K45" s="587"/>
      <c r="L45" s="621"/>
      <c r="M45" s="535"/>
    </row>
    <row r="46" spans="1:15" ht="14.1" customHeight="1">
      <c r="A46" s="535"/>
      <c r="B46" s="548" t="s">
        <v>749</v>
      </c>
      <c r="C46" s="553"/>
      <c r="D46" s="519">
        <v>2023</v>
      </c>
      <c r="E46" s="587">
        <f>SUM(F46:G46)</f>
        <v>2190</v>
      </c>
      <c r="F46" s="587">
        <v>353</v>
      </c>
      <c r="G46" s="587">
        <v>1837</v>
      </c>
      <c r="H46" s="587"/>
      <c r="I46" s="587">
        <f>SUM(J46:K46)</f>
        <v>454</v>
      </c>
      <c r="J46" s="647">
        <v>56</v>
      </c>
      <c r="K46" s="647">
        <v>398</v>
      </c>
      <c r="L46" s="675"/>
      <c r="M46" s="535"/>
      <c r="O46" s="539">
        <v>9</v>
      </c>
    </row>
    <row r="47" spans="1:15" ht="14.1" customHeight="1">
      <c r="A47" s="535"/>
      <c r="B47" s="508" t="s">
        <v>750</v>
      </c>
      <c r="C47" s="566"/>
      <c r="D47" s="519">
        <v>2024</v>
      </c>
      <c r="E47" s="587">
        <f>SUM(F47:G47)</f>
        <v>2972</v>
      </c>
      <c r="F47" s="587">
        <v>462</v>
      </c>
      <c r="G47" s="587">
        <v>2510</v>
      </c>
      <c r="H47" s="587"/>
      <c r="I47" s="587">
        <f>SUM(J47:K47)</f>
        <v>620</v>
      </c>
      <c r="J47" s="587">
        <v>102</v>
      </c>
      <c r="K47" s="587">
        <v>518</v>
      </c>
      <c r="L47" s="621"/>
      <c r="M47" s="535"/>
    </row>
    <row r="48" spans="1:15" ht="14.1" customHeight="1">
      <c r="A48" s="535"/>
      <c r="B48" s="549"/>
      <c r="C48" s="553"/>
      <c r="D48" s="519"/>
      <c r="E48" s="587"/>
      <c r="F48" s="587"/>
      <c r="G48" s="587"/>
      <c r="H48" s="587"/>
      <c r="I48" s="587"/>
      <c r="J48" s="587"/>
      <c r="K48" s="587"/>
      <c r="L48" s="621"/>
      <c r="M48" s="535"/>
    </row>
    <row r="49" spans="1:15" ht="14.1" customHeight="1">
      <c r="A49" s="535"/>
      <c r="B49" s="548" t="s">
        <v>721</v>
      </c>
      <c r="C49" s="553"/>
      <c r="D49" s="519">
        <v>2023</v>
      </c>
      <c r="E49" s="587">
        <f>SUM(F49:G49)</f>
        <v>3417</v>
      </c>
      <c r="F49" s="587">
        <v>1808</v>
      </c>
      <c r="G49" s="587">
        <v>1609</v>
      </c>
      <c r="H49" s="587"/>
      <c r="I49" s="587">
        <f>SUM(J49:K49)</f>
        <v>258</v>
      </c>
      <c r="J49" s="647">
        <v>131</v>
      </c>
      <c r="K49" s="647">
        <v>127</v>
      </c>
      <c r="L49" s="675"/>
      <c r="M49" s="535"/>
      <c r="O49" s="539">
        <v>9</v>
      </c>
    </row>
    <row r="50" spans="1:15" ht="14.1" customHeight="1">
      <c r="A50" s="535"/>
      <c r="B50" s="508" t="s">
        <v>722</v>
      </c>
      <c r="C50" s="566"/>
      <c r="D50" s="519">
        <v>2024</v>
      </c>
      <c r="E50" s="587">
        <f>SUM(F50:G50)</f>
        <v>4148</v>
      </c>
      <c r="F50" s="587">
        <v>2230</v>
      </c>
      <c r="G50" s="587">
        <v>1918</v>
      </c>
      <c r="H50" s="587"/>
      <c r="I50" s="587">
        <f>SUM(J50:K50)</f>
        <v>358</v>
      </c>
      <c r="J50" s="587">
        <v>211</v>
      </c>
      <c r="K50" s="587">
        <v>147</v>
      </c>
      <c r="L50" s="621"/>
      <c r="M50" s="535"/>
    </row>
    <row r="51" spans="1:15" s="535" customFormat="1" ht="17.100000000000001" customHeight="1" thickBot="1">
      <c r="A51" s="567"/>
      <c r="B51" s="625"/>
      <c r="C51" s="625"/>
      <c r="D51" s="602"/>
      <c r="E51" s="569"/>
      <c r="F51" s="569"/>
      <c r="G51" s="569"/>
      <c r="H51" s="569"/>
      <c r="I51" s="569"/>
      <c r="J51" s="569"/>
      <c r="K51" s="569"/>
      <c r="L51" s="617"/>
    </row>
    <row r="52" spans="1:15" s="479" customFormat="1" ht="3" customHeight="1">
      <c r="B52" s="525"/>
      <c r="C52" s="548"/>
      <c r="D52" s="519"/>
      <c r="E52" s="525"/>
      <c r="F52" s="525"/>
      <c r="G52" s="525"/>
      <c r="H52" s="525"/>
      <c r="I52" s="525"/>
      <c r="J52" s="525"/>
      <c r="K52" s="525"/>
      <c r="L52" s="525"/>
    </row>
    <row r="53" spans="1:15" s="604" customFormat="1" ht="16.5" customHeight="1">
      <c r="A53" s="524"/>
      <c r="B53" s="525"/>
      <c r="C53" s="525"/>
      <c r="D53" s="519"/>
      <c r="E53" s="525"/>
      <c r="F53" s="633"/>
      <c r="G53" s="633"/>
      <c r="H53" s="598"/>
      <c r="I53" s="598"/>
      <c r="J53" s="598"/>
      <c r="K53" s="374" t="s">
        <v>804</v>
      </c>
      <c r="L53" s="598"/>
    </row>
    <row r="54" spans="1:15" s="604" customFormat="1" ht="15" customHeight="1">
      <c r="B54" s="598"/>
      <c r="C54" s="598"/>
      <c r="D54" s="626"/>
      <c r="E54" s="598"/>
      <c r="F54" s="598"/>
      <c r="G54" s="598"/>
      <c r="H54" s="598"/>
      <c r="I54" s="598"/>
      <c r="J54" s="598"/>
      <c r="K54" s="375" t="s">
        <v>786</v>
      </c>
      <c r="L54" s="598"/>
    </row>
    <row r="55" spans="1:15" s="479" customFormat="1" ht="16.5" customHeight="1">
      <c r="A55" s="653"/>
      <c r="B55" s="479" t="s">
        <v>753</v>
      </c>
      <c r="D55" s="571"/>
      <c r="E55" s="653"/>
    </row>
    <row r="56" spans="1:15" s="479" customFormat="1">
      <c r="A56" s="654"/>
      <c r="B56" s="653" t="s">
        <v>1132</v>
      </c>
      <c r="D56" s="571"/>
      <c r="E56" s="655"/>
      <c r="F56" s="655"/>
    </row>
    <row r="57" spans="1:15" s="656" customFormat="1">
      <c r="B57" s="657" t="s">
        <v>1133</v>
      </c>
      <c r="D57" s="658"/>
    </row>
    <row r="58" spans="1:15" s="535" customFormat="1" ht="15" customHeight="1">
      <c r="C58" s="628"/>
      <c r="D58" s="1643"/>
    </row>
    <row r="59" spans="1:15" s="535" customFormat="1" ht="15" customHeight="1">
      <c r="C59" s="628"/>
      <c r="D59" s="1643"/>
    </row>
    <row r="60" spans="1:15" s="535" customFormat="1" ht="9.75" customHeight="1">
      <c r="C60" s="536"/>
      <c r="D60" s="1644"/>
    </row>
    <row r="61" spans="1:15" s="535" customFormat="1" ht="15" customHeight="1">
      <c r="C61" s="1643"/>
      <c r="D61" s="1643"/>
    </row>
    <row r="62" spans="1:15" s="535" customFormat="1" ht="9.75" customHeight="1">
      <c r="C62" s="536"/>
      <c r="D62" s="1644"/>
    </row>
    <row r="63" spans="1:15" s="535" customFormat="1" ht="15" customHeight="1">
      <c r="C63" s="628"/>
      <c r="D63" s="1643"/>
    </row>
    <row r="64" spans="1:15" s="535" customFormat="1" ht="9.75" customHeight="1">
      <c r="C64" s="536"/>
      <c r="D64" s="1643"/>
    </row>
    <row r="65" spans="2:13" s="535" customFormat="1" ht="9.75" customHeight="1">
      <c r="D65" s="1644"/>
    </row>
    <row r="66" spans="2:13" s="535" customFormat="1" ht="15" customHeight="1">
      <c r="B66" s="628"/>
      <c r="C66" s="628"/>
      <c r="D66" s="563"/>
      <c r="E66" s="536"/>
      <c r="F66" s="536"/>
      <c r="G66" s="536"/>
      <c r="H66" s="536"/>
      <c r="I66" s="536"/>
      <c r="J66" s="536"/>
      <c r="K66" s="536"/>
      <c r="L66" s="536"/>
      <c r="M66" s="536"/>
    </row>
    <row r="67" spans="2:13" s="535" customFormat="1" ht="9.75" customHeight="1">
      <c r="C67" s="627"/>
      <c r="D67" s="563"/>
    </row>
    <row r="68" spans="2:13" s="535" customFormat="1" ht="9.75" customHeight="1">
      <c r="C68" s="627"/>
      <c r="D68" s="563"/>
    </row>
    <row r="69" spans="2:13" s="535" customFormat="1" ht="15" customHeight="1">
      <c r="C69" s="628"/>
      <c r="D69" s="1643"/>
    </row>
    <row r="70" spans="2:13" s="535" customFormat="1" ht="9.75" customHeight="1">
      <c r="C70" s="536"/>
      <c r="D70" s="1644"/>
    </row>
    <row r="71" spans="2:13" s="535" customFormat="1" ht="15" customHeight="1">
      <c r="C71" s="628"/>
      <c r="D71" s="1643"/>
    </row>
    <row r="72" spans="2:13" s="535" customFormat="1" ht="9.75" customHeight="1">
      <c r="C72" s="536"/>
      <c r="D72" s="1644"/>
    </row>
    <row r="73" spans="2:13" s="535" customFormat="1" ht="15" customHeight="1">
      <c r="C73" s="628"/>
      <c r="D73" s="1643"/>
    </row>
    <row r="74" spans="2:13" s="535" customFormat="1" ht="9.75" customHeight="1">
      <c r="C74" s="536"/>
      <c r="D74" s="1644"/>
    </row>
    <row r="75" spans="2:13" s="535" customFormat="1" ht="15" customHeight="1">
      <c r="C75" s="628"/>
      <c r="D75" s="1643"/>
    </row>
    <row r="76" spans="2:13" s="535" customFormat="1" ht="9.75" customHeight="1">
      <c r="D76" s="1644"/>
    </row>
    <row r="77" spans="2:13" s="535" customFormat="1" ht="18" customHeight="1">
      <c r="B77" s="628"/>
      <c r="D77" s="563"/>
    </row>
    <row r="78" spans="2:13" s="535" customFormat="1" ht="15" customHeight="1">
      <c r="B78" s="628"/>
      <c r="C78" s="628"/>
      <c r="D78" s="563"/>
      <c r="E78" s="536"/>
      <c r="F78" s="536"/>
      <c r="G78" s="536"/>
      <c r="H78" s="536"/>
      <c r="I78" s="536"/>
      <c r="J78" s="536"/>
      <c r="K78" s="536"/>
      <c r="L78" s="536"/>
      <c r="M78" s="536"/>
    </row>
    <row r="79" spans="2:13" s="535" customFormat="1" ht="9.75" customHeight="1">
      <c r="B79" s="536"/>
      <c r="C79" s="627"/>
      <c r="D79" s="563"/>
    </row>
    <row r="80" spans="2:13" s="535" customFormat="1" ht="15" customHeight="1">
      <c r="B80" s="628"/>
      <c r="C80" s="628"/>
      <c r="D80" s="563"/>
      <c r="E80" s="536"/>
      <c r="F80" s="536"/>
      <c r="G80" s="536"/>
      <c r="H80" s="536"/>
      <c r="I80" s="536"/>
      <c r="J80" s="536"/>
      <c r="K80" s="536"/>
      <c r="L80" s="536"/>
      <c r="M80" s="536"/>
    </row>
    <row r="81" spans="2:13" s="535" customFormat="1" ht="9.75" customHeight="1">
      <c r="B81" s="536"/>
      <c r="C81" s="627"/>
      <c r="D81" s="563"/>
    </row>
    <row r="82" spans="2:13" s="535" customFormat="1" ht="5.0999999999999996" customHeight="1">
      <c r="D82" s="563"/>
    </row>
    <row r="83" spans="2:13" s="535" customFormat="1" ht="11.1" customHeight="1">
      <c r="D83" s="563"/>
    </row>
    <row r="84" spans="2:13" s="535" customFormat="1" ht="11.1" customHeight="1">
      <c r="C84" s="628"/>
      <c r="D84" s="563"/>
      <c r="E84" s="536"/>
      <c r="F84" s="536"/>
      <c r="G84" s="536"/>
      <c r="H84" s="536"/>
      <c r="I84" s="536"/>
      <c r="J84" s="536"/>
      <c r="K84" s="536"/>
      <c r="L84" s="536"/>
      <c r="M84" s="536"/>
    </row>
    <row r="85" spans="2:13" s="535" customFormat="1" ht="11.25" customHeight="1">
      <c r="C85" s="627"/>
      <c r="D85" s="563"/>
    </row>
    <row r="86" spans="2:13" s="535" customFormat="1" ht="5.25" customHeight="1">
      <c r="D86" s="563"/>
    </row>
    <row r="87" spans="2:13" s="535" customFormat="1" ht="4.1500000000000004" customHeight="1">
      <c r="D87" s="563"/>
      <c r="E87" s="570"/>
      <c r="F87" s="570"/>
      <c r="G87" s="570"/>
      <c r="H87" s="570"/>
      <c r="I87" s="570"/>
      <c r="J87" s="570"/>
      <c r="K87" s="570"/>
      <c r="L87" s="570"/>
      <c r="M87" s="570"/>
    </row>
    <row r="88" spans="2:13" s="535" customFormat="1" ht="11.1" customHeight="1">
      <c r="D88" s="563"/>
    </row>
    <row r="89" spans="2:13" s="535" customFormat="1" ht="10.5" customHeight="1">
      <c r="D89" s="563"/>
    </row>
    <row r="90" spans="2:13" s="535" customFormat="1">
      <c r="D90" s="563"/>
    </row>
    <row r="91" spans="2:13" s="535" customFormat="1">
      <c r="D91" s="563"/>
    </row>
    <row r="92" spans="2:13" s="535" customFormat="1">
      <c r="D92" s="563"/>
    </row>
    <row r="93" spans="2:13" s="535" customFormat="1">
      <c r="D93" s="563"/>
      <c r="E93" s="570"/>
      <c r="F93" s="570"/>
      <c r="G93" s="570"/>
      <c r="H93" s="570"/>
      <c r="I93" s="570"/>
      <c r="J93" s="570"/>
      <c r="K93" s="570"/>
      <c r="L93" s="570"/>
      <c r="M93" s="570"/>
    </row>
    <row r="94" spans="2:13" s="535" customFormat="1">
      <c r="D94" s="563"/>
      <c r="E94" s="570"/>
      <c r="F94" s="570"/>
      <c r="G94" s="570"/>
      <c r="H94" s="570"/>
      <c r="I94" s="570"/>
      <c r="J94" s="570"/>
      <c r="K94" s="570"/>
      <c r="L94" s="570"/>
      <c r="M94" s="570"/>
    </row>
    <row r="95" spans="2:13" s="535" customFormat="1">
      <c r="D95" s="563"/>
      <c r="E95" s="570"/>
      <c r="F95" s="570"/>
      <c r="G95" s="570"/>
      <c r="H95" s="570"/>
      <c r="I95" s="570"/>
      <c r="J95" s="570"/>
      <c r="K95" s="570"/>
      <c r="L95" s="570"/>
      <c r="M95" s="570"/>
    </row>
    <row r="96" spans="2:13" s="535" customFormat="1">
      <c r="D96" s="563"/>
      <c r="E96" s="570"/>
      <c r="F96" s="570"/>
      <c r="G96" s="570"/>
      <c r="H96" s="570"/>
      <c r="I96" s="570"/>
      <c r="J96" s="570"/>
      <c r="K96" s="570"/>
      <c r="L96" s="570"/>
      <c r="M96" s="570"/>
    </row>
    <row r="97" spans="4:13" s="535" customFormat="1">
      <c r="D97" s="563"/>
      <c r="E97" s="570"/>
      <c r="F97" s="570"/>
      <c r="G97" s="570"/>
      <c r="H97" s="570"/>
      <c r="I97" s="570"/>
      <c r="J97" s="570"/>
      <c r="K97" s="570"/>
      <c r="L97" s="570"/>
      <c r="M97" s="570"/>
    </row>
    <row r="98" spans="4:13" s="535" customFormat="1">
      <c r="D98" s="563"/>
      <c r="E98" s="570"/>
      <c r="F98" s="570"/>
      <c r="G98" s="570"/>
      <c r="H98" s="570"/>
      <c r="I98" s="570"/>
      <c r="J98" s="570"/>
      <c r="K98" s="570"/>
      <c r="L98" s="570"/>
      <c r="M98" s="570"/>
    </row>
    <row r="99" spans="4:13" s="535" customFormat="1">
      <c r="D99" s="563"/>
      <c r="E99" s="570"/>
      <c r="F99" s="570"/>
      <c r="G99" s="570"/>
      <c r="H99" s="570"/>
      <c r="I99" s="570"/>
      <c r="J99" s="570"/>
      <c r="K99" s="570"/>
      <c r="L99" s="570"/>
      <c r="M99" s="570"/>
    </row>
    <row r="100" spans="4:13" s="535" customFormat="1">
      <c r="D100" s="563"/>
      <c r="E100" s="570"/>
      <c r="F100" s="570"/>
      <c r="G100" s="570"/>
      <c r="H100" s="570"/>
      <c r="I100" s="570"/>
      <c r="J100" s="570"/>
      <c r="K100" s="570"/>
      <c r="L100" s="570"/>
      <c r="M100" s="570"/>
    </row>
    <row r="101" spans="4:13" s="535" customFormat="1">
      <c r="D101" s="563"/>
      <c r="E101" s="570"/>
      <c r="F101" s="570"/>
      <c r="G101" s="570"/>
      <c r="H101" s="570"/>
      <c r="I101" s="570"/>
      <c r="J101" s="570"/>
      <c r="K101" s="570"/>
      <c r="L101" s="570"/>
      <c r="M101" s="570"/>
    </row>
    <row r="102" spans="4:13" s="535" customFormat="1">
      <c r="D102" s="563"/>
      <c r="E102" s="570"/>
      <c r="F102" s="570"/>
      <c r="G102" s="570"/>
      <c r="H102" s="570"/>
      <c r="I102" s="570"/>
      <c r="J102" s="570"/>
      <c r="K102" s="570"/>
      <c r="L102" s="570"/>
      <c r="M102" s="570"/>
    </row>
    <row r="103" spans="4:13" s="535" customFormat="1">
      <c r="D103" s="563"/>
      <c r="E103" s="570"/>
      <c r="F103" s="570"/>
      <c r="G103" s="570"/>
      <c r="H103" s="570"/>
      <c r="I103" s="570"/>
      <c r="J103" s="570"/>
      <c r="K103" s="570"/>
      <c r="L103" s="570"/>
      <c r="M103" s="570"/>
    </row>
    <row r="104" spans="4:13" s="535" customFormat="1">
      <c r="D104" s="563"/>
      <c r="E104" s="570"/>
      <c r="F104" s="570"/>
      <c r="G104" s="570"/>
      <c r="H104" s="570"/>
      <c r="I104" s="570"/>
      <c r="J104" s="570"/>
      <c r="K104" s="570"/>
      <c r="L104" s="570"/>
      <c r="M104" s="570"/>
    </row>
    <row r="105" spans="4:13" s="535" customFormat="1">
      <c r="D105" s="563"/>
      <c r="E105" s="570"/>
      <c r="F105" s="570"/>
      <c r="G105" s="570"/>
      <c r="H105" s="570"/>
      <c r="I105" s="570"/>
      <c r="J105" s="570"/>
      <c r="K105" s="570"/>
      <c r="L105" s="570"/>
      <c r="M105" s="570"/>
    </row>
    <row r="106" spans="4:13" s="535" customFormat="1">
      <c r="D106" s="563"/>
      <c r="E106" s="570"/>
      <c r="F106" s="570"/>
      <c r="G106" s="570"/>
      <c r="H106" s="570"/>
      <c r="I106" s="570"/>
      <c r="J106" s="570"/>
      <c r="K106" s="570"/>
      <c r="L106" s="570"/>
      <c r="M106" s="570"/>
    </row>
    <row r="107" spans="4:13" s="535" customFormat="1">
      <c r="D107" s="563"/>
      <c r="E107" s="570"/>
      <c r="F107" s="570"/>
      <c r="G107" s="570"/>
      <c r="H107" s="570"/>
      <c r="I107" s="570"/>
      <c r="J107" s="570"/>
      <c r="K107" s="570"/>
      <c r="L107" s="570"/>
      <c r="M107" s="570"/>
    </row>
    <row r="108" spans="4:13" s="535" customFormat="1">
      <c r="D108" s="563"/>
      <c r="E108" s="570"/>
      <c r="F108" s="570"/>
      <c r="G108" s="570"/>
      <c r="H108" s="570"/>
      <c r="I108" s="570"/>
      <c r="J108" s="570"/>
      <c r="K108" s="570"/>
      <c r="L108" s="570"/>
      <c r="M108" s="570"/>
    </row>
    <row r="109" spans="4:13" s="535" customFormat="1">
      <c r="D109" s="563"/>
      <c r="E109" s="570"/>
      <c r="F109" s="570"/>
      <c r="G109" s="570"/>
      <c r="H109" s="570"/>
      <c r="I109" s="570"/>
      <c r="J109" s="570"/>
      <c r="K109" s="570"/>
      <c r="L109" s="570"/>
      <c r="M109" s="570"/>
    </row>
    <row r="110" spans="4:13" s="535" customFormat="1">
      <c r="D110" s="563"/>
      <c r="E110" s="570"/>
      <c r="F110" s="570"/>
      <c r="G110" s="570"/>
      <c r="H110" s="570"/>
      <c r="I110" s="570"/>
      <c r="J110" s="570"/>
      <c r="K110" s="570"/>
      <c r="L110" s="570"/>
      <c r="M110" s="570"/>
    </row>
    <row r="111" spans="4:13" s="535" customFormat="1">
      <c r="D111" s="563"/>
      <c r="E111" s="570"/>
      <c r="F111" s="570"/>
      <c r="G111" s="570"/>
      <c r="H111" s="570"/>
      <c r="I111" s="570"/>
      <c r="J111" s="570"/>
      <c r="K111" s="570"/>
      <c r="L111" s="570"/>
      <c r="M111" s="570"/>
    </row>
    <row r="112" spans="4:13" s="535" customFormat="1">
      <c r="D112" s="563"/>
    </row>
    <row r="113" spans="4:4" s="535" customFormat="1">
      <c r="D113" s="563"/>
    </row>
    <row r="114" spans="4:4" s="535" customFormat="1">
      <c r="D114" s="563"/>
    </row>
    <row r="115" spans="4:4" s="535" customFormat="1">
      <c r="D115" s="563"/>
    </row>
    <row r="116" spans="4:4" s="535" customFormat="1">
      <c r="D116" s="563"/>
    </row>
    <row r="117" spans="4:4" s="535" customFormat="1">
      <c r="D117" s="563"/>
    </row>
    <row r="118" spans="4:4" s="535" customFormat="1">
      <c r="D118" s="563"/>
    </row>
    <row r="119" spans="4:4" s="535" customFormat="1">
      <c r="D119" s="563"/>
    </row>
    <row r="120" spans="4:4" s="535" customForma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</sheetData>
  <mergeCells count="4">
    <mergeCell ref="E10:G10"/>
    <mergeCell ref="E11:G11"/>
    <mergeCell ref="I10:L10"/>
    <mergeCell ref="I11:L11"/>
  </mergeCells>
  <hyperlinks>
    <hyperlink ref="K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H541"/>
  <sheetViews>
    <sheetView showGridLines="0" view="pageBreakPreview" zoomScale="80" zoomScaleNormal="100" zoomScaleSheetLayoutView="80" workbookViewId="0">
      <selection activeCell="G1" sqref="G1:G2"/>
    </sheetView>
  </sheetViews>
  <sheetFormatPr defaultColWidth="7.5703125" defaultRowHeight="16.5"/>
  <cols>
    <col min="1" max="1" width="1.28515625" style="539" customWidth="1"/>
    <col min="2" max="2" width="13.140625" style="539" customWidth="1"/>
    <col min="3" max="3" width="29.140625" style="539" customWidth="1"/>
    <col min="4" max="4" width="9.7109375" style="546" customWidth="1"/>
    <col min="5" max="7" width="19.7109375" style="539" customWidth="1"/>
    <col min="8" max="8" width="1.140625" style="539" customWidth="1"/>
    <col min="9" max="255" width="7.5703125" style="539"/>
    <col min="256" max="256" width="1.28515625" style="539" customWidth="1"/>
    <col min="257" max="257" width="7.5703125" style="539"/>
    <col min="258" max="258" width="38.140625" style="539" customWidth="1"/>
    <col min="259" max="259" width="1.85546875" style="539" customWidth="1"/>
    <col min="260" max="260" width="10.28515625" style="539" customWidth="1"/>
    <col min="261" max="261" width="18.28515625" style="539" customWidth="1"/>
    <col min="262" max="262" width="19" style="539" customWidth="1"/>
    <col min="263" max="263" width="1.7109375" style="539" customWidth="1"/>
    <col min="264" max="264" width="0.7109375" style="539" customWidth="1"/>
    <col min="265" max="511" width="7.5703125" style="539"/>
    <col min="512" max="512" width="1.28515625" style="539" customWidth="1"/>
    <col min="513" max="513" width="7.5703125" style="539"/>
    <col min="514" max="514" width="38.140625" style="539" customWidth="1"/>
    <col min="515" max="515" width="1.85546875" style="539" customWidth="1"/>
    <col min="516" max="516" width="10.28515625" style="539" customWidth="1"/>
    <col min="517" max="517" width="18.28515625" style="539" customWidth="1"/>
    <col min="518" max="518" width="19" style="539" customWidth="1"/>
    <col min="519" max="519" width="1.7109375" style="539" customWidth="1"/>
    <col min="520" max="520" width="0.7109375" style="539" customWidth="1"/>
    <col min="521" max="767" width="7.5703125" style="539"/>
    <col min="768" max="768" width="1.28515625" style="539" customWidth="1"/>
    <col min="769" max="769" width="7.5703125" style="539"/>
    <col min="770" max="770" width="38.140625" style="539" customWidth="1"/>
    <col min="771" max="771" width="1.85546875" style="539" customWidth="1"/>
    <col min="772" max="772" width="10.28515625" style="539" customWidth="1"/>
    <col min="773" max="773" width="18.28515625" style="539" customWidth="1"/>
    <col min="774" max="774" width="19" style="539" customWidth="1"/>
    <col min="775" max="775" width="1.7109375" style="539" customWidth="1"/>
    <col min="776" max="776" width="0.7109375" style="539" customWidth="1"/>
    <col min="777" max="1023" width="7.5703125" style="539"/>
    <col min="1024" max="1024" width="1.28515625" style="539" customWidth="1"/>
    <col min="1025" max="1025" width="7.5703125" style="539"/>
    <col min="1026" max="1026" width="38.140625" style="539" customWidth="1"/>
    <col min="1027" max="1027" width="1.85546875" style="539" customWidth="1"/>
    <col min="1028" max="1028" width="10.28515625" style="539" customWidth="1"/>
    <col min="1029" max="1029" width="18.28515625" style="539" customWidth="1"/>
    <col min="1030" max="1030" width="19" style="539" customWidth="1"/>
    <col min="1031" max="1031" width="1.7109375" style="539" customWidth="1"/>
    <col min="1032" max="1032" width="0.7109375" style="539" customWidth="1"/>
    <col min="1033" max="1279" width="7.5703125" style="539"/>
    <col min="1280" max="1280" width="1.28515625" style="539" customWidth="1"/>
    <col min="1281" max="1281" width="7.5703125" style="539"/>
    <col min="1282" max="1282" width="38.140625" style="539" customWidth="1"/>
    <col min="1283" max="1283" width="1.85546875" style="539" customWidth="1"/>
    <col min="1284" max="1284" width="10.28515625" style="539" customWidth="1"/>
    <col min="1285" max="1285" width="18.28515625" style="539" customWidth="1"/>
    <col min="1286" max="1286" width="19" style="539" customWidth="1"/>
    <col min="1287" max="1287" width="1.7109375" style="539" customWidth="1"/>
    <col min="1288" max="1288" width="0.7109375" style="539" customWidth="1"/>
    <col min="1289" max="1535" width="7.5703125" style="539"/>
    <col min="1536" max="1536" width="1.28515625" style="539" customWidth="1"/>
    <col min="1537" max="1537" width="7.5703125" style="539"/>
    <col min="1538" max="1538" width="38.140625" style="539" customWidth="1"/>
    <col min="1539" max="1539" width="1.85546875" style="539" customWidth="1"/>
    <col min="1540" max="1540" width="10.28515625" style="539" customWidth="1"/>
    <col min="1541" max="1541" width="18.28515625" style="539" customWidth="1"/>
    <col min="1542" max="1542" width="19" style="539" customWidth="1"/>
    <col min="1543" max="1543" width="1.7109375" style="539" customWidth="1"/>
    <col min="1544" max="1544" width="0.7109375" style="539" customWidth="1"/>
    <col min="1545" max="1791" width="7.5703125" style="539"/>
    <col min="1792" max="1792" width="1.28515625" style="539" customWidth="1"/>
    <col min="1793" max="1793" width="7.5703125" style="539"/>
    <col min="1794" max="1794" width="38.140625" style="539" customWidth="1"/>
    <col min="1795" max="1795" width="1.85546875" style="539" customWidth="1"/>
    <col min="1796" max="1796" width="10.28515625" style="539" customWidth="1"/>
    <col min="1797" max="1797" width="18.28515625" style="539" customWidth="1"/>
    <col min="1798" max="1798" width="19" style="539" customWidth="1"/>
    <col min="1799" max="1799" width="1.7109375" style="539" customWidth="1"/>
    <col min="1800" max="1800" width="0.7109375" style="539" customWidth="1"/>
    <col min="1801" max="2047" width="7.5703125" style="539"/>
    <col min="2048" max="2048" width="1.28515625" style="539" customWidth="1"/>
    <col min="2049" max="2049" width="7.5703125" style="539"/>
    <col min="2050" max="2050" width="38.140625" style="539" customWidth="1"/>
    <col min="2051" max="2051" width="1.85546875" style="539" customWidth="1"/>
    <col min="2052" max="2052" width="10.28515625" style="539" customWidth="1"/>
    <col min="2053" max="2053" width="18.28515625" style="539" customWidth="1"/>
    <col min="2054" max="2054" width="19" style="539" customWidth="1"/>
    <col min="2055" max="2055" width="1.7109375" style="539" customWidth="1"/>
    <col min="2056" max="2056" width="0.7109375" style="539" customWidth="1"/>
    <col min="2057" max="2303" width="7.5703125" style="539"/>
    <col min="2304" max="2304" width="1.28515625" style="539" customWidth="1"/>
    <col min="2305" max="2305" width="7.5703125" style="539"/>
    <col min="2306" max="2306" width="38.140625" style="539" customWidth="1"/>
    <col min="2307" max="2307" width="1.85546875" style="539" customWidth="1"/>
    <col min="2308" max="2308" width="10.28515625" style="539" customWidth="1"/>
    <col min="2309" max="2309" width="18.28515625" style="539" customWidth="1"/>
    <col min="2310" max="2310" width="19" style="539" customWidth="1"/>
    <col min="2311" max="2311" width="1.7109375" style="539" customWidth="1"/>
    <col min="2312" max="2312" width="0.7109375" style="539" customWidth="1"/>
    <col min="2313" max="2559" width="7.5703125" style="539"/>
    <col min="2560" max="2560" width="1.28515625" style="539" customWidth="1"/>
    <col min="2561" max="2561" width="7.5703125" style="539"/>
    <col min="2562" max="2562" width="38.140625" style="539" customWidth="1"/>
    <col min="2563" max="2563" width="1.85546875" style="539" customWidth="1"/>
    <col min="2564" max="2564" width="10.28515625" style="539" customWidth="1"/>
    <col min="2565" max="2565" width="18.28515625" style="539" customWidth="1"/>
    <col min="2566" max="2566" width="19" style="539" customWidth="1"/>
    <col min="2567" max="2567" width="1.7109375" style="539" customWidth="1"/>
    <col min="2568" max="2568" width="0.7109375" style="539" customWidth="1"/>
    <col min="2569" max="2815" width="7.5703125" style="539"/>
    <col min="2816" max="2816" width="1.28515625" style="539" customWidth="1"/>
    <col min="2817" max="2817" width="7.5703125" style="539"/>
    <col min="2818" max="2818" width="38.140625" style="539" customWidth="1"/>
    <col min="2819" max="2819" width="1.85546875" style="539" customWidth="1"/>
    <col min="2820" max="2820" width="10.28515625" style="539" customWidth="1"/>
    <col min="2821" max="2821" width="18.28515625" style="539" customWidth="1"/>
    <col min="2822" max="2822" width="19" style="539" customWidth="1"/>
    <col min="2823" max="2823" width="1.7109375" style="539" customWidth="1"/>
    <col min="2824" max="2824" width="0.7109375" style="539" customWidth="1"/>
    <col min="2825" max="3071" width="7.5703125" style="539"/>
    <col min="3072" max="3072" width="1.28515625" style="539" customWidth="1"/>
    <col min="3073" max="3073" width="7.5703125" style="539"/>
    <col min="3074" max="3074" width="38.140625" style="539" customWidth="1"/>
    <col min="3075" max="3075" width="1.85546875" style="539" customWidth="1"/>
    <col min="3076" max="3076" width="10.28515625" style="539" customWidth="1"/>
    <col min="3077" max="3077" width="18.28515625" style="539" customWidth="1"/>
    <col min="3078" max="3078" width="19" style="539" customWidth="1"/>
    <col min="3079" max="3079" width="1.7109375" style="539" customWidth="1"/>
    <col min="3080" max="3080" width="0.7109375" style="539" customWidth="1"/>
    <col min="3081" max="3327" width="7.5703125" style="539"/>
    <col min="3328" max="3328" width="1.28515625" style="539" customWidth="1"/>
    <col min="3329" max="3329" width="7.5703125" style="539"/>
    <col min="3330" max="3330" width="38.140625" style="539" customWidth="1"/>
    <col min="3331" max="3331" width="1.85546875" style="539" customWidth="1"/>
    <col min="3332" max="3332" width="10.28515625" style="539" customWidth="1"/>
    <col min="3333" max="3333" width="18.28515625" style="539" customWidth="1"/>
    <col min="3334" max="3334" width="19" style="539" customWidth="1"/>
    <col min="3335" max="3335" width="1.7109375" style="539" customWidth="1"/>
    <col min="3336" max="3336" width="0.7109375" style="539" customWidth="1"/>
    <col min="3337" max="3583" width="7.5703125" style="539"/>
    <col min="3584" max="3584" width="1.28515625" style="539" customWidth="1"/>
    <col min="3585" max="3585" width="7.5703125" style="539"/>
    <col min="3586" max="3586" width="38.140625" style="539" customWidth="1"/>
    <col min="3587" max="3587" width="1.85546875" style="539" customWidth="1"/>
    <col min="3588" max="3588" width="10.28515625" style="539" customWidth="1"/>
    <col min="3589" max="3589" width="18.28515625" style="539" customWidth="1"/>
    <col min="3590" max="3590" width="19" style="539" customWidth="1"/>
    <col min="3591" max="3591" width="1.7109375" style="539" customWidth="1"/>
    <col min="3592" max="3592" width="0.7109375" style="539" customWidth="1"/>
    <col min="3593" max="3839" width="7.5703125" style="539"/>
    <col min="3840" max="3840" width="1.28515625" style="539" customWidth="1"/>
    <col min="3841" max="3841" width="7.5703125" style="539"/>
    <col min="3842" max="3842" width="38.140625" style="539" customWidth="1"/>
    <col min="3843" max="3843" width="1.85546875" style="539" customWidth="1"/>
    <col min="3844" max="3844" width="10.28515625" style="539" customWidth="1"/>
    <col min="3845" max="3845" width="18.28515625" style="539" customWidth="1"/>
    <col min="3846" max="3846" width="19" style="539" customWidth="1"/>
    <col min="3847" max="3847" width="1.7109375" style="539" customWidth="1"/>
    <col min="3848" max="3848" width="0.7109375" style="539" customWidth="1"/>
    <col min="3849" max="4095" width="7.5703125" style="539"/>
    <col min="4096" max="4096" width="1.28515625" style="539" customWidth="1"/>
    <col min="4097" max="4097" width="7.5703125" style="539"/>
    <col min="4098" max="4098" width="38.140625" style="539" customWidth="1"/>
    <col min="4099" max="4099" width="1.85546875" style="539" customWidth="1"/>
    <col min="4100" max="4100" width="10.28515625" style="539" customWidth="1"/>
    <col min="4101" max="4101" width="18.28515625" style="539" customWidth="1"/>
    <col min="4102" max="4102" width="19" style="539" customWidth="1"/>
    <col min="4103" max="4103" width="1.7109375" style="539" customWidth="1"/>
    <col min="4104" max="4104" width="0.7109375" style="539" customWidth="1"/>
    <col min="4105" max="4351" width="7.5703125" style="539"/>
    <col min="4352" max="4352" width="1.28515625" style="539" customWidth="1"/>
    <col min="4353" max="4353" width="7.5703125" style="539"/>
    <col min="4354" max="4354" width="38.140625" style="539" customWidth="1"/>
    <col min="4355" max="4355" width="1.85546875" style="539" customWidth="1"/>
    <col min="4356" max="4356" width="10.28515625" style="539" customWidth="1"/>
    <col min="4357" max="4357" width="18.28515625" style="539" customWidth="1"/>
    <col min="4358" max="4358" width="19" style="539" customWidth="1"/>
    <col min="4359" max="4359" width="1.7109375" style="539" customWidth="1"/>
    <col min="4360" max="4360" width="0.7109375" style="539" customWidth="1"/>
    <col min="4361" max="4607" width="7.5703125" style="539"/>
    <col min="4608" max="4608" width="1.28515625" style="539" customWidth="1"/>
    <col min="4609" max="4609" width="7.5703125" style="539"/>
    <col min="4610" max="4610" width="38.140625" style="539" customWidth="1"/>
    <col min="4611" max="4611" width="1.85546875" style="539" customWidth="1"/>
    <col min="4612" max="4612" width="10.28515625" style="539" customWidth="1"/>
    <col min="4613" max="4613" width="18.28515625" style="539" customWidth="1"/>
    <col min="4614" max="4614" width="19" style="539" customWidth="1"/>
    <col min="4615" max="4615" width="1.7109375" style="539" customWidth="1"/>
    <col min="4616" max="4616" width="0.7109375" style="539" customWidth="1"/>
    <col min="4617" max="4863" width="7.5703125" style="539"/>
    <col min="4864" max="4864" width="1.28515625" style="539" customWidth="1"/>
    <col min="4865" max="4865" width="7.5703125" style="539"/>
    <col min="4866" max="4866" width="38.140625" style="539" customWidth="1"/>
    <col min="4867" max="4867" width="1.85546875" style="539" customWidth="1"/>
    <col min="4868" max="4868" width="10.28515625" style="539" customWidth="1"/>
    <col min="4869" max="4869" width="18.28515625" style="539" customWidth="1"/>
    <col min="4870" max="4870" width="19" style="539" customWidth="1"/>
    <col min="4871" max="4871" width="1.7109375" style="539" customWidth="1"/>
    <col min="4872" max="4872" width="0.7109375" style="539" customWidth="1"/>
    <col min="4873" max="5119" width="7.5703125" style="539"/>
    <col min="5120" max="5120" width="1.28515625" style="539" customWidth="1"/>
    <col min="5121" max="5121" width="7.5703125" style="539"/>
    <col min="5122" max="5122" width="38.140625" style="539" customWidth="1"/>
    <col min="5123" max="5123" width="1.85546875" style="539" customWidth="1"/>
    <col min="5124" max="5124" width="10.28515625" style="539" customWidth="1"/>
    <col min="5125" max="5125" width="18.28515625" style="539" customWidth="1"/>
    <col min="5126" max="5126" width="19" style="539" customWidth="1"/>
    <col min="5127" max="5127" width="1.7109375" style="539" customWidth="1"/>
    <col min="5128" max="5128" width="0.7109375" style="539" customWidth="1"/>
    <col min="5129" max="5375" width="7.5703125" style="539"/>
    <col min="5376" max="5376" width="1.28515625" style="539" customWidth="1"/>
    <col min="5377" max="5377" width="7.5703125" style="539"/>
    <col min="5378" max="5378" width="38.140625" style="539" customWidth="1"/>
    <col min="5379" max="5379" width="1.85546875" style="539" customWidth="1"/>
    <col min="5380" max="5380" width="10.28515625" style="539" customWidth="1"/>
    <col min="5381" max="5381" width="18.28515625" style="539" customWidth="1"/>
    <col min="5382" max="5382" width="19" style="539" customWidth="1"/>
    <col min="5383" max="5383" width="1.7109375" style="539" customWidth="1"/>
    <col min="5384" max="5384" width="0.7109375" style="539" customWidth="1"/>
    <col min="5385" max="5631" width="7.5703125" style="539"/>
    <col min="5632" max="5632" width="1.28515625" style="539" customWidth="1"/>
    <col min="5633" max="5633" width="7.5703125" style="539"/>
    <col min="5634" max="5634" width="38.140625" style="539" customWidth="1"/>
    <col min="5635" max="5635" width="1.85546875" style="539" customWidth="1"/>
    <col min="5636" max="5636" width="10.28515625" style="539" customWidth="1"/>
    <col min="5637" max="5637" width="18.28515625" style="539" customWidth="1"/>
    <col min="5638" max="5638" width="19" style="539" customWidth="1"/>
    <col min="5639" max="5639" width="1.7109375" style="539" customWidth="1"/>
    <col min="5640" max="5640" width="0.7109375" style="539" customWidth="1"/>
    <col min="5641" max="5887" width="7.5703125" style="539"/>
    <col min="5888" max="5888" width="1.28515625" style="539" customWidth="1"/>
    <col min="5889" max="5889" width="7.5703125" style="539"/>
    <col min="5890" max="5890" width="38.140625" style="539" customWidth="1"/>
    <col min="5891" max="5891" width="1.85546875" style="539" customWidth="1"/>
    <col min="5892" max="5892" width="10.28515625" style="539" customWidth="1"/>
    <col min="5893" max="5893" width="18.28515625" style="539" customWidth="1"/>
    <col min="5894" max="5894" width="19" style="539" customWidth="1"/>
    <col min="5895" max="5895" width="1.7109375" style="539" customWidth="1"/>
    <col min="5896" max="5896" width="0.7109375" style="539" customWidth="1"/>
    <col min="5897" max="6143" width="7.5703125" style="539"/>
    <col min="6144" max="6144" width="1.28515625" style="539" customWidth="1"/>
    <col min="6145" max="6145" width="7.5703125" style="539"/>
    <col min="6146" max="6146" width="38.140625" style="539" customWidth="1"/>
    <col min="6147" max="6147" width="1.85546875" style="539" customWidth="1"/>
    <col min="6148" max="6148" width="10.28515625" style="539" customWidth="1"/>
    <col min="6149" max="6149" width="18.28515625" style="539" customWidth="1"/>
    <col min="6150" max="6150" width="19" style="539" customWidth="1"/>
    <col min="6151" max="6151" width="1.7109375" style="539" customWidth="1"/>
    <col min="6152" max="6152" width="0.7109375" style="539" customWidth="1"/>
    <col min="6153" max="6399" width="7.5703125" style="539"/>
    <col min="6400" max="6400" width="1.28515625" style="539" customWidth="1"/>
    <col min="6401" max="6401" width="7.5703125" style="539"/>
    <col min="6402" max="6402" width="38.140625" style="539" customWidth="1"/>
    <col min="6403" max="6403" width="1.85546875" style="539" customWidth="1"/>
    <col min="6404" max="6404" width="10.28515625" style="539" customWidth="1"/>
    <col min="6405" max="6405" width="18.28515625" style="539" customWidth="1"/>
    <col min="6406" max="6406" width="19" style="539" customWidth="1"/>
    <col min="6407" max="6407" width="1.7109375" style="539" customWidth="1"/>
    <col min="6408" max="6408" width="0.7109375" style="539" customWidth="1"/>
    <col min="6409" max="6655" width="7.5703125" style="539"/>
    <col min="6656" max="6656" width="1.28515625" style="539" customWidth="1"/>
    <col min="6657" max="6657" width="7.5703125" style="539"/>
    <col min="6658" max="6658" width="38.140625" style="539" customWidth="1"/>
    <col min="6659" max="6659" width="1.85546875" style="539" customWidth="1"/>
    <col min="6660" max="6660" width="10.28515625" style="539" customWidth="1"/>
    <col min="6661" max="6661" width="18.28515625" style="539" customWidth="1"/>
    <col min="6662" max="6662" width="19" style="539" customWidth="1"/>
    <col min="6663" max="6663" width="1.7109375" style="539" customWidth="1"/>
    <col min="6664" max="6664" width="0.7109375" style="539" customWidth="1"/>
    <col min="6665" max="6911" width="7.5703125" style="539"/>
    <col min="6912" max="6912" width="1.28515625" style="539" customWidth="1"/>
    <col min="6913" max="6913" width="7.5703125" style="539"/>
    <col min="6914" max="6914" width="38.140625" style="539" customWidth="1"/>
    <col min="6915" max="6915" width="1.85546875" style="539" customWidth="1"/>
    <col min="6916" max="6916" width="10.28515625" style="539" customWidth="1"/>
    <col min="6917" max="6917" width="18.28515625" style="539" customWidth="1"/>
    <col min="6918" max="6918" width="19" style="539" customWidth="1"/>
    <col min="6919" max="6919" width="1.7109375" style="539" customWidth="1"/>
    <col min="6920" max="6920" width="0.7109375" style="539" customWidth="1"/>
    <col min="6921" max="7167" width="7.5703125" style="539"/>
    <col min="7168" max="7168" width="1.28515625" style="539" customWidth="1"/>
    <col min="7169" max="7169" width="7.5703125" style="539"/>
    <col min="7170" max="7170" width="38.140625" style="539" customWidth="1"/>
    <col min="7171" max="7171" width="1.85546875" style="539" customWidth="1"/>
    <col min="7172" max="7172" width="10.28515625" style="539" customWidth="1"/>
    <col min="7173" max="7173" width="18.28515625" style="539" customWidth="1"/>
    <col min="7174" max="7174" width="19" style="539" customWidth="1"/>
    <col min="7175" max="7175" width="1.7109375" style="539" customWidth="1"/>
    <col min="7176" max="7176" width="0.7109375" style="539" customWidth="1"/>
    <col min="7177" max="7423" width="7.5703125" style="539"/>
    <col min="7424" max="7424" width="1.28515625" style="539" customWidth="1"/>
    <col min="7425" max="7425" width="7.5703125" style="539"/>
    <col min="7426" max="7426" width="38.140625" style="539" customWidth="1"/>
    <col min="7427" max="7427" width="1.85546875" style="539" customWidth="1"/>
    <col min="7428" max="7428" width="10.28515625" style="539" customWidth="1"/>
    <col min="7429" max="7429" width="18.28515625" style="539" customWidth="1"/>
    <col min="7430" max="7430" width="19" style="539" customWidth="1"/>
    <col min="7431" max="7431" width="1.7109375" style="539" customWidth="1"/>
    <col min="7432" max="7432" width="0.7109375" style="539" customWidth="1"/>
    <col min="7433" max="7679" width="7.5703125" style="539"/>
    <col min="7680" max="7680" width="1.28515625" style="539" customWidth="1"/>
    <col min="7681" max="7681" width="7.5703125" style="539"/>
    <col min="7682" max="7682" width="38.140625" style="539" customWidth="1"/>
    <col min="7683" max="7683" width="1.85546875" style="539" customWidth="1"/>
    <col min="7684" max="7684" width="10.28515625" style="539" customWidth="1"/>
    <col min="7685" max="7685" width="18.28515625" style="539" customWidth="1"/>
    <col min="7686" max="7686" width="19" style="539" customWidth="1"/>
    <col min="7687" max="7687" width="1.7109375" style="539" customWidth="1"/>
    <col min="7688" max="7688" width="0.7109375" style="539" customWidth="1"/>
    <col min="7689" max="7935" width="7.5703125" style="539"/>
    <col min="7936" max="7936" width="1.28515625" style="539" customWidth="1"/>
    <col min="7937" max="7937" width="7.5703125" style="539"/>
    <col min="7938" max="7938" width="38.140625" style="539" customWidth="1"/>
    <col min="7939" max="7939" width="1.85546875" style="539" customWidth="1"/>
    <col min="7940" max="7940" width="10.28515625" style="539" customWidth="1"/>
    <col min="7941" max="7941" width="18.28515625" style="539" customWidth="1"/>
    <col min="7942" max="7942" width="19" style="539" customWidth="1"/>
    <col min="7943" max="7943" width="1.7109375" style="539" customWidth="1"/>
    <col min="7944" max="7944" width="0.7109375" style="539" customWidth="1"/>
    <col min="7945" max="8191" width="7.5703125" style="539"/>
    <col min="8192" max="8192" width="1.28515625" style="539" customWidth="1"/>
    <col min="8193" max="8193" width="7.5703125" style="539"/>
    <col min="8194" max="8194" width="38.140625" style="539" customWidth="1"/>
    <col min="8195" max="8195" width="1.85546875" style="539" customWidth="1"/>
    <col min="8196" max="8196" width="10.28515625" style="539" customWidth="1"/>
    <col min="8197" max="8197" width="18.28515625" style="539" customWidth="1"/>
    <col min="8198" max="8198" width="19" style="539" customWidth="1"/>
    <col min="8199" max="8199" width="1.7109375" style="539" customWidth="1"/>
    <col min="8200" max="8200" width="0.7109375" style="539" customWidth="1"/>
    <col min="8201" max="8447" width="7.5703125" style="539"/>
    <col min="8448" max="8448" width="1.28515625" style="539" customWidth="1"/>
    <col min="8449" max="8449" width="7.5703125" style="539"/>
    <col min="8450" max="8450" width="38.140625" style="539" customWidth="1"/>
    <col min="8451" max="8451" width="1.85546875" style="539" customWidth="1"/>
    <col min="8452" max="8452" width="10.28515625" style="539" customWidth="1"/>
    <col min="8453" max="8453" width="18.28515625" style="539" customWidth="1"/>
    <col min="8454" max="8454" width="19" style="539" customWidth="1"/>
    <col min="8455" max="8455" width="1.7109375" style="539" customWidth="1"/>
    <col min="8456" max="8456" width="0.7109375" style="539" customWidth="1"/>
    <col min="8457" max="8703" width="7.5703125" style="539"/>
    <col min="8704" max="8704" width="1.28515625" style="539" customWidth="1"/>
    <col min="8705" max="8705" width="7.5703125" style="539"/>
    <col min="8706" max="8706" width="38.140625" style="539" customWidth="1"/>
    <col min="8707" max="8707" width="1.85546875" style="539" customWidth="1"/>
    <col min="8708" max="8708" width="10.28515625" style="539" customWidth="1"/>
    <col min="8709" max="8709" width="18.28515625" style="539" customWidth="1"/>
    <col min="8710" max="8710" width="19" style="539" customWidth="1"/>
    <col min="8711" max="8711" width="1.7109375" style="539" customWidth="1"/>
    <col min="8712" max="8712" width="0.7109375" style="539" customWidth="1"/>
    <col min="8713" max="8959" width="7.5703125" style="539"/>
    <col min="8960" max="8960" width="1.28515625" style="539" customWidth="1"/>
    <col min="8961" max="8961" width="7.5703125" style="539"/>
    <col min="8962" max="8962" width="38.140625" style="539" customWidth="1"/>
    <col min="8963" max="8963" width="1.85546875" style="539" customWidth="1"/>
    <col min="8964" max="8964" width="10.28515625" style="539" customWidth="1"/>
    <col min="8965" max="8965" width="18.28515625" style="539" customWidth="1"/>
    <col min="8966" max="8966" width="19" style="539" customWidth="1"/>
    <col min="8967" max="8967" width="1.7109375" style="539" customWidth="1"/>
    <col min="8968" max="8968" width="0.7109375" style="539" customWidth="1"/>
    <col min="8969" max="9215" width="7.5703125" style="539"/>
    <col min="9216" max="9216" width="1.28515625" style="539" customWidth="1"/>
    <col min="9217" max="9217" width="7.5703125" style="539"/>
    <col min="9218" max="9218" width="38.140625" style="539" customWidth="1"/>
    <col min="9219" max="9219" width="1.85546875" style="539" customWidth="1"/>
    <col min="9220" max="9220" width="10.28515625" style="539" customWidth="1"/>
    <col min="9221" max="9221" width="18.28515625" style="539" customWidth="1"/>
    <col min="9222" max="9222" width="19" style="539" customWidth="1"/>
    <col min="9223" max="9223" width="1.7109375" style="539" customWidth="1"/>
    <col min="9224" max="9224" width="0.7109375" style="539" customWidth="1"/>
    <col min="9225" max="9471" width="7.5703125" style="539"/>
    <col min="9472" max="9472" width="1.28515625" style="539" customWidth="1"/>
    <col min="9473" max="9473" width="7.5703125" style="539"/>
    <col min="9474" max="9474" width="38.140625" style="539" customWidth="1"/>
    <col min="9475" max="9475" width="1.85546875" style="539" customWidth="1"/>
    <col min="9476" max="9476" width="10.28515625" style="539" customWidth="1"/>
    <col min="9477" max="9477" width="18.28515625" style="539" customWidth="1"/>
    <col min="9478" max="9478" width="19" style="539" customWidth="1"/>
    <col min="9479" max="9479" width="1.7109375" style="539" customWidth="1"/>
    <col min="9480" max="9480" width="0.7109375" style="539" customWidth="1"/>
    <col min="9481" max="9727" width="7.5703125" style="539"/>
    <col min="9728" max="9728" width="1.28515625" style="539" customWidth="1"/>
    <col min="9729" max="9729" width="7.5703125" style="539"/>
    <col min="9730" max="9730" width="38.140625" style="539" customWidth="1"/>
    <col min="9731" max="9731" width="1.85546875" style="539" customWidth="1"/>
    <col min="9732" max="9732" width="10.28515625" style="539" customWidth="1"/>
    <col min="9733" max="9733" width="18.28515625" style="539" customWidth="1"/>
    <col min="9734" max="9734" width="19" style="539" customWidth="1"/>
    <col min="9735" max="9735" width="1.7109375" style="539" customWidth="1"/>
    <col min="9736" max="9736" width="0.7109375" style="539" customWidth="1"/>
    <col min="9737" max="9983" width="7.5703125" style="539"/>
    <col min="9984" max="9984" width="1.28515625" style="539" customWidth="1"/>
    <col min="9985" max="9985" width="7.5703125" style="539"/>
    <col min="9986" max="9986" width="38.140625" style="539" customWidth="1"/>
    <col min="9987" max="9987" width="1.85546875" style="539" customWidth="1"/>
    <col min="9988" max="9988" width="10.28515625" style="539" customWidth="1"/>
    <col min="9989" max="9989" width="18.28515625" style="539" customWidth="1"/>
    <col min="9990" max="9990" width="19" style="539" customWidth="1"/>
    <col min="9991" max="9991" width="1.7109375" style="539" customWidth="1"/>
    <col min="9992" max="9992" width="0.7109375" style="539" customWidth="1"/>
    <col min="9993" max="10239" width="7.5703125" style="539"/>
    <col min="10240" max="10240" width="1.28515625" style="539" customWidth="1"/>
    <col min="10241" max="10241" width="7.5703125" style="539"/>
    <col min="10242" max="10242" width="38.140625" style="539" customWidth="1"/>
    <col min="10243" max="10243" width="1.85546875" style="539" customWidth="1"/>
    <col min="10244" max="10244" width="10.28515625" style="539" customWidth="1"/>
    <col min="10245" max="10245" width="18.28515625" style="539" customWidth="1"/>
    <col min="10246" max="10246" width="19" style="539" customWidth="1"/>
    <col min="10247" max="10247" width="1.7109375" style="539" customWidth="1"/>
    <col min="10248" max="10248" width="0.7109375" style="539" customWidth="1"/>
    <col min="10249" max="10495" width="7.5703125" style="539"/>
    <col min="10496" max="10496" width="1.28515625" style="539" customWidth="1"/>
    <col min="10497" max="10497" width="7.5703125" style="539"/>
    <col min="10498" max="10498" width="38.140625" style="539" customWidth="1"/>
    <col min="10499" max="10499" width="1.85546875" style="539" customWidth="1"/>
    <col min="10500" max="10500" width="10.28515625" style="539" customWidth="1"/>
    <col min="10501" max="10501" width="18.28515625" style="539" customWidth="1"/>
    <col min="10502" max="10502" width="19" style="539" customWidth="1"/>
    <col min="10503" max="10503" width="1.7109375" style="539" customWidth="1"/>
    <col min="10504" max="10504" width="0.7109375" style="539" customWidth="1"/>
    <col min="10505" max="10751" width="7.5703125" style="539"/>
    <col min="10752" max="10752" width="1.28515625" style="539" customWidth="1"/>
    <col min="10753" max="10753" width="7.5703125" style="539"/>
    <col min="10754" max="10754" width="38.140625" style="539" customWidth="1"/>
    <col min="10755" max="10755" width="1.85546875" style="539" customWidth="1"/>
    <col min="10756" max="10756" width="10.28515625" style="539" customWidth="1"/>
    <col min="10757" max="10757" width="18.28515625" style="539" customWidth="1"/>
    <col min="10758" max="10758" width="19" style="539" customWidth="1"/>
    <col min="10759" max="10759" width="1.7109375" style="539" customWidth="1"/>
    <col min="10760" max="10760" width="0.7109375" style="539" customWidth="1"/>
    <col min="10761" max="11007" width="7.5703125" style="539"/>
    <col min="11008" max="11008" width="1.28515625" style="539" customWidth="1"/>
    <col min="11009" max="11009" width="7.5703125" style="539"/>
    <col min="11010" max="11010" width="38.140625" style="539" customWidth="1"/>
    <col min="11011" max="11011" width="1.85546875" style="539" customWidth="1"/>
    <col min="11012" max="11012" width="10.28515625" style="539" customWidth="1"/>
    <col min="11013" max="11013" width="18.28515625" style="539" customWidth="1"/>
    <col min="11014" max="11014" width="19" style="539" customWidth="1"/>
    <col min="11015" max="11015" width="1.7109375" style="539" customWidth="1"/>
    <col min="11016" max="11016" width="0.7109375" style="539" customWidth="1"/>
    <col min="11017" max="11263" width="7.5703125" style="539"/>
    <col min="11264" max="11264" width="1.28515625" style="539" customWidth="1"/>
    <col min="11265" max="11265" width="7.5703125" style="539"/>
    <col min="11266" max="11266" width="38.140625" style="539" customWidth="1"/>
    <col min="11267" max="11267" width="1.85546875" style="539" customWidth="1"/>
    <col min="11268" max="11268" width="10.28515625" style="539" customWidth="1"/>
    <col min="11269" max="11269" width="18.28515625" style="539" customWidth="1"/>
    <col min="11270" max="11270" width="19" style="539" customWidth="1"/>
    <col min="11271" max="11271" width="1.7109375" style="539" customWidth="1"/>
    <col min="11272" max="11272" width="0.7109375" style="539" customWidth="1"/>
    <col min="11273" max="11519" width="7.5703125" style="539"/>
    <col min="11520" max="11520" width="1.28515625" style="539" customWidth="1"/>
    <col min="11521" max="11521" width="7.5703125" style="539"/>
    <col min="11522" max="11522" width="38.140625" style="539" customWidth="1"/>
    <col min="11523" max="11523" width="1.85546875" style="539" customWidth="1"/>
    <col min="11524" max="11524" width="10.28515625" style="539" customWidth="1"/>
    <col min="11525" max="11525" width="18.28515625" style="539" customWidth="1"/>
    <col min="11526" max="11526" width="19" style="539" customWidth="1"/>
    <col min="11527" max="11527" width="1.7109375" style="539" customWidth="1"/>
    <col min="11528" max="11528" width="0.7109375" style="539" customWidth="1"/>
    <col min="11529" max="11775" width="7.5703125" style="539"/>
    <col min="11776" max="11776" width="1.28515625" style="539" customWidth="1"/>
    <col min="11777" max="11777" width="7.5703125" style="539"/>
    <col min="11778" max="11778" width="38.140625" style="539" customWidth="1"/>
    <col min="11779" max="11779" width="1.85546875" style="539" customWidth="1"/>
    <col min="11780" max="11780" width="10.28515625" style="539" customWidth="1"/>
    <col min="11781" max="11781" width="18.28515625" style="539" customWidth="1"/>
    <col min="11782" max="11782" width="19" style="539" customWidth="1"/>
    <col min="11783" max="11783" width="1.7109375" style="539" customWidth="1"/>
    <col min="11784" max="11784" width="0.7109375" style="539" customWidth="1"/>
    <col min="11785" max="12031" width="7.5703125" style="539"/>
    <col min="12032" max="12032" width="1.28515625" style="539" customWidth="1"/>
    <col min="12033" max="12033" width="7.5703125" style="539"/>
    <col min="12034" max="12034" width="38.140625" style="539" customWidth="1"/>
    <col min="12035" max="12035" width="1.85546875" style="539" customWidth="1"/>
    <col min="12036" max="12036" width="10.28515625" style="539" customWidth="1"/>
    <col min="12037" max="12037" width="18.28515625" style="539" customWidth="1"/>
    <col min="12038" max="12038" width="19" style="539" customWidth="1"/>
    <col min="12039" max="12039" width="1.7109375" style="539" customWidth="1"/>
    <col min="12040" max="12040" width="0.7109375" style="539" customWidth="1"/>
    <col min="12041" max="12287" width="7.5703125" style="539"/>
    <col min="12288" max="12288" width="1.28515625" style="539" customWidth="1"/>
    <col min="12289" max="12289" width="7.5703125" style="539"/>
    <col min="12290" max="12290" width="38.140625" style="539" customWidth="1"/>
    <col min="12291" max="12291" width="1.85546875" style="539" customWidth="1"/>
    <col min="12292" max="12292" width="10.28515625" style="539" customWidth="1"/>
    <col min="12293" max="12293" width="18.28515625" style="539" customWidth="1"/>
    <col min="12294" max="12294" width="19" style="539" customWidth="1"/>
    <col min="12295" max="12295" width="1.7109375" style="539" customWidth="1"/>
    <col min="12296" max="12296" width="0.7109375" style="539" customWidth="1"/>
    <col min="12297" max="12543" width="7.5703125" style="539"/>
    <col min="12544" max="12544" width="1.28515625" style="539" customWidth="1"/>
    <col min="12545" max="12545" width="7.5703125" style="539"/>
    <col min="12546" max="12546" width="38.140625" style="539" customWidth="1"/>
    <col min="12547" max="12547" width="1.85546875" style="539" customWidth="1"/>
    <col min="12548" max="12548" width="10.28515625" style="539" customWidth="1"/>
    <col min="12549" max="12549" width="18.28515625" style="539" customWidth="1"/>
    <col min="12550" max="12550" width="19" style="539" customWidth="1"/>
    <col min="12551" max="12551" width="1.7109375" style="539" customWidth="1"/>
    <col min="12552" max="12552" width="0.7109375" style="539" customWidth="1"/>
    <col min="12553" max="12799" width="7.5703125" style="539"/>
    <col min="12800" max="12800" width="1.28515625" style="539" customWidth="1"/>
    <col min="12801" max="12801" width="7.5703125" style="539"/>
    <col min="12802" max="12802" width="38.140625" style="539" customWidth="1"/>
    <col min="12803" max="12803" width="1.85546875" style="539" customWidth="1"/>
    <col min="12804" max="12804" width="10.28515625" style="539" customWidth="1"/>
    <col min="12805" max="12805" width="18.28515625" style="539" customWidth="1"/>
    <col min="12806" max="12806" width="19" style="539" customWidth="1"/>
    <col min="12807" max="12807" width="1.7109375" style="539" customWidth="1"/>
    <col min="12808" max="12808" width="0.7109375" style="539" customWidth="1"/>
    <col min="12809" max="13055" width="7.5703125" style="539"/>
    <col min="13056" max="13056" width="1.28515625" style="539" customWidth="1"/>
    <col min="13057" max="13057" width="7.5703125" style="539"/>
    <col min="13058" max="13058" width="38.140625" style="539" customWidth="1"/>
    <col min="13059" max="13059" width="1.85546875" style="539" customWidth="1"/>
    <col min="13060" max="13060" width="10.28515625" style="539" customWidth="1"/>
    <col min="13061" max="13061" width="18.28515625" style="539" customWidth="1"/>
    <col min="13062" max="13062" width="19" style="539" customWidth="1"/>
    <col min="13063" max="13063" width="1.7109375" style="539" customWidth="1"/>
    <col min="13064" max="13064" width="0.7109375" style="539" customWidth="1"/>
    <col min="13065" max="13311" width="7.5703125" style="539"/>
    <col min="13312" max="13312" width="1.28515625" style="539" customWidth="1"/>
    <col min="13313" max="13313" width="7.5703125" style="539"/>
    <col min="13314" max="13314" width="38.140625" style="539" customWidth="1"/>
    <col min="13315" max="13315" width="1.85546875" style="539" customWidth="1"/>
    <col min="13316" max="13316" width="10.28515625" style="539" customWidth="1"/>
    <col min="13317" max="13317" width="18.28515625" style="539" customWidth="1"/>
    <col min="13318" max="13318" width="19" style="539" customWidth="1"/>
    <col min="13319" max="13319" width="1.7109375" style="539" customWidth="1"/>
    <col min="13320" max="13320" width="0.7109375" style="539" customWidth="1"/>
    <col min="13321" max="13567" width="7.5703125" style="539"/>
    <col min="13568" max="13568" width="1.28515625" style="539" customWidth="1"/>
    <col min="13569" max="13569" width="7.5703125" style="539"/>
    <col min="13570" max="13570" width="38.140625" style="539" customWidth="1"/>
    <col min="13571" max="13571" width="1.85546875" style="539" customWidth="1"/>
    <col min="13572" max="13572" width="10.28515625" style="539" customWidth="1"/>
    <col min="13573" max="13573" width="18.28515625" style="539" customWidth="1"/>
    <col min="13574" max="13574" width="19" style="539" customWidth="1"/>
    <col min="13575" max="13575" width="1.7109375" style="539" customWidth="1"/>
    <col min="13576" max="13576" width="0.7109375" style="539" customWidth="1"/>
    <col min="13577" max="13823" width="7.5703125" style="539"/>
    <col min="13824" max="13824" width="1.28515625" style="539" customWidth="1"/>
    <col min="13825" max="13825" width="7.5703125" style="539"/>
    <col min="13826" max="13826" width="38.140625" style="539" customWidth="1"/>
    <col min="13827" max="13827" width="1.85546875" style="539" customWidth="1"/>
    <col min="13828" max="13828" width="10.28515625" style="539" customWidth="1"/>
    <col min="13829" max="13829" width="18.28515625" style="539" customWidth="1"/>
    <col min="13830" max="13830" width="19" style="539" customWidth="1"/>
    <col min="13831" max="13831" width="1.7109375" style="539" customWidth="1"/>
    <col min="13832" max="13832" width="0.7109375" style="539" customWidth="1"/>
    <col min="13833" max="14079" width="7.5703125" style="539"/>
    <col min="14080" max="14080" width="1.28515625" style="539" customWidth="1"/>
    <col min="14081" max="14081" width="7.5703125" style="539"/>
    <col min="14082" max="14082" width="38.140625" style="539" customWidth="1"/>
    <col min="14083" max="14083" width="1.85546875" style="539" customWidth="1"/>
    <col min="14084" max="14084" width="10.28515625" style="539" customWidth="1"/>
    <col min="14085" max="14085" width="18.28515625" style="539" customWidth="1"/>
    <col min="14086" max="14086" width="19" style="539" customWidth="1"/>
    <col min="14087" max="14087" width="1.7109375" style="539" customWidth="1"/>
    <col min="14088" max="14088" width="0.7109375" style="539" customWidth="1"/>
    <col min="14089" max="14335" width="7.5703125" style="539"/>
    <col min="14336" max="14336" width="1.28515625" style="539" customWidth="1"/>
    <col min="14337" max="14337" width="7.5703125" style="539"/>
    <col min="14338" max="14338" width="38.140625" style="539" customWidth="1"/>
    <col min="14339" max="14339" width="1.85546875" style="539" customWidth="1"/>
    <col min="14340" max="14340" width="10.28515625" style="539" customWidth="1"/>
    <col min="14341" max="14341" width="18.28515625" style="539" customWidth="1"/>
    <col min="14342" max="14342" width="19" style="539" customWidth="1"/>
    <col min="14343" max="14343" width="1.7109375" style="539" customWidth="1"/>
    <col min="14344" max="14344" width="0.7109375" style="539" customWidth="1"/>
    <col min="14345" max="14591" width="7.5703125" style="539"/>
    <col min="14592" max="14592" width="1.28515625" style="539" customWidth="1"/>
    <col min="14593" max="14593" width="7.5703125" style="539"/>
    <col min="14594" max="14594" width="38.140625" style="539" customWidth="1"/>
    <col min="14595" max="14595" width="1.85546875" style="539" customWidth="1"/>
    <col min="14596" max="14596" width="10.28515625" style="539" customWidth="1"/>
    <col min="14597" max="14597" width="18.28515625" style="539" customWidth="1"/>
    <col min="14598" max="14598" width="19" style="539" customWidth="1"/>
    <col min="14599" max="14599" width="1.7109375" style="539" customWidth="1"/>
    <col min="14600" max="14600" width="0.7109375" style="539" customWidth="1"/>
    <col min="14601" max="14847" width="7.5703125" style="539"/>
    <col min="14848" max="14848" width="1.28515625" style="539" customWidth="1"/>
    <col min="14849" max="14849" width="7.5703125" style="539"/>
    <col min="14850" max="14850" width="38.140625" style="539" customWidth="1"/>
    <col min="14851" max="14851" width="1.85546875" style="539" customWidth="1"/>
    <col min="14852" max="14852" width="10.28515625" style="539" customWidth="1"/>
    <col min="14853" max="14853" width="18.28515625" style="539" customWidth="1"/>
    <col min="14854" max="14854" width="19" style="539" customWidth="1"/>
    <col min="14855" max="14855" width="1.7109375" style="539" customWidth="1"/>
    <col min="14856" max="14856" width="0.7109375" style="539" customWidth="1"/>
    <col min="14857" max="15103" width="7.5703125" style="539"/>
    <col min="15104" max="15104" width="1.28515625" style="539" customWidth="1"/>
    <col min="15105" max="15105" width="7.5703125" style="539"/>
    <col min="15106" max="15106" width="38.140625" style="539" customWidth="1"/>
    <col min="15107" max="15107" width="1.85546875" style="539" customWidth="1"/>
    <col min="15108" max="15108" width="10.28515625" style="539" customWidth="1"/>
    <col min="15109" max="15109" width="18.28515625" style="539" customWidth="1"/>
    <col min="15110" max="15110" width="19" style="539" customWidth="1"/>
    <col min="15111" max="15111" width="1.7109375" style="539" customWidth="1"/>
    <col min="15112" max="15112" width="0.7109375" style="539" customWidth="1"/>
    <col min="15113" max="15359" width="7.5703125" style="539"/>
    <col min="15360" max="15360" width="1.28515625" style="539" customWidth="1"/>
    <col min="15361" max="15361" width="7.5703125" style="539"/>
    <col min="15362" max="15362" width="38.140625" style="539" customWidth="1"/>
    <col min="15363" max="15363" width="1.85546875" style="539" customWidth="1"/>
    <col min="15364" max="15364" width="10.28515625" style="539" customWidth="1"/>
    <col min="15365" max="15365" width="18.28515625" style="539" customWidth="1"/>
    <col min="15366" max="15366" width="19" style="539" customWidth="1"/>
    <col min="15367" max="15367" width="1.7109375" style="539" customWidth="1"/>
    <col min="15368" max="15368" width="0.7109375" style="539" customWidth="1"/>
    <col min="15369" max="15615" width="7.5703125" style="539"/>
    <col min="15616" max="15616" width="1.28515625" style="539" customWidth="1"/>
    <col min="15617" max="15617" width="7.5703125" style="539"/>
    <col min="15618" max="15618" width="38.140625" style="539" customWidth="1"/>
    <col min="15619" max="15619" width="1.85546875" style="539" customWidth="1"/>
    <col min="15620" max="15620" width="10.28515625" style="539" customWidth="1"/>
    <col min="15621" max="15621" width="18.28515625" style="539" customWidth="1"/>
    <col min="15622" max="15622" width="19" style="539" customWidth="1"/>
    <col min="15623" max="15623" width="1.7109375" style="539" customWidth="1"/>
    <col min="15624" max="15624" width="0.7109375" style="539" customWidth="1"/>
    <col min="15625" max="15871" width="7.5703125" style="539"/>
    <col min="15872" max="15872" width="1.28515625" style="539" customWidth="1"/>
    <col min="15873" max="15873" width="7.5703125" style="539"/>
    <col min="15874" max="15874" width="38.140625" style="539" customWidth="1"/>
    <col min="15875" max="15875" width="1.85546875" style="539" customWidth="1"/>
    <col min="15876" max="15876" width="10.28515625" style="539" customWidth="1"/>
    <col min="15877" max="15877" width="18.28515625" style="539" customWidth="1"/>
    <col min="15878" max="15878" width="19" style="539" customWidth="1"/>
    <col min="15879" max="15879" width="1.7109375" style="539" customWidth="1"/>
    <col min="15880" max="15880" width="0.7109375" style="539" customWidth="1"/>
    <col min="15881" max="16127" width="7.5703125" style="539"/>
    <col min="16128" max="16128" width="1.28515625" style="539" customWidth="1"/>
    <col min="16129" max="16129" width="7.5703125" style="539"/>
    <col min="16130" max="16130" width="38.140625" style="539" customWidth="1"/>
    <col min="16131" max="16131" width="1.85546875" style="539" customWidth="1"/>
    <col min="16132" max="16132" width="10.28515625" style="539" customWidth="1"/>
    <col min="16133" max="16133" width="18.28515625" style="539" customWidth="1"/>
    <col min="16134" max="16134" width="19" style="539" customWidth="1"/>
    <col min="16135" max="16135" width="1.7109375" style="539" customWidth="1"/>
    <col min="16136" max="16136" width="0.7109375" style="539" customWidth="1"/>
    <col min="16137" max="16384" width="7.5703125" style="539"/>
  </cols>
  <sheetData>
    <row r="1" spans="1:8">
      <c r="G1" s="2380" t="s">
        <v>110</v>
      </c>
    </row>
    <row r="2" spans="1:8">
      <c r="G2" s="2381" t="s">
        <v>111</v>
      </c>
    </row>
    <row r="4" spans="1:8" s="598" customFormat="1" ht="15" customHeight="1">
      <c r="B4" s="540" t="s">
        <v>1465</v>
      </c>
      <c r="C4" s="541" t="s">
        <v>884</v>
      </c>
      <c r="D4" s="626"/>
    </row>
    <row r="5" spans="1:8" s="598" customFormat="1" ht="15" customHeight="1">
      <c r="B5" s="1964"/>
      <c r="C5" s="541" t="s">
        <v>1375</v>
      </c>
      <c r="D5" s="626"/>
    </row>
    <row r="6" spans="1:8" s="1948" customFormat="1" ht="15" customHeight="1">
      <c r="B6" s="1945" t="s">
        <v>1466</v>
      </c>
      <c r="C6" s="1946" t="s">
        <v>885</v>
      </c>
      <c r="D6" s="1949"/>
    </row>
    <row r="7" spans="1:8" s="598" customFormat="1" ht="15" customHeight="1">
      <c r="B7" s="543"/>
      <c r="C7" s="544" t="s">
        <v>1376</v>
      </c>
      <c r="D7" s="626"/>
    </row>
    <row r="8" spans="1:8" ht="10.15" customHeight="1" thickBot="1">
      <c r="A8" s="544"/>
    </row>
    <row r="9" spans="1:8" ht="3.75" customHeight="1" thickTop="1">
      <c r="A9" s="596"/>
      <c r="B9" s="596"/>
      <c r="C9" s="596"/>
      <c r="D9" s="597"/>
      <c r="E9" s="596"/>
      <c r="F9" s="596"/>
      <c r="G9" s="596"/>
      <c r="H9" s="596"/>
    </row>
    <row r="10" spans="1:8" ht="14.25" customHeight="1">
      <c r="A10" s="535"/>
      <c r="B10" s="628" t="s">
        <v>702</v>
      </c>
      <c r="C10" s="606"/>
      <c r="D10" s="629" t="s">
        <v>1</v>
      </c>
      <c r="E10" s="2361" t="s">
        <v>2</v>
      </c>
      <c r="F10" s="2361"/>
      <c r="G10" s="2361"/>
      <c r="H10" s="535"/>
    </row>
    <row r="11" spans="1:8">
      <c r="A11" s="535"/>
      <c r="B11" s="627" t="s">
        <v>705</v>
      </c>
      <c r="C11" s="606"/>
      <c r="D11" s="630" t="s">
        <v>6</v>
      </c>
      <c r="E11" s="2362" t="s">
        <v>7</v>
      </c>
      <c r="F11" s="2362"/>
      <c r="G11" s="2362"/>
      <c r="H11" s="535"/>
    </row>
    <row r="12" spans="1:8">
      <c r="A12" s="535"/>
      <c r="B12" s="535"/>
      <c r="C12" s="535"/>
      <c r="D12" s="630"/>
      <c r="E12" s="631" t="s">
        <v>2</v>
      </c>
      <c r="F12" s="631" t="s">
        <v>33</v>
      </c>
      <c r="G12" s="631" t="s">
        <v>34</v>
      </c>
      <c r="H12" s="535"/>
    </row>
    <row r="13" spans="1:8">
      <c r="A13" s="535"/>
      <c r="B13" s="535"/>
      <c r="C13" s="535"/>
      <c r="D13" s="630"/>
      <c r="E13" s="632" t="s">
        <v>7</v>
      </c>
      <c r="F13" s="632" t="s">
        <v>35</v>
      </c>
      <c r="G13" s="632" t="s">
        <v>36</v>
      </c>
      <c r="H13" s="535"/>
    </row>
    <row r="14" spans="1:8" ht="4.1500000000000004" customHeight="1">
      <c r="A14" s="560"/>
      <c r="B14" s="560"/>
      <c r="C14" s="560"/>
      <c r="D14" s="624"/>
      <c r="E14" s="560"/>
      <c r="F14" s="560"/>
      <c r="G14" s="560"/>
      <c r="H14" s="560"/>
    </row>
    <row r="15" spans="1:8" ht="6.75" customHeight="1">
      <c r="A15" s="535"/>
      <c r="B15" s="535"/>
      <c r="C15" s="535"/>
      <c r="D15" s="563"/>
      <c r="E15" s="535"/>
      <c r="F15" s="535"/>
      <c r="G15" s="535"/>
      <c r="H15" s="535"/>
    </row>
    <row r="16" spans="1:8" ht="15" customHeight="1">
      <c r="A16" s="535"/>
      <c r="B16" s="548" t="s">
        <v>2</v>
      </c>
      <c r="C16" s="525"/>
      <c r="D16" s="1666">
        <v>2023</v>
      </c>
      <c r="E16" s="518">
        <f>SUM('4.39'!E16,'4.39'!I16,'4.39(2)'!E16,'4.39(2)'!I16,'4.39(3)'!E16,'4.39(3)'!I16)</f>
        <v>109468</v>
      </c>
      <c r="F16" s="518">
        <f>SUM('4.39'!F16,'4.39'!J16,'4.39(2)'!F16,'4.39(2)'!J16,'4.39(3)'!F16,'4.39(3)'!J16)</f>
        <v>49881</v>
      </c>
      <c r="G16" s="518">
        <f>SUM('4.39'!G16,'4.39'!K16,'4.39(2)'!G16,'4.39(2)'!K16,'4.39(3)'!G16,'4.39(3)'!K16)</f>
        <v>59587</v>
      </c>
      <c r="H16" s="525"/>
    </row>
    <row r="17" spans="1:8" ht="15" customHeight="1">
      <c r="A17" s="535"/>
      <c r="B17" s="508" t="s">
        <v>7</v>
      </c>
      <c r="C17" s="525"/>
      <c r="D17" s="1666">
        <v>2024</v>
      </c>
      <c r="E17" s="518">
        <f>SUM('4.39'!E17,'4.39'!I17,'4.39(2)'!E17,'4.39(2)'!I17,'4.39(3)'!E17,'4.39(3)'!I17)</f>
        <v>111069</v>
      </c>
      <c r="F17" s="518">
        <f>SUM('4.39'!F17,'4.39'!J17,'4.39(2)'!F17,'4.39(2)'!J17,'4.39(3)'!F17,'4.39(3)'!J17)</f>
        <v>51268</v>
      </c>
      <c r="G17" s="518">
        <f>SUM('4.39'!G17,'4.39'!K17,'4.39(2)'!G17,'4.39(2)'!K17,'4.39(3)'!G17,'4.39(3)'!K17)</f>
        <v>59801</v>
      </c>
      <c r="H17" s="525"/>
    </row>
    <row r="18" spans="1:8" ht="15" customHeight="1">
      <c r="A18" s="535"/>
      <c r="B18" s="508"/>
      <c r="C18" s="525"/>
      <c r="D18" s="519"/>
      <c r="E18" s="518"/>
      <c r="F18" s="518"/>
      <c r="G18" s="518"/>
      <c r="H18" s="525"/>
    </row>
    <row r="19" spans="1:8" ht="15" customHeight="1">
      <c r="A19" s="535"/>
      <c r="B19" s="548" t="s">
        <v>1126</v>
      </c>
      <c r="C19" s="553"/>
      <c r="D19" s="519">
        <v>2023</v>
      </c>
      <c r="E19" s="1646">
        <f>SUM('4.39'!E19,'4.39'!I19,'4.39(2)'!E19,'4.39(2)'!I19,'4.39(3)'!E19,'4.39(3)'!I19)</f>
        <v>19680</v>
      </c>
      <c r="F19" s="1646">
        <f>SUM('4.39'!F19,'4.39'!J19,'4.39(2)'!F19,'4.39(2)'!J19,'4.39(3)'!F19,'4.39(3)'!J19)</f>
        <v>9113</v>
      </c>
      <c r="G19" s="1646">
        <f>SUM('4.39'!G19,'4.39'!K19,'4.39(2)'!G19,'4.39(2)'!K19,'4.39(3)'!G19,'4.39(3)'!K19)</f>
        <v>10567</v>
      </c>
      <c r="H19" s="525"/>
    </row>
    <row r="20" spans="1:8" ht="15" customHeight="1">
      <c r="A20" s="535"/>
      <c r="B20" s="508" t="s">
        <v>1127</v>
      </c>
      <c r="C20" s="566"/>
      <c r="D20" s="519">
        <v>2024</v>
      </c>
      <c r="E20" s="1646">
        <f>SUM('4.39'!E20,'4.39'!I20,'4.39(2)'!E20,'4.39(2)'!I20,'4.39(3)'!E20,'4.39(3)'!I20)</f>
        <v>19802</v>
      </c>
      <c r="F20" s="1646">
        <f>SUM('4.39'!F20,'4.39'!J20,'4.39(2)'!F20,'4.39(2)'!J20,'4.39(3)'!F20,'4.39(3)'!J20)</f>
        <v>9986</v>
      </c>
      <c r="G20" s="1646">
        <f>SUM('4.39'!G20,'4.39'!K20,'4.39(2)'!G20,'4.39(2)'!K20,'4.39(3)'!G20,'4.39(3)'!K20)</f>
        <v>9816</v>
      </c>
      <c r="H20" s="525"/>
    </row>
    <row r="21" spans="1:8" ht="15" customHeight="1">
      <c r="A21" s="535"/>
      <c r="B21" s="508"/>
      <c r="C21" s="566"/>
      <c r="D21" s="519"/>
      <c r="E21" s="587"/>
      <c r="F21" s="587"/>
      <c r="G21" s="587"/>
      <c r="H21" s="525"/>
    </row>
    <row r="22" spans="1:8" ht="15" customHeight="1">
      <c r="A22" s="535"/>
      <c r="B22" s="548" t="s">
        <v>708</v>
      </c>
      <c r="C22" s="525"/>
      <c r="D22" s="519">
        <v>2023</v>
      </c>
      <c r="E22" s="1646">
        <f>SUM('4.39'!E22,'4.39'!I22,'4.39(2)'!E22,'4.39(2)'!I22,'4.39(3)'!E22,'4.39(3)'!I22)</f>
        <v>5811</v>
      </c>
      <c r="F22" s="1646">
        <f>SUM('4.39'!F22,'4.39'!J22,'4.39(2)'!F22,'4.39(2)'!J22,'4.39(3)'!F22,'4.39(3)'!J22)</f>
        <v>825</v>
      </c>
      <c r="G22" s="1646">
        <f>SUM('4.39'!G22,'4.39'!K22,'4.39(2)'!G22,'4.39(2)'!K22,'4.39(3)'!G22,'4.39(3)'!K22)</f>
        <v>4986</v>
      </c>
      <c r="H22" s="525"/>
    </row>
    <row r="23" spans="1:8" ht="15" customHeight="1">
      <c r="A23" s="535"/>
      <c r="B23" s="508" t="s">
        <v>709</v>
      </c>
      <c r="C23" s="548"/>
      <c r="D23" s="519">
        <v>2024</v>
      </c>
      <c r="E23" s="1646">
        <f>SUM('4.39'!E23,'4.39'!I23,'4.39(2)'!E23,'4.39(2)'!I23,'4.39(3)'!E23,'4.39(3)'!I23)</f>
        <v>5858</v>
      </c>
      <c r="F23" s="1646">
        <f>SUM('4.39'!F23,'4.39'!J23,'4.39(2)'!F23,'4.39(2)'!J23,'4.39(3)'!F23,'4.39(3)'!J23)</f>
        <v>939</v>
      </c>
      <c r="G23" s="1646">
        <f>SUM('4.39'!G23,'4.39'!K23,'4.39(2)'!G23,'4.39(2)'!K23,'4.39(3)'!G23,'4.39(3)'!K23)</f>
        <v>4919</v>
      </c>
      <c r="H23" s="525"/>
    </row>
    <row r="24" spans="1:8" ht="15" customHeight="1">
      <c r="A24" s="535"/>
      <c r="B24" s="508"/>
      <c r="C24" s="548"/>
      <c r="D24" s="519"/>
      <c r="E24" s="587"/>
      <c r="F24" s="587"/>
      <c r="G24" s="587"/>
      <c r="H24" s="525"/>
    </row>
    <row r="25" spans="1:8" ht="15" customHeight="1">
      <c r="A25" s="535"/>
      <c r="B25" s="548" t="s">
        <v>746</v>
      </c>
      <c r="C25" s="553"/>
      <c r="D25" s="519">
        <v>2023</v>
      </c>
      <c r="E25" s="1646">
        <f>SUM('4.39'!E25,'4.39'!I25,'4.39(2)'!E25,'4.39(2)'!I25,'4.39(3)'!E25,'4.39(3)'!I25)</f>
        <v>7413</v>
      </c>
      <c r="F25" s="1646">
        <f>SUM('4.39'!F25,'4.39'!J25,'4.39(2)'!F25,'4.39(2)'!J25,'4.39(3)'!F25,'4.39(3)'!J25)</f>
        <v>3293</v>
      </c>
      <c r="G25" s="1646">
        <f>SUM('4.39'!G25,'4.39'!K25,'4.39(2)'!G25,'4.39(2)'!K25,'4.39(3)'!G25,'4.39(3)'!K25)</f>
        <v>4120</v>
      </c>
      <c r="H25" s="525"/>
    </row>
    <row r="26" spans="1:8" ht="15" customHeight="1">
      <c r="A26" s="535"/>
      <c r="B26" s="508" t="s">
        <v>1125</v>
      </c>
      <c r="C26" s="566"/>
      <c r="D26" s="519">
        <v>2024</v>
      </c>
      <c r="E26" s="1646">
        <f>SUM('4.39'!E26,'4.39'!I26,'4.39(2)'!E26,'4.39(2)'!I26,'4.39(3)'!E26,'4.39(3)'!I26)</f>
        <v>7308</v>
      </c>
      <c r="F26" s="1646">
        <f>SUM('4.39'!F26,'4.39'!J26,'4.39(2)'!F26,'4.39(2)'!J26,'4.39(3)'!F26,'4.39(3)'!J26)</f>
        <v>3113</v>
      </c>
      <c r="G26" s="1646">
        <f>SUM('4.39'!G26,'4.39'!K26,'4.39(2)'!G26,'4.39(2)'!K26,'4.39(3)'!G26,'4.39(3)'!K26)</f>
        <v>4195</v>
      </c>
      <c r="H26" s="525"/>
    </row>
    <row r="27" spans="1:8" ht="15" customHeight="1">
      <c r="A27" s="535"/>
      <c r="B27" s="508"/>
      <c r="C27" s="566"/>
      <c r="D27" s="519"/>
      <c r="E27" s="587"/>
      <c r="F27" s="587"/>
      <c r="G27" s="587"/>
      <c r="H27" s="525"/>
    </row>
    <row r="28" spans="1:8" ht="15" customHeight="1">
      <c r="A28" s="535"/>
      <c r="B28" s="548" t="s">
        <v>1123</v>
      </c>
      <c r="C28" s="525"/>
      <c r="D28" s="519">
        <v>2023</v>
      </c>
      <c r="E28" s="1646">
        <f>SUM('4.39'!E28,'4.39'!I28,'4.39(2)'!E28,'4.39(2)'!I28,'4.39(3)'!E28,'4.39(3)'!I28)</f>
        <v>5638</v>
      </c>
      <c r="F28" s="1646">
        <f>SUM('4.39'!F28,'4.39'!J28,'4.39(2)'!F28,'4.39(2)'!J28,'4.39(3)'!F28,'4.39(3)'!J28)</f>
        <v>1562</v>
      </c>
      <c r="G28" s="1646">
        <f>SUM('4.39'!G28,'4.39'!K28,'4.39(2)'!G28,'4.39(2)'!K28,'4.39(3)'!G28,'4.39(3)'!K28)</f>
        <v>4076</v>
      </c>
      <c r="H28" s="525"/>
    </row>
    <row r="29" spans="1:8" ht="15" customHeight="1">
      <c r="A29" s="535"/>
      <c r="B29" s="508" t="s">
        <v>1124</v>
      </c>
      <c r="C29" s="525"/>
      <c r="D29" s="1668">
        <v>2024</v>
      </c>
      <c r="E29" s="1669">
        <f>SUM('4.39'!E29,'4.39'!I29,'4.39(2)'!E29,'4.39(2)'!I29,'4.39(3)'!E29,'4.39(3)'!I29)</f>
        <v>4828</v>
      </c>
      <c r="F29" s="1669">
        <f>SUM('4.39'!F29,'4.39'!J29,'4.39(2)'!F29,'4.39(2)'!J29,'4.39(3)'!F29,'4.39(3)'!J29)</f>
        <v>1402</v>
      </c>
      <c r="G29" s="1669">
        <f>SUM('4.39'!G29,'4.39'!K29,'4.39(2)'!G29,'4.39(2)'!K29,'4.39(3)'!G29,'4.39(3)'!K29)</f>
        <v>3426</v>
      </c>
      <c r="H29" s="525"/>
    </row>
    <row r="30" spans="1:8" ht="15" customHeight="1">
      <c r="A30" s="535"/>
      <c r="B30" s="508"/>
      <c r="C30" s="525"/>
      <c r="D30" s="1668"/>
      <c r="E30" s="1670"/>
      <c r="F30" s="1670"/>
      <c r="G30" s="1670"/>
      <c r="H30" s="525"/>
    </row>
    <row r="31" spans="1:8" ht="15" customHeight="1">
      <c r="A31" s="535"/>
      <c r="B31" s="548" t="s">
        <v>1121</v>
      </c>
      <c r="C31" s="553"/>
      <c r="D31" s="1668">
        <v>2023</v>
      </c>
      <c r="E31" s="1669">
        <f>SUM('4.39'!E31,'4.39'!I31,'4.39(2)'!E31,'4.39(2)'!I31,'4.39(3)'!E31,'4.39(3)'!I31)</f>
        <v>35339</v>
      </c>
      <c r="F31" s="1669">
        <f>SUM('4.39'!F31,'4.39'!J31,'4.39(2)'!F31,'4.39(2)'!J31,'4.39(3)'!F31,'4.39(3)'!J31)</f>
        <v>14587</v>
      </c>
      <c r="G31" s="1669">
        <f>SUM('4.39'!G31,'4.39'!K31,'4.39(2)'!G31,'4.39(2)'!K31,'4.39(3)'!G31,'4.39(3)'!K31)</f>
        <v>20752</v>
      </c>
      <c r="H31" s="525"/>
    </row>
    <row r="32" spans="1:8" ht="15" customHeight="1">
      <c r="A32" s="535"/>
      <c r="B32" s="508" t="s">
        <v>1122</v>
      </c>
      <c r="C32" s="566"/>
      <c r="D32" s="1668">
        <v>2024</v>
      </c>
      <c r="E32" s="1669">
        <f>SUM('4.39'!E32,'4.39'!I32,'4.39(2)'!E32,'4.39(2)'!I32,'4.39(3)'!E32,'4.39(3)'!I32)</f>
        <v>36637</v>
      </c>
      <c r="F32" s="1669">
        <f>SUM('4.39'!F32,'4.39'!J32,'4.39(2)'!F32,'4.39(2)'!J32,'4.39(3)'!F32,'4.39(3)'!J32)</f>
        <v>14974</v>
      </c>
      <c r="G32" s="1669">
        <f>SUM('4.39'!G32,'4.39'!K32,'4.39(2)'!G32,'4.39(2)'!K32,'4.39(3)'!G32,'4.39(3)'!K32)</f>
        <v>21663</v>
      </c>
      <c r="H32" s="525"/>
    </row>
    <row r="33" spans="1:8" ht="15" customHeight="1">
      <c r="A33" s="535"/>
      <c r="B33" s="508"/>
      <c r="C33" s="566"/>
      <c r="D33" s="1668"/>
      <c r="E33" s="1670"/>
      <c r="F33" s="1670"/>
      <c r="G33" s="1670"/>
      <c r="H33" s="525"/>
    </row>
    <row r="34" spans="1:8" ht="15" customHeight="1">
      <c r="A34" s="535"/>
      <c r="B34" s="548" t="s">
        <v>1119</v>
      </c>
      <c r="C34" s="525"/>
      <c r="D34" s="1668">
        <v>2023</v>
      </c>
      <c r="E34" s="1669">
        <f>SUM('4.39'!E34,'4.39'!I34,'4.39(2)'!E34,'4.39(2)'!I34,'4.39(3)'!E34,'4.39(3)'!I34)</f>
        <v>2228</v>
      </c>
      <c r="F34" s="1669">
        <f>SUM('4.39'!F34,'4.39'!J34,'4.39(2)'!F34,'4.39(2)'!J34,'4.39(3)'!F34,'4.39(3)'!J34)</f>
        <v>916</v>
      </c>
      <c r="G34" s="1669">
        <f>SUM('4.39'!G34,'4.39'!K34,'4.39(2)'!G34,'4.39(2)'!K34,'4.39(3)'!G34,'4.39(3)'!K34)</f>
        <v>1312</v>
      </c>
      <c r="H34" s="525"/>
    </row>
    <row r="35" spans="1:8" ht="15" customHeight="1">
      <c r="A35" s="535"/>
      <c r="B35" s="508" t="s">
        <v>1120</v>
      </c>
      <c r="C35" s="553"/>
      <c r="D35" s="1668">
        <v>2024</v>
      </c>
      <c r="E35" s="1669">
        <f>SUM('4.39'!E35,'4.39'!I35,'4.39(2)'!E35,'4.39(2)'!I35,'4.39(3)'!E35,'4.39(3)'!I35)</f>
        <v>2089</v>
      </c>
      <c r="F35" s="1669">
        <f>SUM('4.39'!F35,'4.39'!J35,'4.39(2)'!F35,'4.39(2)'!J35,'4.39(3)'!F35,'4.39(3)'!J35)</f>
        <v>918</v>
      </c>
      <c r="G35" s="1669">
        <f>SUM('4.39'!G35,'4.39'!K35,'4.39(2)'!G35,'4.39(2)'!K35,'4.39(3)'!G35,'4.39(3)'!K35)</f>
        <v>1171</v>
      </c>
      <c r="H35" s="525"/>
    </row>
    <row r="36" spans="1:8" ht="15" customHeight="1">
      <c r="A36" s="535"/>
      <c r="B36" s="549"/>
      <c r="C36" s="553"/>
      <c r="D36" s="1668"/>
      <c r="E36" s="1670"/>
      <c r="F36" s="1670"/>
      <c r="G36" s="1670"/>
      <c r="H36" s="525"/>
    </row>
    <row r="37" spans="1:8" ht="15" customHeight="1">
      <c r="A37" s="535"/>
      <c r="B37" s="548" t="s">
        <v>1117</v>
      </c>
      <c r="C37" s="553"/>
      <c r="D37" s="1668">
        <v>2023</v>
      </c>
      <c r="E37" s="1669">
        <f>SUM('4.39'!E37,'4.39'!I37,'4.39(2)'!E37,'4.39(2)'!I37,'4.39(3)'!E37,'4.39(3)'!I37)</f>
        <v>9244</v>
      </c>
      <c r="F37" s="1669">
        <f>SUM('4.39'!F37,'4.39'!J37,'4.39(2)'!F37,'4.39(2)'!J37,'4.39(3)'!F37,'4.39(3)'!J37)</f>
        <v>6766</v>
      </c>
      <c r="G37" s="1669">
        <f>SUM('4.39'!G37,'4.39'!K37,'4.39(2)'!G37,'4.39(2)'!K37,'4.39(3)'!G37,'4.39(3)'!K37)</f>
        <v>2478</v>
      </c>
      <c r="H37" s="525"/>
    </row>
    <row r="38" spans="1:8" ht="15" customHeight="1">
      <c r="A38" s="535"/>
      <c r="B38" s="508" t="s">
        <v>1118</v>
      </c>
      <c r="C38" s="566"/>
      <c r="D38" s="1668">
        <v>2024</v>
      </c>
      <c r="E38" s="1669">
        <f>SUM('4.39'!E38,'4.39'!I38,'4.39(2)'!E38,'4.39(2)'!I38,'4.39(3)'!E38,'4.39(3)'!I38)</f>
        <v>11090</v>
      </c>
      <c r="F38" s="1669">
        <f>SUM('4.39'!F38,'4.39'!J38,'4.39(2)'!F38,'4.39(2)'!J38,'4.39(3)'!F38,'4.39(3)'!J38)</f>
        <v>8116</v>
      </c>
      <c r="G38" s="1669">
        <f>SUM('4.39'!G38,'4.39'!K38,'4.39(2)'!G38,'4.39(2)'!K38,'4.39(3)'!G38,'4.39(3)'!K38)</f>
        <v>2974</v>
      </c>
      <c r="H38" s="525"/>
    </row>
    <row r="39" spans="1:8" ht="15" customHeight="1">
      <c r="A39" s="535"/>
      <c r="B39" s="508"/>
      <c r="C39" s="566"/>
      <c r="D39" s="1668"/>
      <c r="E39" s="1670"/>
      <c r="F39" s="1670"/>
      <c r="G39" s="1670"/>
      <c r="H39" s="525"/>
    </row>
    <row r="40" spans="1:8" ht="15" customHeight="1">
      <c r="A40" s="535"/>
      <c r="B40" s="548" t="s">
        <v>747</v>
      </c>
      <c r="C40" s="525"/>
      <c r="D40" s="1668">
        <v>2023</v>
      </c>
      <c r="E40" s="1669">
        <f>SUM('4.39'!E40,'4.39'!I40,'4.39(2)'!E40,'4.39(2)'!I40,'4.39(3)'!E40,'4.39(3)'!I40)</f>
        <v>11204</v>
      </c>
      <c r="F40" s="1669">
        <f>SUM('4.39'!F40,'4.39'!J40,'4.39(2)'!F40,'4.39(2)'!J40,'4.39(3)'!F40,'4.39(3)'!J40)</f>
        <v>8061</v>
      </c>
      <c r="G40" s="1669">
        <f>SUM('4.39'!G40,'4.39'!K40,'4.39(2)'!G40,'4.39(2)'!K40,'4.39(3)'!G40,'4.39(3)'!K40)</f>
        <v>3143</v>
      </c>
      <c r="H40" s="525"/>
    </row>
    <row r="41" spans="1:8" ht="15" customHeight="1">
      <c r="A41" s="535"/>
      <c r="B41" s="549" t="s">
        <v>748</v>
      </c>
      <c r="C41" s="553"/>
      <c r="D41" s="519">
        <v>2024</v>
      </c>
      <c r="E41" s="1646">
        <f>SUM('4.39'!E41,'4.39'!I41,'4.39(2)'!E41,'4.39(2)'!I41,'4.39(3)'!E41,'4.39(3)'!I41)</f>
        <v>9464</v>
      </c>
      <c r="F41" s="1646">
        <f>SUM('4.39'!F41,'4.39'!J41,'4.39(2)'!F41,'4.39(2)'!J41,'4.39(3)'!F41,'4.39(3)'!J41)</f>
        <v>6792</v>
      </c>
      <c r="G41" s="1646">
        <f>SUM('4.39'!G41,'4.39'!K41,'4.39(2)'!G41,'4.39(2)'!K41,'4.39(3)'!G41,'4.39(3)'!K41)</f>
        <v>2672</v>
      </c>
      <c r="H41" s="525"/>
    </row>
    <row r="42" spans="1:8" ht="15" customHeight="1">
      <c r="A42" s="535"/>
      <c r="B42" s="549"/>
      <c r="C42" s="553"/>
      <c r="D42" s="519"/>
      <c r="E42" s="587"/>
      <c r="F42" s="587"/>
      <c r="G42" s="587"/>
      <c r="H42" s="525"/>
    </row>
    <row r="43" spans="1:8" ht="15" customHeight="1">
      <c r="A43" s="535"/>
      <c r="B43" s="548" t="s">
        <v>1115</v>
      </c>
      <c r="C43" s="553"/>
      <c r="D43" s="519">
        <v>2023</v>
      </c>
      <c r="E43" s="1646">
        <f>SUM('4.39'!E43,'4.39'!I43,'4.39(2)'!E43,'4.39(2)'!I43,'4.39(3)'!E43,'4.39(3)'!I43)</f>
        <v>166</v>
      </c>
      <c r="F43" s="1646">
        <f>SUM('4.39'!F43,'4.39'!J43,'4.39(2)'!F43,'4.39(2)'!J43,'4.39(3)'!F43,'4.39(3)'!J43)</f>
        <v>104</v>
      </c>
      <c r="G43" s="1646">
        <f>SUM('4.39'!G43,'4.39'!K43,'4.39(2)'!G43,'4.39(2)'!K43,'4.39(3)'!G43,'4.39(3)'!K43)</f>
        <v>62</v>
      </c>
      <c r="H43" s="525"/>
    </row>
    <row r="44" spans="1:8" ht="15" customHeight="1">
      <c r="A44" s="535"/>
      <c r="B44" s="549" t="s">
        <v>1116</v>
      </c>
      <c r="C44" s="566"/>
      <c r="D44" s="519">
        <v>2024</v>
      </c>
      <c r="E44" s="1646">
        <f>SUM('4.39'!E44,'4.39'!I44,'4.39(2)'!E44,'4.39(2)'!I44,'4.39(3)'!E44,'4.39(3)'!I44)</f>
        <v>153</v>
      </c>
      <c r="F44" s="1646">
        <f>SUM('4.39'!F44,'4.39'!J44,'4.39(2)'!F44,'4.39(2)'!J44,'4.39(3)'!F44,'4.39(3)'!J44)</f>
        <v>102</v>
      </c>
      <c r="G44" s="1646">
        <f>SUM('4.39'!G44,'4.39'!K44,'4.39(2)'!G44,'4.39(2)'!K44,'4.39(3)'!G44,'4.39(3)'!K44)</f>
        <v>51</v>
      </c>
      <c r="H44" s="525"/>
    </row>
    <row r="45" spans="1:8" ht="15" customHeight="1">
      <c r="A45" s="535"/>
      <c r="B45" s="549"/>
      <c r="C45" s="553"/>
      <c r="D45" s="519"/>
      <c r="E45" s="587"/>
      <c r="F45" s="587"/>
      <c r="G45" s="587"/>
      <c r="H45" s="525"/>
    </row>
    <row r="46" spans="1:8" ht="15" customHeight="1">
      <c r="A46" s="535"/>
      <c r="B46" s="548" t="s">
        <v>749</v>
      </c>
      <c r="C46" s="553"/>
      <c r="D46" s="519">
        <v>2023</v>
      </c>
      <c r="E46" s="1646">
        <f>SUM('4.39'!E46,'4.39'!I46,'4.39(2)'!E46,'4.39(2)'!I46,'4.39(3)'!E46,'4.39(3)'!I46)</f>
        <v>6748</v>
      </c>
      <c r="F46" s="1646">
        <f>SUM('4.39'!F46,'4.39'!J46,'4.39(2)'!F46,'4.39(2)'!J46,'4.39(3)'!F46,'4.39(3)'!J46)</f>
        <v>1588</v>
      </c>
      <c r="G46" s="1646">
        <f>SUM('4.39'!G46,'4.39'!K46,'4.39(2)'!G46,'4.39(2)'!K46,'4.39(3)'!G46,'4.39(3)'!K46)</f>
        <v>5160</v>
      </c>
      <c r="H46" s="525"/>
    </row>
    <row r="47" spans="1:8" ht="15" customHeight="1">
      <c r="A47" s="535"/>
      <c r="B47" s="508" t="s">
        <v>750</v>
      </c>
      <c r="C47" s="566"/>
      <c r="D47" s="519">
        <v>2024</v>
      </c>
      <c r="E47" s="1646">
        <f>SUM('4.39'!E47,'4.39'!I47,'4.39(2)'!E47,'4.39(2)'!I47,'4.39(3)'!E47,'4.39(3)'!I47)</f>
        <v>7559</v>
      </c>
      <c r="F47" s="1646">
        <f>SUM('4.39'!F47,'4.39'!J47,'4.39(2)'!F47,'4.39(2)'!J47,'4.39(3)'!F47,'4.39(3)'!J47)</f>
        <v>1637</v>
      </c>
      <c r="G47" s="1646">
        <f>SUM('4.39'!G47,'4.39'!K47,'4.39(2)'!G47,'4.39(2)'!K47,'4.39(3)'!G47,'4.39(3)'!K47)</f>
        <v>5922</v>
      </c>
      <c r="H47" s="525"/>
    </row>
    <row r="48" spans="1:8" ht="15" customHeight="1">
      <c r="A48" s="535"/>
      <c r="B48" s="549"/>
      <c r="C48" s="553"/>
      <c r="D48" s="519"/>
      <c r="E48" s="587"/>
      <c r="F48" s="587"/>
      <c r="G48" s="587"/>
      <c r="H48" s="525"/>
    </row>
    <row r="49" spans="1:8" ht="15" customHeight="1">
      <c r="A49" s="535"/>
      <c r="B49" s="548" t="s">
        <v>721</v>
      </c>
      <c r="C49" s="553"/>
      <c r="D49" s="519">
        <v>2023</v>
      </c>
      <c r="E49" s="1646">
        <f>SUM('4.39'!E49,'4.39'!I49,'4.39(2)'!E49,'4.39(2)'!I49,'4.39(3)'!E49,'4.39(3)'!I49)</f>
        <v>5997</v>
      </c>
      <c r="F49" s="1646">
        <f>SUM('4.39'!F49,'4.39'!J49,'4.39(2)'!F49,'4.39(2)'!J49,'4.39(3)'!F49,'4.39(3)'!J49)</f>
        <v>3066</v>
      </c>
      <c r="G49" s="1646">
        <f>SUM('4.39'!G49,'4.39'!K49,'4.39(2)'!G49,'4.39(2)'!K49,'4.39(3)'!G49,'4.39(3)'!K49)</f>
        <v>2931</v>
      </c>
      <c r="H49" s="525"/>
    </row>
    <row r="50" spans="1:8" ht="15" customHeight="1">
      <c r="A50" s="535"/>
      <c r="B50" s="508" t="s">
        <v>722</v>
      </c>
      <c r="C50" s="566"/>
      <c r="D50" s="519">
        <v>2024</v>
      </c>
      <c r="E50" s="1646">
        <f>SUM('4.39'!E50,'4.39'!I50,'4.39(2)'!E50,'4.39(2)'!I50,'4.39(3)'!E50,'4.39(3)'!I50)</f>
        <v>6281</v>
      </c>
      <c r="F50" s="1646">
        <f>SUM('4.39'!F50,'4.39'!J50,'4.39(2)'!F50,'4.39(2)'!J50,'4.39(3)'!F50,'4.39(3)'!J50)</f>
        <v>3289</v>
      </c>
      <c r="G50" s="1646">
        <f>SUM('4.39'!G50,'4.39'!K50,'4.39(2)'!G50,'4.39(2)'!K50,'4.39(3)'!G50,'4.39(3)'!K50)</f>
        <v>2992</v>
      </c>
      <c r="H50" s="525"/>
    </row>
    <row r="51" spans="1:8" ht="15" customHeight="1">
      <c r="A51" s="535"/>
      <c r="B51" s="549"/>
      <c r="C51" s="553"/>
      <c r="D51" s="519"/>
      <c r="E51" s="587"/>
      <c r="F51" s="587"/>
      <c r="G51" s="587"/>
      <c r="H51" s="525"/>
    </row>
    <row r="52" spans="1:8" ht="3.75" customHeight="1" thickBot="1">
      <c r="A52" s="567"/>
      <c r="B52" s="625"/>
      <c r="C52" s="625"/>
      <c r="D52" s="602"/>
      <c r="E52" s="602"/>
      <c r="F52" s="602"/>
      <c r="G52" s="602"/>
      <c r="H52" s="602"/>
    </row>
    <row r="53" spans="1:8" s="604" customFormat="1" ht="15" customHeight="1">
      <c r="A53" s="524"/>
      <c r="B53" s="525"/>
      <c r="C53" s="525"/>
      <c r="D53" s="519"/>
      <c r="E53" s="525"/>
      <c r="F53" s="633"/>
      <c r="G53" s="592"/>
      <c r="H53" s="374" t="s">
        <v>804</v>
      </c>
    </row>
    <row r="54" spans="1:8" s="604" customFormat="1" ht="18" customHeight="1">
      <c r="B54" s="598"/>
      <c r="C54" s="598"/>
      <c r="D54" s="626"/>
      <c r="E54" s="598"/>
      <c r="F54" s="598"/>
      <c r="G54" s="593"/>
      <c r="H54" s="375" t="s">
        <v>786</v>
      </c>
    </row>
    <row r="55" spans="1:8" ht="14.25" customHeight="1">
      <c r="H55" s="634"/>
    </row>
    <row r="56" spans="1:8" ht="15" customHeight="1"/>
    <row r="57" spans="1:8" ht="6" customHeight="1">
      <c r="A57" s="541"/>
      <c r="B57" s="535"/>
    </row>
    <row r="58" spans="1:8" ht="4.5" customHeight="1">
      <c r="A58" s="544"/>
      <c r="B58" s="570"/>
      <c r="C58" s="635"/>
      <c r="D58" s="636"/>
      <c r="E58" s="635"/>
      <c r="F58" s="635"/>
      <c r="G58" s="635"/>
    </row>
    <row r="59" spans="1:8" ht="13.5" customHeight="1">
      <c r="A59" s="544"/>
      <c r="B59" s="570"/>
      <c r="C59" s="635"/>
      <c r="D59" s="636"/>
      <c r="E59" s="635"/>
      <c r="F59" s="635"/>
      <c r="G59" s="635"/>
    </row>
    <row r="60" spans="1:8" ht="15.75" customHeight="1">
      <c r="A60" s="541"/>
      <c r="B60" s="570"/>
      <c r="C60" s="635"/>
      <c r="D60" s="636"/>
      <c r="E60" s="635"/>
      <c r="F60" s="635"/>
      <c r="G60" s="635"/>
    </row>
    <row r="61" spans="1:8" ht="17.25" customHeight="1">
      <c r="A61" s="544"/>
      <c r="B61" s="570"/>
      <c r="C61" s="635"/>
      <c r="D61" s="636"/>
      <c r="E61" s="635"/>
      <c r="F61" s="635"/>
      <c r="G61" s="635"/>
    </row>
    <row r="62" spans="1:8">
      <c r="A62" s="541"/>
      <c r="B62" s="635"/>
      <c r="C62" s="635"/>
      <c r="D62" s="636"/>
      <c r="E62" s="635"/>
      <c r="F62" s="635"/>
      <c r="G62" s="635"/>
    </row>
    <row r="63" spans="1:8" ht="1.5" customHeight="1">
      <c r="A63" s="544"/>
      <c r="B63" s="635"/>
      <c r="C63" s="635"/>
      <c r="D63" s="636"/>
      <c r="E63" s="635"/>
      <c r="F63" s="635"/>
      <c r="G63" s="635"/>
    </row>
    <row r="64" spans="1:8" ht="6.75" customHeight="1">
      <c r="A64" s="541"/>
      <c r="B64" s="635"/>
      <c r="C64" s="635"/>
      <c r="D64" s="636"/>
      <c r="E64" s="635"/>
      <c r="F64" s="635"/>
      <c r="G64" s="635"/>
    </row>
    <row r="65" spans="1:7" ht="15" customHeight="1">
      <c r="A65" s="541"/>
      <c r="B65" s="635"/>
      <c r="C65" s="635"/>
      <c r="D65" s="636"/>
      <c r="E65" s="635"/>
      <c r="F65" s="635"/>
      <c r="G65" s="635"/>
    </row>
    <row r="66" spans="1:7" ht="15" customHeight="1">
      <c r="A66" s="541"/>
      <c r="B66" s="635"/>
      <c r="C66" s="635"/>
      <c r="D66" s="636"/>
      <c r="E66" s="635"/>
      <c r="F66" s="635"/>
      <c r="G66" s="635"/>
    </row>
    <row r="67" spans="1:7" ht="19.5" customHeight="1">
      <c r="A67" s="544"/>
      <c r="B67" s="635"/>
      <c r="C67" s="635"/>
      <c r="D67" s="636"/>
      <c r="E67" s="635"/>
      <c r="F67" s="635"/>
      <c r="G67" s="635"/>
    </row>
    <row r="68" spans="1:7" ht="13.5" customHeight="1">
      <c r="A68" s="541"/>
      <c r="B68" s="635"/>
      <c r="C68" s="635"/>
      <c r="D68" s="636"/>
      <c r="E68" s="635"/>
      <c r="F68" s="635"/>
      <c r="G68" s="635"/>
    </row>
    <row r="69" spans="1:7" ht="15" customHeight="1">
      <c r="A69" s="544"/>
      <c r="B69" s="635"/>
      <c r="C69" s="635"/>
      <c r="D69" s="636"/>
      <c r="E69" s="635"/>
      <c r="F69" s="635"/>
      <c r="G69" s="635"/>
    </row>
    <row r="70" spans="1:7" ht="13.5" customHeight="1">
      <c r="A70" s="635"/>
      <c r="B70" s="635"/>
      <c r="C70" s="635"/>
      <c r="D70" s="636"/>
      <c r="E70" s="635"/>
      <c r="F70" s="635"/>
      <c r="G70" s="635"/>
    </row>
    <row r="71" spans="1:7" ht="15" customHeight="1"/>
    <row r="72" spans="1:7" ht="13.5" customHeight="1"/>
    <row r="73" spans="1:7" ht="15" customHeight="1"/>
    <row r="74" spans="1:7" ht="13.5" customHeight="1"/>
    <row r="75" spans="1:7" ht="15" customHeight="1"/>
    <row r="76" spans="1:7" ht="13.5" customHeight="1"/>
    <row r="77" spans="1:7" ht="15" customHeight="1"/>
    <row r="78" spans="1:7" ht="13.5" customHeight="1"/>
    <row r="79" spans="1:7" ht="15" customHeight="1"/>
    <row r="80" spans="1:7" s="535" customFormat="1" ht="13.5" customHeight="1">
      <c r="D80" s="563"/>
    </row>
    <row r="81" spans="4:4" s="535" customFormat="1" ht="15" customHeight="1">
      <c r="D81" s="563"/>
    </row>
    <row r="82" spans="4:4" s="535" customFormat="1" ht="13.5" customHeight="1">
      <c r="D82" s="563"/>
    </row>
    <row r="83" spans="4:4" s="535" customFormat="1" ht="15" customHeight="1">
      <c r="D83" s="563"/>
    </row>
    <row r="84" spans="4:4" s="535" customFormat="1" ht="13.5" customHeight="1">
      <c r="D84" s="563"/>
    </row>
    <row r="85" spans="4:4" s="535" customFormat="1" ht="1.5" customHeight="1">
      <c r="D85" s="563"/>
    </row>
    <row r="86" spans="4:4" s="479" customFormat="1" ht="16.5" customHeight="1">
      <c r="D86" s="571"/>
    </row>
    <row r="87" spans="4:4" s="479" customFormat="1" ht="12" customHeight="1">
      <c r="D87" s="571"/>
    </row>
    <row r="88" spans="4:4" s="535" customFormat="1" ht="9.75" customHeight="1">
      <c r="D88" s="563"/>
    </row>
    <row r="89" spans="4:4" s="535" customFormat="1" ht="15" customHeight="1">
      <c r="D89" s="563"/>
    </row>
    <row r="90" spans="4:4" s="535" customFormat="1" ht="15" customHeight="1">
      <c r="D90" s="563"/>
    </row>
    <row r="91" spans="4:4" s="535" customFormat="1" ht="9.75" customHeight="1">
      <c r="D91" s="563"/>
    </row>
    <row r="92" spans="4:4" s="535" customFormat="1" ht="15" customHeight="1">
      <c r="D92" s="563"/>
    </row>
    <row r="93" spans="4:4" s="535" customFormat="1" ht="9.75" customHeight="1">
      <c r="D93" s="563"/>
    </row>
    <row r="94" spans="4:4" s="535" customFormat="1" ht="15" customHeight="1">
      <c r="D94" s="563"/>
    </row>
    <row r="95" spans="4:4" s="535" customFormat="1" ht="9.75" customHeight="1">
      <c r="D95" s="563"/>
    </row>
    <row r="96" spans="4:4" s="535" customFormat="1" ht="9.75" customHeight="1">
      <c r="D96" s="563"/>
    </row>
    <row r="97" spans="4:4" s="535" customFormat="1" ht="15" customHeight="1">
      <c r="D97" s="563"/>
    </row>
    <row r="98" spans="4:4" s="535" customFormat="1" ht="9.75" customHeight="1">
      <c r="D98" s="563"/>
    </row>
    <row r="99" spans="4:4" s="535" customFormat="1" ht="9.75" customHeight="1">
      <c r="D99" s="563"/>
    </row>
    <row r="100" spans="4:4" s="535" customFormat="1" ht="15" customHeight="1">
      <c r="D100" s="563"/>
    </row>
    <row r="101" spans="4:4" s="535" customFormat="1" ht="9.75" customHeight="1">
      <c r="D101" s="563"/>
    </row>
    <row r="102" spans="4:4" s="535" customFormat="1" ht="15" customHeight="1">
      <c r="D102" s="563"/>
    </row>
    <row r="103" spans="4:4" s="535" customFormat="1" ht="9.75" customHeight="1">
      <c r="D103" s="563"/>
    </row>
    <row r="104" spans="4:4" s="535" customFormat="1" ht="15" customHeight="1">
      <c r="D104" s="563"/>
    </row>
    <row r="105" spans="4:4" s="535" customFormat="1" ht="9.75" customHeight="1">
      <c r="D105" s="563"/>
    </row>
    <row r="106" spans="4:4" s="535" customFormat="1" ht="15" customHeight="1">
      <c r="D106" s="563"/>
    </row>
    <row r="107" spans="4:4" s="535" customFormat="1" ht="9.75" customHeight="1">
      <c r="D107" s="563"/>
    </row>
    <row r="108" spans="4:4" s="535" customFormat="1" ht="18" customHeight="1">
      <c r="D108" s="563"/>
    </row>
    <row r="109" spans="4:4" s="535" customFormat="1" ht="15" customHeight="1">
      <c r="D109" s="563"/>
    </row>
    <row r="110" spans="4:4" s="535" customFormat="1" ht="9.75" customHeight="1">
      <c r="D110" s="563"/>
    </row>
    <row r="111" spans="4:4" s="535" customFormat="1" ht="15" customHeight="1">
      <c r="D111" s="563"/>
    </row>
    <row r="112" spans="4:4" s="535" customFormat="1" ht="9.75" customHeight="1">
      <c r="D112" s="563"/>
    </row>
    <row r="113" spans="4:4" s="535" customFormat="1" ht="5.0999999999999996" customHeight="1">
      <c r="D113" s="563"/>
    </row>
    <row r="114" spans="4:4" s="535" customFormat="1" ht="11.1" customHeight="1">
      <c r="D114" s="563"/>
    </row>
    <row r="115" spans="4:4" s="535" customFormat="1" ht="11.1" customHeight="1">
      <c r="D115" s="563"/>
    </row>
    <row r="116" spans="4:4" s="535" customFormat="1" ht="11.25" customHeight="1">
      <c r="D116" s="563"/>
    </row>
    <row r="117" spans="4:4" s="535" customFormat="1" ht="5.25" customHeight="1">
      <c r="D117" s="563"/>
    </row>
    <row r="118" spans="4:4" s="535" customFormat="1" ht="4.1500000000000004" customHeight="1">
      <c r="D118" s="563"/>
    </row>
    <row r="119" spans="4:4" s="535" customFormat="1" ht="11.1" customHeight="1">
      <c r="D119" s="563"/>
    </row>
    <row r="120" spans="4:4" s="535" customFormat="1" ht="10.5" customHeight="1">
      <c r="D120" s="563"/>
    </row>
    <row r="121" spans="4:4" s="535" customFormat="1">
      <c r="D121" s="563"/>
    </row>
    <row r="122" spans="4:4" s="535" customFormat="1">
      <c r="D122" s="563"/>
    </row>
    <row r="123" spans="4:4" s="535" customFormat="1">
      <c r="D123" s="563"/>
    </row>
    <row r="124" spans="4:4" s="535" customFormat="1">
      <c r="D124" s="563"/>
    </row>
    <row r="125" spans="4:4" s="535" customFormat="1">
      <c r="D125" s="563"/>
    </row>
    <row r="126" spans="4:4" s="535" customFormat="1">
      <c r="D126" s="563"/>
    </row>
    <row r="127" spans="4:4" s="535" customFormat="1">
      <c r="D127" s="563"/>
    </row>
    <row r="128" spans="4:4" s="535" customFormat="1">
      <c r="D128" s="563"/>
    </row>
    <row r="129" spans="4:4" s="535" customFormat="1">
      <c r="D129" s="563"/>
    </row>
    <row r="130" spans="4:4" s="535" customFormat="1">
      <c r="D130" s="563"/>
    </row>
    <row r="131" spans="4:4" s="535" customFormat="1">
      <c r="D131" s="563"/>
    </row>
    <row r="132" spans="4:4" s="535" customFormat="1">
      <c r="D132" s="563"/>
    </row>
    <row r="133" spans="4:4" s="535" customFormat="1">
      <c r="D133" s="563"/>
    </row>
    <row r="134" spans="4:4" s="535" customFormat="1">
      <c r="D134" s="563"/>
    </row>
    <row r="135" spans="4:4" s="535" customFormat="1">
      <c r="D135" s="563"/>
    </row>
    <row r="136" spans="4:4" s="535" customFormat="1">
      <c r="D136" s="563"/>
    </row>
    <row r="137" spans="4:4" s="535" customFormat="1">
      <c r="D137" s="563"/>
    </row>
    <row r="138" spans="4:4" s="535" customFormat="1">
      <c r="D138" s="563"/>
    </row>
    <row r="139" spans="4:4" s="535" customFormat="1">
      <c r="D139" s="563"/>
    </row>
    <row r="140" spans="4:4" s="535" customFormat="1">
      <c r="D140" s="563"/>
    </row>
    <row r="141" spans="4:4" s="535" customFormat="1">
      <c r="D141" s="563"/>
    </row>
    <row r="142" spans="4:4" s="535" customFormat="1">
      <c r="D142" s="563"/>
    </row>
    <row r="143" spans="4:4" s="535" customFormat="1">
      <c r="D143" s="563"/>
    </row>
    <row r="144" spans="4:4" s="535" customFormat="1">
      <c r="D144" s="563"/>
    </row>
    <row r="145" spans="4:4" s="535" customFormat="1">
      <c r="D145" s="563"/>
    </row>
    <row r="146" spans="4:4" s="535" customFormat="1">
      <c r="D146" s="563"/>
    </row>
    <row r="147" spans="4:4" s="535" customFormat="1">
      <c r="D147" s="563"/>
    </row>
    <row r="148" spans="4:4" s="535" customFormat="1">
      <c r="D148" s="563"/>
    </row>
    <row r="149" spans="4:4" s="535" customFormat="1">
      <c r="D149" s="563"/>
    </row>
    <row r="150" spans="4:4" s="535" customFormat="1">
      <c r="D150" s="563"/>
    </row>
    <row r="151" spans="4:4" s="535" customFormat="1">
      <c r="D151" s="563"/>
    </row>
    <row r="152" spans="4:4" s="535" customFormat="1">
      <c r="D152" s="563"/>
    </row>
    <row r="153" spans="4:4" s="535" customFormat="1">
      <c r="D153" s="563"/>
    </row>
    <row r="154" spans="4:4" s="535" customFormat="1">
      <c r="D154" s="563"/>
    </row>
    <row r="155" spans="4:4" s="535" customFormat="1">
      <c r="D155" s="563"/>
    </row>
    <row r="156" spans="4:4" s="535" customFormat="1">
      <c r="D156" s="563"/>
    </row>
    <row r="157" spans="4:4" s="535" customFormat="1">
      <c r="D157" s="563"/>
    </row>
    <row r="158" spans="4:4" s="535" customFormat="1">
      <c r="D158" s="563"/>
    </row>
    <row r="159" spans="4:4" s="535" customFormat="1">
      <c r="D159" s="563"/>
    </row>
    <row r="160" spans="4:4" s="535" customFormat="1">
      <c r="D160" s="563"/>
    </row>
    <row r="161" spans="4:4" s="535" customFormat="1">
      <c r="D161" s="563"/>
    </row>
    <row r="162" spans="4:4" s="535" customFormat="1">
      <c r="D162" s="563"/>
    </row>
    <row r="163" spans="4:4" s="535" customFormat="1">
      <c r="D163" s="563"/>
    </row>
    <row r="164" spans="4:4" s="535" customFormat="1">
      <c r="D164" s="563"/>
    </row>
    <row r="165" spans="4:4" s="535" customFormat="1">
      <c r="D165" s="563"/>
    </row>
    <row r="166" spans="4:4" s="535" customFormat="1">
      <c r="D166" s="563"/>
    </row>
    <row r="167" spans="4:4" s="535" customFormat="1">
      <c r="D167" s="563"/>
    </row>
    <row r="168" spans="4:4" s="535" customFormat="1">
      <c r="D168" s="563"/>
    </row>
    <row r="169" spans="4:4" s="535" customFormat="1">
      <c r="D169" s="563"/>
    </row>
    <row r="170" spans="4:4" s="535" customFormat="1">
      <c r="D170" s="563"/>
    </row>
    <row r="171" spans="4:4" s="535" customFormat="1">
      <c r="D171" s="563"/>
    </row>
    <row r="172" spans="4:4" s="535" customFormat="1">
      <c r="D172" s="563"/>
    </row>
    <row r="173" spans="4:4" s="535" customFormat="1">
      <c r="D173" s="563"/>
    </row>
    <row r="174" spans="4:4" s="535" customFormat="1">
      <c r="D174" s="563"/>
    </row>
    <row r="175" spans="4:4" s="535" customFormat="1">
      <c r="D175" s="563"/>
    </row>
    <row r="176" spans="4:4" s="535" customFormat="1">
      <c r="D176" s="563"/>
    </row>
    <row r="177" spans="4:4" s="535" customFormat="1">
      <c r="D177" s="563"/>
    </row>
    <row r="178" spans="4:4" s="535" customFormat="1">
      <c r="D178" s="563"/>
    </row>
    <row r="179" spans="4:4" s="535" customFormat="1">
      <c r="D179" s="563"/>
    </row>
    <row r="180" spans="4:4" s="535" customFormat="1">
      <c r="D180" s="563"/>
    </row>
    <row r="181" spans="4:4" s="535" customFormat="1">
      <c r="D181" s="563"/>
    </row>
    <row r="182" spans="4:4" s="535" customFormat="1">
      <c r="D182" s="563"/>
    </row>
    <row r="183" spans="4:4" s="535" customFormat="1">
      <c r="D183" s="563"/>
    </row>
    <row r="184" spans="4:4" s="535" customFormat="1">
      <c r="D184" s="563"/>
    </row>
    <row r="185" spans="4:4" s="535" customFormat="1">
      <c r="D185" s="563"/>
    </row>
    <row r="186" spans="4:4" s="535" customFormat="1">
      <c r="D186" s="563"/>
    </row>
    <row r="187" spans="4:4" s="535" customFormat="1">
      <c r="D187" s="563"/>
    </row>
    <row r="188" spans="4:4" s="535" customFormat="1">
      <c r="D188" s="563"/>
    </row>
    <row r="189" spans="4:4" s="535" customFormat="1">
      <c r="D189" s="563"/>
    </row>
    <row r="190" spans="4:4" s="535" customFormat="1">
      <c r="D190" s="563"/>
    </row>
    <row r="191" spans="4:4" s="535" customFormat="1">
      <c r="D191" s="563"/>
    </row>
    <row r="192" spans="4:4" s="535" customFormat="1">
      <c r="D192" s="563"/>
    </row>
    <row r="193" spans="4:4" s="535" customFormat="1">
      <c r="D193" s="563"/>
    </row>
    <row r="194" spans="4:4" s="535" customFormat="1">
      <c r="D194" s="563"/>
    </row>
    <row r="195" spans="4:4" s="535" customFormat="1">
      <c r="D195" s="563"/>
    </row>
    <row r="196" spans="4:4" s="535" customFormat="1">
      <c r="D196" s="563"/>
    </row>
    <row r="197" spans="4:4" s="535" customFormat="1">
      <c r="D197" s="563"/>
    </row>
    <row r="198" spans="4:4" s="535" customFormat="1">
      <c r="D198" s="563"/>
    </row>
    <row r="199" spans="4:4" s="535" customFormat="1">
      <c r="D199" s="563"/>
    </row>
    <row r="200" spans="4:4" s="535" customFormat="1">
      <c r="D200" s="563"/>
    </row>
    <row r="201" spans="4:4" s="535" customFormat="1">
      <c r="D201" s="563"/>
    </row>
    <row r="202" spans="4:4" s="535" customFormat="1">
      <c r="D202" s="563"/>
    </row>
    <row r="203" spans="4:4" s="535" customFormat="1">
      <c r="D203" s="563"/>
    </row>
    <row r="204" spans="4:4" s="535" customFormat="1">
      <c r="D204" s="563"/>
    </row>
    <row r="205" spans="4:4" s="535" customFormat="1">
      <c r="D205" s="563"/>
    </row>
    <row r="206" spans="4:4" s="535" customFormat="1">
      <c r="D206" s="563"/>
    </row>
    <row r="207" spans="4:4" s="535" customFormat="1">
      <c r="D207" s="563"/>
    </row>
    <row r="208" spans="4:4" s="535" customFormat="1">
      <c r="D208" s="563"/>
    </row>
    <row r="209" spans="4:4" s="535" customFormat="1">
      <c r="D209" s="563"/>
    </row>
    <row r="210" spans="4:4" s="535" customFormat="1">
      <c r="D210" s="563"/>
    </row>
    <row r="211" spans="4:4" s="535" customFormat="1">
      <c r="D211" s="563"/>
    </row>
    <row r="212" spans="4:4" s="535" customFormat="1">
      <c r="D212" s="563"/>
    </row>
    <row r="213" spans="4:4" s="535" customFormat="1">
      <c r="D213" s="563"/>
    </row>
    <row r="214" spans="4:4" s="535" customFormat="1">
      <c r="D214" s="563"/>
    </row>
    <row r="215" spans="4:4" s="535" customFormat="1">
      <c r="D215" s="563"/>
    </row>
    <row r="216" spans="4:4" s="535" customFormat="1">
      <c r="D216" s="563"/>
    </row>
    <row r="217" spans="4:4" s="535" customFormat="1">
      <c r="D217" s="563"/>
    </row>
    <row r="218" spans="4:4" s="535" customFormat="1">
      <c r="D218" s="563"/>
    </row>
    <row r="219" spans="4:4" s="535" customFormat="1">
      <c r="D219" s="563"/>
    </row>
    <row r="220" spans="4:4" s="535" customFormat="1">
      <c r="D220" s="563"/>
    </row>
    <row r="221" spans="4:4" s="535" customFormat="1">
      <c r="D221" s="563"/>
    </row>
    <row r="222" spans="4:4" s="535" customFormat="1">
      <c r="D222" s="563"/>
    </row>
    <row r="223" spans="4:4" s="535" customFormat="1">
      <c r="D223" s="563"/>
    </row>
    <row r="224" spans="4:4" s="535" customFormat="1">
      <c r="D224" s="563"/>
    </row>
    <row r="225" spans="4:4" s="535" customFormat="1">
      <c r="D225" s="563"/>
    </row>
    <row r="226" spans="4:4" s="535" customFormat="1">
      <c r="D226" s="563"/>
    </row>
    <row r="227" spans="4:4" s="535" customFormat="1">
      <c r="D227" s="563"/>
    </row>
    <row r="228" spans="4:4" s="535" customFormat="1">
      <c r="D228" s="563"/>
    </row>
    <row r="229" spans="4:4" s="535" customFormat="1">
      <c r="D229" s="563"/>
    </row>
    <row r="230" spans="4:4" s="535" customFormat="1">
      <c r="D230" s="563"/>
    </row>
    <row r="231" spans="4:4" s="535" customFormat="1">
      <c r="D231" s="563"/>
    </row>
    <row r="232" spans="4:4" s="535" customFormat="1">
      <c r="D232" s="563"/>
    </row>
    <row r="233" spans="4:4" s="535" customFormat="1">
      <c r="D233" s="563"/>
    </row>
    <row r="234" spans="4:4" s="535" customFormat="1">
      <c r="D234" s="563"/>
    </row>
    <row r="235" spans="4:4" s="535" customFormat="1">
      <c r="D235" s="563"/>
    </row>
    <row r="236" spans="4:4" s="535" customFormat="1">
      <c r="D236" s="563"/>
    </row>
    <row r="237" spans="4:4" s="535" customFormat="1">
      <c r="D237" s="563"/>
    </row>
    <row r="238" spans="4:4" s="535" customFormat="1">
      <c r="D238" s="563"/>
    </row>
    <row r="239" spans="4:4" s="535" customFormat="1">
      <c r="D239" s="563"/>
    </row>
    <row r="240" spans="4:4" s="535" customFormat="1">
      <c r="D240" s="563"/>
    </row>
    <row r="241" spans="4:4" s="535" customFormat="1">
      <c r="D241" s="563"/>
    </row>
    <row r="242" spans="4:4" s="535" customFormat="1">
      <c r="D242" s="563"/>
    </row>
    <row r="243" spans="4:4" s="535" customFormat="1">
      <c r="D243" s="563"/>
    </row>
    <row r="244" spans="4:4" s="535" customFormat="1">
      <c r="D244" s="563"/>
    </row>
    <row r="245" spans="4:4" s="535" customFormat="1">
      <c r="D245" s="563"/>
    </row>
    <row r="246" spans="4:4" s="535" customFormat="1">
      <c r="D246" s="563"/>
    </row>
    <row r="247" spans="4:4" s="535" customFormat="1">
      <c r="D247" s="563"/>
    </row>
    <row r="248" spans="4:4" s="535" customFormat="1">
      <c r="D248" s="563"/>
    </row>
    <row r="249" spans="4:4" s="535" customFormat="1">
      <c r="D249" s="563"/>
    </row>
    <row r="250" spans="4:4" s="535" customFormat="1">
      <c r="D250" s="563"/>
    </row>
    <row r="251" spans="4:4" s="535" customFormat="1">
      <c r="D251" s="563"/>
    </row>
    <row r="252" spans="4:4" s="535" customFormat="1">
      <c r="D252" s="563"/>
    </row>
    <row r="253" spans="4:4" s="535" customFormat="1">
      <c r="D253" s="563"/>
    </row>
    <row r="254" spans="4:4" s="535" customFormat="1">
      <c r="D254" s="563"/>
    </row>
    <row r="255" spans="4:4" s="535" customFormat="1">
      <c r="D255" s="563"/>
    </row>
    <row r="256" spans="4:4" s="535" customFormat="1">
      <c r="D256" s="563"/>
    </row>
    <row r="257" spans="4:4" s="535" customFormat="1">
      <c r="D257" s="563"/>
    </row>
    <row r="258" spans="4:4" s="535" customFormat="1">
      <c r="D258" s="563"/>
    </row>
    <row r="259" spans="4:4" s="535" customFormat="1">
      <c r="D259" s="563"/>
    </row>
    <row r="260" spans="4:4" s="535" customFormat="1">
      <c r="D260" s="563"/>
    </row>
    <row r="261" spans="4:4" s="535" customFormat="1">
      <c r="D261" s="563"/>
    </row>
    <row r="262" spans="4:4" s="535" customFormat="1">
      <c r="D262" s="563"/>
    </row>
    <row r="263" spans="4:4" s="535" customFormat="1">
      <c r="D263" s="563"/>
    </row>
    <row r="264" spans="4:4" s="535" customFormat="1">
      <c r="D264" s="563"/>
    </row>
    <row r="265" spans="4:4" s="535" customFormat="1">
      <c r="D265" s="563"/>
    </row>
    <row r="266" spans="4:4" s="535" customFormat="1">
      <c r="D266" s="563"/>
    </row>
    <row r="267" spans="4:4" s="535" customFormat="1">
      <c r="D267" s="563"/>
    </row>
    <row r="268" spans="4:4" s="535" customFormat="1">
      <c r="D268" s="563"/>
    </row>
    <row r="269" spans="4:4" s="535" customFormat="1">
      <c r="D269" s="563"/>
    </row>
    <row r="270" spans="4:4" s="535" customFormat="1">
      <c r="D270" s="563"/>
    </row>
    <row r="271" spans="4:4" s="535" customFormat="1">
      <c r="D271" s="563"/>
    </row>
    <row r="272" spans="4:4" s="535" customFormat="1">
      <c r="D272" s="563"/>
    </row>
    <row r="273" spans="4:4" s="535" customFormat="1">
      <c r="D273" s="563"/>
    </row>
    <row r="274" spans="4:4" s="535" customFormat="1">
      <c r="D274" s="563"/>
    </row>
    <row r="275" spans="4:4" s="535" customFormat="1">
      <c r="D275" s="563"/>
    </row>
    <row r="276" spans="4:4" s="535" customFormat="1">
      <c r="D276" s="563"/>
    </row>
    <row r="277" spans="4:4" s="535" customFormat="1">
      <c r="D277" s="563"/>
    </row>
    <row r="278" spans="4:4" s="535" customFormat="1">
      <c r="D278" s="563"/>
    </row>
    <row r="279" spans="4:4" s="535" customFormat="1">
      <c r="D279" s="563"/>
    </row>
    <row r="280" spans="4:4" s="535" customFormat="1">
      <c r="D280" s="563"/>
    </row>
    <row r="281" spans="4:4" s="535" customFormat="1">
      <c r="D281" s="563"/>
    </row>
    <row r="282" spans="4:4" s="535" customFormat="1">
      <c r="D282" s="563"/>
    </row>
    <row r="283" spans="4:4" s="535" customFormat="1">
      <c r="D283" s="563"/>
    </row>
    <row r="284" spans="4:4" s="535" customFormat="1">
      <c r="D284" s="563"/>
    </row>
    <row r="285" spans="4:4" s="535" customFormat="1">
      <c r="D285" s="563"/>
    </row>
    <row r="286" spans="4:4" s="535" customFormat="1">
      <c r="D286" s="563"/>
    </row>
    <row r="287" spans="4:4" s="535" customFormat="1">
      <c r="D287" s="563"/>
    </row>
    <row r="288" spans="4:4" s="535" customFormat="1">
      <c r="D288" s="563"/>
    </row>
    <row r="289" spans="4:4" s="535" customFormat="1">
      <c r="D289" s="563"/>
    </row>
    <row r="290" spans="4:4" s="535" customFormat="1">
      <c r="D290" s="563"/>
    </row>
    <row r="291" spans="4:4" s="535" customFormat="1">
      <c r="D291" s="563"/>
    </row>
    <row r="292" spans="4:4" s="535" customFormat="1">
      <c r="D292" s="563"/>
    </row>
    <row r="293" spans="4:4" s="535" customFormat="1">
      <c r="D293" s="563"/>
    </row>
    <row r="294" spans="4:4" s="535" customFormat="1">
      <c r="D294" s="563"/>
    </row>
    <row r="295" spans="4:4" s="535" customFormat="1">
      <c r="D295" s="563"/>
    </row>
    <row r="296" spans="4:4" s="535" customFormat="1">
      <c r="D296" s="563"/>
    </row>
    <row r="297" spans="4:4" s="535" customFormat="1">
      <c r="D297" s="563"/>
    </row>
    <row r="298" spans="4:4" s="535" customFormat="1">
      <c r="D298" s="563"/>
    </row>
    <row r="299" spans="4:4" s="535" customFormat="1">
      <c r="D299" s="563"/>
    </row>
    <row r="300" spans="4:4" s="535" customFormat="1">
      <c r="D300" s="563"/>
    </row>
    <row r="301" spans="4:4" s="535" customFormat="1">
      <c r="D301" s="563"/>
    </row>
    <row r="302" spans="4:4" s="535" customFormat="1">
      <c r="D302" s="563"/>
    </row>
    <row r="303" spans="4:4" s="535" customFormat="1">
      <c r="D303" s="563"/>
    </row>
    <row r="304" spans="4:4" s="535" customFormat="1">
      <c r="D304" s="563"/>
    </row>
    <row r="305" spans="4:4" s="535" customFormat="1">
      <c r="D305" s="563"/>
    </row>
    <row r="306" spans="4:4" s="535" customFormat="1">
      <c r="D306" s="563"/>
    </row>
    <row r="307" spans="4:4" s="535" customFormat="1">
      <c r="D307" s="563"/>
    </row>
    <row r="308" spans="4:4" s="535" customFormat="1">
      <c r="D308" s="563"/>
    </row>
    <row r="309" spans="4:4" s="535" customFormat="1">
      <c r="D309" s="563"/>
    </row>
    <row r="310" spans="4:4" s="535" customFormat="1">
      <c r="D310" s="563"/>
    </row>
    <row r="311" spans="4:4" s="535" customFormat="1">
      <c r="D311" s="563"/>
    </row>
    <row r="312" spans="4:4" s="535" customFormat="1">
      <c r="D312" s="563"/>
    </row>
    <row r="313" spans="4:4" s="535" customFormat="1">
      <c r="D313" s="563"/>
    </row>
    <row r="314" spans="4:4" s="535" customFormat="1">
      <c r="D314" s="563"/>
    </row>
    <row r="315" spans="4:4" s="535" customFormat="1">
      <c r="D315" s="563"/>
    </row>
    <row r="316" spans="4:4" s="535" customFormat="1">
      <c r="D316" s="563"/>
    </row>
    <row r="317" spans="4:4" s="535" customFormat="1">
      <c r="D317" s="563"/>
    </row>
    <row r="318" spans="4:4" s="535" customFormat="1">
      <c r="D318" s="563"/>
    </row>
    <row r="319" spans="4:4" s="535" customFormat="1">
      <c r="D319" s="563"/>
    </row>
    <row r="320" spans="4:4" s="535" customFormat="1">
      <c r="D320" s="563"/>
    </row>
    <row r="321" spans="4:4" s="535" customFormat="1">
      <c r="D321" s="563"/>
    </row>
    <row r="322" spans="4:4" s="535" customFormat="1">
      <c r="D322" s="563"/>
    </row>
    <row r="323" spans="4:4" s="535" customFormat="1">
      <c r="D323" s="563"/>
    </row>
    <row r="324" spans="4:4" s="535" customFormat="1">
      <c r="D324" s="563"/>
    </row>
    <row r="325" spans="4:4" s="535" customFormat="1">
      <c r="D325" s="563"/>
    </row>
    <row r="326" spans="4:4" s="535" customFormat="1">
      <c r="D326" s="563"/>
    </row>
    <row r="327" spans="4:4" s="535" customFormat="1">
      <c r="D327" s="563"/>
    </row>
    <row r="328" spans="4:4" s="535" customFormat="1">
      <c r="D328" s="563"/>
    </row>
    <row r="329" spans="4:4" s="535" customFormat="1">
      <c r="D329" s="563"/>
    </row>
    <row r="330" spans="4:4" s="535" customFormat="1">
      <c r="D330" s="563"/>
    </row>
    <row r="331" spans="4:4" s="535" customFormat="1">
      <c r="D331" s="563"/>
    </row>
    <row r="332" spans="4:4" s="535" customFormat="1">
      <c r="D332" s="563"/>
    </row>
    <row r="333" spans="4:4" s="535" customFormat="1">
      <c r="D333" s="563"/>
    </row>
    <row r="334" spans="4:4" s="535" customFormat="1">
      <c r="D334" s="563"/>
    </row>
    <row r="335" spans="4:4" s="535" customFormat="1">
      <c r="D335" s="563"/>
    </row>
    <row r="336" spans="4:4" s="535" customFormat="1">
      <c r="D336" s="563"/>
    </row>
    <row r="337" spans="4:4" s="535" customFormat="1">
      <c r="D337" s="563"/>
    </row>
    <row r="338" spans="4:4" s="535" customFormat="1">
      <c r="D338" s="563"/>
    </row>
    <row r="339" spans="4:4" s="535" customFormat="1">
      <c r="D339" s="563"/>
    </row>
    <row r="340" spans="4:4" s="535" customFormat="1">
      <c r="D340" s="563"/>
    </row>
    <row r="341" spans="4:4" s="535" customFormat="1">
      <c r="D341" s="563"/>
    </row>
    <row r="342" spans="4:4" s="535" customFormat="1">
      <c r="D342" s="563"/>
    </row>
    <row r="343" spans="4:4" s="535" customFormat="1">
      <c r="D343" s="563"/>
    </row>
    <row r="344" spans="4:4" s="535" customFormat="1">
      <c r="D344" s="563"/>
    </row>
    <row r="345" spans="4:4" s="535" customFormat="1">
      <c r="D345" s="563"/>
    </row>
    <row r="346" spans="4:4" s="535" customFormat="1">
      <c r="D346" s="563"/>
    </row>
    <row r="347" spans="4:4" s="535" customFormat="1">
      <c r="D347" s="563"/>
    </row>
    <row r="348" spans="4:4" s="535" customFormat="1">
      <c r="D348" s="563"/>
    </row>
    <row r="349" spans="4:4" s="535" customFormat="1">
      <c r="D349" s="563"/>
    </row>
    <row r="350" spans="4:4" s="535" customFormat="1">
      <c r="D350" s="563"/>
    </row>
    <row r="351" spans="4:4" s="535" customFormat="1">
      <c r="D351" s="563"/>
    </row>
    <row r="352" spans="4:4" s="535" customFormat="1">
      <c r="D352" s="563"/>
    </row>
    <row r="353" spans="4:4" s="535" customFormat="1">
      <c r="D353" s="563"/>
    </row>
    <row r="354" spans="4:4" s="535" customFormat="1">
      <c r="D354" s="563"/>
    </row>
    <row r="355" spans="4:4" s="535" customFormat="1">
      <c r="D355" s="563"/>
    </row>
    <row r="356" spans="4:4" s="535" customFormat="1">
      <c r="D356" s="563"/>
    </row>
    <row r="357" spans="4:4" s="535" customFormat="1">
      <c r="D357" s="563"/>
    </row>
    <row r="358" spans="4:4" s="535" customFormat="1">
      <c r="D358" s="563"/>
    </row>
    <row r="359" spans="4:4" s="535" customFormat="1">
      <c r="D359" s="563"/>
    </row>
    <row r="360" spans="4:4" s="535" customFormat="1">
      <c r="D360" s="563"/>
    </row>
    <row r="361" spans="4:4" s="535" customFormat="1">
      <c r="D361" s="563"/>
    </row>
    <row r="362" spans="4:4" s="535" customFormat="1">
      <c r="D362" s="563"/>
    </row>
    <row r="363" spans="4:4" s="535" customFormat="1">
      <c r="D363" s="563"/>
    </row>
    <row r="364" spans="4:4" s="535" customFormat="1">
      <c r="D364" s="563"/>
    </row>
    <row r="365" spans="4:4" s="535" customFormat="1">
      <c r="D365" s="563"/>
    </row>
    <row r="366" spans="4:4" s="535" customFormat="1">
      <c r="D366" s="563"/>
    </row>
    <row r="367" spans="4:4" s="535" customFormat="1">
      <c r="D367" s="563"/>
    </row>
    <row r="368" spans="4:4" s="535" customFormat="1">
      <c r="D368" s="563"/>
    </row>
    <row r="369" spans="4:4" s="535" customFormat="1">
      <c r="D369" s="563"/>
    </row>
    <row r="370" spans="4:4" s="535" customFormat="1">
      <c r="D370" s="563"/>
    </row>
    <row r="371" spans="4:4" s="535" customFormat="1">
      <c r="D371" s="563"/>
    </row>
    <row r="372" spans="4:4" s="535" customFormat="1">
      <c r="D372" s="563"/>
    </row>
    <row r="373" spans="4:4" s="535" customFormat="1">
      <c r="D373" s="563"/>
    </row>
    <row r="374" spans="4:4" s="535" customFormat="1">
      <c r="D374" s="563"/>
    </row>
    <row r="375" spans="4:4" s="535" customFormat="1">
      <c r="D375" s="563"/>
    </row>
    <row r="376" spans="4:4" s="535" customFormat="1">
      <c r="D376" s="563"/>
    </row>
    <row r="377" spans="4:4" s="535" customFormat="1">
      <c r="D377" s="563"/>
    </row>
    <row r="378" spans="4:4" s="535" customFormat="1">
      <c r="D378" s="563"/>
    </row>
    <row r="379" spans="4:4" s="535" customFormat="1">
      <c r="D379" s="563"/>
    </row>
    <row r="380" spans="4:4" s="535" customFormat="1">
      <c r="D380" s="563"/>
    </row>
    <row r="381" spans="4:4" s="535" customFormat="1">
      <c r="D381" s="563"/>
    </row>
    <row r="382" spans="4:4" s="535" customFormat="1">
      <c r="D382" s="563"/>
    </row>
    <row r="383" spans="4:4" s="535" customFormat="1">
      <c r="D383" s="563"/>
    </row>
    <row r="384" spans="4:4" s="535" customFormat="1">
      <c r="D384" s="563"/>
    </row>
    <row r="385" spans="4:4" s="535" customFormat="1">
      <c r="D385" s="563"/>
    </row>
    <row r="386" spans="4:4" s="535" customFormat="1">
      <c r="D386" s="563"/>
    </row>
    <row r="387" spans="4:4" s="535" customFormat="1">
      <c r="D387" s="563"/>
    </row>
    <row r="388" spans="4:4" s="535" customFormat="1">
      <c r="D388" s="563"/>
    </row>
    <row r="389" spans="4:4" s="535" customFormat="1">
      <c r="D389" s="563"/>
    </row>
    <row r="390" spans="4:4" s="535" customFormat="1">
      <c r="D390" s="563"/>
    </row>
    <row r="391" spans="4:4" s="535" customFormat="1">
      <c r="D391" s="563"/>
    </row>
    <row r="392" spans="4:4" s="535" customFormat="1">
      <c r="D392" s="563"/>
    </row>
    <row r="393" spans="4:4" s="535" customFormat="1">
      <c r="D393" s="563"/>
    </row>
    <row r="394" spans="4:4" s="535" customFormat="1">
      <c r="D394" s="563"/>
    </row>
    <row r="395" spans="4:4" s="535" customFormat="1">
      <c r="D395" s="563"/>
    </row>
    <row r="396" spans="4:4" s="535" customFormat="1">
      <c r="D396" s="563"/>
    </row>
    <row r="397" spans="4:4" s="535" customFormat="1">
      <c r="D397" s="563"/>
    </row>
    <row r="398" spans="4:4" s="535" customFormat="1">
      <c r="D398" s="563"/>
    </row>
    <row r="399" spans="4:4" s="535" customFormat="1">
      <c r="D399" s="563"/>
    </row>
    <row r="400" spans="4:4" s="535" customFormat="1">
      <c r="D400" s="563"/>
    </row>
    <row r="401" spans="4:4" s="535" customFormat="1">
      <c r="D401" s="563"/>
    </row>
    <row r="402" spans="4:4" s="535" customFormat="1">
      <c r="D402" s="563"/>
    </row>
    <row r="403" spans="4:4" s="535" customFormat="1">
      <c r="D403" s="563"/>
    </row>
    <row r="404" spans="4:4" s="535" customFormat="1">
      <c r="D404" s="563"/>
    </row>
    <row r="405" spans="4:4" s="535" customFormat="1">
      <c r="D405" s="563"/>
    </row>
    <row r="406" spans="4:4" s="535" customFormat="1">
      <c r="D406" s="563"/>
    </row>
    <row r="407" spans="4:4" s="535" customFormat="1">
      <c r="D407" s="563"/>
    </row>
    <row r="408" spans="4:4" s="535" customFormat="1">
      <c r="D408" s="563"/>
    </row>
    <row r="409" spans="4:4" s="535" customFormat="1">
      <c r="D409" s="563"/>
    </row>
    <row r="410" spans="4:4" s="535" customFormat="1">
      <c r="D410" s="563"/>
    </row>
    <row r="411" spans="4:4" s="535" customFormat="1">
      <c r="D411" s="563"/>
    </row>
    <row r="412" spans="4:4" s="535" customFormat="1">
      <c r="D412" s="563"/>
    </row>
    <row r="413" spans="4:4" s="535" customFormat="1">
      <c r="D413" s="563"/>
    </row>
    <row r="414" spans="4:4" s="535" customFormat="1">
      <c r="D414" s="563"/>
    </row>
    <row r="415" spans="4:4" s="535" customFormat="1">
      <c r="D415" s="563"/>
    </row>
    <row r="416" spans="4:4" s="535" customFormat="1">
      <c r="D416" s="563"/>
    </row>
    <row r="417" spans="4:4" s="535" customFormat="1">
      <c r="D417" s="563"/>
    </row>
    <row r="418" spans="4:4" s="535" customFormat="1">
      <c r="D418" s="563"/>
    </row>
    <row r="419" spans="4:4" s="535" customFormat="1">
      <c r="D419" s="563"/>
    </row>
    <row r="420" spans="4:4" s="535" customFormat="1">
      <c r="D420" s="563"/>
    </row>
    <row r="421" spans="4:4" s="535" customFormat="1">
      <c r="D421" s="563"/>
    </row>
    <row r="422" spans="4:4" s="535" customFormat="1">
      <c r="D422" s="563"/>
    </row>
    <row r="423" spans="4:4" s="535" customFormat="1">
      <c r="D423" s="563"/>
    </row>
    <row r="424" spans="4:4" s="535" customFormat="1">
      <c r="D424" s="563"/>
    </row>
    <row r="425" spans="4:4" s="535" customFormat="1">
      <c r="D425" s="563"/>
    </row>
    <row r="426" spans="4:4" s="535" customFormat="1">
      <c r="D426" s="563"/>
    </row>
    <row r="427" spans="4:4" s="535" customFormat="1">
      <c r="D427" s="563"/>
    </row>
    <row r="428" spans="4:4" s="535" customFormat="1">
      <c r="D428" s="563"/>
    </row>
    <row r="429" spans="4:4" s="535" customFormat="1">
      <c r="D429" s="563"/>
    </row>
    <row r="430" spans="4:4" s="535" customFormat="1">
      <c r="D430" s="563"/>
    </row>
    <row r="431" spans="4:4" s="535" customFormat="1">
      <c r="D431" s="563"/>
    </row>
    <row r="432" spans="4:4" s="535" customFormat="1">
      <c r="D432" s="563"/>
    </row>
    <row r="433" spans="4:4" s="535" customFormat="1">
      <c r="D433" s="563"/>
    </row>
    <row r="434" spans="4:4" s="535" customFormat="1">
      <c r="D434" s="563"/>
    </row>
    <row r="435" spans="4:4" s="535" customFormat="1">
      <c r="D435" s="563"/>
    </row>
    <row r="436" spans="4:4" s="535" customFormat="1">
      <c r="D436" s="563"/>
    </row>
    <row r="437" spans="4:4" s="535" customFormat="1">
      <c r="D437" s="563"/>
    </row>
    <row r="438" spans="4:4" s="535" customFormat="1">
      <c r="D438" s="563"/>
    </row>
    <row r="439" spans="4:4" s="535" customFormat="1">
      <c r="D439" s="563"/>
    </row>
    <row r="440" spans="4:4" s="535" customFormat="1">
      <c r="D440" s="563"/>
    </row>
    <row r="441" spans="4:4" s="535" customFormat="1">
      <c r="D441" s="563"/>
    </row>
    <row r="442" spans="4:4" s="535" customFormat="1">
      <c r="D442" s="563"/>
    </row>
    <row r="443" spans="4:4" s="535" customFormat="1">
      <c r="D443" s="563"/>
    </row>
    <row r="444" spans="4:4" s="535" customFormat="1">
      <c r="D444" s="563"/>
    </row>
    <row r="445" spans="4:4" s="535" customFormat="1">
      <c r="D445" s="563"/>
    </row>
    <row r="446" spans="4:4" s="535" customFormat="1">
      <c r="D446" s="563"/>
    </row>
    <row r="447" spans="4:4" s="535" customFormat="1">
      <c r="D447" s="563"/>
    </row>
    <row r="448" spans="4:4" s="535" customFormat="1">
      <c r="D448" s="563"/>
    </row>
    <row r="449" spans="4:4" s="535" customFormat="1">
      <c r="D449" s="563"/>
    </row>
    <row r="450" spans="4:4" s="535" customFormat="1">
      <c r="D450" s="563"/>
    </row>
    <row r="451" spans="4:4" s="535" customFormat="1">
      <c r="D451" s="563"/>
    </row>
    <row r="452" spans="4:4" s="535" customFormat="1">
      <c r="D452" s="563"/>
    </row>
    <row r="453" spans="4:4" s="535" customFormat="1">
      <c r="D453" s="563"/>
    </row>
    <row r="454" spans="4:4" s="535" customFormat="1">
      <c r="D454" s="563"/>
    </row>
    <row r="455" spans="4:4" s="535" customFormat="1">
      <c r="D455" s="563"/>
    </row>
    <row r="456" spans="4:4" s="535" customFormat="1">
      <c r="D456" s="563"/>
    </row>
    <row r="457" spans="4:4" s="535" customFormat="1">
      <c r="D457" s="563"/>
    </row>
    <row r="458" spans="4:4" s="535" customFormat="1">
      <c r="D458" s="563"/>
    </row>
    <row r="459" spans="4:4" s="535" customFormat="1">
      <c r="D459" s="563"/>
    </row>
    <row r="460" spans="4:4" s="535" customFormat="1">
      <c r="D460" s="563"/>
    </row>
    <row r="461" spans="4:4" s="535" customFormat="1">
      <c r="D461" s="563"/>
    </row>
    <row r="462" spans="4:4" s="535" customFormat="1">
      <c r="D462" s="563"/>
    </row>
    <row r="463" spans="4:4" s="535" customFormat="1">
      <c r="D463" s="563"/>
    </row>
    <row r="464" spans="4:4" s="535" customFormat="1">
      <c r="D464" s="563"/>
    </row>
    <row r="465" spans="4:4" s="535" customFormat="1">
      <c r="D465" s="563"/>
    </row>
    <row r="466" spans="4:4" s="535" customFormat="1">
      <c r="D466" s="563"/>
    </row>
    <row r="467" spans="4:4" s="535" customFormat="1">
      <c r="D467" s="563"/>
    </row>
    <row r="468" spans="4:4" s="535" customFormat="1">
      <c r="D468" s="563"/>
    </row>
    <row r="469" spans="4:4" s="535" customFormat="1">
      <c r="D469" s="563"/>
    </row>
    <row r="470" spans="4:4" s="535" customFormat="1">
      <c r="D470" s="563"/>
    </row>
    <row r="471" spans="4:4" s="535" customFormat="1">
      <c r="D471" s="563"/>
    </row>
    <row r="472" spans="4:4" s="535" customFormat="1">
      <c r="D472" s="563"/>
    </row>
    <row r="473" spans="4:4" s="535" customFormat="1">
      <c r="D473" s="563"/>
    </row>
    <row r="474" spans="4:4" s="535" customFormat="1">
      <c r="D474" s="563"/>
    </row>
    <row r="475" spans="4:4" s="535" customFormat="1">
      <c r="D475" s="563"/>
    </row>
    <row r="476" spans="4:4" s="535" customFormat="1">
      <c r="D476" s="563"/>
    </row>
    <row r="477" spans="4:4" s="535" customFormat="1">
      <c r="D477" s="563"/>
    </row>
    <row r="478" spans="4:4" s="535" customFormat="1">
      <c r="D478" s="563"/>
    </row>
    <row r="479" spans="4:4" s="535" customFormat="1">
      <c r="D479" s="563"/>
    </row>
    <row r="480" spans="4:4" s="535" customFormat="1">
      <c r="D480" s="563"/>
    </row>
    <row r="481" spans="4:4" s="535" customFormat="1">
      <c r="D481" s="563"/>
    </row>
    <row r="482" spans="4:4" s="535" customFormat="1">
      <c r="D482" s="563"/>
    </row>
    <row r="483" spans="4:4" s="535" customFormat="1">
      <c r="D483" s="563"/>
    </row>
    <row r="484" spans="4:4" s="535" customFormat="1">
      <c r="D484" s="563"/>
    </row>
    <row r="485" spans="4:4" s="535" customFormat="1">
      <c r="D485" s="563"/>
    </row>
    <row r="486" spans="4:4" s="535" customFormat="1">
      <c r="D486" s="563"/>
    </row>
    <row r="487" spans="4:4" s="535" customFormat="1">
      <c r="D487" s="563"/>
    </row>
    <row r="488" spans="4:4" s="535" customFormat="1">
      <c r="D488" s="563"/>
    </row>
    <row r="489" spans="4:4" s="535" customFormat="1">
      <c r="D489" s="563"/>
    </row>
    <row r="490" spans="4:4" s="535" customFormat="1">
      <c r="D490" s="563"/>
    </row>
    <row r="491" spans="4:4" s="535" customFormat="1">
      <c r="D491" s="563"/>
    </row>
    <row r="492" spans="4:4" s="535" customFormat="1">
      <c r="D492" s="563"/>
    </row>
    <row r="493" spans="4:4" s="535" customFormat="1">
      <c r="D493" s="563"/>
    </row>
    <row r="494" spans="4:4" s="535" customFormat="1">
      <c r="D494" s="563"/>
    </row>
    <row r="495" spans="4:4" s="535" customFormat="1">
      <c r="D495" s="563"/>
    </row>
    <row r="496" spans="4:4" s="535" customFormat="1">
      <c r="D496" s="563"/>
    </row>
    <row r="497" spans="4:4" s="535" customFormat="1">
      <c r="D497" s="563"/>
    </row>
    <row r="498" spans="4:4" s="535" customFormat="1">
      <c r="D498" s="563"/>
    </row>
    <row r="499" spans="4:4" s="535" customFormat="1">
      <c r="D499" s="563"/>
    </row>
    <row r="500" spans="4:4" s="535" customFormat="1">
      <c r="D500" s="563"/>
    </row>
    <row r="501" spans="4:4" s="535" customFormat="1">
      <c r="D501" s="563"/>
    </row>
    <row r="502" spans="4:4" s="535" customFormat="1">
      <c r="D502" s="563"/>
    </row>
    <row r="503" spans="4:4" s="535" customFormat="1">
      <c r="D503" s="563"/>
    </row>
    <row r="504" spans="4:4" s="535" customFormat="1">
      <c r="D504" s="563"/>
    </row>
    <row r="505" spans="4:4" s="535" customFormat="1">
      <c r="D505" s="563"/>
    </row>
    <row r="506" spans="4:4" s="535" customFormat="1">
      <c r="D506" s="563"/>
    </row>
    <row r="507" spans="4:4" s="535" customFormat="1">
      <c r="D507" s="563"/>
    </row>
    <row r="508" spans="4:4" s="535" customFormat="1">
      <c r="D508" s="563"/>
    </row>
    <row r="509" spans="4:4" s="535" customFormat="1">
      <c r="D509" s="563"/>
    </row>
    <row r="510" spans="4:4" s="535" customFormat="1">
      <c r="D510" s="563"/>
    </row>
    <row r="511" spans="4:4" s="535" customFormat="1">
      <c r="D511" s="563"/>
    </row>
    <row r="512" spans="4:4" s="535" customFormat="1">
      <c r="D512" s="563"/>
    </row>
    <row r="513" spans="4:4" s="535" customFormat="1">
      <c r="D513" s="563"/>
    </row>
    <row r="514" spans="4:4" s="535" customFormat="1">
      <c r="D514" s="563"/>
    </row>
    <row r="515" spans="4:4" s="535" customFormat="1">
      <c r="D515" s="563"/>
    </row>
    <row r="516" spans="4:4" s="535" customFormat="1">
      <c r="D516" s="563"/>
    </row>
    <row r="517" spans="4:4" s="535" customFormat="1">
      <c r="D517" s="563"/>
    </row>
    <row r="518" spans="4:4" s="535" customFormat="1">
      <c r="D518" s="563"/>
    </row>
    <row r="519" spans="4:4" s="535" customFormat="1">
      <c r="D519" s="563"/>
    </row>
    <row r="520" spans="4:4" s="535" customFormat="1">
      <c r="D520" s="563"/>
    </row>
    <row r="521" spans="4:4" s="535" customFormat="1">
      <c r="D521" s="563"/>
    </row>
    <row r="522" spans="4:4" s="535" customFormat="1">
      <c r="D522" s="563"/>
    </row>
    <row r="523" spans="4:4" s="535" customFormat="1">
      <c r="D523" s="563"/>
    </row>
    <row r="524" spans="4:4" s="535" customFormat="1">
      <c r="D524" s="563"/>
    </row>
    <row r="525" spans="4:4" s="535" customFormat="1">
      <c r="D525" s="563"/>
    </row>
    <row r="526" spans="4:4" s="535" customFormat="1">
      <c r="D526" s="563"/>
    </row>
    <row r="527" spans="4:4" s="535" customFormat="1">
      <c r="D527" s="563"/>
    </row>
    <row r="528" spans="4:4" s="535" customFormat="1">
      <c r="D528" s="563"/>
    </row>
    <row r="529" spans="4:4" s="535" customFormat="1">
      <c r="D529" s="563"/>
    </row>
    <row r="530" spans="4:4" s="535" customFormat="1">
      <c r="D530" s="563"/>
    </row>
    <row r="531" spans="4:4" s="535" customFormat="1">
      <c r="D531" s="563"/>
    </row>
    <row r="532" spans="4:4" s="535" customFormat="1">
      <c r="D532" s="563"/>
    </row>
    <row r="533" spans="4:4" s="535" customFormat="1">
      <c r="D533" s="563"/>
    </row>
    <row r="534" spans="4:4" s="535" customFormat="1">
      <c r="D534" s="563"/>
    </row>
    <row r="535" spans="4:4" s="535" customFormat="1">
      <c r="D535" s="563"/>
    </row>
    <row r="536" spans="4:4" s="535" customFormat="1">
      <c r="D536" s="563"/>
    </row>
    <row r="537" spans="4:4" s="535" customFormat="1">
      <c r="D537" s="563"/>
    </row>
    <row r="538" spans="4:4" s="535" customFormat="1">
      <c r="D538" s="563"/>
    </row>
    <row r="539" spans="4:4" s="535" customFormat="1">
      <c r="D539" s="563"/>
    </row>
    <row r="540" spans="4:4" s="535" customFormat="1">
      <c r="D540" s="563"/>
    </row>
    <row r="541" spans="4:4" s="535" customFormat="1">
      <c r="D541" s="563"/>
    </row>
  </sheetData>
  <mergeCells count="2">
    <mergeCell ref="E10:G10"/>
    <mergeCell ref="E11:G11"/>
  </mergeCells>
  <hyperlinks>
    <hyperlink ref="G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92D050"/>
  </sheetPr>
  <dimension ref="A1:Q88"/>
  <sheetViews>
    <sheetView view="pageBreakPreview" zoomScale="80" zoomScaleNormal="100" zoomScaleSheetLayoutView="80" workbookViewId="0">
      <pane xSplit="3" ySplit="13" topLeftCell="D14" activePane="bottomRight" state="frozen"/>
      <selection activeCell="F2" sqref="F2"/>
      <selection pane="topRight" activeCell="F2" sqref="F2"/>
      <selection pane="bottomLeft" activeCell="F2" sqref="F2"/>
      <selection pane="bottomRight" activeCell="G1" sqref="G1:G2"/>
    </sheetView>
  </sheetViews>
  <sheetFormatPr defaultColWidth="12.42578125" defaultRowHeight="15" customHeight="1"/>
  <cols>
    <col min="1" max="1" width="1.7109375" style="326" customWidth="1"/>
    <col min="2" max="2" width="12.7109375" style="326" customWidth="1"/>
    <col min="3" max="3" width="11.7109375" style="326" customWidth="1"/>
    <col min="4" max="4" width="15" style="327" customWidth="1"/>
    <col min="5" max="7" width="28.7109375" style="326" customWidth="1"/>
    <col min="8" max="8" width="1.7109375" style="326" customWidth="1"/>
    <col min="9" max="9" width="18.140625" style="326" customWidth="1"/>
    <col min="10" max="16384" width="12.42578125" style="326"/>
  </cols>
  <sheetData>
    <row r="1" spans="1:13" ht="15" customHeight="1">
      <c r="G1" s="2380" t="s">
        <v>110</v>
      </c>
    </row>
    <row r="2" spans="1:13" ht="15" customHeight="1">
      <c r="G2" s="2381" t="s">
        <v>111</v>
      </c>
    </row>
    <row r="3" spans="1:13" ht="8.1" customHeight="1"/>
    <row r="4" spans="1:13" ht="8.1" customHeight="1"/>
    <row r="5" spans="1:13" s="328" customFormat="1" ht="16.5">
      <c r="B5" s="329" t="s">
        <v>1467</v>
      </c>
      <c r="C5" s="330" t="s">
        <v>1377</v>
      </c>
      <c r="D5" s="331"/>
      <c r="E5" s="329"/>
      <c r="F5" s="329"/>
      <c r="G5" s="329"/>
      <c r="H5" s="330"/>
      <c r="I5" s="330"/>
      <c r="J5" s="330"/>
      <c r="K5" s="330"/>
      <c r="L5" s="330"/>
      <c r="M5" s="330"/>
    </row>
    <row r="6" spans="1:13" s="328" customFormat="1" ht="16.5">
      <c r="B6" s="329"/>
      <c r="C6" s="2286" t="s">
        <v>1148</v>
      </c>
      <c r="D6" s="331"/>
      <c r="E6" s="329"/>
      <c r="F6" s="329"/>
      <c r="G6" s="329"/>
      <c r="H6" s="330"/>
      <c r="I6" s="330"/>
      <c r="J6" s="330"/>
      <c r="K6" s="330"/>
      <c r="L6" s="330"/>
      <c r="M6" s="330"/>
    </row>
    <row r="7" spans="1:13" s="1939" customFormat="1" ht="14.25">
      <c r="B7" s="1940" t="s">
        <v>1468</v>
      </c>
      <c r="C7" s="1941" t="s">
        <v>1347</v>
      </c>
      <c r="D7" s="1942"/>
      <c r="E7" s="1943"/>
      <c r="F7" s="1943"/>
      <c r="G7" s="1943"/>
      <c r="H7" s="1944"/>
      <c r="I7" s="1944"/>
      <c r="J7" s="1944"/>
      <c r="K7" s="1944"/>
      <c r="L7" s="1944"/>
      <c r="M7" s="1944"/>
    </row>
    <row r="8" spans="1:13" s="332" customFormat="1" ht="16.5" customHeight="1">
      <c r="B8" s="333"/>
      <c r="C8" s="334" t="s">
        <v>134</v>
      </c>
      <c r="D8" s="335"/>
      <c r="E8" s="336"/>
      <c r="F8" s="336"/>
      <c r="G8" s="336"/>
      <c r="H8" s="337"/>
      <c r="I8" s="337"/>
      <c r="J8" s="337"/>
      <c r="K8" s="337"/>
      <c r="L8" s="337"/>
      <c r="M8" s="337"/>
    </row>
    <row r="9" spans="1:13" ht="8.1" customHeight="1" thickBot="1">
      <c r="B9" s="338"/>
      <c r="C9" s="338"/>
      <c r="D9" s="339"/>
      <c r="E9" s="340"/>
      <c r="F9" s="341"/>
      <c r="G9" s="341"/>
    </row>
    <row r="10" spans="1:13" s="349" customFormat="1" ht="8.1" customHeight="1" thickTop="1">
      <c r="A10" s="342"/>
      <c r="B10" s="343"/>
      <c r="C10" s="344"/>
      <c r="D10" s="345"/>
      <c r="E10" s="346"/>
      <c r="F10" s="347"/>
      <c r="G10" s="347"/>
      <c r="H10" s="348"/>
    </row>
    <row r="11" spans="1:13" s="349" customFormat="1" ht="15" customHeight="1">
      <c r="A11" s="350"/>
      <c r="B11" s="350" t="s">
        <v>0</v>
      </c>
      <c r="C11" s="344"/>
      <c r="D11" s="351" t="s">
        <v>1</v>
      </c>
      <c r="E11" s="352" t="s">
        <v>2</v>
      </c>
      <c r="F11" s="352" t="s">
        <v>33</v>
      </c>
      <c r="G11" s="352" t="s">
        <v>34</v>
      </c>
      <c r="H11" s="351"/>
    </row>
    <row r="12" spans="1:13" s="349" customFormat="1" ht="15" customHeight="1">
      <c r="A12" s="353"/>
      <c r="B12" s="354" t="s">
        <v>5</v>
      </c>
      <c r="C12" s="355"/>
      <c r="D12" s="356" t="s">
        <v>6</v>
      </c>
      <c r="E12" s="357" t="s">
        <v>7</v>
      </c>
      <c r="F12" s="357" t="s">
        <v>35</v>
      </c>
      <c r="G12" s="357" t="s">
        <v>36</v>
      </c>
      <c r="H12" s="356"/>
    </row>
    <row r="13" spans="1:13" s="349" customFormat="1" ht="8.1" customHeight="1">
      <c r="A13" s="358"/>
      <c r="B13" s="358"/>
      <c r="C13" s="359"/>
      <c r="D13" s="360"/>
      <c r="E13" s="361"/>
      <c r="F13" s="361"/>
      <c r="G13" s="361"/>
      <c r="H13" s="362"/>
    </row>
    <row r="14" spans="1:13" s="349" customFormat="1" ht="8.1" customHeight="1">
      <c r="A14" s="363"/>
      <c r="B14" s="363"/>
      <c r="C14" s="364"/>
      <c r="D14" s="365"/>
      <c r="E14" s="366"/>
      <c r="F14" s="366"/>
      <c r="G14" s="366"/>
      <c r="H14" s="366"/>
      <c r="I14" s="326"/>
    </row>
    <row r="15" spans="1:13" ht="15" customHeight="1">
      <c r="B15" s="199" t="s">
        <v>12</v>
      </c>
      <c r="C15" s="367"/>
      <c r="D15" s="200">
        <v>2022</v>
      </c>
      <c r="E15" s="368">
        <f>SUM(F15:G15)</f>
        <v>204086</v>
      </c>
      <c r="F15" s="368">
        <f t="shared" ref="F15:G17" si="0">SUM(F19,F23,F27,F31,F35,F39,F43,F47,F51,F55,F59,F63,F67,F71,F75,F79,)</f>
        <v>89837</v>
      </c>
      <c r="G15" s="368">
        <f t="shared" si="0"/>
        <v>114249</v>
      </c>
    </row>
    <row r="16" spans="1:13" ht="15" customHeight="1">
      <c r="B16" s="199"/>
      <c r="C16" s="369"/>
      <c r="D16" s="200">
        <v>2023</v>
      </c>
      <c r="E16" s="368">
        <f t="shared" ref="E16:E17" si="1">SUM(F16:G16)</f>
        <v>206463</v>
      </c>
      <c r="F16" s="368">
        <f t="shared" si="0"/>
        <v>92064</v>
      </c>
      <c r="G16" s="368">
        <f t="shared" si="0"/>
        <v>114399</v>
      </c>
    </row>
    <row r="17" spans="1:7" ht="15" customHeight="1">
      <c r="B17" s="199"/>
      <c r="C17" s="369"/>
      <c r="D17" s="200">
        <v>2024</v>
      </c>
      <c r="E17" s="368">
        <f t="shared" si="1"/>
        <v>214067</v>
      </c>
      <c r="F17" s="368">
        <f t="shared" si="0"/>
        <v>96028</v>
      </c>
      <c r="G17" s="368">
        <f t="shared" si="0"/>
        <v>118039</v>
      </c>
    </row>
    <row r="18" spans="1:7" ht="8.1" customHeight="1">
      <c r="B18" s="199"/>
      <c r="C18" s="370"/>
      <c r="D18" s="205"/>
      <c r="E18" s="371"/>
      <c r="F18" s="372"/>
      <c r="G18" s="372"/>
    </row>
    <row r="19" spans="1:7" ht="15" customHeight="1">
      <c r="B19" s="206" t="s">
        <v>13</v>
      </c>
      <c r="C19" s="370"/>
      <c r="D19" s="205">
        <v>2022</v>
      </c>
      <c r="E19" s="371">
        <f>SUM(F19:G19)</f>
        <v>22221</v>
      </c>
      <c r="F19" s="372">
        <v>9746</v>
      </c>
      <c r="G19" s="372">
        <v>12475</v>
      </c>
    </row>
    <row r="20" spans="1:7" ht="15" customHeight="1">
      <c r="B20" s="206"/>
      <c r="C20" s="370"/>
      <c r="D20" s="205">
        <v>2023</v>
      </c>
      <c r="E20" s="371">
        <f t="shared" ref="E20:E21" si="2">SUM(F20:G20)</f>
        <v>23110</v>
      </c>
      <c r="F20" s="372">
        <v>10258</v>
      </c>
      <c r="G20" s="372">
        <v>12852</v>
      </c>
    </row>
    <row r="21" spans="1:7" ht="15" customHeight="1">
      <c r="B21" s="206"/>
      <c r="C21" s="370"/>
      <c r="D21" s="205">
        <v>2024</v>
      </c>
      <c r="E21" s="371">
        <f t="shared" si="2"/>
        <v>23901</v>
      </c>
      <c r="F21" s="372">
        <v>10727</v>
      </c>
      <c r="G21" s="372">
        <v>13174</v>
      </c>
    </row>
    <row r="22" spans="1:7" ht="8.1" customHeight="1">
      <c r="A22" s="373"/>
      <c r="B22" s="206"/>
      <c r="C22" s="370"/>
      <c r="D22" s="205"/>
      <c r="E22" s="371"/>
      <c r="F22" s="372"/>
      <c r="G22" s="372"/>
    </row>
    <row r="23" spans="1:7" ht="15" customHeight="1">
      <c r="B23" s="206" t="s">
        <v>14</v>
      </c>
      <c r="C23" s="370"/>
      <c r="D23" s="205">
        <v>2022</v>
      </c>
      <c r="E23" s="371">
        <f>SUM(F23:G23)</f>
        <v>14599</v>
      </c>
      <c r="F23" s="372">
        <v>6238</v>
      </c>
      <c r="G23" s="372">
        <v>8361</v>
      </c>
    </row>
    <row r="24" spans="1:7" s="373" customFormat="1" ht="15" customHeight="1">
      <c r="A24" s="326"/>
      <c r="B24" s="206"/>
      <c r="C24" s="370"/>
      <c r="D24" s="205">
        <v>2023</v>
      </c>
      <c r="E24" s="371">
        <f t="shared" ref="E24:E25" si="3">SUM(F24:G24)</f>
        <v>14649</v>
      </c>
      <c r="F24" s="372">
        <v>6506</v>
      </c>
      <c r="G24" s="372">
        <v>8143</v>
      </c>
    </row>
    <row r="25" spans="1:7" s="373" customFormat="1" ht="15" customHeight="1">
      <c r="A25" s="326"/>
      <c r="B25" s="206"/>
      <c r="C25" s="370"/>
      <c r="D25" s="205">
        <v>2024</v>
      </c>
      <c r="E25" s="371">
        <f t="shared" si="3"/>
        <v>14546</v>
      </c>
      <c r="F25" s="372">
        <v>6579</v>
      </c>
      <c r="G25" s="372">
        <v>7967</v>
      </c>
    </row>
    <row r="26" spans="1:7" ht="8.1" customHeight="1">
      <c r="B26" s="206"/>
      <c r="C26" s="370"/>
      <c r="D26" s="205"/>
      <c r="E26" s="371"/>
      <c r="F26" s="372"/>
      <c r="G26" s="372"/>
    </row>
    <row r="27" spans="1:7" ht="15" customHeight="1">
      <c r="B27" s="206" t="s">
        <v>15</v>
      </c>
      <c r="C27" s="370"/>
      <c r="D27" s="205">
        <v>2022</v>
      </c>
      <c r="E27" s="371">
        <f>SUM(F27:G27)</f>
        <v>10042</v>
      </c>
      <c r="F27" s="372">
        <v>4209</v>
      </c>
      <c r="G27" s="372">
        <v>5833</v>
      </c>
    </row>
    <row r="28" spans="1:7" ht="15" customHeight="1">
      <c r="B28" s="206"/>
      <c r="C28" s="370"/>
      <c r="D28" s="205">
        <v>2023</v>
      </c>
      <c r="E28" s="371">
        <f t="shared" ref="E28:E29" si="4">SUM(F28:G28)</f>
        <v>10083</v>
      </c>
      <c r="F28" s="372">
        <v>4283</v>
      </c>
      <c r="G28" s="372">
        <v>5800</v>
      </c>
    </row>
    <row r="29" spans="1:7" ht="15" customHeight="1">
      <c r="B29" s="206"/>
      <c r="C29" s="370"/>
      <c r="D29" s="205">
        <v>2024</v>
      </c>
      <c r="E29" s="371">
        <f t="shared" si="4"/>
        <v>11081</v>
      </c>
      <c r="F29" s="372">
        <v>4750</v>
      </c>
      <c r="G29" s="372">
        <v>6331</v>
      </c>
    </row>
    <row r="30" spans="1:7" ht="8.1" customHeight="1">
      <c r="B30" s="206"/>
      <c r="C30" s="370"/>
      <c r="D30" s="205"/>
      <c r="E30" s="371"/>
      <c r="F30" s="372"/>
      <c r="G30" s="372"/>
    </row>
    <row r="31" spans="1:7" ht="15" customHeight="1">
      <c r="B31" s="206" t="s">
        <v>16</v>
      </c>
      <c r="C31" s="370"/>
      <c r="D31" s="205">
        <v>2022</v>
      </c>
      <c r="E31" s="371">
        <f>SUM(F31:G31)</f>
        <v>6465</v>
      </c>
      <c r="F31" s="372">
        <v>2932</v>
      </c>
      <c r="G31" s="372">
        <v>3533</v>
      </c>
    </row>
    <row r="32" spans="1:7" ht="15" customHeight="1">
      <c r="B32" s="206"/>
      <c r="C32" s="370"/>
      <c r="D32" s="205">
        <v>2023</v>
      </c>
      <c r="E32" s="371">
        <f t="shared" ref="E32:E33" si="5">SUM(F32:G32)</f>
        <v>6739</v>
      </c>
      <c r="F32" s="372">
        <v>3078</v>
      </c>
      <c r="G32" s="372">
        <v>3661</v>
      </c>
    </row>
    <row r="33" spans="2:7" ht="15" customHeight="1">
      <c r="B33" s="206"/>
      <c r="C33" s="370"/>
      <c r="D33" s="205">
        <v>2024</v>
      </c>
      <c r="E33" s="371">
        <f t="shared" si="5"/>
        <v>6594</v>
      </c>
      <c r="F33" s="372">
        <v>3067</v>
      </c>
      <c r="G33" s="372">
        <v>3527</v>
      </c>
    </row>
    <row r="34" spans="2:7" ht="8.1" customHeight="1">
      <c r="B34" s="206"/>
      <c r="C34" s="370"/>
      <c r="D34" s="205"/>
      <c r="E34" s="371"/>
      <c r="F34" s="372"/>
      <c r="G34" s="372"/>
    </row>
    <row r="35" spans="2:7" ht="15" customHeight="1">
      <c r="B35" s="206" t="s">
        <v>17</v>
      </c>
      <c r="C35" s="370"/>
      <c r="D35" s="205">
        <v>2022</v>
      </c>
      <c r="E35" s="371">
        <f>SUM(F35:G35)</f>
        <v>8583</v>
      </c>
      <c r="F35" s="372">
        <v>3845</v>
      </c>
      <c r="G35" s="372">
        <v>4738</v>
      </c>
    </row>
    <row r="36" spans="2:7" ht="15" customHeight="1">
      <c r="B36" s="206"/>
      <c r="C36" s="370"/>
      <c r="D36" s="205">
        <v>2023</v>
      </c>
      <c r="E36" s="371">
        <f t="shared" ref="E36:E37" si="6">SUM(F36:G36)</f>
        <v>8873</v>
      </c>
      <c r="F36" s="372">
        <v>3991</v>
      </c>
      <c r="G36" s="372">
        <v>4882</v>
      </c>
    </row>
    <row r="37" spans="2:7" ht="15" customHeight="1">
      <c r="B37" s="206"/>
      <c r="C37" s="370"/>
      <c r="D37" s="205">
        <v>2024</v>
      </c>
      <c r="E37" s="371">
        <f t="shared" si="6"/>
        <v>8829</v>
      </c>
      <c r="F37" s="372">
        <v>4047</v>
      </c>
      <c r="G37" s="372">
        <v>4782</v>
      </c>
    </row>
    <row r="38" spans="2:7" ht="8.1" customHeight="1">
      <c r="B38" s="206"/>
      <c r="C38" s="370"/>
      <c r="D38" s="205"/>
      <c r="E38" s="371"/>
      <c r="F38" s="372"/>
      <c r="G38" s="372"/>
    </row>
    <row r="39" spans="2:7" ht="15" customHeight="1">
      <c r="B39" s="206" t="s">
        <v>18</v>
      </c>
      <c r="C39" s="370"/>
      <c r="D39" s="205">
        <v>2022</v>
      </c>
      <c r="E39" s="371">
        <f>SUM(F39:G39)</f>
        <v>9375</v>
      </c>
      <c r="F39" s="372">
        <v>4119</v>
      </c>
      <c r="G39" s="372">
        <v>5256</v>
      </c>
    </row>
    <row r="40" spans="2:7" ht="15" customHeight="1">
      <c r="B40" s="206"/>
      <c r="C40" s="370"/>
      <c r="D40" s="205">
        <v>2023</v>
      </c>
      <c r="E40" s="371">
        <f t="shared" ref="E40:E41" si="7">SUM(F40:G40)</f>
        <v>9073</v>
      </c>
      <c r="F40" s="372">
        <v>4089</v>
      </c>
      <c r="G40" s="372">
        <v>4984</v>
      </c>
    </row>
    <row r="41" spans="2:7" ht="15" customHeight="1">
      <c r="B41" s="206"/>
      <c r="C41" s="370"/>
      <c r="D41" s="205">
        <v>2024</v>
      </c>
      <c r="E41" s="371">
        <f t="shared" si="7"/>
        <v>9622</v>
      </c>
      <c r="F41" s="372">
        <v>4305</v>
      </c>
      <c r="G41" s="372">
        <v>5317</v>
      </c>
    </row>
    <row r="42" spans="2:7" ht="8.1" customHeight="1">
      <c r="B42" s="206"/>
      <c r="C42" s="370"/>
      <c r="D42" s="205"/>
      <c r="E42" s="371"/>
      <c r="F42" s="372"/>
      <c r="G42" s="372"/>
    </row>
    <row r="43" spans="2:7" ht="15" customHeight="1">
      <c r="B43" s="206" t="s">
        <v>19</v>
      </c>
      <c r="C43" s="370"/>
      <c r="D43" s="205">
        <v>2022</v>
      </c>
      <c r="E43" s="371">
        <f>SUM(F43:G43)</f>
        <v>12861</v>
      </c>
      <c r="F43" s="372">
        <v>5907</v>
      </c>
      <c r="G43" s="372">
        <v>6954</v>
      </c>
    </row>
    <row r="44" spans="2:7" ht="15" customHeight="1">
      <c r="B44" s="206"/>
      <c r="C44" s="370"/>
      <c r="D44" s="205">
        <v>2023</v>
      </c>
      <c r="E44" s="371">
        <f t="shared" ref="E44:E45" si="8">SUM(F44:G44)</f>
        <v>13041</v>
      </c>
      <c r="F44" s="372">
        <v>6064</v>
      </c>
      <c r="G44" s="372">
        <v>6977</v>
      </c>
    </row>
    <row r="45" spans="2:7" ht="15" customHeight="1">
      <c r="B45" s="206"/>
      <c r="C45" s="370"/>
      <c r="D45" s="205">
        <v>2024</v>
      </c>
      <c r="E45" s="371">
        <f t="shared" si="8"/>
        <v>12541</v>
      </c>
      <c r="F45" s="372">
        <v>5746</v>
      </c>
      <c r="G45" s="372">
        <v>6795</v>
      </c>
    </row>
    <row r="46" spans="2:7" ht="8.1" customHeight="1">
      <c r="B46" s="206"/>
      <c r="C46" s="370"/>
      <c r="D46" s="205"/>
      <c r="E46" s="371"/>
      <c r="F46" s="372"/>
      <c r="G46" s="372"/>
    </row>
    <row r="47" spans="2:7" ht="15" customHeight="1">
      <c r="B47" s="206" t="s">
        <v>20</v>
      </c>
      <c r="C47" s="370"/>
      <c r="D47" s="205">
        <v>2022</v>
      </c>
      <c r="E47" s="371">
        <f>SUM(F47:G47)</f>
        <v>14811</v>
      </c>
      <c r="F47" s="372">
        <v>6584</v>
      </c>
      <c r="G47" s="372">
        <v>8227</v>
      </c>
    </row>
    <row r="48" spans="2:7" ht="15" customHeight="1">
      <c r="B48" s="206"/>
      <c r="C48" s="370"/>
      <c r="D48" s="205">
        <v>2023</v>
      </c>
      <c r="E48" s="371">
        <f t="shared" ref="E48:E49" si="9">SUM(F48:G48)</f>
        <v>14743</v>
      </c>
      <c r="F48" s="372">
        <v>6676</v>
      </c>
      <c r="G48" s="372">
        <v>8067</v>
      </c>
    </row>
    <row r="49" spans="2:7" ht="15" customHeight="1">
      <c r="B49" s="206"/>
      <c r="C49" s="370"/>
      <c r="D49" s="205">
        <v>2024</v>
      </c>
      <c r="E49" s="371">
        <f t="shared" si="9"/>
        <v>15009</v>
      </c>
      <c r="F49" s="372">
        <v>6863</v>
      </c>
      <c r="G49" s="372">
        <v>8146</v>
      </c>
    </row>
    <row r="50" spans="2:7" ht="8.1" customHeight="1">
      <c r="B50" s="206"/>
      <c r="C50" s="370"/>
      <c r="D50" s="205"/>
      <c r="E50" s="371"/>
      <c r="F50" s="372"/>
      <c r="G50" s="372"/>
    </row>
    <row r="51" spans="2:7" ht="15" customHeight="1">
      <c r="B51" s="206" t="s">
        <v>21</v>
      </c>
      <c r="C51" s="370"/>
      <c r="D51" s="205">
        <v>2022</v>
      </c>
      <c r="E51" s="371">
        <f>SUM(F51:G51)</f>
        <v>1566</v>
      </c>
      <c r="F51" s="372">
        <v>672</v>
      </c>
      <c r="G51" s="372">
        <v>894</v>
      </c>
    </row>
    <row r="52" spans="2:7" ht="15" customHeight="1">
      <c r="B52" s="206"/>
      <c r="C52" s="370"/>
      <c r="D52" s="205">
        <v>2023</v>
      </c>
      <c r="E52" s="371">
        <f t="shared" ref="E52:E53" si="10">SUM(F52:G52)</f>
        <v>1720</v>
      </c>
      <c r="F52" s="372">
        <v>779</v>
      </c>
      <c r="G52" s="372">
        <v>941</v>
      </c>
    </row>
    <row r="53" spans="2:7" ht="15" customHeight="1">
      <c r="B53" s="206"/>
      <c r="C53" s="370"/>
      <c r="D53" s="205">
        <v>2024</v>
      </c>
      <c r="E53" s="371">
        <f t="shared" si="10"/>
        <v>1704</v>
      </c>
      <c r="F53" s="372">
        <v>802</v>
      </c>
      <c r="G53" s="372">
        <v>902</v>
      </c>
    </row>
    <row r="54" spans="2:7" ht="8.1" customHeight="1">
      <c r="B54" s="206"/>
      <c r="C54" s="370"/>
      <c r="D54" s="205"/>
      <c r="E54" s="371"/>
      <c r="F54" s="372"/>
      <c r="G54" s="372"/>
    </row>
    <row r="55" spans="2:7" ht="15" customHeight="1">
      <c r="B55" s="206" t="s">
        <v>22</v>
      </c>
      <c r="C55" s="370"/>
      <c r="D55" s="205">
        <v>2022</v>
      </c>
      <c r="E55" s="371">
        <f>SUM(F55:G55)</f>
        <v>52652</v>
      </c>
      <c r="F55" s="372">
        <v>23093</v>
      </c>
      <c r="G55" s="372">
        <v>29559</v>
      </c>
    </row>
    <row r="56" spans="2:7" ht="15" customHeight="1">
      <c r="B56" s="206"/>
      <c r="C56" s="370"/>
      <c r="D56" s="205">
        <v>2023</v>
      </c>
      <c r="E56" s="371">
        <f t="shared" ref="E56:E57" si="11">SUM(F56:G56)</f>
        <v>52260</v>
      </c>
      <c r="F56" s="372">
        <v>23253</v>
      </c>
      <c r="G56" s="372">
        <v>29007</v>
      </c>
    </row>
    <row r="57" spans="2:7" ht="15" customHeight="1">
      <c r="B57" s="206"/>
      <c r="C57" s="370"/>
      <c r="D57" s="205">
        <v>2024</v>
      </c>
      <c r="E57" s="371">
        <f t="shared" si="11"/>
        <v>54992</v>
      </c>
      <c r="F57" s="372">
        <v>24445</v>
      </c>
      <c r="G57" s="372">
        <v>30547</v>
      </c>
    </row>
    <row r="58" spans="2:7" ht="8.1" customHeight="1">
      <c r="B58" s="206"/>
      <c r="C58" s="370"/>
      <c r="D58" s="205"/>
      <c r="E58" s="371"/>
      <c r="F58" s="372"/>
      <c r="G58" s="372"/>
    </row>
    <row r="59" spans="2:7" ht="15" customHeight="1">
      <c r="B59" s="206" t="s">
        <v>23</v>
      </c>
      <c r="C59" s="370"/>
      <c r="D59" s="205">
        <v>2022</v>
      </c>
      <c r="E59" s="371">
        <f>SUM(F59:G59)</f>
        <v>8140</v>
      </c>
      <c r="F59" s="372">
        <v>3683</v>
      </c>
      <c r="G59" s="372">
        <v>4457</v>
      </c>
    </row>
    <row r="60" spans="2:7" ht="15" customHeight="1">
      <c r="B60" s="206"/>
      <c r="C60" s="370"/>
      <c r="D60" s="205">
        <v>2023</v>
      </c>
      <c r="E60" s="371">
        <f t="shared" ref="E60:E61" si="12">SUM(F60:G60)</f>
        <v>8344</v>
      </c>
      <c r="F60" s="372">
        <v>3813</v>
      </c>
      <c r="G60" s="372">
        <v>4531</v>
      </c>
    </row>
    <row r="61" spans="2:7" ht="15" customHeight="1">
      <c r="B61" s="206"/>
      <c r="C61" s="370"/>
      <c r="D61" s="205">
        <v>2024</v>
      </c>
      <c r="E61" s="371">
        <f t="shared" si="12"/>
        <v>9295</v>
      </c>
      <c r="F61" s="372">
        <v>4292</v>
      </c>
      <c r="G61" s="372">
        <v>5003</v>
      </c>
    </row>
    <row r="62" spans="2:7" ht="8.1" customHeight="1">
      <c r="B62" s="206"/>
      <c r="C62" s="370"/>
      <c r="D62" s="205"/>
      <c r="E62" s="371"/>
      <c r="F62" s="372"/>
      <c r="G62" s="372"/>
    </row>
    <row r="63" spans="2:7" ht="15" customHeight="1">
      <c r="B63" s="206" t="s">
        <v>24</v>
      </c>
      <c r="C63" s="370"/>
      <c r="D63" s="205">
        <v>2022</v>
      </c>
      <c r="E63" s="371">
        <f>SUM(F63:G63)</f>
        <v>10713</v>
      </c>
      <c r="F63" s="372">
        <v>4545</v>
      </c>
      <c r="G63" s="372">
        <v>6168</v>
      </c>
    </row>
    <row r="64" spans="2:7" ht="15" customHeight="1">
      <c r="B64" s="206"/>
      <c r="C64" s="370"/>
      <c r="D64" s="205">
        <v>2023</v>
      </c>
      <c r="E64" s="371">
        <f t="shared" ref="E64:E65" si="13">SUM(F64:G64)</f>
        <v>11651</v>
      </c>
      <c r="F64" s="372">
        <v>4877</v>
      </c>
      <c r="G64" s="372">
        <v>6774</v>
      </c>
    </row>
    <row r="65" spans="2:17" ht="15" customHeight="1">
      <c r="B65" s="206"/>
      <c r="C65" s="370"/>
      <c r="D65" s="205">
        <v>2024</v>
      </c>
      <c r="E65" s="371">
        <f t="shared" si="13"/>
        <v>11885</v>
      </c>
      <c r="F65" s="372">
        <v>5224</v>
      </c>
      <c r="G65" s="372">
        <v>6661</v>
      </c>
    </row>
    <row r="66" spans="2:17" ht="8.1" customHeight="1">
      <c r="B66" s="206"/>
      <c r="C66" s="370"/>
      <c r="D66" s="205"/>
      <c r="E66" s="371"/>
      <c r="F66" s="372"/>
      <c r="G66" s="372"/>
    </row>
    <row r="67" spans="2:17" ht="15" customHeight="1">
      <c r="B67" s="206" t="s">
        <v>25</v>
      </c>
      <c r="C67" s="370"/>
      <c r="D67" s="205">
        <v>2022</v>
      </c>
      <c r="E67" s="371">
        <f>SUM(F67:G67)</f>
        <v>12514</v>
      </c>
      <c r="F67" s="372">
        <v>5587</v>
      </c>
      <c r="G67" s="372">
        <v>6927</v>
      </c>
    </row>
    <row r="68" spans="2:17" ht="15" customHeight="1">
      <c r="B68" s="206"/>
      <c r="C68" s="370"/>
      <c r="D68" s="205">
        <v>2023</v>
      </c>
      <c r="E68" s="371">
        <f t="shared" ref="E68:E69" si="14">SUM(F68:G68)</f>
        <v>12252</v>
      </c>
      <c r="F68" s="372">
        <v>5464</v>
      </c>
      <c r="G68" s="372">
        <v>6788</v>
      </c>
    </row>
    <row r="69" spans="2:17" ht="15" customHeight="1">
      <c r="B69" s="206"/>
      <c r="C69" s="370"/>
      <c r="D69" s="205">
        <v>2024</v>
      </c>
      <c r="E69" s="371">
        <f t="shared" si="14"/>
        <v>13339</v>
      </c>
      <c r="F69" s="372">
        <v>6033</v>
      </c>
      <c r="G69" s="372">
        <v>7306</v>
      </c>
    </row>
    <row r="70" spans="2:17" s="193" customFormat="1" ht="8.1" customHeight="1">
      <c r="B70" s="206"/>
      <c r="C70" s="194"/>
      <c r="D70" s="205"/>
      <c r="E70" s="371"/>
      <c r="F70" s="372"/>
      <c r="G70" s="372"/>
      <c r="H70" s="56"/>
      <c r="I70" s="56"/>
      <c r="J70" s="56"/>
      <c r="K70" s="56"/>
      <c r="O70" s="210"/>
      <c r="P70" s="56"/>
      <c r="Q70" s="56"/>
    </row>
    <row r="71" spans="2:17" s="193" customFormat="1" ht="15" customHeight="1">
      <c r="B71" s="206" t="s">
        <v>26</v>
      </c>
      <c r="C71" s="212"/>
      <c r="D71" s="205">
        <v>2022</v>
      </c>
      <c r="E71" s="371">
        <f>SUM(F71:G71)</f>
        <v>17693</v>
      </c>
      <c r="F71" s="372">
        <v>7873</v>
      </c>
      <c r="G71" s="372">
        <v>9820</v>
      </c>
      <c r="H71" s="56"/>
      <c r="I71" s="56"/>
      <c r="J71" s="56"/>
      <c r="K71" s="209"/>
      <c r="L71" s="213"/>
    </row>
    <row r="72" spans="2:17" s="193" customFormat="1" ht="15" customHeight="1">
      <c r="B72" s="206"/>
      <c r="C72" s="212"/>
      <c r="D72" s="205">
        <v>2023</v>
      </c>
      <c r="E72" s="371">
        <f t="shared" ref="E72:E73" si="15">SUM(F72:G72)</f>
        <v>17974</v>
      </c>
      <c r="F72" s="372">
        <v>8061</v>
      </c>
      <c r="G72" s="372">
        <v>9913</v>
      </c>
      <c r="H72" s="56"/>
      <c r="I72" s="56"/>
      <c r="J72" s="56"/>
      <c r="K72" s="209"/>
      <c r="L72" s="213"/>
    </row>
    <row r="73" spans="2:17" s="193" customFormat="1" ht="15" customHeight="1">
      <c r="B73" s="206"/>
      <c r="C73" s="212"/>
      <c r="D73" s="205">
        <v>2024</v>
      </c>
      <c r="E73" s="371">
        <f t="shared" si="15"/>
        <v>18665</v>
      </c>
      <c r="F73" s="372">
        <v>8185</v>
      </c>
      <c r="G73" s="372">
        <v>10480</v>
      </c>
      <c r="H73" s="56"/>
      <c r="I73" s="56"/>
      <c r="J73" s="56"/>
      <c r="K73" s="209"/>
      <c r="L73" s="213"/>
    </row>
    <row r="74" spans="2:17" s="193" customFormat="1" ht="8.1" customHeight="1">
      <c r="B74" s="206"/>
      <c r="C74" s="212"/>
      <c r="D74" s="205"/>
      <c r="E74" s="371"/>
      <c r="F74" s="372"/>
      <c r="G74" s="372"/>
      <c r="H74" s="56"/>
      <c r="I74" s="56"/>
      <c r="J74" s="56"/>
      <c r="K74" s="209"/>
      <c r="L74" s="213"/>
    </row>
    <row r="75" spans="2:17" s="193" customFormat="1" ht="15" customHeight="1">
      <c r="B75" s="206" t="s">
        <v>27</v>
      </c>
      <c r="C75" s="212"/>
      <c r="D75" s="205">
        <v>2022</v>
      </c>
      <c r="E75" s="371">
        <f>SUM(F75:G75)</f>
        <v>397</v>
      </c>
      <c r="F75" s="372">
        <v>173</v>
      </c>
      <c r="G75" s="372">
        <v>224</v>
      </c>
      <c r="H75" s="56"/>
      <c r="I75" s="56"/>
      <c r="J75" s="56"/>
      <c r="K75" s="209"/>
      <c r="L75" s="213"/>
    </row>
    <row r="76" spans="2:17" s="193" customFormat="1" ht="15" customHeight="1">
      <c r="B76" s="206"/>
      <c r="C76" s="212"/>
      <c r="D76" s="205">
        <v>2023</v>
      </c>
      <c r="E76" s="371">
        <f t="shared" ref="E76:E77" si="16">SUM(F76:G76)</f>
        <v>475</v>
      </c>
      <c r="F76" s="372">
        <v>220</v>
      </c>
      <c r="G76" s="372">
        <v>255</v>
      </c>
      <c r="H76" s="56"/>
      <c r="I76" s="56"/>
      <c r="J76" s="56"/>
      <c r="K76" s="209"/>
      <c r="L76" s="213"/>
    </row>
    <row r="77" spans="2:17" s="193" customFormat="1" ht="15" customHeight="1">
      <c r="B77" s="206"/>
      <c r="C77" s="212"/>
      <c r="D77" s="205">
        <v>2024</v>
      </c>
      <c r="E77" s="371">
        <f t="shared" si="16"/>
        <v>616</v>
      </c>
      <c r="F77" s="372">
        <v>322</v>
      </c>
      <c r="G77" s="372">
        <v>294</v>
      </c>
      <c r="H77" s="56"/>
      <c r="I77" s="56"/>
      <c r="J77" s="56"/>
      <c r="K77" s="209"/>
      <c r="L77" s="213"/>
    </row>
    <row r="78" spans="2:17" s="193" customFormat="1" ht="8.1" customHeight="1">
      <c r="B78" s="206"/>
      <c r="C78" s="212"/>
      <c r="D78" s="205"/>
      <c r="E78" s="371"/>
      <c r="F78" s="372"/>
      <c r="G78" s="372"/>
      <c r="H78" s="56"/>
      <c r="I78" s="56"/>
      <c r="J78" s="56"/>
      <c r="K78" s="209"/>
      <c r="L78" s="213"/>
    </row>
    <row r="79" spans="2:17" s="193" customFormat="1" ht="15" customHeight="1">
      <c r="B79" s="206" t="s">
        <v>28</v>
      </c>
      <c r="C79" s="212"/>
      <c r="D79" s="205">
        <v>2022</v>
      </c>
      <c r="E79" s="371">
        <f>SUM(F79:G79)</f>
        <v>1454</v>
      </c>
      <c r="F79" s="372">
        <v>631</v>
      </c>
      <c r="G79" s="372">
        <v>823</v>
      </c>
      <c r="H79" s="56"/>
      <c r="I79" s="56"/>
      <c r="J79" s="56"/>
      <c r="K79" s="209"/>
      <c r="L79" s="213"/>
    </row>
    <row r="80" spans="2:17" s="193" customFormat="1" ht="15" customHeight="1">
      <c r="B80" s="206"/>
      <c r="C80" s="212"/>
      <c r="D80" s="205">
        <v>2023</v>
      </c>
      <c r="E80" s="371">
        <f t="shared" ref="E80:E81" si="17">SUM(F80:G80)</f>
        <v>1476</v>
      </c>
      <c r="F80" s="372">
        <v>652</v>
      </c>
      <c r="G80" s="372">
        <v>824</v>
      </c>
      <c r="H80" s="56"/>
      <c r="I80" s="56"/>
      <c r="J80" s="56"/>
      <c r="K80" s="209"/>
      <c r="L80" s="213"/>
      <c r="M80" s="56"/>
      <c r="N80" s="56"/>
    </row>
    <row r="81" spans="1:15" s="193" customFormat="1" ht="15" customHeight="1">
      <c r="B81" s="206"/>
      <c r="C81" s="212"/>
      <c r="D81" s="205">
        <v>2024</v>
      </c>
      <c r="E81" s="371">
        <f t="shared" si="17"/>
        <v>1448</v>
      </c>
      <c r="F81" s="372">
        <v>641</v>
      </c>
      <c r="G81" s="372">
        <v>807</v>
      </c>
      <c r="H81" s="56"/>
      <c r="I81" s="56"/>
      <c r="J81" s="56"/>
      <c r="K81" s="209"/>
      <c r="L81" s="213"/>
      <c r="M81" s="56"/>
      <c r="N81" s="56"/>
      <c r="O81" s="216"/>
    </row>
    <row r="82" spans="1:15" s="393" customFormat="1" ht="8.1" customHeight="1" thickBot="1">
      <c r="A82" s="388"/>
      <c r="B82" s="389"/>
      <c r="C82" s="389"/>
      <c r="D82" s="390"/>
      <c r="E82" s="391"/>
      <c r="F82" s="392"/>
      <c r="G82" s="392"/>
      <c r="H82" s="388"/>
    </row>
    <row r="83" spans="1:15" s="376" customFormat="1" ht="15" customHeight="1">
      <c r="D83" s="377"/>
      <c r="H83" s="394" t="s">
        <v>804</v>
      </c>
    </row>
    <row r="84" spans="1:15" s="376" customFormat="1" ht="15" customHeight="1">
      <c r="D84" s="377"/>
      <c r="H84" s="375" t="s">
        <v>786</v>
      </c>
    </row>
    <row r="85" spans="1:15" s="376" customFormat="1" ht="8.1" customHeight="1">
      <c r="D85" s="377"/>
      <c r="H85" s="378"/>
    </row>
    <row r="86" spans="1:15" s="376" customFormat="1" ht="15" customHeight="1">
      <c r="B86" s="379" t="s">
        <v>1092</v>
      </c>
      <c r="D86" s="377"/>
    </row>
    <row r="87" spans="1:15" s="380" customFormat="1" ht="15" customHeight="1">
      <c r="B87" s="381" t="s">
        <v>821</v>
      </c>
      <c r="C87" s="382"/>
      <c r="D87" s="383"/>
      <c r="E87" s="384"/>
      <c r="F87" s="384"/>
      <c r="G87" s="384"/>
      <c r="H87" s="384"/>
    </row>
    <row r="88" spans="1:15" s="380" customFormat="1" ht="15" customHeight="1">
      <c r="B88" s="385" t="s">
        <v>822</v>
      </c>
      <c r="D88" s="386"/>
      <c r="E88" s="387"/>
      <c r="F88" s="387"/>
      <c r="G88" s="387"/>
      <c r="H88" s="387"/>
    </row>
  </sheetData>
  <hyperlinks>
    <hyperlink ref="G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5" orientation="portrait"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92D050"/>
  </sheetPr>
  <dimension ref="A1:Q90"/>
  <sheetViews>
    <sheetView view="pageBreakPreview" zoomScale="80" zoomScaleNormal="100" zoomScaleSheetLayoutView="80" workbookViewId="0">
      <selection activeCell="H1" sqref="H1:H2"/>
    </sheetView>
  </sheetViews>
  <sheetFormatPr defaultColWidth="12.42578125" defaultRowHeight="15" customHeight="1"/>
  <cols>
    <col min="1" max="1" width="1.7109375" style="326" customWidth="1"/>
    <col min="2" max="2" width="12.7109375" style="326" customWidth="1"/>
    <col min="3" max="3" width="11.7109375" style="326" customWidth="1"/>
    <col min="4" max="4" width="16.28515625" style="327" customWidth="1"/>
    <col min="5" max="7" width="28.140625" style="326" customWidth="1"/>
    <col min="8" max="8" width="1.7109375" style="326" customWidth="1"/>
    <col min="9" max="9" width="18.140625" style="326" customWidth="1"/>
    <col min="10" max="16384" width="12.42578125" style="326"/>
  </cols>
  <sheetData>
    <row r="1" spans="1:13" ht="15" customHeight="1">
      <c r="H1" s="2380" t="s">
        <v>110</v>
      </c>
    </row>
    <row r="2" spans="1:13" ht="15" customHeight="1">
      <c r="H2" s="2381" t="s">
        <v>111</v>
      </c>
    </row>
    <row r="3" spans="1:13" ht="8.1" customHeight="1"/>
    <row r="4" spans="1:13" ht="8.1" customHeight="1"/>
    <row r="5" spans="1:13" s="328" customFormat="1" ht="16.5">
      <c r="B5" s="329" t="s">
        <v>1469</v>
      </c>
      <c r="C5" s="330" t="s">
        <v>1378</v>
      </c>
      <c r="D5" s="331"/>
      <c r="E5" s="329"/>
      <c r="F5" s="329"/>
      <c r="G5" s="329"/>
      <c r="H5" s="330"/>
      <c r="I5" s="330"/>
      <c r="J5" s="330"/>
      <c r="K5" s="330"/>
      <c r="L5" s="330"/>
      <c r="M5" s="330"/>
    </row>
    <row r="6" spans="1:13" s="2287" customFormat="1" ht="16.5">
      <c r="B6" s="2288"/>
      <c r="C6" s="2286" t="s">
        <v>1148</v>
      </c>
      <c r="D6" s="2289"/>
      <c r="E6" s="2288"/>
      <c r="F6" s="2288"/>
      <c r="G6" s="2288"/>
      <c r="H6" s="2286"/>
      <c r="I6" s="2286"/>
      <c r="J6" s="2286"/>
      <c r="K6" s="2286"/>
      <c r="L6" s="2286"/>
      <c r="M6" s="2286"/>
    </row>
    <row r="7" spans="1:13" s="1939" customFormat="1" ht="14.25">
      <c r="B7" s="1940" t="s">
        <v>1470</v>
      </c>
      <c r="C7" s="1941" t="s">
        <v>1348</v>
      </c>
      <c r="D7" s="1942"/>
      <c r="E7" s="1943"/>
      <c r="F7" s="1943"/>
      <c r="G7" s="1943"/>
      <c r="H7" s="1944"/>
      <c r="I7" s="1944"/>
      <c r="J7" s="1944"/>
      <c r="K7" s="1944"/>
      <c r="L7" s="1944"/>
      <c r="M7" s="1944"/>
    </row>
    <row r="8" spans="1:13" s="332" customFormat="1" ht="16.5" customHeight="1">
      <c r="B8" s="333"/>
      <c r="C8" s="334" t="s">
        <v>134</v>
      </c>
      <c r="D8" s="335"/>
      <c r="E8" s="336"/>
      <c r="F8" s="336"/>
      <c r="G8" s="336"/>
      <c r="H8" s="337"/>
      <c r="I8" s="337"/>
      <c r="J8" s="337"/>
      <c r="K8" s="337"/>
      <c r="L8" s="337"/>
      <c r="M8" s="337"/>
    </row>
    <row r="9" spans="1:13" ht="8.1" customHeight="1" thickBot="1">
      <c r="B9" s="338"/>
      <c r="C9" s="338"/>
      <c r="D9" s="339"/>
      <c r="E9" s="340"/>
      <c r="F9" s="341"/>
      <c r="G9" s="341"/>
    </row>
    <row r="10" spans="1:13" s="349" customFormat="1" ht="8.1" customHeight="1" thickTop="1">
      <c r="A10" s="342"/>
      <c r="B10" s="343"/>
      <c r="C10" s="344"/>
      <c r="D10" s="345"/>
      <c r="E10" s="346"/>
      <c r="F10" s="347"/>
      <c r="G10" s="347"/>
      <c r="H10" s="348"/>
    </row>
    <row r="11" spans="1:13" s="349" customFormat="1" ht="15" customHeight="1">
      <c r="A11" s="350"/>
      <c r="B11" s="350" t="s">
        <v>0</v>
      </c>
      <c r="C11" s="344"/>
      <c r="D11" s="351" t="s">
        <v>1</v>
      </c>
      <c r="E11" s="352" t="s">
        <v>2</v>
      </c>
      <c r="F11" s="352" t="s">
        <v>33</v>
      </c>
      <c r="G11" s="352" t="s">
        <v>34</v>
      </c>
      <c r="H11" s="351"/>
    </row>
    <row r="12" spans="1:13" s="349" customFormat="1" ht="15" customHeight="1">
      <c r="A12" s="353"/>
      <c r="B12" s="354" t="s">
        <v>5</v>
      </c>
      <c r="C12" s="355"/>
      <c r="D12" s="356" t="s">
        <v>6</v>
      </c>
      <c r="E12" s="357" t="s">
        <v>7</v>
      </c>
      <c r="F12" s="357" t="s">
        <v>35</v>
      </c>
      <c r="G12" s="357" t="s">
        <v>36</v>
      </c>
      <c r="H12" s="356"/>
    </row>
    <row r="13" spans="1:13" s="349" customFormat="1" ht="8.1" customHeight="1">
      <c r="A13" s="358"/>
      <c r="B13" s="358"/>
      <c r="C13" s="359"/>
      <c r="D13" s="360"/>
      <c r="E13" s="361"/>
      <c r="F13" s="361"/>
      <c r="G13" s="361"/>
      <c r="H13" s="362"/>
    </row>
    <row r="14" spans="1:13" s="349" customFormat="1" ht="8.1" customHeight="1">
      <c r="A14" s="363"/>
      <c r="B14" s="363"/>
      <c r="C14" s="364"/>
      <c r="D14" s="365"/>
      <c r="E14" s="366"/>
      <c r="F14" s="366"/>
      <c r="G14" s="366"/>
      <c r="H14" s="366"/>
      <c r="I14" s="326"/>
    </row>
    <row r="15" spans="1:13" ht="15" customHeight="1">
      <c r="B15" s="199" t="s">
        <v>12</v>
      </c>
      <c r="C15" s="367"/>
      <c r="D15" s="200">
        <v>2022</v>
      </c>
      <c r="E15" s="368">
        <f>SUM(F15:G15)</f>
        <v>20010</v>
      </c>
      <c r="F15" s="368">
        <f>SUM(F19,F23,F27,F31,F35,F39,F43,F47,F51,F55,F59,F63,F67,F71,F75,F79,)</f>
        <v>7951</v>
      </c>
      <c r="G15" s="368">
        <f>SUM(G19,G23,G27,G31,G35,G39,G43,G47,G51,G55,G59,G63,G67,G71,G75,G79,)</f>
        <v>12059</v>
      </c>
    </row>
    <row r="16" spans="1:13" ht="15" customHeight="1">
      <c r="B16" s="199"/>
      <c r="C16" s="369"/>
      <c r="D16" s="200">
        <v>2023</v>
      </c>
      <c r="E16" s="368">
        <f t="shared" ref="E16:E17" si="0">SUM(F16:G16)</f>
        <v>20809</v>
      </c>
      <c r="F16" s="368">
        <f t="shared" ref="F16:G16" si="1">SUM(F20,F24,F28,F32,F36,F40,F44,F48,F52,F56,F60,F64,F68,F72,F76,F80,)</f>
        <v>7973</v>
      </c>
      <c r="G16" s="368">
        <f t="shared" si="1"/>
        <v>12836</v>
      </c>
    </row>
    <row r="17" spans="1:7" ht="15" customHeight="1">
      <c r="B17" s="199"/>
      <c r="C17" s="369"/>
      <c r="D17" s="200">
        <v>2024</v>
      </c>
      <c r="E17" s="368">
        <f t="shared" si="0"/>
        <v>17436</v>
      </c>
      <c r="F17" s="368">
        <f t="shared" ref="F17:G17" si="2">SUM(F21,F25,F29,F33,F37,F41,F45,F49,F53,F57,F61,F65,F69,F73,F77,F81,)</f>
        <v>6665</v>
      </c>
      <c r="G17" s="368">
        <f t="shared" si="2"/>
        <v>10771</v>
      </c>
    </row>
    <row r="18" spans="1:7" ht="8.1" customHeight="1">
      <c r="B18" s="199"/>
      <c r="C18" s="370"/>
      <c r="D18" s="205"/>
      <c r="E18" s="368"/>
      <c r="F18" s="368"/>
      <c r="G18" s="368"/>
    </row>
    <row r="19" spans="1:7" ht="15" customHeight="1">
      <c r="B19" s="206" t="s">
        <v>13</v>
      </c>
      <c r="C19" s="370"/>
      <c r="D19" s="205">
        <v>2022</v>
      </c>
      <c r="E19" s="371">
        <f t="shared" ref="E19:E81" si="3">SUM(F19:G19)</f>
        <v>1805</v>
      </c>
      <c r="F19" s="371">
        <v>699</v>
      </c>
      <c r="G19" s="371">
        <v>1106</v>
      </c>
    </row>
    <row r="20" spans="1:7" ht="15" customHeight="1">
      <c r="B20" s="206"/>
      <c r="C20" s="370"/>
      <c r="D20" s="205">
        <v>2023</v>
      </c>
      <c r="E20" s="371">
        <f t="shared" si="3"/>
        <v>2030</v>
      </c>
      <c r="F20" s="371">
        <v>788</v>
      </c>
      <c r="G20" s="371">
        <v>1242</v>
      </c>
    </row>
    <row r="21" spans="1:7" ht="15" customHeight="1">
      <c r="B21" s="206"/>
      <c r="C21" s="370"/>
      <c r="D21" s="205">
        <v>2024</v>
      </c>
      <c r="E21" s="371">
        <f t="shared" si="3"/>
        <v>1549</v>
      </c>
      <c r="F21" s="371">
        <v>591</v>
      </c>
      <c r="G21" s="371">
        <v>958</v>
      </c>
    </row>
    <row r="22" spans="1:7" ht="8.1" customHeight="1">
      <c r="A22" s="373"/>
      <c r="B22" s="206"/>
      <c r="C22" s="370"/>
      <c r="D22" s="205"/>
      <c r="E22" s="371"/>
      <c r="F22" s="371"/>
      <c r="G22" s="371"/>
    </row>
    <row r="23" spans="1:7" ht="15" customHeight="1">
      <c r="B23" s="206" t="s">
        <v>14</v>
      </c>
      <c r="C23" s="370"/>
      <c r="D23" s="205">
        <v>2022</v>
      </c>
      <c r="E23" s="371">
        <f t="shared" si="3"/>
        <v>1469</v>
      </c>
      <c r="F23" s="371">
        <v>536</v>
      </c>
      <c r="G23" s="371">
        <v>933</v>
      </c>
    </row>
    <row r="24" spans="1:7" s="373" customFormat="1" ht="15" customHeight="1">
      <c r="A24" s="326"/>
      <c r="B24" s="206"/>
      <c r="C24" s="370"/>
      <c r="D24" s="205">
        <v>2023</v>
      </c>
      <c r="E24" s="371">
        <f t="shared" si="3"/>
        <v>1610</v>
      </c>
      <c r="F24" s="371">
        <v>564</v>
      </c>
      <c r="G24" s="371">
        <v>1046</v>
      </c>
    </row>
    <row r="25" spans="1:7" s="373" customFormat="1" ht="15" customHeight="1">
      <c r="A25" s="326"/>
      <c r="B25" s="206"/>
      <c r="C25" s="370"/>
      <c r="D25" s="205">
        <v>2024</v>
      </c>
      <c r="E25" s="371">
        <f t="shared" si="3"/>
        <v>1401</v>
      </c>
      <c r="F25" s="371">
        <v>492</v>
      </c>
      <c r="G25" s="371">
        <v>909</v>
      </c>
    </row>
    <row r="26" spans="1:7" ht="8.1" customHeight="1">
      <c r="B26" s="206"/>
      <c r="C26" s="370"/>
      <c r="D26" s="205"/>
      <c r="E26" s="371"/>
      <c r="F26" s="371"/>
      <c r="G26" s="371"/>
    </row>
    <row r="27" spans="1:7" ht="15" customHeight="1">
      <c r="B27" s="206" t="s">
        <v>15</v>
      </c>
      <c r="C27" s="370"/>
      <c r="D27" s="205">
        <v>2022</v>
      </c>
      <c r="E27" s="371">
        <f t="shared" si="3"/>
        <v>1520</v>
      </c>
      <c r="F27" s="371">
        <v>545</v>
      </c>
      <c r="G27" s="371">
        <v>975</v>
      </c>
    </row>
    <row r="28" spans="1:7" ht="15" customHeight="1">
      <c r="B28" s="206"/>
      <c r="C28" s="370"/>
      <c r="D28" s="205">
        <v>2023</v>
      </c>
      <c r="E28" s="371">
        <f t="shared" si="3"/>
        <v>1520</v>
      </c>
      <c r="F28" s="371">
        <v>494</v>
      </c>
      <c r="G28" s="371">
        <v>1026</v>
      </c>
    </row>
    <row r="29" spans="1:7" ht="15" customHeight="1">
      <c r="B29" s="206"/>
      <c r="C29" s="370"/>
      <c r="D29" s="205">
        <v>2024</v>
      </c>
      <c r="E29" s="371">
        <f t="shared" si="3"/>
        <v>1351</v>
      </c>
      <c r="F29" s="371">
        <v>467</v>
      </c>
      <c r="G29" s="371">
        <v>884</v>
      </c>
    </row>
    <row r="30" spans="1:7" ht="8.1" customHeight="1">
      <c r="B30" s="206"/>
      <c r="C30" s="370"/>
      <c r="D30" s="205"/>
      <c r="E30" s="371"/>
      <c r="F30" s="371"/>
      <c r="G30" s="371"/>
    </row>
    <row r="31" spans="1:7" ht="15" customHeight="1">
      <c r="B31" s="206" t="s">
        <v>16</v>
      </c>
      <c r="C31" s="370"/>
      <c r="D31" s="205">
        <v>2022</v>
      </c>
      <c r="E31" s="371">
        <f t="shared" si="3"/>
        <v>543</v>
      </c>
      <c r="F31" s="371">
        <v>188</v>
      </c>
      <c r="G31" s="371">
        <v>355</v>
      </c>
    </row>
    <row r="32" spans="1:7" ht="15" customHeight="1">
      <c r="B32" s="206"/>
      <c r="C32" s="370"/>
      <c r="D32" s="205">
        <v>2023</v>
      </c>
      <c r="E32" s="371">
        <f t="shared" si="3"/>
        <v>664</v>
      </c>
      <c r="F32" s="371">
        <v>255</v>
      </c>
      <c r="G32" s="371">
        <v>409</v>
      </c>
    </row>
    <row r="33" spans="2:7" ht="15" customHeight="1">
      <c r="B33" s="206"/>
      <c r="C33" s="370"/>
      <c r="D33" s="205">
        <v>2024</v>
      </c>
      <c r="E33" s="371">
        <f t="shared" si="3"/>
        <v>471</v>
      </c>
      <c r="F33" s="371">
        <v>185</v>
      </c>
      <c r="G33" s="371">
        <v>286</v>
      </c>
    </row>
    <row r="34" spans="2:7" ht="8.1" customHeight="1">
      <c r="B34" s="206"/>
      <c r="C34" s="370"/>
      <c r="D34" s="205"/>
      <c r="E34" s="371"/>
      <c r="F34" s="371"/>
      <c r="G34" s="371"/>
    </row>
    <row r="35" spans="2:7" ht="15" customHeight="1">
      <c r="B35" s="206" t="s">
        <v>17</v>
      </c>
      <c r="C35" s="370"/>
      <c r="D35" s="205">
        <v>2022</v>
      </c>
      <c r="E35" s="371">
        <f t="shared" si="3"/>
        <v>827</v>
      </c>
      <c r="F35" s="371">
        <v>300</v>
      </c>
      <c r="G35" s="371">
        <v>527</v>
      </c>
    </row>
    <row r="36" spans="2:7" ht="15" customHeight="1">
      <c r="B36" s="206"/>
      <c r="C36" s="370"/>
      <c r="D36" s="205">
        <v>2023</v>
      </c>
      <c r="E36" s="371">
        <f t="shared" si="3"/>
        <v>862</v>
      </c>
      <c r="F36" s="371">
        <v>328</v>
      </c>
      <c r="G36" s="371">
        <v>534</v>
      </c>
    </row>
    <row r="37" spans="2:7" ht="15" customHeight="1">
      <c r="B37" s="206"/>
      <c r="C37" s="370"/>
      <c r="D37" s="205">
        <v>2024</v>
      </c>
      <c r="E37" s="371">
        <f t="shared" si="3"/>
        <v>662</v>
      </c>
      <c r="F37" s="371">
        <v>243</v>
      </c>
      <c r="G37" s="371">
        <v>419</v>
      </c>
    </row>
    <row r="38" spans="2:7" ht="8.1" customHeight="1">
      <c r="B38" s="206"/>
      <c r="C38" s="370"/>
      <c r="D38" s="205"/>
      <c r="E38" s="371"/>
      <c r="F38" s="371"/>
      <c r="G38" s="371"/>
    </row>
    <row r="39" spans="2:7" ht="15" customHeight="1">
      <c r="B39" s="206" t="s">
        <v>18</v>
      </c>
      <c r="C39" s="370"/>
      <c r="D39" s="205">
        <v>2022</v>
      </c>
      <c r="E39" s="371">
        <f t="shared" si="3"/>
        <v>1119</v>
      </c>
      <c r="F39" s="371">
        <v>398</v>
      </c>
      <c r="G39" s="371">
        <v>721</v>
      </c>
    </row>
    <row r="40" spans="2:7" ht="15" customHeight="1">
      <c r="B40" s="206"/>
      <c r="C40" s="370"/>
      <c r="D40" s="205">
        <v>2023</v>
      </c>
      <c r="E40" s="371">
        <f t="shared" si="3"/>
        <v>1083</v>
      </c>
      <c r="F40" s="371">
        <v>388</v>
      </c>
      <c r="G40" s="371">
        <v>695</v>
      </c>
    </row>
    <row r="41" spans="2:7" ht="15" customHeight="1">
      <c r="B41" s="206"/>
      <c r="C41" s="370"/>
      <c r="D41" s="205">
        <v>2024</v>
      </c>
      <c r="E41" s="371">
        <f t="shared" si="3"/>
        <v>823</v>
      </c>
      <c r="F41" s="371">
        <v>301</v>
      </c>
      <c r="G41" s="371">
        <v>522</v>
      </c>
    </row>
    <row r="42" spans="2:7" ht="8.1" customHeight="1">
      <c r="B42" s="206"/>
      <c r="C42" s="370"/>
      <c r="D42" s="205"/>
      <c r="E42" s="371"/>
      <c r="F42" s="371"/>
      <c r="G42" s="371"/>
    </row>
    <row r="43" spans="2:7" ht="15" customHeight="1">
      <c r="B43" s="206" t="s">
        <v>19</v>
      </c>
      <c r="C43" s="370"/>
      <c r="D43" s="205">
        <v>2022</v>
      </c>
      <c r="E43" s="371">
        <f t="shared" si="3"/>
        <v>855</v>
      </c>
      <c r="F43" s="371">
        <v>373</v>
      </c>
      <c r="G43" s="371">
        <v>482</v>
      </c>
    </row>
    <row r="44" spans="2:7" ht="15" customHeight="1">
      <c r="B44" s="206"/>
      <c r="C44" s="370"/>
      <c r="D44" s="205">
        <v>2023</v>
      </c>
      <c r="E44" s="371">
        <f t="shared" si="3"/>
        <v>943</v>
      </c>
      <c r="F44" s="371">
        <v>367</v>
      </c>
      <c r="G44" s="371">
        <v>576</v>
      </c>
    </row>
    <row r="45" spans="2:7" ht="15" customHeight="1">
      <c r="B45" s="206"/>
      <c r="C45" s="370"/>
      <c r="D45" s="205">
        <v>2024</v>
      </c>
      <c r="E45" s="371">
        <f t="shared" si="3"/>
        <v>870</v>
      </c>
      <c r="F45" s="371">
        <v>341</v>
      </c>
      <c r="G45" s="371">
        <v>529</v>
      </c>
    </row>
    <row r="46" spans="2:7" ht="8.1" customHeight="1">
      <c r="B46" s="206"/>
      <c r="C46" s="370"/>
      <c r="D46" s="205"/>
      <c r="E46" s="371"/>
      <c r="F46" s="371"/>
      <c r="G46" s="371"/>
    </row>
    <row r="47" spans="2:7" ht="15" customHeight="1">
      <c r="B47" s="206" t="s">
        <v>20</v>
      </c>
      <c r="C47" s="370"/>
      <c r="D47" s="205">
        <v>2022</v>
      </c>
      <c r="E47" s="371">
        <f t="shared" si="3"/>
        <v>1703</v>
      </c>
      <c r="F47" s="371">
        <v>644</v>
      </c>
      <c r="G47" s="371">
        <v>1059</v>
      </c>
    </row>
    <row r="48" spans="2:7" ht="15" customHeight="1">
      <c r="B48" s="206"/>
      <c r="C48" s="370"/>
      <c r="D48" s="205">
        <v>2023</v>
      </c>
      <c r="E48" s="371">
        <f t="shared" si="3"/>
        <v>1721</v>
      </c>
      <c r="F48" s="371">
        <v>679</v>
      </c>
      <c r="G48" s="371">
        <v>1042</v>
      </c>
    </row>
    <row r="49" spans="2:7" ht="15" customHeight="1">
      <c r="B49" s="206"/>
      <c r="C49" s="370"/>
      <c r="D49" s="205">
        <v>2024</v>
      </c>
      <c r="E49" s="371">
        <f t="shared" si="3"/>
        <v>1360</v>
      </c>
      <c r="F49" s="371">
        <v>501</v>
      </c>
      <c r="G49" s="371">
        <v>859</v>
      </c>
    </row>
    <row r="50" spans="2:7" ht="8.1" customHeight="1">
      <c r="B50" s="206"/>
      <c r="C50" s="370"/>
      <c r="D50" s="205"/>
      <c r="E50" s="371"/>
      <c r="F50" s="371"/>
      <c r="G50" s="371"/>
    </row>
    <row r="51" spans="2:7" ht="15" customHeight="1">
      <c r="B51" s="206" t="s">
        <v>21</v>
      </c>
      <c r="C51" s="370"/>
      <c r="D51" s="205">
        <v>2022</v>
      </c>
      <c r="E51" s="371">
        <f t="shared" si="3"/>
        <v>182</v>
      </c>
      <c r="F51" s="371">
        <v>63</v>
      </c>
      <c r="G51" s="371">
        <v>119</v>
      </c>
    </row>
    <row r="52" spans="2:7" ht="15" customHeight="1">
      <c r="B52" s="206"/>
      <c r="C52" s="370"/>
      <c r="D52" s="205">
        <v>2023</v>
      </c>
      <c r="E52" s="371">
        <f t="shared" si="3"/>
        <v>210</v>
      </c>
      <c r="F52" s="371">
        <v>81</v>
      </c>
      <c r="G52" s="371">
        <v>129</v>
      </c>
    </row>
    <row r="53" spans="2:7" ht="15" customHeight="1">
      <c r="B53" s="206"/>
      <c r="C53" s="370"/>
      <c r="D53" s="205">
        <v>2024</v>
      </c>
      <c r="E53" s="371">
        <f t="shared" si="3"/>
        <v>178</v>
      </c>
      <c r="F53" s="371">
        <v>52</v>
      </c>
      <c r="G53" s="371">
        <v>126</v>
      </c>
    </row>
    <row r="54" spans="2:7" ht="8.1" customHeight="1">
      <c r="B54" s="206"/>
      <c r="C54" s="370"/>
      <c r="D54" s="205"/>
      <c r="E54" s="371"/>
      <c r="F54" s="371"/>
      <c r="G54" s="371"/>
    </row>
    <row r="55" spans="2:7" ht="15" customHeight="1">
      <c r="B55" s="206" t="s">
        <v>22</v>
      </c>
      <c r="C55" s="370"/>
      <c r="D55" s="205">
        <v>2022</v>
      </c>
      <c r="E55" s="371">
        <f t="shared" si="3"/>
        <v>4026</v>
      </c>
      <c r="F55" s="371">
        <v>1789</v>
      </c>
      <c r="G55" s="371">
        <v>2237</v>
      </c>
    </row>
    <row r="56" spans="2:7" ht="15" customHeight="1">
      <c r="B56" s="206"/>
      <c r="C56" s="370"/>
      <c r="D56" s="205">
        <v>2023</v>
      </c>
      <c r="E56" s="371">
        <f t="shared" si="3"/>
        <v>4152</v>
      </c>
      <c r="F56" s="371">
        <v>1747</v>
      </c>
      <c r="G56" s="371">
        <v>2405</v>
      </c>
    </row>
    <row r="57" spans="2:7" ht="15" customHeight="1">
      <c r="B57" s="206"/>
      <c r="C57" s="370"/>
      <c r="D57" s="205">
        <v>2024</v>
      </c>
      <c r="E57" s="371">
        <f t="shared" si="3"/>
        <v>3534</v>
      </c>
      <c r="F57" s="371">
        <v>1477</v>
      </c>
      <c r="G57" s="371">
        <v>2057</v>
      </c>
    </row>
    <row r="58" spans="2:7" ht="8.1" customHeight="1">
      <c r="B58" s="206"/>
      <c r="C58" s="370"/>
      <c r="D58" s="205"/>
      <c r="E58" s="371"/>
      <c r="F58" s="371"/>
      <c r="G58" s="371"/>
    </row>
    <row r="59" spans="2:7" ht="15" customHeight="1">
      <c r="B59" s="206" t="s">
        <v>23</v>
      </c>
      <c r="C59" s="370"/>
      <c r="D59" s="205">
        <v>2022</v>
      </c>
      <c r="E59" s="371">
        <f t="shared" si="3"/>
        <v>1097</v>
      </c>
      <c r="F59" s="371">
        <v>399</v>
      </c>
      <c r="G59" s="371">
        <v>698</v>
      </c>
    </row>
    <row r="60" spans="2:7" ht="15" customHeight="1">
      <c r="B60" s="206"/>
      <c r="C60" s="370"/>
      <c r="D60" s="205">
        <v>2023</v>
      </c>
      <c r="E60" s="371">
        <f t="shared" si="3"/>
        <v>1131</v>
      </c>
      <c r="F60" s="371">
        <v>387</v>
      </c>
      <c r="G60" s="371">
        <v>744</v>
      </c>
    </row>
    <row r="61" spans="2:7" ht="15" customHeight="1">
      <c r="B61" s="206"/>
      <c r="C61" s="370"/>
      <c r="D61" s="205">
        <v>2024</v>
      </c>
      <c r="E61" s="371">
        <f t="shared" si="3"/>
        <v>1011</v>
      </c>
      <c r="F61" s="371">
        <v>389</v>
      </c>
      <c r="G61" s="371">
        <v>622</v>
      </c>
    </row>
    <row r="62" spans="2:7" ht="8.1" customHeight="1">
      <c r="B62" s="206"/>
      <c r="C62" s="370"/>
      <c r="D62" s="205"/>
      <c r="E62" s="371"/>
      <c r="F62" s="371"/>
      <c r="G62" s="371"/>
    </row>
    <row r="63" spans="2:7" ht="15" customHeight="1">
      <c r="B63" s="206" t="s">
        <v>24</v>
      </c>
      <c r="C63" s="370"/>
      <c r="D63" s="205">
        <v>2022</v>
      </c>
      <c r="E63" s="371">
        <f t="shared" si="3"/>
        <v>1752</v>
      </c>
      <c r="F63" s="371">
        <v>721</v>
      </c>
      <c r="G63" s="371">
        <v>1031</v>
      </c>
    </row>
    <row r="64" spans="2:7" ht="15" customHeight="1">
      <c r="B64" s="206"/>
      <c r="C64" s="370"/>
      <c r="D64" s="205">
        <v>2023</v>
      </c>
      <c r="E64" s="371">
        <f t="shared" si="3"/>
        <v>1798</v>
      </c>
      <c r="F64" s="371">
        <v>643</v>
      </c>
      <c r="G64" s="371">
        <v>1155</v>
      </c>
    </row>
    <row r="65" spans="2:17" ht="15" customHeight="1">
      <c r="B65" s="206"/>
      <c r="C65" s="370"/>
      <c r="D65" s="205">
        <v>2024</v>
      </c>
      <c r="E65" s="371">
        <f t="shared" si="3"/>
        <v>1466</v>
      </c>
      <c r="F65" s="371">
        <v>501</v>
      </c>
      <c r="G65" s="371">
        <v>965</v>
      </c>
    </row>
    <row r="66" spans="2:17" ht="8.1" customHeight="1">
      <c r="B66" s="206"/>
      <c r="C66" s="370"/>
      <c r="D66" s="205"/>
      <c r="E66" s="371"/>
      <c r="F66" s="371"/>
      <c r="G66" s="371"/>
    </row>
    <row r="67" spans="2:17" ht="15" customHeight="1">
      <c r="B67" s="206" t="s">
        <v>25</v>
      </c>
      <c r="C67" s="370"/>
      <c r="D67" s="205">
        <v>2022</v>
      </c>
      <c r="E67" s="371">
        <f t="shared" si="3"/>
        <v>1768</v>
      </c>
      <c r="F67" s="371">
        <v>691</v>
      </c>
      <c r="G67" s="371">
        <v>1077</v>
      </c>
    </row>
    <row r="68" spans="2:17" ht="15" customHeight="1">
      <c r="B68" s="206"/>
      <c r="C68" s="370"/>
      <c r="D68" s="205">
        <v>2023</v>
      </c>
      <c r="E68" s="371">
        <f t="shared" si="3"/>
        <v>1645</v>
      </c>
      <c r="F68" s="371">
        <v>608</v>
      </c>
      <c r="G68" s="371">
        <v>1037</v>
      </c>
    </row>
    <row r="69" spans="2:17" ht="15" customHeight="1">
      <c r="B69" s="206"/>
      <c r="C69" s="370"/>
      <c r="D69" s="205">
        <v>2024</v>
      </c>
      <c r="E69" s="371">
        <f t="shared" si="3"/>
        <v>1446</v>
      </c>
      <c r="F69" s="371">
        <v>549</v>
      </c>
      <c r="G69" s="371">
        <v>897</v>
      </c>
    </row>
    <row r="70" spans="2:17" s="193" customFormat="1" ht="8.1" customHeight="1">
      <c r="B70" s="206"/>
      <c r="C70" s="194"/>
      <c r="D70" s="205"/>
      <c r="E70" s="371"/>
      <c r="F70" s="371"/>
      <c r="G70" s="371"/>
      <c r="H70" s="56"/>
      <c r="I70" s="56"/>
      <c r="J70" s="56"/>
      <c r="K70" s="56"/>
      <c r="O70" s="210"/>
      <c r="P70" s="56"/>
      <c r="Q70" s="56"/>
    </row>
    <row r="71" spans="2:17" s="193" customFormat="1" ht="15" customHeight="1">
      <c r="B71" s="206" t="s">
        <v>26</v>
      </c>
      <c r="C71" s="212"/>
      <c r="D71" s="205">
        <v>2022</v>
      </c>
      <c r="E71" s="371">
        <f t="shared" si="3"/>
        <v>1248</v>
      </c>
      <c r="F71" s="371">
        <v>559</v>
      </c>
      <c r="G71" s="371">
        <v>689</v>
      </c>
      <c r="H71" s="56"/>
      <c r="I71" s="56"/>
      <c r="J71" s="56"/>
      <c r="K71" s="209"/>
      <c r="L71" s="213"/>
    </row>
    <row r="72" spans="2:17" s="193" customFormat="1" ht="15" customHeight="1">
      <c r="B72" s="206"/>
      <c r="C72" s="212"/>
      <c r="D72" s="205">
        <v>2023</v>
      </c>
      <c r="E72" s="371">
        <f t="shared" si="3"/>
        <v>1334</v>
      </c>
      <c r="F72" s="371">
        <v>596</v>
      </c>
      <c r="G72" s="371">
        <v>738</v>
      </c>
      <c r="H72" s="56"/>
      <c r="I72" s="56"/>
      <c r="J72" s="56"/>
      <c r="K72" s="209"/>
      <c r="L72" s="213"/>
    </row>
    <row r="73" spans="2:17" s="193" customFormat="1" ht="15" customHeight="1">
      <c r="B73" s="206"/>
      <c r="C73" s="212"/>
      <c r="D73" s="205">
        <v>2024</v>
      </c>
      <c r="E73" s="371">
        <f t="shared" si="3"/>
        <v>1203</v>
      </c>
      <c r="F73" s="371">
        <v>525</v>
      </c>
      <c r="G73" s="371">
        <v>678</v>
      </c>
      <c r="H73" s="56"/>
      <c r="I73" s="56"/>
      <c r="J73" s="56"/>
      <c r="K73" s="209"/>
      <c r="L73" s="213"/>
    </row>
    <row r="74" spans="2:17" s="193" customFormat="1" ht="8.1" customHeight="1">
      <c r="B74" s="206"/>
      <c r="C74" s="212"/>
      <c r="D74" s="205"/>
      <c r="E74" s="371"/>
      <c r="F74" s="371"/>
      <c r="G74" s="371"/>
      <c r="H74" s="56"/>
      <c r="I74" s="56"/>
      <c r="J74" s="56"/>
      <c r="K74" s="209"/>
      <c r="L74" s="213"/>
    </row>
    <row r="75" spans="2:17" s="193" customFormat="1" ht="15" customHeight="1">
      <c r="B75" s="206" t="s">
        <v>27</v>
      </c>
      <c r="C75" s="212"/>
      <c r="D75" s="205">
        <v>2022</v>
      </c>
      <c r="E75" s="371">
        <f t="shared" si="3"/>
        <v>43</v>
      </c>
      <c r="F75" s="371">
        <v>17</v>
      </c>
      <c r="G75" s="371">
        <v>26</v>
      </c>
      <c r="H75" s="56"/>
      <c r="I75" s="56"/>
      <c r="J75" s="56"/>
      <c r="K75" s="209"/>
      <c r="L75" s="213"/>
    </row>
    <row r="76" spans="2:17" s="193" customFormat="1" ht="15" customHeight="1">
      <c r="B76" s="206"/>
      <c r="C76" s="212"/>
      <c r="D76" s="205">
        <v>2023</v>
      </c>
      <c r="E76" s="371">
        <f t="shared" si="3"/>
        <v>50</v>
      </c>
      <c r="F76" s="371">
        <v>21</v>
      </c>
      <c r="G76" s="371">
        <v>29</v>
      </c>
      <c r="H76" s="56"/>
      <c r="I76" s="56"/>
      <c r="J76" s="56"/>
      <c r="K76" s="209"/>
      <c r="L76" s="213"/>
    </row>
    <row r="77" spans="2:17" s="193" customFormat="1" ht="15" customHeight="1">
      <c r="B77" s="206"/>
      <c r="C77" s="212"/>
      <c r="D77" s="205">
        <v>2024</v>
      </c>
      <c r="E77" s="371">
        <f t="shared" si="3"/>
        <v>39</v>
      </c>
      <c r="F77" s="371">
        <v>20</v>
      </c>
      <c r="G77" s="371">
        <v>19</v>
      </c>
      <c r="H77" s="56"/>
      <c r="I77" s="56"/>
      <c r="J77" s="56"/>
      <c r="K77" s="209"/>
      <c r="L77" s="213"/>
    </row>
    <row r="78" spans="2:17" s="193" customFormat="1" ht="8.1" customHeight="1">
      <c r="B78" s="206"/>
      <c r="C78" s="212"/>
      <c r="D78" s="205"/>
      <c r="E78" s="371"/>
      <c r="F78" s="371"/>
      <c r="G78" s="371"/>
      <c r="H78" s="56"/>
      <c r="I78" s="56"/>
      <c r="J78" s="56"/>
      <c r="K78" s="209"/>
      <c r="L78" s="213"/>
    </row>
    <row r="79" spans="2:17" s="193" customFormat="1" ht="15" customHeight="1">
      <c r="B79" s="206" t="s">
        <v>28</v>
      </c>
      <c r="C79" s="212"/>
      <c r="D79" s="205">
        <v>2022</v>
      </c>
      <c r="E79" s="371">
        <f t="shared" si="3"/>
        <v>53</v>
      </c>
      <c r="F79" s="371">
        <v>29</v>
      </c>
      <c r="G79" s="371">
        <v>24</v>
      </c>
      <c r="H79" s="56"/>
      <c r="I79" s="56"/>
      <c r="J79" s="56"/>
      <c r="K79" s="209"/>
      <c r="L79" s="213"/>
    </row>
    <row r="80" spans="2:17" s="193" customFormat="1" ht="15" customHeight="1">
      <c r="B80" s="206"/>
      <c r="C80" s="212"/>
      <c r="D80" s="205">
        <v>2023</v>
      </c>
      <c r="E80" s="371">
        <f t="shared" si="3"/>
        <v>56</v>
      </c>
      <c r="F80" s="371">
        <v>27</v>
      </c>
      <c r="G80" s="371">
        <v>29</v>
      </c>
      <c r="H80" s="56"/>
      <c r="I80" s="56"/>
      <c r="J80" s="56"/>
      <c r="K80" s="209"/>
      <c r="L80" s="213"/>
      <c r="M80" s="56"/>
      <c r="N80" s="56"/>
    </row>
    <row r="81" spans="1:15" s="193" customFormat="1" ht="15" customHeight="1">
      <c r="B81" s="206"/>
      <c r="C81" s="212"/>
      <c r="D81" s="205">
        <v>2024</v>
      </c>
      <c r="E81" s="371">
        <f t="shared" si="3"/>
        <v>72</v>
      </c>
      <c r="F81" s="371">
        <v>31</v>
      </c>
      <c r="G81" s="371">
        <v>41</v>
      </c>
      <c r="H81" s="56"/>
      <c r="I81" s="56"/>
      <c r="J81" s="56"/>
      <c r="K81" s="209"/>
      <c r="L81" s="213"/>
      <c r="M81" s="56"/>
      <c r="N81" s="56"/>
      <c r="O81" s="216"/>
    </row>
    <row r="82" spans="1:15" s="193" customFormat="1" ht="6.95" customHeight="1" thickBot="1">
      <c r="B82" s="218"/>
      <c r="C82" s="219"/>
      <c r="D82" s="220"/>
      <c r="E82" s="220"/>
      <c r="F82" s="221"/>
      <c r="G82" s="221"/>
      <c r="H82" s="221"/>
      <c r="I82" s="223"/>
      <c r="J82" s="223"/>
      <c r="K82" s="209"/>
      <c r="L82" s="213"/>
      <c r="M82" s="223"/>
      <c r="N82" s="223"/>
      <c r="O82" s="207"/>
    </row>
    <row r="83" spans="1:15" s="224" customFormat="1" ht="15.75" customHeight="1">
      <c r="A83" s="293"/>
      <c r="B83" s="225"/>
      <c r="D83" s="226"/>
      <c r="E83" s="294"/>
      <c r="H83" s="374" t="s">
        <v>804</v>
      </c>
    </row>
    <row r="84" spans="1:15" s="224" customFormat="1" ht="15.75" customHeight="1">
      <c r="D84" s="226"/>
      <c r="E84" s="294"/>
      <c r="H84" s="375" t="s">
        <v>786</v>
      </c>
    </row>
    <row r="85" spans="1:15" s="376" customFormat="1" ht="8.1" customHeight="1">
      <c r="D85" s="377"/>
      <c r="H85" s="378"/>
    </row>
    <row r="86" spans="1:15" s="376" customFormat="1" ht="15" customHeight="1">
      <c r="B86" s="379" t="s">
        <v>1092</v>
      </c>
      <c r="D86" s="377"/>
    </row>
    <row r="87" spans="1:15" s="380" customFormat="1" ht="15" customHeight="1">
      <c r="B87" s="381" t="s">
        <v>821</v>
      </c>
      <c r="C87" s="382"/>
      <c r="D87" s="383"/>
      <c r="E87" s="384"/>
      <c r="F87" s="384"/>
      <c r="G87" s="384"/>
      <c r="H87" s="384"/>
    </row>
    <row r="88" spans="1:15" s="380" customFormat="1" ht="15" customHeight="1">
      <c r="B88" s="385" t="s">
        <v>822</v>
      </c>
      <c r="D88" s="386"/>
      <c r="E88" s="387"/>
      <c r="F88" s="387"/>
      <c r="G88" s="387"/>
      <c r="H88" s="387"/>
    </row>
    <row r="89" spans="1:15" ht="15" customHeight="1">
      <c r="B89" s="206"/>
    </row>
    <row r="90" spans="1:15" ht="15" customHeight="1">
      <c r="B90" s="206"/>
    </row>
  </sheetData>
  <hyperlinks>
    <hyperlink ref="H1" r:id="rId1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92D050"/>
    <pageSetUpPr fitToPage="1"/>
  </sheetPr>
  <dimension ref="A1:P48"/>
  <sheetViews>
    <sheetView showGridLines="0" view="pageBreakPreview" zoomScale="80" zoomScaleNormal="100" zoomScaleSheetLayoutView="80" workbookViewId="0">
      <selection activeCell="I1" sqref="I1:I2"/>
    </sheetView>
  </sheetViews>
  <sheetFormatPr defaultColWidth="3.7109375" defaultRowHeight="16.5"/>
  <cols>
    <col min="1" max="1" width="1.5703125" style="301" customWidth="1"/>
    <col min="2" max="2" width="2.28515625" style="301" customWidth="1"/>
    <col min="3" max="3" width="12.28515625" style="301" customWidth="1"/>
    <col min="4" max="4" width="3.7109375" style="301" customWidth="1"/>
    <col min="5" max="5" width="48.5703125" style="301" customWidth="1"/>
    <col min="6" max="6" width="1.5703125" style="301" customWidth="1"/>
    <col min="7" max="9" width="17.140625" style="302" customWidth="1"/>
    <col min="10" max="10" width="1" style="301" customWidth="1"/>
    <col min="11" max="255" width="8.42578125" style="301" customWidth="1"/>
    <col min="256" max="256" width="1.5703125" style="301" customWidth="1"/>
    <col min="257" max="16384" width="3.7109375" style="301"/>
  </cols>
  <sheetData>
    <row r="1" spans="1:10">
      <c r="I1" s="2380" t="s">
        <v>110</v>
      </c>
    </row>
    <row r="2" spans="1:10">
      <c r="I2" s="2381" t="s">
        <v>111</v>
      </c>
    </row>
    <row r="3" spans="1:10" ht="8.1" customHeight="1">
      <c r="G3" s="301"/>
    </row>
    <row r="4" spans="1:10" ht="8.1" customHeight="1"/>
    <row r="5" spans="1:10" ht="20.100000000000001" customHeight="1">
      <c r="B5" s="2376" t="s">
        <v>1471</v>
      </c>
      <c r="C5" s="2376"/>
      <c r="D5" s="1912" t="s">
        <v>1227</v>
      </c>
    </row>
    <row r="6" spans="1:10" s="1919" customFormat="1" ht="20.100000000000001" customHeight="1">
      <c r="B6" s="2377" t="s">
        <v>1472</v>
      </c>
      <c r="C6" s="2377"/>
      <c r="D6" s="1938" t="s">
        <v>1228</v>
      </c>
      <c r="G6" s="1922"/>
      <c r="H6" s="1922"/>
      <c r="I6" s="1922"/>
    </row>
    <row r="7" spans="1:10" ht="15" customHeight="1" thickBot="1"/>
    <row r="8" spans="1:10" s="305" customFormat="1" ht="8.1" customHeight="1">
      <c r="A8" s="303"/>
      <c r="B8" s="303"/>
      <c r="C8" s="303"/>
      <c r="D8" s="303"/>
      <c r="E8" s="303"/>
      <c r="F8" s="303"/>
      <c r="G8" s="304"/>
      <c r="H8" s="304"/>
      <c r="I8" s="304"/>
      <c r="J8" s="303"/>
    </row>
    <row r="9" spans="1:10" s="305" customFormat="1" ht="25.5" customHeight="1">
      <c r="A9" s="306"/>
      <c r="B9" s="306"/>
      <c r="C9" s="314" t="s">
        <v>1210</v>
      </c>
      <c r="D9" s="307"/>
      <c r="E9" s="306"/>
      <c r="F9" s="306"/>
      <c r="G9" s="2374" t="s">
        <v>1209</v>
      </c>
      <c r="H9" s="2375"/>
      <c r="I9" s="2375"/>
      <c r="J9" s="306"/>
    </row>
    <row r="10" spans="1:10" s="305" customFormat="1" ht="15" customHeight="1">
      <c r="A10" s="306"/>
      <c r="B10" s="306"/>
      <c r="C10" s="315" t="s">
        <v>1211</v>
      </c>
      <c r="D10" s="308"/>
      <c r="E10" s="306"/>
      <c r="F10" s="306"/>
      <c r="G10" s="1913">
        <v>2022</v>
      </c>
      <c r="H10" s="1913">
        <v>2023</v>
      </c>
      <c r="I10" s="1913">
        <v>2024</v>
      </c>
      <c r="J10" s="306"/>
    </row>
    <row r="11" spans="1:10" s="305" customFormat="1" ht="8.1" customHeight="1">
      <c r="A11" s="309"/>
      <c r="B11" s="309"/>
      <c r="C11" s="310"/>
      <c r="D11" s="310"/>
      <c r="E11" s="309"/>
      <c r="F11" s="309"/>
      <c r="G11" s="311"/>
      <c r="H11" s="311"/>
      <c r="I11" s="311"/>
      <c r="J11" s="309"/>
    </row>
    <row r="12" spans="1:10" s="305" customFormat="1" ht="8.1" customHeight="1">
      <c r="A12" s="306"/>
      <c r="B12" s="306"/>
      <c r="C12" s="312"/>
      <c r="D12" s="312"/>
      <c r="E12" s="306"/>
      <c r="F12" s="306"/>
      <c r="G12" s="313"/>
      <c r="H12" s="313"/>
      <c r="I12" s="313"/>
      <c r="J12" s="306"/>
    </row>
    <row r="13" spans="1:10" s="305" customFormat="1" ht="15.75" customHeight="1">
      <c r="A13" s="306"/>
      <c r="B13" s="306"/>
      <c r="C13" s="1914" t="s">
        <v>12</v>
      </c>
      <c r="D13" s="312"/>
      <c r="E13" s="306"/>
      <c r="F13" s="306"/>
      <c r="G13" s="1915">
        <f>SUM(G16,G19,G22,G25,G28,G31)</f>
        <v>48719967103.119987</v>
      </c>
      <c r="H13" s="1915">
        <f t="shared" ref="H13:I13" si="0">SUM(H16,H19,H22,H25,H28,H31)</f>
        <v>52070001668.720001</v>
      </c>
      <c r="I13" s="1915">
        <f t="shared" si="0"/>
        <v>54554701005.559998</v>
      </c>
      <c r="J13" s="306"/>
    </row>
    <row r="14" spans="1:10" s="305" customFormat="1" ht="15.75" customHeight="1">
      <c r="A14" s="306"/>
      <c r="B14" s="306"/>
      <c r="D14" s="312"/>
      <c r="E14" s="306"/>
      <c r="F14" s="306"/>
      <c r="G14" s="1916"/>
      <c r="H14" s="1916"/>
      <c r="I14" s="1916"/>
      <c r="J14" s="306"/>
    </row>
    <row r="15" spans="1:10" s="305" customFormat="1" ht="15.75" customHeight="1">
      <c r="A15" s="306"/>
      <c r="B15" s="306"/>
      <c r="C15" s="312"/>
      <c r="D15" s="312"/>
      <c r="E15" s="306"/>
      <c r="F15" s="306"/>
      <c r="J15" s="306"/>
    </row>
    <row r="16" spans="1:10" s="305" customFormat="1" ht="15" customHeight="1">
      <c r="A16" s="306"/>
      <c r="B16" s="306"/>
      <c r="C16" s="314" t="s">
        <v>1212</v>
      </c>
      <c r="D16" s="307"/>
      <c r="E16" s="306"/>
      <c r="F16" s="306"/>
      <c r="G16" s="1916">
        <v>5197996522.8900003</v>
      </c>
      <c r="H16" s="1916">
        <v>6128585857.1199999</v>
      </c>
      <c r="I16" s="1916">
        <v>6641663275.4500008</v>
      </c>
    </row>
    <row r="17" spans="1:9" s="305" customFormat="1" ht="13.5">
      <c r="A17" s="306"/>
      <c r="B17" s="306"/>
      <c r="C17" s="308" t="s">
        <v>1217</v>
      </c>
      <c r="D17" s="308"/>
      <c r="E17" s="306"/>
      <c r="F17" s="306"/>
      <c r="G17" s="1916"/>
      <c r="H17" s="1916"/>
      <c r="I17" s="1916"/>
    </row>
    <row r="18" spans="1:9" s="305" customFormat="1" ht="13.5">
      <c r="A18" s="306"/>
      <c r="B18" s="306"/>
      <c r="C18" s="308"/>
      <c r="D18" s="308"/>
      <c r="E18" s="306"/>
      <c r="F18" s="306"/>
      <c r="G18" s="1916"/>
      <c r="H18" s="1916"/>
      <c r="I18" s="1916"/>
    </row>
    <row r="19" spans="1:9" s="305" customFormat="1" ht="14.25" customHeight="1">
      <c r="A19" s="306"/>
      <c r="B19" s="306"/>
      <c r="C19" s="314" t="s">
        <v>1213</v>
      </c>
      <c r="D19" s="307"/>
      <c r="E19" s="306"/>
      <c r="F19" s="306"/>
      <c r="G19" s="1916">
        <v>20260199.210000001</v>
      </c>
      <c r="H19" s="1916">
        <v>20167746.09</v>
      </c>
      <c r="I19" s="1916">
        <v>26295393.84</v>
      </c>
    </row>
    <row r="20" spans="1:9" s="305" customFormat="1" ht="13.5">
      <c r="A20" s="306"/>
      <c r="B20" s="306"/>
      <c r="C20" s="308" t="s">
        <v>1218</v>
      </c>
      <c r="D20" s="308"/>
      <c r="E20" s="306"/>
      <c r="F20" s="306"/>
      <c r="G20" s="1916"/>
      <c r="H20" s="1916"/>
      <c r="I20" s="1916"/>
    </row>
    <row r="21" spans="1:9" s="305" customFormat="1" ht="14.25" customHeight="1">
      <c r="A21" s="306"/>
      <c r="B21" s="306"/>
      <c r="C21" s="307"/>
      <c r="D21" s="307"/>
      <c r="E21" s="306"/>
      <c r="F21" s="306"/>
      <c r="G21" s="1916"/>
      <c r="H21" s="1916"/>
      <c r="I21" s="1916"/>
    </row>
    <row r="22" spans="1:9" s="305" customFormat="1" ht="15" customHeight="1">
      <c r="A22" s="306"/>
      <c r="B22" s="306"/>
      <c r="C22" s="314" t="s">
        <v>1214</v>
      </c>
      <c r="D22" s="307"/>
      <c r="E22" s="306"/>
      <c r="F22" s="306"/>
      <c r="G22" s="1916">
        <v>39338332147.689995</v>
      </c>
      <c r="H22" s="1916">
        <v>41053574340.449997</v>
      </c>
      <c r="I22" s="1916">
        <v>42064345620.639999</v>
      </c>
    </row>
    <row r="23" spans="1:9" s="305" customFormat="1" ht="13.5">
      <c r="A23" s="306"/>
      <c r="B23" s="306"/>
      <c r="C23" s="308" t="s">
        <v>1219</v>
      </c>
      <c r="D23" s="308"/>
      <c r="E23" s="306"/>
      <c r="F23" s="306"/>
      <c r="G23" s="1916"/>
      <c r="H23" s="1916"/>
      <c r="I23" s="1916"/>
    </row>
    <row r="24" spans="1:9" s="305" customFormat="1" ht="15" customHeight="1">
      <c r="A24" s="306"/>
      <c r="B24" s="306"/>
      <c r="C24" s="307"/>
      <c r="D24" s="307"/>
      <c r="E24" s="306"/>
      <c r="F24" s="306"/>
      <c r="G24" s="1916"/>
      <c r="H24" s="1916"/>
      <c r="I24" s="1916"/>
    </row>
    <row r="25" spans="1:9" s="305" customFormat="1" ht="15" customHeight="1">
      <c r="A25" s="306"/>
      <c r="B25" s="306"/>
      <c r="C25" s="314" t="s">
        <v>1215</v>
      </c>
      <c r="D25" s="307"/>
      <c r="E25" s="306"/>
      <c r="F25" s="306"/>
      <c r="G25" s="1916">
        <v>212860677.43000001</v>
      </c>
      <c r="H25" s="1916">
        <v>219539706.25</v>
      </c>
      <c r="I25" s="1916">
        <v>263708599.37</v>
      </c>
    </row>
    <row r="26" spans="1:9" s="305" customFormat="1" ht="13.5">
      <c r="A26" s="306"/>
      <c r="B26" s="306"/>
      <c r="C26" s="308" t="s">
        <v>1220</v>
      </c>
      <c r="D26" s="308"/>
      <c r="E26" s="306"/>
      <c r="F26" s="306"/>
      <c r="G26" s="1916"/>
      <c r="H26" s="1916"/>
      <c r="I26" s="1916"/>
    </row>
    <row r="27" spans="1:9" s="305" customFormat="1" ht="13.5">
      <c r="A27" s="306"/>
      <c r="B27" s="306"/>
      <c r="C27" s="308"/>
      <c r="D27" s="308"/>
      <c r="E27" s="306"/>
      <c r="F27" s="306"/>
      <c r="G27" s="1916"/>
      <c r="H27" s="1916"/>
      <c r="I27" s="1916"/>
    </row>
    <row r="28" spans="1:9" s="305" customFormat="1" ht="15" customHeight="1">
      <c r="A28" s="306"/>
      <c r="B28" s="306"/>
      <c r="C28" s="314" t="s">
        <v>1225</v>
      </c>
      <c r="D28" s="307"/>
      <c r="E28" s="306"/>
      <c r="F28" s="306"/>
      <c r="G28" s="1916">
        <v>563446084.30999994</v>
      </c>
      <c r="H28" s="1916">
        <v>603022917.87</v>
      </c>
      <c r="I28" s="1916">
        <v>611775893.77999997</v>
      </c>
    </row>
    <row r="29" spans="1:9" s="305" customFormat="1" ht="13.5">
      <c r="A29" s="306"/>
      <c r="B29" s="306"/>
      <c r="C29" s="308" t="s">
        <v>1226</v>
      </c>
      <c r="D29" s="308"/>
      <c r="E29" s="306"/>
      <c r="F29" s="306"/>
      <c r="G29" s="1916"/>
      <c r="H29" s="1916"/>
      <c r="I29" s="1916"/>
    </row>
    <row r="30" spans="1:9" s="305" customFormat="1" ht="13.5">
      <c r="A30" s="306"/>
      <c r="B30" s="306"/>
      <c r="C30" s="308"/>
      <c r="D30" s="308"/>
      <c r="E30" s="306"/>
      <c r="F30" s="306"/>
      <c r="G30" s="1916"/>
      <c r="H30" s="1916"/>
      <c r="I30" s="1916"/>
    </row>
    <row r="31" spans="1:9" s="305" customFormat="1" ht="15" customHeight="1">
      <c r="A31" s="306"/>
      <c r="B31" s="306"/>
      <c r="C31" s="314" t="s">
        <v>1216</v>
      </c>
      <c r="D31" s="307"/>
      <c r="E31" s="306"/>
      <c r="F31" s="306"/>
      <c r="G31" s="1916">
        <v>3387071471.5899997</v>
      </c>
      <c r="H31" s="1916">
        <v>4045111100.940001</v>
      </c>
      <c r="I31" s="1916">
        <v>4946912222.4799995</v>
      </c>
    </row>
    <row r="32" spans="1:9" s="305" customFormat="1" ht="13.5">
      <c r="A32" s="306"/>
      <c r="B32" s="306"/>
      <c r="C32" s="308" t="s">
        <v>1221</v>
      </c>
      <c r="D32" s="308"/>
      <c r="E32" s="306"/>
      <c r="F32" s="306"/>
      <c r="G32" s="1916"/>
      <c r="H32" s="1916"/>
      <c r="I32" s="1916"/>
    </row>
    <row r="33" spans="1:16" s="305" customFormat="1" ht="8.1" customHeight="1" thickBot="1">
      <c r="A33" s="316"/>
      <c r="B33" s="316"/>
      <c r="C33" s="317"/>
      <c r="D33" s="317"/>
      <c r="E33" s="316"/>
      <c r="F33" s="316"/>
      <c r="G33" s="318"/>
      <c r="H33" s="318"/>
      <c r="I33" s="318"/>
      <c r="J33" s="316"/>
    </row>
    <row r="34" spans="1:16" s="319" customFormat="1" ht="12.75" customHeight="1">
      <c r="C34" s="320"/>
      <c r="D34" s="320"/>
      <c r="G34" s="321"/>
      <c r="H34" s="321"/>
      <c r="I34" s="321"/>
      <c r="J34" s="374" t="s">
        <v>30</v>
      </c>
    </row>
    <row r="35" spans="1:16" s="319" customFormat="1" ht="12" customHeight="1">
      <c r="A35" s="322"/>
      <c r="B35" s="322"/>
      <c r="G35" s="321"/>
      <c r="H35" s="321"/>
      <c r="I35" s="321"/>
      <c r="J35" s="375" t="s">
        <v>31</v>
      </c>
      <c r="K35" s="323"/>
      <c r="L35" s="323"/>
      <c r="M35" s="323"/>
      <c r="N35" s="323"/>
      <c r="O35" s="324"/>
      <c r="P35" s="324"/>
    </row>
    <row r="36" spans="1:16" ht="15" customHeight="1">
      <c r="B36" s="325" t="s">
        <v>1093</v>
      </c>
    </row>
    <row r="37" spans="1:16" ht="15" customHeight="1">
      <c r="B37" s="1917" t="s">
        <v>1222</v>
      </c>
      <c r="C37" s="325" t="s">
        <v>1265</v>
      </c>
    </row>
    <row r="38" spans="1:16" s="1919" customFormat="1">
      <c r="B38" s="1920"/>
      <c r="C38" s="1921" t="s">
        <v>1379</v>
      </c>
      <c r="G38" s="1922"/>
      <c r="H38" s="1922"/>
      <c r="I38" s="1922"/>
    </row>
    <row r="39" spans="1:16" ht="13.5" customHeight="1">
      <c r="B39" s="1917" t="s">
        <v>1223</v>
      </c>
      <c r="C39" s="325" t="s">
        <v>1266</v>
      </c>
    </row>
    <row r="40" spans="1:16" s="1919" customFormat="1">
      <c r="B40" s="1923"/>
      <c r="C40" s="1921" t="s">
        <v>1380</v>
      </c>
      <c r="G40" s="1922"/>
      <c r="H40" s="1922"/>
      <c r="I40" s="1922"/>
    </row>
    <row r="41" spans="1:16" ht="14.25" customHeight="1">
      <c r="B41" s="1917" t="s">
        <v>1224</v>
      </c>
      <c r="C41" s="325" t="s">
        <v>1267</v>
      </c>
    </row>
    <row r="42" spans="1:16" s="1919" customFormat="1">
      <c r="C42" s="1921" t="s">
        <v>1381</v>
      </c>
      <c r="G42" s="1922"/>
      <c r="H42" s="1922"/>
      <c r="I42" s="1922"/>
    </row>
    <row r="48" spans="1:16">
      <c r="D48" s="1918"/>
    </row>
  </sheetData>
  <mergeCells count="3">
    <mergeCell ref="G9:I9"/>
    <mergeCell ref="B5:C5"/>
    <mergeCell ref="B6:C6"/>
  </mergeCells>
  <hyperlinks>
    <hyperlink ref="I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74" orientation="portrait"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88"/>
  <sheetViews>
    <sheetView showGridLines="0" view="pageBreakPreview" zoomScale="80" zoomScaleNormal="100" zoomScaleSheetLayoutView="80" workbookViewId="0">
      <selection activeCell="H1" sqref="H1:H2"/>
    </sheetView>
  </sheetViews>
  <sheetFormatPr defaultColWidth="3.7109375" defaultRowHeight="16.5"/>
  <cols>
    <col min="1" max="1" width="1" style="301" customWidth="1"/>
    <col min="2" max="2" width="2.28515625" style="301" customWidth="1"/>
    <col min="3" max="3" width="12.28515625" style="301" customWidth="1"/>
    <col min="4" max="4" width="3.7109375" style="301" customWidth="1"/>
    <col min="5" max="5" width="51.140625" style="301" customWidth="1"/>
    <col min="6" max="8" width="19.28515625" style="302" customWidth="1"/>
    <col min="9" max="9" width="1" style="301" customWidth="1"/>
    <col min="10" max="254" width="8.42578125" style="301" customWidth="1"/>
    <col min="255" max="255" width="1.5703125" style="301" customWidth="1"/>
    <col min="256" max="16384" width="3.7109375" style="301"/>
  </cols>
  <sheetData>
    <row r="1" spans="1:9">
      <c r="H1" s="2380" t="s">
        <v>110</v>
      </c>
    </row>
    <row r="2" spans="1:9">
      <c r="H2" s="2381" t="s">
        <v>111</v>
      </c>
    </row>
    <row r="3" spans="1:9" ht="8.1" customHeight="1">
      <c r="G3" s="301"/>
    </row>
    <row r="4" spans="1:9" ht="8.1" customHeight="1"/>
    <row r="5" spans="1:9" ht="20.100000000000001" customHeight="1">
      <c r="B5" s="2376" t="s">
        <v>1473</v>
      </c>
      <c r="C5" s="2376"/>
      <c r="D5" s="1912" t="s">
        <v>1229</v>
      </c>
    </row>
    <row r="6" spans="1:9" s="1919" customFormat="1" ht="20.100000000000001" customHeight="1">
      <c r="B6" s="2377" t="s">
        <v>1474</v>
      </c>
      <c r="C6" s="2377"/>
      <c r="D6" s="1938" t="s">
        <v>1230</v>
      </c>
      <c r="F6" s="1922"/>
      <c r="G6" s="1922"/>
      <c r="H6" s="1922"/>
    </row>
    <row r="7" spans="1:9" ht="15" customHeight="1" thickBot="1"/>
    <row r="8" spans="1:9" s="305" customFormat="1" ht="8.1" customHeight="1" thickTop="1">
      <c r="A8" s="303"/>
      <c r="B8" s="303"/>
      <c r="C8" s="303"/>
      <c r="D8" s="303"/>
      <c r="E8" s="303"/>
      <c r="F8" s="304"/>
      <c r="G8" s="304"/>
      <c r="H8" s="304"/>
      <c r="I8" s="303"/>
    </row>
    <row r="9" spans="1:9" s="305" customFormat="1" ht="25.5" customHeight="1">
      <c r="A9" s="306"/>
      <c r="B9" s="306"/>
      <c r="C9" s="314" t="s">
        <v>1210</v>
      </c>
      <c r="D9" s="307"/>
      <c r="E9" s="306"/>
      <c r="F9" s="2374" t="s">
        <v>1209</v>
      </c>
      <c r="G9" s="2375"/>
      <c r="H9" s="2375"/>
      <c r="I9" s="309"/>
    </row>
    <row r="10" spans="1:9" s="305" customFormat="1" ht="15" customHeight="1">
      <c r="A10" s="306"/>
      <c r="B10" s="306"/>
      <c r="C10" s="315" t="s">
        <v>1211</v>
      </c>
      <c r="D10" s="308"/>
      <c r="E10" s="306"/>
      <c r="F10" s="1913">
        <v>2022</v>
      </c>
      <c r="G10" s="1913">
        <v>2023</v>
      </c>
      <c r="H10" s="1913">
        <v>2024</v>
      </c>
      <c r="I10" s="306"/>
    </row>
    <row r="11" spans="1:9" s="305" customFormat="1" ht="8.1" customHeight="1">
      <c r="A11" s="309"/>
      <c r="B11" s="309"/>
      <c r="C11" s="310"/>
      <c r="D11" s="310"/>
      <c r="E11" s="309"/>
      <c r="F11" s="311"/>
      <c r="G11" s="311"/>
      <c r="H11" s="311"/>
      <c r="I11" s="309"/>
    </row>
    <row r="12" spans="1:9" s="305" customFormat="1" ht="8.1" customHeight="1">
      <c r="A12" s="306"/>
      <c r="B12" s="306"/>
      <c r="C12" s="312"/>
      <c r="D12" s="312"/>
      <c r="E12" s="306"/>
      <c r="F12" s="313"/>
      <c r="G12" s="313"/>
      <c r="H12" s="313"/>
      <c r="I12" s="306"/>
    </row>
    <row r="13" spans="1:9" s="305" customFormat="1" ht="15.75" customHeight="1">
      <c r="A13" s="306"/>
      <c r="B13" s="306"/>
      <c r="C13" s="1914" t="s">
        <v>12</v>
      </c>
      <c r="D13" s="312"/>
      <c r="E13" s="306"/>
      <c r="F13" s="1915">
        <f>SUM(F15,F41,F46,F60,'4.43(2)'!F13,'4.43(2)'!F24)</f>
        <v>48719967103.119987</v>
      </c>
      <c r="G13" s="1915">
        <f>SUM(G15,G41,G46,G60,'4.43(2)'!G13,'4.43(2)'!G24)</f>
        <v>52070001668.720001</v>
      </c>
      <c r="H13" s="1915">
        <f>SUM(H15,H41,H46,H60,'4.43(2)'!H13,'4.43(2)'!H24)</f>
        <v>54554701005.559998</v>
      </c>
      <c r="I13" s="306"/>
    </row>
    <row r="14" spans="1:9" s="305" customFormat="1" ht="15.75" customHeight="1">
      <c r="A14" s="306"/>
      <c r="B14" s="306"/>
      <c r="C14" s="1914"/>
      <c r="D14" s="312"/>
      <c r="E14" s="306"/>
      <c r="I14" s="306"/>
    </row>
    <row r="15" spans="1:9" s="305" customFormat="1" ht="15.75" customHeight="1">
      <c r="A15" s="306"/>
      <c r="B15" s="306"/>
      <c r="C15" s="314" t="s">
        <v>1212</v>
      </c>
      <c r="D15" s="312"/>
      <c r="E15" s="306"/>
      <c r="F15" s="1915">
        <f>SUM(F17,F20,F23,F26,F29,F32,F35,F38)</f>
        <v>5197996522.8900003</v>
      </c>
      <c r="G15" s="1915">
        <f t="shared" ref="G15:H15" si="0">SUM(G17,G20,G23,G26,G29,G32,G35,G38)</f>
        <v>6128585857.1199999</v>
      </c>
      <c r="H15" s="1915">
        <f t="shared" si="0"/>
        <v>6641663275.4500008</v>
      </c>
      <c r="I15" s="306"/>
    </row>
    <row r="16" spans="1:9" s="1928" customFormat="1" ht="15.75" customHeight="1">
      <c r="A16" s="1924"/>
      <c r="B16" s="1924"/>
      <c r="C16" s="1925" t="s">
        <v>1217</v>
      </c>
      <c r="D16" s="1926"/>
      <c r="E16" s="1924"/>
      <c r="F16" s="1927"/>
      <c r="G16" s="1927"/>
      <c r="H16" s="1927"/>
      <c r="I16" s="1924"/>
    </row>
    <row r="17" spans="1:9" s="305" customFormat="1" ht="15.75" customHeight="1">
      <c r="A17" s="306"/>
      <c r="B17" s="306"/>
      <c r="C17" s="1929" t="s">
        <v>1231</v>
      </c>
      <c r="D17" s="312"/>
      <c r="E17" s="306"/>
      <c r="F17" s="1931">
        <v>109634233.98</v>
      </c>
      <c r="G17" s="1931">
        <v>115375648.95999999</v>
      </c>
      <c r="H17" s="1931">
        <v>121260522.59999999</v>
      </c>
      <c r="I17" s="306"/>
    </row>
    <row r="18" spans="1:9" s="1928" customFormat="1" ht="15.75" customHeight="1">
      <c r="A18" s="1924"/>
      <c r="B18" s="1924"/>
      <c r="C18" s="1930" t="s">
        <v>1239</v>
      </c>
      <c r="D18" s="1926"/>
      <c r="E18" s="1924"/>
      <c r="F18" s="1931"/>
      <c r="G18" s="1931"/>
      <c r="H18" s="1931"/>
      <c r="I18" s="1924"/>
    </row>
    <row r="19" spans="1:9" s="305" customFormat="1" ht="4.5" customHeight="1">
      <c r="A19" s="306"/>
      <c r="B19" s="306"/>
      <c r="C19" s="1914"/>
      <c r="D19" s="312"/>
      <c r="E19" s="306"/>
      <c r="F19" s="1931"/>
      <c r="G19" s="1931"/>
      <c r="H19" s="1931"/>
      <c r="I19" s="306"/>
    </row>
    <row r="20" spans="1:9" s="305" customFormat="1" ht="15.75" customHeight="1">
      <c r="A20" s="306"/>
      <c r="B20" s="306"/>
      <c r="C20" s="1929" t="s">
        <v>1232</v>
      </c>
      <c r="D20" s="312"/>
      <c r="E20" s="306"/>
      <c r="F20" s="1931">
        <v>3162640459.0799999</v>
      </c>
      <c r="G20" s="1931">
        <v>4032500853.9000001</v>
      </c>
      <c r="H20" s="1931">
        <v>4454816011.1000004</v>
      </c>
      <c r="I20" s="306"/>
    </row>
    <row r="21" spans="1:9" s="305" customFormat="1" ht="15.75" customHeight="1">
      <c r="A21" s="306"/>
      <c r="B21" s="306"/>
      <c r="C21" s="1930" t="s">
        <v>1240</v>
      </c>
      <c r="D21" s="312"/>
      <c r="E21" s="306"/>
      <c r="I21" s="306"/>
    </row>
    <row r="22" spans="1:9" s="305" customFormat="1" ht="4.5" customHeight="1">
      <c r="A22" s="306"/>
      <c r="B22" s="306"/>
      <c r="C22" s="1914"/>
      <c r="D22" s="312"/>
      <c r="E22" s="306"/>
      <c r="F22" s="1931"/>
      <c r="G22" s="1931"/>
      <c r="H22" s="1931"/>
      <c r="I22" s="306"/>
    </row>
    <row r="23" spans="1:9" s="305" customFormat="1" ht="15.75" customHeight="1">
      <c r="A23" s="306"/>
      <c r="B23" s="306"/>
      <c r="C23" s="1929" t="s">
        <v>1233</v>
      </c>
      <c r="D23" s="312"/>
      <c r="E23" s="306"/>
      <c r="F23" s="1931">
        <v>18962833.039999999</v>
      </c>
      <c r="G23" s="1931">
        <v>21088366.859999999</v>
      </c>
      <c r="H23" s="1931">
        <v>22179302.140000001</v>
      </c>
      <c r="I23" s="306"/>
    </row>
    <row r="24" spans="1:9" s="305" customFormat="1" ht="15.75" customHeight="1">
      <c r="A24" s="306"/>
      <c r="B24" s="306"/>
      <c r="C24" s="1930" t="s">
        <v>1241</v>
      </c>
      <c r="D24" s="312"/>
      <c r="E24" s="306"/>
      <c r="F24" s="1931"/>
      <c r="G24" s="1931"/>
      <c r="H24" s="1931"/>
      <c r="I24" s="306"/>
    </row>
    <row r="25" spans="1:9" s="305" customFormat="1" ht="4.5" customHeight="1">
      <c r="A25" s="306"/>
      <c r="B25" s="306"/>
      <c r="C25" s="1930"/>
      <c r="D25" s="312"/>
      <c r="E25" s="306"/>
      <c r="F25" s="1931"/>
      <c r="G25" s="1931"/>
      <c r="H25" s="1931"/>
      <c r="I25" s="306"/>
    </row>
    <row r="26" spans="1:9" s="305" customFormat="1" ht="15.75" customHeight="1">
      <c r="A26" s="306"/>
      <c r="B26" s="306"/>
      <c r="C26" s="1929" t="s">
        <v>1234</v>
      </c>
      <c r="D26" s="312"/>
      <c r="E26" s="306"/>
      <c r="F26" s="1931">
        <v>109047299.40000001</v>
      </c>
      <c r="G26" s="1931">
        <v>123899296.37</v>
      </c>
      <c r="H26" s="1931">
        <v>146807211.44999999</v>
      </c>
      <c r="I26" s="306"/>
    </row>
    <row r="27" spans="1:9" s="305" customFormat="1" ht="15.75" customHeight="1">
      <c r="A27" s="306"/>
      <c r="B27" s="306"/>
      <c r="C27" s="1930" t="s">
        <v>1242</v>
      </c>
      <c r="D27" s="312"/>
      <c r="E27" s="306"/>
      <c r="F27" s="1931"/>
      <c r="G27" s="1931"/>
      <c r="H27" s="1931"/>
      <c r="I27" s="306"/>
    </row>
    <row r="28" spans="1:9" s="305" customFormat="1" ht="4.5" customHeight="1">
      <c r="A28" s="306"/>
      <c r="B28" s="306"/>
      <c r="C28" s="1914"/>
      <c r="D28" s="312"/>
      <c r="E28" s="306"/>
      <c r="F28" s="1931"/>
      <c r="G28" s="1931"/>
      <c r="H28" s="1931"/>
      <c r="I28" s="306"/>
    </row>
    <row r="29" spans="1:9" s="305" customFormat="1" ht="15.75" customHeight="1">
      <c r="A29" s="306"/>
      <c r="B29" s="306"/>
      <c r="C29" s="1929" t="s">
        <v>1235</v>
      </c>
      <c r="D29" s="312"/>
      <c r="E29" s="306"/>
      <c r="F29" s="1931">
        <v>145780377.66999999</v>
      </c>
      <c r="G29" s="1931">
        <v>119664272.95</v>
      </c>
      <c r="H29" s="1931">
        <v>92141154.719999999</v>
      </c>
      <c r="I29" s="306"/>
    </row>
    <row r="30" spans="1:9" s="305" customFormat="1" ht="15.75" customHeight="1">
      <c r="A30" s="306"/>
      <c r="B30" s="306"/>
      <c r="C30" s="1930" t="s">
        <v>1243</v>
      </c>
      <c r="D30" s="312"/>
      <c r="E30" s="306"/>
      <c r="F30" s="1931"/>
      <c r="G30" s="1931"/>
      <c r="H30" s="1931"/>
      <c r="I30" s="306"/>
    </row>
    <row r="31" spans="1:9" s="305" customFormat="1" ht="4.5" customHeight="1">
      <c r="A31" s="306"/>
      <c r="B31" s="306"/>
      <c r="C31" s="1914"/>
      <c r="D31" s="312"/>
      <c r="E31" s="306"/>
      <c r="F31" s="1931"/>
      <c r="G31" s="1931"/>
      <c r="H31" s="1931"/>
      <c r="I31" s="306"/>
    </row>
    <row r="32" spans="1:9" s="305" customFormat="1" ht="15.75" customHeight="1">
      <c r="A32" s="306"/>
      <c r="B32" s="306"/>
      <c r="C32" s="1929" t="s">
        <v>1236</v>
      </c>
      <c r="D32" s="312"/>
      <c r="E32" s="306"/>
      <c r="F32" s="1931">
        <v>95071651.829999998</v>
      </c>
      <c r="G32" s="1931">
        <v>91576428.959999993</v>
      </c>
      <c r="H32" s="1931">
        <v>93201385.379999995</v>
      </c>
      <c r="I32" s="306"/>
    </row>
    <row r="33" spans="1:9" s="305" customFormat="1" ht="15.75" customHeight="1">
      <c r="A33" s="306"/>
      <c r="B33" s="306"/>
      <c r="C33" s="1930" t="s">
        <v>1244</v>
      </c>
      <c r="D33" s="312"/>
      <c r="E33" s="306"/>
      <c r="F33" s="1931"/>
      <c r="G33" s="1931"/>
      <c r="H33" s="1931"/>
      <c r="I33" s="306"/>
    </row>
    <row r="34" spans="1:9" s="305" customFormat="1" ht="4.5" customHeight="1">
      <c r="A34" s="306"/>
      <c r="B34" s="306"/>
      <c r="C34" s="1914"/>
      <c r="D34" s="312"/>
      <c r="E34" s="306"/>
      <c r="F34" s="1931"/>
      <c r="G34" s="1931"/>
      <c r="H34" s="1931"/>
      <c r="I34" s="306"/>
    </row>
    <row r="35" spans="1:9" s="305" customFormat="1" ht="15.75" customHeight="1">
      <c r="A35" s="306"/>
      <c r="B35" s="306"/>
      <c r="C35" s="1929" t="s">
        <v>1237</v>
      </c>
      <c r="D35" s="312"/>
      <c r="E35" s="306"/>
      <c r="F35" s="1931">
        <v>30709743.300000001</v>
      </c>
      <c r="G35" s="1931">
        <v>33143727.289999999</v>
      </c>
      <c r="H35" s="1931">
        <v>33957396.740000002</v>
      </c>
      <c r="I35" s="306"/>
    </row>
    <row r="36" spans="1:9" s="305" customFormat="1" ht="15.75" customHeight="1">
      <c r="A36" s="306"/>
      <c r="B36" s="306"/>
      <c r="C36" s="1930" t="s">
        <v>1245</v>
      </c>
      <c r="D36" s="312"/>
      <c r="E36" s="306"/>
      <c r="F36" s="1931"/>
      <c r="G36" s="1931"/>
      <c r="H36" s="1931"/>
      <c r="I36" s="306"/>
    </row>
    <row r="37" spans="1:9" s="305" customFormat="1" ht="4.5" customHeight="1">
      <c r="A37" s="306"/>
      <c r="B37" s="306"/>
      <c r="C37" s="1914"/>
      <c r="D37" s="312"/>
      <c r="E37" s="306"/>
      <c r="F37" s="1931"/>
      <c r="G37" s="1931"/>
      <c r="H37" s="1931"/>
      <c r="I37" s="306"/>
    </row>
    <row r="38" spans="1:9" s="305" customFormat="1" ht="15.75" customHeight="1">
      <c r="A38" s="306"/>
      <c r="B38" s="306"/>
      <c r="C38" s="1929" t="s">
        <v>1238</v>
      </c>
      <c r="D38" s="312"/>
      <c r="E38" s="306"/>
      <c r="F38" s="1931">
        <v>1526149924.5899999</v>
      </c>
      <c r="G38" s="1931">
        <v>1591337261.8299999</v>
      </c>
      <c r="H38" s="1931">
        <v>1677300291.3199999</v>
      </c>
      <c r="I38" s="306"/>
    </row>
    <row r="39" spans="1:9" s="305" customFormat="1" ht="15.75" customHeight="1">
      <c r="A39" s="306"/>
      <c r="B39" s="306"/>
      <c r="C39" s="1930" t="s">
        <v>1246</v>
      </c>
      <c r="D39" s="312"/>
      <c r="E39" s="306"/>
      <c r="F39" s="1915"/>
      <c r="G39" s="1915"/>
      <c r="H39" s="1915"/>
      <c r="I39" s="306"/>
    </row>
    <row r="40" spans="1:9" s="305" customFormat="1" ht="15.75" customHeight="1">
      <c r="A40" s="306"/>
      <c r="B40" s="306"/>
      <c r="C40" s="1914"/>
      <c r="D40" s="312"/>
      <c r="E40" s="306"/>
      <c r="F40" s="1915"/>
      <c r="G40" s="1915"/>
      <c r="H40" s="1915"/>
      <c r="I40" s="306"/>
    </row>
    <row r="41" spans="1:9" s="305" customFormat="1" ht="15.75" customHeight="1">
      <c r="A41" s="306"/>
      <c r="B41" s="306"/>
      <c r="C41" s="314" t="s">
        <v>1306</v>
      </c>
      <c r="D41" s="312"/>
      <c r="E41" s="306"/>
      <c r="F41" s="1915">
        <f>SUM(F43)</f>
        <v>20260199.210000001</v>
      </c>
      <c r="G41" s="1915">
        <f t="shared" ref="G41:H41" si="1">SUM(G43)</f>
        <v>20167746.09</v>
      </c>
      <c r="H41" s="1915">
        <f t="shared" si="1"/>
        <v>26295393.84</v>
      </c>
      <c r="I41" s="306"/>
    </row>
    <row r="42" spans="1:9" s="305" customFormat="1" ht="15.75" customHeight="1">
      <c r="A42" s="306"/>
      <c r="B42" s="306"/>
      <c r="C42" s="1925" t="s">
        <v>1218</v>
      </c>
      <c r="D42" s="312"/>
      <c r="E42" s="306"/>
      <c r="F42" s="1915"/>
      <c r="G42" s="1915"/>
      <c r="H42" s="1915"/>
      <c r="I42" s="306"/>
    </row>
    <row r="43" spans="1:9" s="305" customFormat="1" ht="15.75" customHeight="1">
      <c r="A43" s="306"/>
      <c r="B43" s="306"/>
      <c r="C43" s="1929" t="s">
        <v>1247</v>
      </c>
      <c r="D43" s="312"/>
      <c r="E43" s="306"/>
      <c r="F43" s="1931">
        <v>20260199.210000001</v>
      </c>
      <c r="G43" s="1931">
        <v>20167746.09</v>
      </c>
      <c r="H43" s="1931">
        <v>26295393.84</v>
      </c>
      <c r="I43" s="306"/>
    </row>
    <row r="44" spans="1:9" s="305" customFormat="1" ht="15.75" customHeight="1">
      <c r="A44" s="306"/>
      <c r="B44" s="306"/>
      <c r="C44" s="1930" t="s">
        <v>1248</v>
      </c>
      <c r="D44" s="312"/>
      <c r="E44" s="306"/>
      <c r="F44" s="1915"/>
      <c r="G44" s="1915"/>
      <c r="H44" s="1915"/>
      <c r="I44" s="306"/>
    </row>
    <row r="45" spans="1:9" s="305" customFormat="1" ht="15.75" customHeight="1">
      <c r="A45" s="306"/>
      <c r="B45" s="306"/>
      <c r="C45" s="1914"/>
      <c r="D45" s="312"/>
      <c r="E45" s="306"/>
      <c r="F45" s="1915"/>
      <c r="G45" s="1915"/>
      <c r="H45" s="1915"/>
      <c r="I45" s="306"/>
    </row>
    <row r="46" spans="1:9" s="305" customFormat="1" ht="15.75" customHeight="1">
      <c r="A46" s="306"/>
      <c r="B46" s="306"/>
      <c r="C46" s="314" t="s">
        <v>1307</v>
      </c>
      <c r="D46" s="312"/>
      <c r="E46" s="306"/>
      <c r="F46" s="1915">
        <f>SUM(F48,F50:F51,F54,F57)</f>
        <v>39338332147.689995</v>
      </c>
      <c r="G46" s="1915">
        <f t="shared" ref="G46:H46" si="2">SUM(G48,G50:G51,G54,G57)</f>
        <v>41053574340.449997</v>
      </c>
      <c r="H46" s="1915">
        <f t="shared" si="2"/>
        <v>42064345620.639999</v>
      </c>
      <c r="I46" s="306"/>
    </row>
    <row r="47" spans="1:9" s="305" customFormat="1" ht="15.75" customHeight="1">
      <c r="A47" s="306"/>
      <c r="B47" s="306"/>
      <c r="C47" s="1925" t="s">
        <v>1219</v>
      </c>
      <c r="D47" s="312"/>
      <c r="E47" s="306"/>
      <c r="F47" s="1915"/>
      <c r="G47" s="1915"/>
      <c r="H47" s="1915"/>
      <c r="I47" s="306"/>
    </row>
    <row r="48" spans="1:9" s="305" customFormat="1" ht="15.75" customHeight="1">
      <c r="A48" s="306"/>
      <c r="B48" s="306"/>
      <c r="C48" s="1929" t="s">
        <v>1249</v>
      </c>
      <c r="D48" s="312"/>
      <c r="E48" s="306"/>
      <c r="F48" s="1931">
        <v>909009235.44000006</v>
      </c>
      <c r="G48" s="1931">
        <v>949360123.82000005</v>
      </c>
      <c r="H48" s="1931">
        <v>971210736.32000005</v>
      </c>
      <c r="I48" s="306"/>
    </row>
    <row r="49" spans="1:9" s="305" customFormat="1" ht="15.75" customHeight="1">
      <c r="A49" s="306"/>
      <c r="B49" s="306"/>
      <c r="C49" s="1930" t="s">
        <v>1253</v>
      </c>
      <c r="D49" s="312"/>
      <c r="E49" s="306"/>
      <c r="F49" s="1931"/>
      <c r="G49" s="1931"/>
      <c r="H49" s="1931"/>
      <c r="I49" s="306"/>
    </row>
    <row r="50" spans="1:9" s="305" customFormat="1" ht="4.5" customHeight="1">
      <c r="A50" s="306"/>
      <c r="B50" s="306"/>
      <c r="C50" s="1914"/>
      <c r="D50" s="312"/>
      <c r="E50" s="306"/>
      <c r="F50" s="1931"/>
      <c r="G50" s="1931"/>
      <c r="H50" s="1931"/>
      <c r="I50" s="306"/>
    </row>
    <row r="51" spans="1:9" s="305" customFormat="1" ht="15.75" customHeight="1">
      <c r="A51" s="306"/>
      <c r="B51" s="306"/>
      <c r="C51" s="1929" t="s">
        <v>1250</v>
      </c>
      <c r="D51" s="312"/>
      <c r="E51" s="306"/>
      <c r="F51" s="1931">
        <v>19818959588.849998</v>
      </c>
      <c r="G51" s="1931">
        <v>20915966265.029999</v>
      </c>
      <c r="H51" s="1931">
        <v>21287817984.200001</v>
      </c>
      <c r="I51" s="306"/>
    </row>
    <row r="52" spans="1:9" s="305" customFormat="1" ht="15.75" customHeight="1">
      <c r="A52" s="306"/>
      <c r="B52" s="306"/>
      <c r="C52" s="1930" t="s">
        <v>1254</v>
      </c>
      <c r="D52" s="312"/>
      <c r="E52" s="306"/>
      <c r="F52" s="1931"/>
      <c r="G52" s="1931"/>
      <c r="H52" s="1931"/>
      <c r="I52" s="306"/>
    </row>
    <row r="53" spans="1:9" s="305" customFormat="1" ht="4.5" customHeight="1">
      <c r="A53" s="306"/>
      <c r="B53" s="306"/>
      <c r="C53" s="1914"/>
      <c r="D53" s="312"/>
      <c r="E53" s="306"/>
      <c r="F53" s="1931"/>
      <c r="G53" s="1931"/>
      <c r="H53" s="1931"/>
      <c r="I53" s="306"/>
    </row>
    <row r="54" spans="1:9" s="305" customFormat="1" ht="15.75" customHeight="1">
      <c r="A54" s="306"/>
      <c r="B54" s="306"/>
      <c r="C54" s="1929" t="s">
        <v>1251</v>
      </c>
      <c r="D54" s="312"/>
      <c r="E54" s="306"/>
      <c r="F54" s="1931">
        <v>18265113930.389999</v>
      </c>
      <c r="G54" s="1931">
        <v>18823197951.139999</v>
      </c>
      <c r="H54" s="1931">
        <v>19426535404.209999</v>
      </c>
      <c r="I54" s="306"/>
    </row>
    <row r="55" spans="1:9" s="305" customFormat="1" ht="15.75" customHeight="1">
      <c r="A55" s="306"/>
      <c r="B55" s="306"/>
      <c r="C55" s="1930" t="s">
        <v>1255</v>
      </c>
      <c r="D55" s="312"/>
      <c r="E55" s="306"/>
      <c r="F55" s="1931"/>
      <c r="G55" s="1931"/>
      <c r="H55" s="1931"/>
      <c r="I55" s="306"/>
    </row>
    <row r="56" spans="1:9" s="305" customFormat="1" ht="4.5" customHeight="1">
      <c r="A56" s="306"/>
      <c r="B56" s="306"/>
      <c r="C56" s="1914"/>
      <c r="D56" s="312"/>
      <c r="E56" s="306"/>
      <c r="F56" s="1931"/>
      <c r="G56" s="1931"/>
      <c r="H56" s="1931"/>
      <c r="I56" s="306"/>
    </row>
    <row r="57" spans="1:9" s="305" customFormat="1" ht="15.75" customHeight="1">
      <c r="A57" s="306"/>
      <c r="B57" s="306"/>
      <c r="C57" s="1929" t="s">
        <v>1252</v>
      </c>
      <c r="D57" s="312"/>
      <c r="E57" s="306"/>
      <c r="F57" s="1931">
        <v>345249393.00999999</v>
      </c>
      <c r="G57" s="1931">
        <v>365050000.45999998</v>
      </c>
      <c r="H57" s="1931">
        <v>378781495.91000003</v>
      </c>
      <c r="I57" s="306"/>
    </row>
    <row r="58" spans="1:9" s="305" customFormat="1" ht="15.75" customHeight="1">
      <c r="A58" s="306"/>
      <c r="B58" s="306"/>
      <c r="C58" s="1930" t="s">
        <v>1256</v>
      </c>
      <c r="D58" s="312"/>
      <c r="E58" s="306"/>
      <c r="F58" s="1931"/>
      <c r="G58" s="1931"/>
      <c r="H58" s="1931"/>
      <c r="I58" s="306"/>
    </row>
    <row r="59" spans="1:9" s="305" customFormat="1" ht="15.75" customHeight="1">
      <c r="A59" s="306"/>
      <c r="B59" s="306"/>
      <c r="C59" s="1914"/>
      <c r="D59" s="312"/>
      <c r="E59" s="306"/>
      <c r="F59" s="1931"/>
      <c r="G59" s="1931"/>
      <c r="H59" s="1931"/>
      <c r="I59" s="306"/>
    </row>
    <row r="60" spans="1:9" s="305" customFormat="1" ht="15.75" customHeight="1">
      <c r="A60" s="306"/>
      <c r="B60" s="306"/>
      <c r="C60" s="314" t="s">
        <v>1257</v>
      </c>
      <c r="D60" s="312"/>
      <c r="E60" s="306"/>
      <c r="F60" s="1915">
        <f>SUM(F62,F65,F68,F71,F74,F77)</f>
        <v>212860677.43000001</v>
      </c>
      <c r="G60" s="1915">
        <f t="shared" ref="G60:H60" si="3">SUM(G62,G65,G68,G71,G74,G77)</f>
        <v>219539706.25</v>
      </c>
      <c r="H60" s="1915">
        <f t="shared" si="3"/>
        <v>263708599.37</v>
      </c>
      <c r="I60" s="306"/>
    </row>
    <row r="61" spans="1:9" s="305" customFormat="1" ht="15.75" customHeight="1">
      <c r="A61" s="306"/>
      <c r="B61" s="306"/>
      <c r="C61" s="1925" t="s">
        <v>1258</v>
      </c>
      <c r="D61" s="312"/>
      <c r="E61" s="306"/>
      <c r="F61" s="1915"/>
      <c r="G61" s="1915"/>
      <c r="H61" s="1915"/>
      <c r="I61" s="306"/>
    </row>
    <row r="62" spans="1:9" s="305" customFormat="1" ht="15.75" customHeight="1">
      <c r="A62" s="306"/>
      <c r="B62" s="306"/>
      <c r="C62" s="1929" t="s">
        <v>1259</v>
      </c>
      <c r="D62" s="312"/>
      <c r="E62" s="306"/>
      <c r="F62" s="1931">
        <v>28053426.02</v>
      </c>
      <c r="G62" s="1931">
        <v>30629019.73</v>
      </c>
      <c r="H62" s="1931">
        <v>55117764.159999996</v>
      </c>
      <c r="I62" s="306"/>
    </row>
    <row r="63" spans="1:9" s="305" customFormat="1" ht="15.75" customHeight="1">
      <c r="A63" s="306"/>
      <c r="B63" s="306"/>
      <c r="C63" s="1930" t="s">
        <v>1268</v>
      </c>
      <c r="D63" s="312"/>
      <c r="E63" s="306"/>
      <c r="F63" s="1931"/>
      <c r="G63" s="1931"/>
      <c r="H63" s="1931"/>
      <c r="I63" s="306"/>
    </row>
    <row r="64" spans="1:9" s="305" customFormat="1" ht="4.5" customHeight="1">
      <c r="A64" s="306"/>
      <c r="B64" s="306"/>
      <c r="C64" s="1914"/>
      <c r="D64" s="312"/>
      <c r="E64" s="306"/>
      <c r="F64" s="1931"/>
      <c r="G64" s="1931"/>
      <c r="H64" s="1931"/>
      <c r="I64" s="306"/>
    </row>
    <row r="65" spans="1:9" s="305" customFormat="1" ht="15.75" customHeight="1">
      <c r="A65" s="306"/>
      <c r="B65" s="306"/>
      <c r="C65" s="1929" t="s">
        <v>1260</v>
      </c>
      <c r="D65" s="312"/>
      <c r="E65" s="306"/>
      <c r="F65" s="1931">
        <v>33863627.420000002</v>
      </c>
      <c r="G65" s="1931">
        <v>33502928.390000001</v>
      </c>
      <c r="H65" s="1931">
        <v>36031375.990000002</v>
      </c>
      <c r="I65" s="306"/>
    </row>
    <row r="66" spans="1:9" s="305" customFormat="1" ht="15.75" customHeight="1">
      <c r="A66" s="306"/>
      <c r="B66" s="306"/>
      <c r="C66" s="1930" t="s">
        <v>1269</v>
      </c>
      <c r="D66" s="312"/>
      <c r="E66" s="306"/>
      <c r="F66" s="1931"/>
      <c r="G66" s="1931"/>
      <c r="H66" s="1931"/>
      <c r="I66" s="306"/>
    </row>
    <row r="67" spans="1:9" s="305" customFormat="1" ht="4.5" customHeight="1">
      <c r="A67" s="306"/>
      <c r="B67" s="306"/>
      <c r="C67" s="1914"/>
      <c r="D67" s="312"/>
      <c r="E67" s="306"/>
      <c r="F67" s="1931"/>
      <c r="G67" s="1931"/>
      <c r="H67" s="1931"/>
      <c r="I67" s="306"/>
    </row>
    <row r="68" spans="1:9" s="305" customFormat="1" ht="15.75" customHeight="1">
      <c r="A68" s="306"/>
      <c r="B68" s="306"/>
      <c r="C68" s="1929" t="s">
        <v>1261</v>
      </c>
      <c r="D68" s="312"/>
      <c r="E68" s="306"/>
      <c r="F68" s="1931">
        <v>21263150.77</v>
      </c>
      <c r="G68" s="1931">
        <v>28423753.079999998</v>
      </c>
      <c r="H68" s="1931">
        <v>30907229.59</v>
      </c>
      <c r="I68" s="306"/>
    </row>
    <row r="69" spans="1:9" s="305" customFormat="1" ht="15.75" customHeight="1">
      <c r="A69" s="306"/>
      <c r="B69" s="306"/>
      <c r="C69" s="1930" t="s">
        <v>1270</v>
      </c>
      <c r="D69" s="312"/>
      <c r="E69" s="306"/>
      <c r="F69" s="1931"/>
      <c r="G69" s="1931"/>
      <c r="H69" s="1931"/>
      <c r="I69" s="306"/>
    </row>
    <row r="70" spans="1:9" s="305" customFormat="1" ht="4.5" customHeight="1">
      <c r="A70" s="306"/>
      <c r="B70" s="306"/>
      <c r="C70" s="1914"/>
      <c r="D70" s="312"/>
      <c r="E70" s="306"/>
      <c r="F70" s="1931"/>
      <c r="G70" s="1931"/>
      <c r="H70" s="1931"/>
      <c r="I70" s="306"/>
    </row>
    <row r="71" spans="1:9" s="305" customFormat="1" ht="15.75" customHeight="1">
      <c r="A71" s="306"/>
      <c r="B71" s="306"/>
      <c r="C71" s="1929" t="s">
        <v>1262</v>
      </c>
      <c r="D71" s="312"/>
      <c r="E71" s="306"/>
      <c r="F71" s="1931">
        <v>47880473.219999999</v>
      </c>
      <c r="G71" s="1931">
        <v>51009005.049999997</v>
      </c>
      <c r="H71" s="1931">
        <v>56652229.630000003</v>
      </c>
      <c r="I71" s="306"/>
    </row>
    <row r="72" spans="1:9" s="305" customFormat="1" ht="15.75" customHeight="1">
      <c r="A72" s="306"/>
      <c r="B72" s="306"/>
      <c r="C72" s="1930" t="s">
        <v>1271</v>
      </c>
      <c r="D72" s="312"/>
      <c r="E72" s="306"/>
      <c r="F72" s="1931"/>
      <c r="G72" s="1931"/>
      <c r="H72" s="1931"/>
      <c r="I72" s="306"/>
    </row>
    <row r="73" spans="1:9" s="305" customFormat="1" ht="3.75" customHeight="1">
      <c r="A73" s="306"/>
      <c r="B73" s="306"/>
      <c r="C73" s="1930"/>
      <c r="D73" s="312"/>
      <c r="E73" s="306"/>
      <c r="F73" s="1931"/>
      <c r="G73" s="1931"/>
      <c r="H73" s="1931"/>
      <c r="I73" s="306"/>
    </row>
    <row r="74" spans="1:9" s="305" customFormat="1" ht="15.75" customHeight="1">
      <c r="A74" s="306"/>
      <c r="B74" s="306"/>
      <c r="C74" s="1929" t="s">
        <v>1263</v>
      </c>
      <c r="D74" s="312"/>
      <c r="E74" s="306"/>
      <c r="F74" s="1931">
        <v>18000000</v>
      </c>
      <c r="G74" s="1931">
        <v>15000000</v>
      </c>
      <c r="H74" s="1931">
        <v>22000000</v>
      </c>
      <c r="I74" s="306"/>
    </row>
    <row r="75" spans="1:9" s="305" customFormat="1" ht="15.75" customHeight="1">
      <c r="A75" s="306"/>
      <c r="B75" s="306"/>
      <c r="C75" s="1930" t="s">
        <v>1272</v>
      </c>
      <c r="D75" s="312"/>
      <c r="E75" s="306"/>
      <c r="F75" s="1931"/>
      <c r="G75" s="1931"/>
      <c r="H75" s="1931"/>
      <c r="I75" s="306"/>
    </row>
    <row r="76" spans="1:9" s="305" customFormat="1" ht="4.5" customHeight="1">
      <c r="A76" s="306"/>
      <c r="B76" s="306"/>
      <c r="C76" s="1914"/>
      <c r="D76" s="312"/>
      <c r="E76" s="306"/>
      <c r="F76" s="1931"/>
      <c r="G76" s="1931"/>
      <c r="H76" s="1931"/>
      <c r="I76" s="306"/>
    </row>
    <row r="77" spans="1:9" s="305" customFormat="1" ht="15.75" customHeight="1">
      <c r="A77" s="306"/>
      <c r="B77" s="306"/>
      <c r="C77" s="1929" t="s">
        <v>1264</v>
      </c>
      <c r="D77" s="312"/>
      <c r="E77" s="306"/>
      <c r="F77" s="1931">
        <v>63800000</v>
      </c>
      <c r="G77" s="1931">
        <v>60975000</v>
      </c>
      <c r="H77" s="1931">
        <v>63000000</v>
      </c>
      <c r="I77" s="306"/>
    </row>
    <row r="78" spans="1:9" s="305" customFormat="1" ht="15.75" customHeight="1">
      <c r="A78" s="306"/>
      <c r="B78" s="306"/>
      <c r="C78" s="1930" t="s">
        <v>1273</v>
      </c>
      <c r="D78" s="312"/>
      <c r="E78" s="306"/>
      <c r="F78" s="1931"/>
      <c r="G78" s="1931"/>
      <c r="H78" s="1931"/>
      <c r="I78" s="306"/>
    </row>
    <row r="79" spans="1:9" s="305" customFormat="1" ht="8.1" customHeight="1" thickBot="1">
      <c r="A79" s="316"/>
      <c r="B79" s="316"/>
      <c r="C79" s="317"/>
      <c r="D79" s="317"/>
      <c r="E79" s="316"/>
      <c r="F79" s="318"/>
      <c r="G79" s="318"/>
      <c r="H79" s="318"/>
      <c r="I79" s="316"/>
    </row>
    <row r="80" spans="1:9" s="319" customFormat="1" ht="12.75" customHeight="1">
      <c r="C80" s="320"/>
      <c r="D80" s="320"/>
      <c r="F80" s="321"/>
      <c r="G80" s="321"/>
      <c r="H80" s="321"/>
      <c r="I80" s="374" t="s">
        <v>30</v>
      </c>
    </row>
    <row r="81" spans="1:15" s="319" customFormat="1" ht="12" customHeight="1">
      <c r="A81" s="322"/>
      <c r="B81" s="322"/>
      <c r="F81" s="321"/>
      <c r="G81" s="321"/>
      <c r="H81" s="321"/>
      <c r="I81" s="375" t="s">
        <v>31</v>
      </c>
      <c r="J81" s="323"/>
      <c r="K81" s="323"/>
      <c r="L81" s="323"/>
      <c r="M81" s="323"/>
      <c r="N81" s="324"/>
      <c r="O81" s="324"/>
    </row>
    <row r="82" spans="1:15" ht="15" customHeight="1">
      <c r="B82" s="325" t="s">
        <v>1093</v>
      </c>
    </row>
    <row r="83" spans="1:15" ht="15" customHeight="1">
      <c r="B83" s="1917" t="s">
        <v>1222</v>
      </c>
      <c r="C83" s="325" t="s">
        <v>1265</v>
      </c>
    </row>
    <row r="84" spans="1:15" s="1919" customFormat="1">
      <c r="B84" s="1920"/>
      <c r="C84" s="1921" t="s">
        <v>1379</v>
      </c>
      <c r="F84" s="1922"/>
      <c r="G84" s="1922"/>
      <c r="H84" s="1922"/>
    </row>
    <row r="85" spans="1:15" ht="13.5" customHeight="1">
      <c r="B85" s="1917" t="s">
        <v>1223</v>
      </c>
      <c r="C85" s="325" t="s">
        <v>1266</v>
      </c>
    </row>
    <row r="86" spans="1:15" s="1919" customFormat="1">
      <c r="B86" s="1923"/>
      <c r="C86" s="1921" t="s">
        <v>1380</v>
      </c>
      <c r="F86" s="1922"/>
      <c r="G86" s="1922"/>
      <c r="H86" s="1922"/>
    </row>
    <row r="87" spans="1:15" ht="14.25" customHeight="1">
      <c r="B87" s="1917" t="s">
        <v>1224</v>
      </c>
      <c r="C87" s="325" t="s">
        <v>1267</v>
      </c>
    </row>
    <row r="88" spans="1:15" s="1919" customFormat="1">
      <c r="C88" s="1921" t="s">
        <v>1381</v>
      </c>
      <c r="F88" s="1922"/>
      <c r="G88" s="1922"/>
      <c r="H88" s="1922"/>
    </row>
  </sheetData>
  <mergeCells count="3">
    <mergeCell ref="B5:C5"/>
    <mergeCell ref="B6:C6"/>
    <mergeCell ref="F9:H9"/>
  </mergeCells>
  <hyperlinks>
    <hyperlink ref="H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8" orientation="portrait"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06"/>
  <sheetViews>
    <sheetView showGridLines="0" view="pageBreakPreview" zoomScale="80" zoomScaleNormal="100" zoomScaleSheetLayoutView="80" workbookViewId="0">
      <selection activeCell="H1" sqref="H1:H2"/>
    </sheetView>
  </sheetViews>
  <sheetFormatPr defaultColWidth="3.7109375" defaultRowHeight="16.5"/>
  <cols>
    <col min="1" max="1" width="1" style="301" customWidth="1"/>
    <col min="2" max="2" width="2.28515625" style="301" customWidth="1"/>
    <col min="3" max="3" width="12.28515625" style="301" customWidth="1"/>
    <col min="4" max="4" width="3.7109375" style="301" customWidth="1"/>
    <col min="5" max="5" width="51.140625" style="301" customWidth="1"/>
    <col min="6" max="8" width="23.42578125" style="302" customWidth="1"/>
    <col min="9" max="9" width="1" style="301" customWidth="1"/>
    <col min="10" max="254" width="8.42578125" style="301" customWidth="1"/>
    <col min="255" max="255" width="1.5703125" style="301" customWidth="1"/>
    <col min="256" max="16384" width="3.7109375" style="301"/>
  </cols>
  <sheetData>
    <row r="1" spans="1:9">
      <c r="H1" s="2380" t="s">
        <v>110</v>
      </c>
    </row>
    <row r="2" spans="1:9">
      <c r="H2" s="2381" t="s">
        <v>111</v>
      </c>
    </row>
    <row r="3" spans="1:9" ht="8.1" customHeight="1">
      <c r="G3" s="301"/>
    </row>
    <row r="4" spans="1:9" ht="8.1" customHeight="1"/>
    <row r="5" spans="1:9" ht="20.100000000000001" customHeight="1">
      <c r="B5" s="2376" t="s">
        <v>1473</v>
      </c>
      <c r="C5" s="2376"/>
      <c r="D5" s="1912" t="s">
        <v>1274</v>
      </c>
    </row>
    <row r="6" spans="1:9" s="1919" customFormat="1" ht="20.100000000000001" customHeight="1">
      <c r="B6" s="2377" t="s">
        <v>1474</v>
      </c>
      <c r="C6" s="2377"/>
      <c r="D6" s="1938" t="s">
        <v>1275</v>
      </c>
      <c r="F6" s="1922"/>
      <c r="G6" s="1922"/>
      <c r="H6" s="1922"/>
    </row>
    <row r="7" spans="1:9" ht="15" customHeight="1" thickBot="1"/>
    <row r="8" spans="1:9" s="305" customFormat="1" ht="8.1" customHeight="1" thickTop="1">
      <c r="A8" s="303"/>
      <c r="B8" s="303"/>
      <c r="C8" s="303"/>
      <c r="D8" s="303"/>
      <c r="E8" s="303"/>
      <c r="F8" s="304"/>
      <c r="G8" s="304"/>
      <c r="H8" s="304"/>
      <c r="I8" s="303"/>
    </row>
    <row r="9" spans="1:9" s="305" customFormat="1" ht="25.5" customHeight="1">
      <c r="A9" s="306"/>
      <c r="B9" s="306"/>
      <c r="C9" s="314" t="s">
        <v>1210</v>
      </c>
      <c r="D9" s="307"/>
      <c r="E9" s="306"/>
      <c r="F9" s="2374" t="s">
        <v>1209</v>
      </c>
      <c r="G9" s="2374"/>
      <c r="H9" s="2374"/>
      <c r="I9" s="309"/>
    </row>
    <row r="10" spans="1:9" s="305" customFormat="1" ht="15" customHeight="1">
      <c r="A10" s="306"/>
      <c r="B10" s="306"/>
      <c r="C10" s="315" t="s">
        <v>1211</v>
      </c>
      <c r="D10" s="308"/>
      <c r="E10" s="306"/>
      <c r="F10" s="1913">
        <v>2022</v>
      </c>
      <c r="G10" s="1913">
        <v>2023</v>
      </c>
      <c r="H10" s="1913">
        <v>2024</v>
      </c>
      <c r="I10" s="306"/>
    </row>
    <row r="11" spans="1:9" s="305" customFormat="1" ht="8.1" customHeight="1">
      <c r="A11" s="309"/>
      <c r="B11" s="309"/>
      <c r="C11" s="310"/>
      <c r="D11" s="310"/>
      <c r="E11" s="309"/>
      <c r="F11" s="311"/>
      <c r="G11" s="311"/>
      <c r="H11" s="311"/>
      <c r="I11" s="309"/>
    </row>
    <row r="12" spans="1:9" s="305" customFormat="1" ht="8.1" customHeight="1">
      <c r="A12" s="306"/>
      <c r="B12" s="306"/>
      <c r="C12" s="312"/>
      <c r="D12" s="312"/>
      <c r="E12" s="306"/>
      <c r="F12" s="313"/>
      <c r="G12" s="313"/>
      <c r="H12" s="313"/>
      <c r="I12" s="306"/>
    </row>
    <row r="13" spans="1:9" s="305" customFormat="1" ht="15.75" customHeight="1">
      <c r="A13" s="306"/>
      <c r="B13" s="306"/>
      <c r="C13" s="314" t="s">
        <v>1276</v>
      </c>
      <c r="D13" s="312"/>
      <c r="E13" s="306"/>
      <c r="F13" s="1915">
        <f>SUM(F15,F18,F21)</f>
        <v>563446084.30999994</v>
      </c>
      <c r="G13" s="1915">
        <f t="shared" ref="G13:H13" si="0">SUM(G15,G18,G21)</f>
        <v>603022917.87</v>
      </c>
      <c r="H13" s="1915">
        <f t="shared" si="0"/>
        <v>611775893.77999997</v>
      </c>
      <c r="I13" s="306"/>
    </row>
    <row r="14" spans="1:9" s="1928" customFormat="1" ht="15.75" customHeight="1">
      <c r="A14" s="1924"/>
      <c r="B14" s="1924"/>
      <c r="C14" s="1925" t="s">
        <v>1277</v>
      </c>
      <c r="D14" s="1926"/>
      <c r="E14" s="1924"/>
      <c r="F14" s="1927"/>
      <c r="G14" s="1927"/>
      <c r="H14" s="1927"/>
      <c r="I14" s="1924"/>
    </row>
    <row r="15" spans="1:9" s="305" customFormat="1" ht="15.75" customHeight="1">
      <c r="A15" s="306"/>
      <c r="B15" s="306"/>
      <c r="C15" s="1929" t="s">
        <v>1278</v>
      </c>
      <c r="D15" s="312"/>
      <c r="E15" s="306"/>
      <c r="F15" s="1931">
        <v>480627055.14999998</v>
      </c>
      <c r="G15" s="1931">
        <v>504110486.04000002</v>
      </c>
      <c r="H15" s="1931">
        <v>514623829.19999999</v>
      </c>
      <c r="I15" s="306"/>
    </row>
    <row r="16" spans="1:9" s="1928" customFormat="1" ht="15.75" customHeight="1">
      <c r="A16" s="1924"/>
      <c r="B16" s="1924"/>
      <c r="C16" s="1930" t="s">
        <v>1308</v>
      </c>
      <c r="D16" s="1926"/>
      <c r="E16" s="1924"/>
      <c r="F16" s="1931"/>
      <c r="G16" s="1931"/>
      <c r="H16" s="1931"/>
      <c r="I16" s="1924"/>
    </row>
    <row r="17" spans="1:9" s="305" customFormat="1" ht="4.5" customHeight="1">
      <c r="A17" s="306"/>
      <c r="B17" s="306"/>
      <c r="C17" s="1914"/>
      <c r="D17" s="312"/>
      <c r="E17" s="306"/>
      <c r="F17" s="1931"/>
      <c r="G17" s="1931"/>
      <c r="H17" s="1931"/>
      <c r="I17" s="306"/>
    </row>
    <row r="18" spans="1:9" s="305" customFormat="1" ht="15.75" customHeight="1">
      <c r="A18" s="306"/>
      <c r="B18" s="306"/>
      <c r="C18" s="1929" t="s">
        <v>1279</v>
      </c>
      <c r="D18" s="312"/>
      <c r="E18" s="306"/>
      <c r="F18" s="1931">
        <v>10219945.689999999</v>
      </c>
      <c r="G18" s="1931">
        <v>25002220.210000001</v>
      </c>
      <c r="H18" s="1931">
        <v>21268484.469999999</v>
      </c>
      <c r="I18" s="306"/>
    </row>
    <row r="19" spans="1:9" s="305" customFormat="1" ht="15.75" customHeight="1">
      <c r="A19" s="306"/>
      <c r="B19" s="306"/>
      <c r="C19" s="1930" t="s">
        <v>1309</v>
      </c>
      <c r="D19" s="312"/>
      <c r="E19" s="306"/>
      <c r="F19" s="1931"/>
      <c r="G19" s="1931"/>
      <c r="H19" s="1931"/>
      <c r="I19" s="306"/>
    </row>
    <row r="20" spans="1:9" s="305" customFormat="1" ht="4.5" customHeight="1">
      <c r="A20" s="306"/>
      <c r="B20" s="306"/>
      <c r="C20" s="1914"/>
      <c r="D20" s="312"/>
      <c r="E20" s="306"/>
      <c r="F20" s="1931"/>
      <c r="G20" s="1931"/>
      <c r="H20" s="1931"/>
      <c r="I20" s="306"/>
    </row>
    <row r="21" spans="1:9" s="305" customFormat="1" ht="15.75" customHeight="1">
      <c r="A21" s="306"/>
      <c r="B21" s="306"/>
      <c r="C21" s="1929" t="s">
        <v>1280</v>
      </c>
      <c r="D21" s="312"/>
      <c r="E21" s="306"/>
      <c r="F21" s="1931">
        <v>72599083.469999999</v>
      </c>
      <c r="G21" s="1931">
        <v>73910211.620000005</v>
      </c>
      <c r="H21" s="1931">
        <v>75883580.109999999</v>
      </c>
      <c r="I21" s="306"/>
    </row>
    <row r="22" spans="1:9" s="305" customFormat="1" ht="15.75" customHeight="1">
      <c r="A22" s="306"/>
      <c r="B22" s="306"/>
      <c r="C22" s="1930" t="s">
        <v>1310</v>
      </c>
      <c r="D22" s="312"/>
      <c r="E22" s="306"/>
      <c r="F22" s="1931"/>
      <c r="G22" s="1931"/>
      <c r="H22" s="1931"/>
      <c r="I22" s="306"/>
    </row>
    <row r="24" spans="1:9" s="305" customFormat="1" ht="15.75" customHeight="1">
      <c r="A24" s="306"/>
      <c r="B24" s="306"/>
      <c r="C24" s="314" t="s">
        <v>1281</v>
      </c>
      <c r="D24" s="312"/>
      <c r="E24" s="306"/>
      <c r="F24" s="1915">
        <f>SUM(F26,F29,F32,F35,F38,F41,F44,F47,F50,F53,F56,F59,F62,F65,F68,F71,F74,F77,F80,F83,F86,F89,F92,F95)</f>
        <v>3387071471.5899997</v>
      </c>
      <c r="G24" s="1915">
        <f t="shared" ref="G24:H24" si="1">SUM(G26,G29,G32,G35,G38,G41,G44,G47,G50,G53,G56,G59,G62,G65,G68,G71,G74,G77,G80,G83,G86,G89,G92,G95)</f>
        <v>4045111100.940001</v>
      </c>
      <c r="H24" s="1915">
        <f t="shared" si="1"/>
        <v>4946912222.4799995</v>
      </c>
      <c r="I24" s="306"/>
    </row>
    <row r="25" spans="1:9" s="305" customFormat="1" ht="15.75" customHeight="1">
      <c r="A25" s="306"/>
      <c r="B25" s="306"/>
      <c r="C25" s="1925" t="s">
        <v>1311</v>
      </c>
      <c r="D25" s="312"/>
      <c r="E25" s="306"/>
      <c r="F25" s="1915"/>
      <c r="G25" s="1915"/>
      <c r="H25" s="1915"/>
      <c r="I25" s="306"/>
    </row>
    <row r="26" spans="1:9" s="305" customFormat="1" ht="15.75" customHeight="1">
      <c r="A26" s="306"/>
      <c r="B26" s="306"/>
      <c r="C26" s="1929" t="s">
        <v>1282</v>
      </c>
      <c r="D26" s="312"/>
      <c r="E26" s="306"/>
      <c r="F26" s="1931">
        <v>2478546.27</v>
      </c>
      <c r="G26" s="1931">
        <v>2996138.64</v>
      </c>
      <c r="H26" s="1931">
        <v>4423662.6900000004</v>
      </c>
      <c r="I26" s="306"/>
    </row>
    <row r="27" spans="1:9" s="305" customFormat="1" ht="15.75" customHeight="1">
      <c r="A27" s="306"/>
      <c r="B27" s="306"/>
      <c r="C27" s="1930" t="s">
        <v>1312</v>
      </c>
      <c r="D27" s="312"/>
      <c r="E27" s="306"/>
      <c r="I27" s="306"/>
    </row>
    <row r="28" spans="1:9" s="305" customFormat="1" ht="4.5" customHeight="1">
      <c r="A28" s="306"/>
      <c r="B28" s="306"/>
      <c r="C28" s="1914"/>
      <c r="D28" s="312"/>
      <c r="E28" s="306"/>
      <c r="I28" s="306"/>
    </row>
    <row r="29" spans="1:9" s="305" customFormat="1" ht="15.75" customHeight="1">
      <c r="A29" s="306"/>
      <c r="B29" s="306"/>
      <c r="C29" s="1929" t="s">
        <v>1283</v>
      </c>
      <c r="D29" s="312"/>
      <c r="E29" s="306"/>
      <c r="F29" s="1931">
        <v>155536.70000000001</v>
      </c>
      <c r="G29" s="1931">
        <v>2188890.61</v>
      </c>
      <c r="H29" s="1931">
        <v>8363350</v>
      </c>
      <c r="I29" s="306"/>
    </row>
    <row r="30" spans="1:9" s="305" customFormat="1" ht="15.75" customHeight="1">
      <c r="A30" s="306"/>
      <c r="B30" s="306"/>
      <c r="C30" s="1930" t="s">
        <v>1313</v>
      </c>
      <c r="D30" s="312"/>
      <c r="E30" s="306"/>
      <c r="I30" s="306"/>
    </row>
    <row r="31" spans="1:9" s="305" customFormat="1" ht="4.5" customHeight="1">
      <c r="A31" s="306"/>
      <c r="B31" s="306"/>
      <c r="C31" s="1914"/>
      <c r="D31" s="312"/>
      <c r="E31" s="306"/>
      <c r="I31" s="306"/>
    </row>
    <row r="32" spans="1:9" s="305" customFormat="1" ht="24.75" customHeight="1">
      <c r="A32" s="306"/>
      <c r="B32" s="306"/>
      <c r="C32" s="2378" t="s">
        <v>1284</v>
      </c>
      <c r="D32" s="2378"/>
      <c r="E32" s="2378"/>
      <c r="F32" s="1931">
        <v>102456435.94</v>
      </c>
      <c r="G32" s="1931">
        <v>105485248.34</v>
      </c>
      <c r="H32" s="1931">
        <v>90404152.450000003</v>
      </c>
      <c r="I32" s="306"/>
    </row>
    <row r="33" spans="1:9" s="305" customFormat="1" ht="27" customHeight="1">
      <c r="A33" s="306"/>
      <c r="B33" s="306"/>
      <c r="C33" s="2379" t="s">
        <v>1314</v>
      </c>
      <c r="D33" s="2379"/>
      <c r="E33" s="2379"/>
      <c r="I33" s="306"/>
    </row>
    <row r="34" spans="1:9" s="305" customFormat="1" ht="4.5" customHeight="1">
      <c r="A34" s="306"/>
      <c r="B34" s="306"/>
      <c r="C34" s="1914"/>
      <c r="D34" s="312"/>
      <c r="E34" s="306"/>
      <c r="I34" s="306"/>
    </row>
    <row r="35" spans="1:9" s="305" customFormat="1" ht="15.75" customHeight="1">
      <c r="A35" s="306"/>
      <c r="B35" s="306"/>
      <c r="C35" s="1929" t="s">
        <v>1285</v>
      </c>
      <c r="D35" s="312"/>
      <c r="E35" s="306"/>
      <c r="F35" s="1931">
        <v>178251125.55000001</v>
      </c>
      <c r="G35" s="1931">
        <v>196926567.06</v>
      </c>
      <c r="H35" s="1931">
        <v>222950753.11000001</v>
      </c>
      <c r="I35" s="306"/>
    </row>
    <row r="36" spans="1:9" s="305" customFormat="1" ht="15.75" customHeight="1">
      <c r="A36" s="306"/>
      <c r="B36" s="306"/>
      <c r="C36" s="1930" t="s">
        <v>1315</v>
      </c>
      <c r="D36" s="312"/>
      <c r="E36" s="306"/>
      <c r="I36" s="306"/>
    </row>
    <row r="37" spans="1:9" s="305" customFormat="1" ht="4.5" customHeight="1">
      <c r="A37" s="306"/>
      <c r="B37" s="306"/>
      <c r="C37" s="1914"/>
      <c r="D37" s="312"/>
      <c r="E37" s="306"/>
      <c r="I37" s="306"/>
    </row>
    <row r="38" spans="1:9" s="305" customFormat="1" ht="15.75" customHeight="1">
      <c r="A38" s="306"/>
      <c r="B38" s="306"/>
      <c r="C38" s="1929" t="s">
        <v>1286</v>
      </c>
      <c r="D38" s="312"/>
      <c r="E38" s="306"/>
      <c r="F38" s="1931">
        <v>760246564.20000005</v>
      </c>
      <c r="G38" s="1931">
        <v>819979329.80999994</v>
      </c>
      <c r="H38" s="1931">
        <v>876704633.66999996</v>
      </c>
      <c r="I38" s="306"/>
    </row>
    <row r="39" spans="1:9" s="305" customFormat="1" ht="15.75" customHeight="1">
      <c r="A39" s="306"/>
      <c r="B39" s="306"/>
      <c r="C39" s="1930" t="s">
        <v>1316</v>
      </c>
      <c r="D39" s="312"/>
      <c r="E39" s="306"/>
      <c r="I39" s="306"/>
    </row>
    <row r="40" spans="1:9" s="305" customFormat="1" ht="4.5" customHeight="1">
      <c r="A40" s="306"/>
      <c r="B40" s="306"/>
      <c r="C40" s="1914"/>
      <c r="D40" s="312"/>
      <c r="E40" s="306"/>
      <c r="I40" s="306"/>
    </row>
    <row r="41" spans="1:9" s="305" customFormat="1" ht="15.75" customHeight="1">
      <c r="A41" s="306"/>
      <c r="B41" s="306"/>
      <c r="C41" s="1929" t="s">
        <v>1287</v>
      </c>
      <c r="D41" s="312"/>
      <c r="E41" s="306"/>
      <c r="F41" s="1931">
        <v>64147179.390000001</v>
      </c>
      <c r="G41" s="1931">
        <v>64394965.350000001</v>
      </c>
      <c r="H41" s="1931">
        <v>67569376.480000004</v>
      </c>
      <c r="I41" s="306"/>
    </row>
    <row r="42" spans="1:9" s="305" customFormat="1" ht="15.75" customHeight="1">
      <c r="A42" s="306"/>
      <c r="B42" s="306"/>
      <c r="C42" s="1930" t="s">
        <v>1317</v>
      </c>
      <c r="D42" s="312"/>
      <c r="E42" s="306"/>
      <c r="I42" s="306"/>
    </row>
    <row r="43" spans="1:9" s="305" customFormat="1" ht="3.75" customHeight="1">
      <c r="A43" s="306"/>
      <c r="B43" s="306"/>
      <c r="C43" s="1914"/>
      <c r="D43" s="312"/>
      <c r="E43" s="306"/>
      <c r="I43" s="306"/>
    </row>
    <row r="44" spans="1:9" s="305" customFormat="1" ht="15.75" customHeight="1">
      <c r="A44" s="306"/>
      <c r="B44" s="306"/>
      <c r="C44" s="1929" t="s">
        <v>1288</v>
      </c>
      <c r="D44" s="312"/>
      <c r="E44" s="306"/>
      <c r="F44" s="1931">
        <v>2577600</v>
      </c>
      <c r="G44" s="1931">
        <v>2336300</v>
      </c>
      <c r="H44" s="1931">
        <v>2256500</v>
      </c>
      <c r="I44" s="306"/>
    </row>
    <row r="45" spans="1:9" s="305" customFormat="1" ht="15.75" customHeight="1">
      <c r="A45" s="306"/>
      <c r="B45" s="306"/>
      <c r="C45" s="1930" t="s">
        <v>1318</v>
      </c>
      <c r="D45" s="312"/>
      <c r="E45" s="306"/>
      <c r="I45" s="306"/>
    </row>
    <row r="46" spans="1:9" s="305" customFormat="1" ht="4.5" customHeight="1">
      <c r="A46" s="306"/>
      <c r="B46" s="306"/>
      <c r="C46" s="1930"/>
      <c r="D46" s="312"/>
      <c r="E46" s="306"/>
      <c r="I46" s="306"/>
    </row>
    <row r="47" spans="1:9" s="305" customFormat="1" ht="15.75" customHeight="1">
      <c r="A47" s="306"/>
      <c r="B47" s="306"/>
      <c r="C47" s="1929" t="s">
        <v>1289</v>
      </c>
      <c r="D47" s="312"/>
      <c r="E47" s="306"/>
      <c r="F47" s="1931">
        <v>1342630825.9000001</v>
      </c>
      <c r="G47" s="1931">
        <v>1443932574.28</v>
      </c>
      <c r="H47" s="1931">
        <v>1779415077.6400001</v>
      </c>
      <c r="I47" s="306"/>
    </row>
    <row r="48" spans="1:9" s="305" customFormat="1" ht="15.75" customHeight="1">
      <c r="A48" s="306"/>
      <c r="B48" s="306"/>
      <c r="C48" s="1930" t="s">
        <v>1319</v>
      </c>
      <c r="D48" s="312"/>
      <c r="E48" s="306"/>
      <c r="I48" s="306"/>
    </row>
    <row r="49" spans="1:9" s="305" customFormat="1" ht="4.5" customHeight="1">
      <c r="A49" s="306"/>
      <c r="B49" s="306"/>
      <c r="C49" s="1914"/>
      <c r="D49" s="312"/>
      <c r="E49" s="306"/>
      <c r="I49" s="306"/>
    </row>
    <row r="50" spans="1:9" s="305" customFormat="1" ht="15.75" customHeight="1">
      <c r="A50" s="306"/>
      <c r="B50" s="306"/>
      <c r="C50" s="1929" t="s">
        <v>1290</v>
      </c>
      <c r="D50" s="312"/>
      <c r="E50" s="306"/>
      <c r="F50" s="1931">
        <v>293668368.97000003</v>
      </c>
      <c r="G50" s="1931">
        <v>597378988.32000005</v>
      </c>
      <c r="H50" s="1931">
        <v>718912671.10000002</v>
      </c>
      <c r="I50" s="306"/>
    </row>
    <row r="51" spans="1:9" s="305" customFormat="1" ht="15.75" customHeight="1">
      <c r="A51" s="306"/>
      <c r="B51" s="306"/>
      <c r="C51" s="1930" t="s">
        <v>1320</v>
      </c>
      <c r="D51" s="312"/>
      <c r="E51" s="306"/>
      <c r="I51" s="306"/>
    </row>
    <row r="52" spans="1:9" s="305" customFormat="1" ht="4.5" customHeight="1">
      <c r="A52" s="306"/>
      <c r="B52" s="306"/>
      <c r="C52" s="1914"/>
      <c r="D52" s="312"/>
      <c r="E52" s="306"/>
      <c r="I52" s="306"/>
    </row>
    <row r="53" spans="1:9" s="305" customFormat="1" ht="15.75" customHeight="1">
      <c r="A53" s="306"/>
      <c r="B53" s="306"/>
      <c r="C53" s="1929" t="s">
        <v>1291</v>
      </c>
      <c r="D53" s="312"/>
      <c r="E53" s="306"/>
      <c r="F53" s="1931">
        <v>5762774.1799999997</v>
      </c>
      <c r="G53" s="1931">
        <v>3715184.5</v>
      </c>
      <c r="H53" s="1931">
        <v>3180870</v>
      </c>
      <c r="I53" s="306"/>
    </row>
    <row r="54" spans="1:9" s="305" customFormat="1" ht="15.75" customHeight="1">
      <c r="A54" s="306"/>
      <c r="B54" s="306"/>
      <c r="C54" s="1930" t="s">
        <v>1321</v>
      </c>
      <c r="D54" s="312"/>
      <c r="E54" s="306"/>
      <c r="I54" s="306"/>
    </row>
    <row r="55" spans="1:9" s="305" customFormat="1" ht="4.5" customHeight="1">
      <c r="A55" s="306"/>
      <c r="B55" s="306"/>
      <c r="C55" s="1914"/>
      <c r="D55" s="312"/>
      <c r="E55" s="306"/>
      <c r="I55" s="306"/>
    </row>
    <row r="56" spans="1:9" s="305" customFormat="1" ht="15.75" customHeight="1">
      <c r="A56" s="306"/>
      <c r="B56" s="306"/>
      <c r="C56" s="1929" t="s">
        <v>1292</v>
      </c>
      <c r="D56" s="312"/>
      <c r="E56" s="306"/>
      <c r="F56" s="1931">
        <v>18945231.100000001</v>
      </c>
      <c r="G56" s="1931">
        <v>19359550</v>
      </c>
      <c r="H56" s="1931">
        <v>19747875.600000001</v>
      </c>
      <c r="I56" s="306"/>
    </row>
    <row r="57" spans="1:9" s="305" customFormat="1" ht="15.75" customHeight="1">
      <c r="A57" s="306"/>
      <c r="B57" s="306"/>
      <c r="C57" s="1930" t="s">
        <v>1322</v>
      </c>
      <c r="D57" s="312"/>
      <c r="E57" s="306"/>
      <c r="I57" s="306"/>
    </row>
    <row r="58" spans="1:9" s="305" customFormat="1" ht="4.5" customHeight="1">
      <c r="A58" s="306"/>
      <c r="B58" s="306"/>
      <c r="C58" s="1914"/>
      <c r="D58" s="312"/>
      <c r="E58" s="306"/>
      <c r="I58" s="306"/>
    </row>
    <row r="59" spans="1:9" s="305" customFormat="1" ht="15.75" customHeight="1">
      <c r="A59" s="306"/>
      <c r="B59" s="306"/>
      <c r="C59" s="1929" t="s">
        <v>1293</v>
      </c>
      <c r="D59" s="312"/>
      <c r="E59" s="306"/>
      <c r="F59" s="1931">
        <v>870969.7</v>
      </c>
      <c r="G59" s="1931">
        <v>1363604</v>
      </c>
      <c r="H59" s="1931">
        <v>1738807</v>
      </c>
      <c r="I59" s="306"/>
    </row>
    <row r="60" spans="1:9" s="305" customFormat="1" ht="15.75" customHeight="1">
      <c r="A60" s="306"/>
      <c r="B60" s="306"/>
      <c r="C60" s="1930" t="s">
        <v>1323</v>
      </c>
      <c r="D60" s="312"/>
      <c r="E60" s="306"/>
      <c r="I60" s="306"/>
    </row>
    <row r="61" spans="1:9" s="305" customFormat="1" ht="3.75" customHeight="1">
      <c r="A61" s="306"/>
      <c r="B61" s="306"/>
      <c r="C61" s="1930"/>
      <c r="D61" s="312"/>
      <c r="E61" s="306"/>
      <c r="I61" s="306"/>
    </row>
    <row r="62" spans="1:9" s="305" customFormat="1" ht="15.75" customHeight="1">
      <c r="A62" s="306"/>
      <c r="B62" s="306"/>
      <c r="C62" s="1929" t="s">
        <v>1294</v>
      </c>
      <c r="D62" s="312"/>
      <c r="E62" s="306"/>
      <c r="F62" s="1931">
        <v>3498527.45</v>
      </c>
      <c r="G62" s="1931">
        <v>3423000</v>
      </c>
      <c r="H62" s="1931">
        <v>3850000</v>
      </c>
      <c r="I62" s="306"/>
    </row>
    <row r="63" spans="1:9" s="305" customFormat="1" ht="15.75" customHeight="1">
      <c r="A63" s="306"/>
      <c r="B63" s="306"/>
      <c r="C63" s="1930" t="s">
        <v>1324</v>
      </c>
      <c r="D63" s="312"/>
      <c r="E63" s="306"/>
      <c r="I63" s="306"/>
    </row>
    <row r="64" spans="1:9" s="305" customFormat="1" ht="4.5" customHeight="1">
      <c r="A64" s="306"/>
      <c r="B64" s="306"/>
      <c r="C64" s="1914"/>
      <c r="D64" s="312"/>
      <c r="E64" s="306"/>
      <c r="I64" s="306"/>
    </row>
    <row r="65" spans="1:9" s="305" customFormat="1" ht="15.75" customHeight="1">
      <c r="A65" s="306"/>
      <c r="B65" s="306"/>
      <c r="C65" s="1929" t="s">
        <v>1295</v>
      </c>
      <c r="D65" s="312"/>
      <c r="E65" s="306"/>
      <c r="F65" s="1931">
        <v>82301751.900000006</v>
      </c>
      <c r="G65" s="1931">
        <v>95175938.530000001</v>
      </c>
      <c r="H65" s="1931">
        <v>133355237.12</v>
      </c>
      <c r="I65" s="306"/>
    </row>
    <row r="66" spans="1:9" s="305" customFormat="1" ht="15.75" customHeight="1">
      <c r="A66" s="306"/>
      <c r="B66" s="306"/>
      <c r="C66" s="1930" t="s">
        <v>1325</v>
      </c>
      <c r="D66" s="312"/>
      <c r="E66" s="306"/>
      <c r="I66" s="306"/>
    </row>
    <row r="67" spans="1:9" s="305" customFormat="1" ht="4.5" customHeight="1">
      <c r="A67" s="306"/>
      <c r="B67" s="306"/>
      <c r="C67" s="1914"/>
      <c r="D67" s="312"/>
      <c r="E67" s="306"/>
      <c r="I67" s="306"/>
    </row>
    <row r="68" spans="1:9" s="305" customFormat="1" ht="15.75" customHeight="1">
      <c r="A68" s="306"/>
      <c r="B68" s="306"/>
      <c r="C68" s="1929" t="s">
        <v>1296</v>
      </c>
      <c r="D68" s="312"/>
      <c r="E68" s="306"/>
      <c r="F68" s="1931">
        <v>19915108.239999998</v>
      </c>
      <c r="G68" s="1931">
        <v>20451712.359999999</v>
      </c>
      <c r="H68" s="1931">
        <v>21753468.100000001</v>
      </c>
      <c r="I68" s="306"/>
    </row>
    <row r="69" spans="1:9" s="305" customFormat="1" ht="15.75" customHeight="1">
      <c r="A69" s="306"/>
      <c r="B69" s="306"/>
      <c r="C69" s="1930" t="s">
        <v>1326</v>
      </c>
      <c r="D69" s="312"/>
      <c r="E69" s="306"/>
      <c r="I69" s="306"/>
    </row>
    <row r="70" spans="1:9" s="305" customFormat="1" ht="4.5" customHeight="1">
      <c r="A70" s="306"/>
      <c r="B70" s="306"/>
      <c r="C70" s="1914"/>
      <c r="D70" s="312"/>
      <c r="E70" s="306"/>
      <c r="I70" s="306"/>
    </row>
    <row r="71" spans="1:9" s="305" customFormat="1" ht="15.75" customHeight="1">
      <c r="A71" s="306"/>
      <c r="B71" s="306"/>
      <c r="C71" s="1929" t="s">
        <v>1297</v>
      </c>
      <c r="D71" s="312"/>
      <c r="E71" s="306"/>
      <c r="F71" s="1931">
        <v>98901581.569999993</v>
      </c>
      <c r="G71" s="1931">
        <v>74580753.810000002</v>
      </c>
      <c r="H71" s="1931">
        <v>60223405.210000001</v>
      </c>
      <c r="I71" s="306"/>
    </row>
    <row r="72" spans="1:9" s="305" customFormat="1" ht="15.75" customHeight="1">
      <c r="A72" s="306"/>
      <c r="B72" s="306"/>
      <c r="C72" s="1930" t="s">
        <v>1327</v>
      </c>
      <c r="D72" s="312"/>
      <c r="E72" s="306"/>
      <c r="I72" s="306"/>
    </row>
    <row r="73" spans="1:9" s="305" customFormat="1" ht="4.5" customHeight="1">
      <c r="A73" s="306"/>
      <c r="B73" s="306"/>
      <c r="C73" s="1930"/>
      <c r="D73" s="312"/>
      <c r="E73" s="306"/>
      <c r="I73" s="306"/>
    </row>
    <row r="74" spans="1:9" s="305" customFormat="1" ht="15.75" customHeight="1">
      <c r="A74" s="306"/>
      <c r="B74" s="306"/>
      <c r="C74" s="1929" t="s">
        <v>1298</v>
      </c>
      <c r="D74" s="312"/>
      <c r="E74" s="306"/>
      <c r="F74" s="1931">
        <v>72711964.030000001</v>
      </c>
      <c r="G74" s="1931">
        <v>72866039.260000005</v>
      </c>
      <c r="H74" s="1931">
        <v>77380514.950000003</v>
      </c>
      <c r="I74" s="306"/>
    </row>
    <row r="75" spans="1:9" s="305" customFormat="1" ht="15.75" customHeight="1">
      <c r="A75" s="306"/>
      <c r="B75" s="306"/>
      <c r="C75" s="1930" t="s">
        <v>1328</v>
      </c>
      <c r="D75" s="312"/>
      <c r="E75" s="306"/>
      <c r="I75" s="306"/>
    </row>
    <row r="76" spans="1:9" s="305" customFormat="1" ht="4.5" customHeight="1">
      <c r="A76" s="306"/>
      <c r="B76" s="306"/>
      <c r="C76" s="1914"/>
      <c r="D76" s="312"/>
      <c r="E76" s="306"/>
      <c r="I76" s="306"/>
    </row>
    <row r="77" spans="1:9" s="305" customFormat="1" ht="15.75" customHeight="1">
      <c r="A77" s="306"/>
      <c r="B77" s="306"/>
      <c r="C77" s="1929" t="s">
        <v>1299</v>
      </c>
      <c r="D77" s="312"/>
      <c r="E77" s="306"/>
      <c r="F77" s="1931">
        <v>1794804.38</v>
      </c>
      <c r="G77" s="1931">
        <v>2538371.39</v>
      </c>
      <c r="H77" s="1931">
        <v>3767169.33</v>
      </c>
      <c r="I77" s="306"/>
    </row>
    <row r="78" spans="1:9" s="305" customFormat="1" ht="15.75" customHeight="1">
      <c r="A78" s="306"/>
      <c r="B78" s="306"/>
      <c r="C78" s="1930" t="s">
        <v>1329</v>
      </c>
      <c r="D78" s="312"/>
      <c r="E78" s="306"/>
      <c r="I78" s="306"/>
    </row>
    <row r="79" spans="1:9" s="305" customFormat="1" ht="4.5" customHeight="1">
      <c r="A79" s="306"/>
      <c r="B79" s="306"/>
      <c r="C79" s="1914"/>
      <c r="D79" s="312"/>
      <c r="E79" s="306"/>
      <c r="I79" s="306"/>
    </row>
    <row r="80" spans="1:9" s="305" customFormat="1" ht="15.75" customHeight="1">
      <c r="A80" s="306"/>
      <c r="B80" s="306"/>
      <c r="C80" s="1929" t="s">
        <v>1300</v>
      </c>
      <c r="D80" s="312"/>
      <c r="E80" s="306"/>
      <c r="F80" s="1931">
        <v>608160</v>
      </c>
      <c r="G80" s="1931">
        <v>584000</v>
      </c>
      <c r="H80" s="1931">
        <v>621880</v>
      </c>
      <c r="I80" s="306"/>
    </row>
    <row r="81" spans="1:16384" s="305" customFormat="1" ht="15.75" customHeight="1">
      <c r="A81" s="306"/>
      <c r="B81" s="306"/>
      <c r="C81" s="1930" t="s">
        <v>1330</v>
      </c>
      <c r="D81" s="312"/>
      <c r="E81" s="306"/>
      <c r="I81" s="306"/>
    </row>
    <row r="82" spans="1:16384" s="305" customFormat="1" ht="3.75" customHeight="1">
      <c r="A82" s="306"/>
      <c r="B82" s="306"/>
      <c r="C82" s="1930"/>
      <c r="D82" s="312"/>
      <c r="E82" s="306"/>
      <c r="I82" s="306"/>
    </row>
    <row r="83" spans="1:16384" s="305" customFormat="1" ht="15.75" customHeight="1">
      <c r="A83" s="306"/>
      <c r="B83" s="306"/>
      <c r="C83" s="1929" t="s">
        <v>1305</v>
      </c>
      <c r="D83" s="312"/>
      <c r="E83" s="306"/>
      <c r="F83" s="1931">
        <v>22355973.66</v>
      </c>
      <c r="G83" s="1931">
        <v>26443076.780000001</v>
      </c>
      <c r="H83" s="1931">
        <v>26816907.829999998</v>
      </c>
      <c r="I83" s="306"/>
    </row>
    <row r="84" spans="1:16384" s="305" customFormat="1" ht="15.75" customHeight="1">
      <c r="A84" s="306"/>
      <c r="B84" s="306"/>
      <c r="C84" s="1930" t="s">
        <v>1331</v>
      </c>
      <c r="D84" s="312"/>
      <c r="E84" s="306"/>
      <c r="I84" s="306"/>
    </row>
    <row r="85" spans="1:16384" s="305" customFormat="1" ht="5.25" customHeight="1">
      <c r="A85" s="306"/>
      <c r="B85" s="306"/>
      <c r="C85" s="306"/>
      <c r="D85" s="306"/>
      <c r="E85" s="306"/>
      <c r="I85" s="306"/>
      <c r="J85" s="306"/>
      <c r="K85" s="306"/>
      <c r="L85" s="306"/>
      <c r="M85" s="306"/>
      <c r="N85" s="306"/>
      <c r="O85" s="306"/>
      <c r="P85" s="306"/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6"/>
      <c r="AO85" s="306"/>
      <c r="AP85" s="306"/>
      <c r="AQ85" s="306"/>
      <c r="AR85" s="306"/>
      <c r="AS85" s="306"/>
      <c r="AT85" s="306"/>
      <c r="AU85" s="306"/>
      <c r="AV85" s="306"/>
      <c r="AW85" s="306"/>
      <c r="AX85" s="306"/>
      <c r="AY85" s="306"/>
      <c r="AZ85" s="306"/>
      <c r="BA85" s="306"/>
      <c r="BB85" s="306"/>
      <c r="BC85" s="306"/>
      <c r="BD85" s="306"/>
      <c r="BE85" s="306"/>
      <c r="BF85" s="306"/>
      <c r="BG85" s="306"/>
      <c r="BH85" s="306"/>
      <c r="BI85" s="306"/>
      <c r="BJ85" s="306"/>
      <c r="BK85" s="306"/>
      <c r="BL85" s="306"/>
      <c r="BM85" s="306"/>
      <c r="BN85" s="306"/>
      <c r="BO85" s="306"/>
      <c r="BP85" s="306"/>
      <c r="BQ85" s="306"/>
      <c r="BR85" s="306"/>
      <c r="BS85" s="306"/>
      <c r="BT85" s="306"/>
      <c r="BU85" s="306"/>
      <c r="BV85" s="306"/>
      <c r="BW85" s="306"/>
      <c r="BX85" s="306"/>
      <c r="BY85" s="306"/>
      <c r="BZ85" s="306"/>
      <c r="CA85" s="306"/>
      <c r="CB85" s="306"/>
      <c r="CC85" s="306"/>
      <c r="CD85" s="306"/>
      <c r="CE85" s="306"/>
      <c r="CF85" s="306"/>
      <c r="CG85" s="306"/>
      <c r="CH85" s="306"/>
      <c r="CI85" s="306"/>
      <c r="CJ85" s="306"/>
      <c r="CK85" s="306"/>
      <c r="CL85" s="306"/>
      <c r="CM85" s="306"/>
      <c r="CN85" s="306"/>
      <c r="CO85" s="306"/>
      <c r="CP85" s="306"/>
      <c r="CQ85" s="306"/>
      <c r="CR85" s="306"/>
      <c r="CS85" s="306"/>
      <c r="CT85" s="306"/>
      <c r="CU85" s="306"/>
      <c r="CV85" s="306"/>
      <c r="CW85" s="306"/>
      <c r="CX85" s="306"/>
      <c r="CY85" s="306"/>
      <c r="CZ85" s="306"/>
      <c r="DA85" s="306"/>
      <c r="DB85" s="306"/>
      <c r="DC85" s="306"/>
      <c r="DD85" s="306"/>
      <c r="DE85" s="306"/>
      <c r="DF85" s="306"/>
      <c r="DG85" s="306"/>
      <c r="DH85" s="306"/>
      <c r="DI85" s="306"/>
      <c r="DJ85" s="306"/>
      <c r="DK85" s="306"/>
      <c r="DL85" s="306"/>
      <c r="DM85" s="306"/>
      <c r="DN85" s="306"/>
      <c r="DO85" s="306"/>
      <c r="DP85" s="306"/>
      <c r="DQ85" s="306"/>
      <c r="DR85" s="306"/>
      <c r="DS85" s="306"/>
      <c r="DT85" s="306"/>
      <c r="DU85" s="306"/>
      <c r="DV85" s="306"/>
      <c r="DW85" s="306"/>
      <c r="DX85" s="306"/>
      <c r="DY85" s="306"/>
      <c r="DZ85" s="306"/>
      <c r="EA85" s="306"/>
      <c r="EB85" s="306"/>
      <c r="EC85" s="306"/>
      <c r="ED85" s="306"/>
      <c r="EE85" s="306"/>
      <c r="EF85" s="306"/>
      <c r="EG85" s="306"/>
      <c r="EH85" s="306"/>
      <c r="EI85" s="306"/>
      <c r="EJ85" s="306"/>
      <c r="EK85" s="306"/>
      <c r="EL85" s="306"/>
      <c r="EM85" s="306"/>
      <c r="EN85" s="306"/>
      <c r="EO85" s="306"/>
      <c r="EP85" s="306"/>
      <c r="EQ85" s="306"/>
      <c r="ER85" s="306"/>
      <c r="ES85" s="306"/>
      <c r="ET85" s="306"/>
      <c r="EU85" s="306"/>
      <c r="EV85" s="306"/>
      <c r="EW85" s="306"/>
      <c r="EX85" s="306"/>
      <c r="EY85" s="306"/>
      <c r="EZ85" s="306"/>
      <c r="FA85" s="306"/>
      <c r="FB85" s="306"/>
      <c r="FC85" s="306"/>
      <c r="FD85" s="306"/>
      <c r="FE85" s="306"/>
      <c r="FF85" s="306"/>
      <c r="FG85" s="306"/>
      <c r="FH85" s="306"/>
      <c r="FI85" s="306"/>
      <c r="FJ85" s="306"/>
      <c r="FK85" s="306"/>
      <c r="FL85" s="306"/>
      <c r="FM85" s="306"/>
      <c r="FN85" s="306"/>
      <c r="FO85" s="306"/>
      <c r="FP85" s="306"/>
      <c r="FQ85" s="306"/>
      <c r="FR85" s="306"/>
      <c r="FS85" s="306"/>
      <c r="FT85" s="306"/>
      <c r="FU85" s="306"/>
      <c r="FV85" s="306"/>
      <c r="FW85" s="306"/>
      <c r="FX85" s="306"/>
      <c r="FY85" s="306"/>
      <c r="FZ85" s="306"/>
      <c r="GA85" s="306"/>
      <c r="GB85" s="306"/>
      <c r="GC85" s="306"/>
      <c r="GD85" s="306"/>
      <c r="GE85" s="306"/>
      <c r="GF85" s="306"/>
      <c r="GG85" s="306"/>
      <c r="GH85" s="306"/>
      <c r="GI85" s="306"/>
      <c r="GJ85" s="306"/>
      <c r="GK85" s="306"/>
      <c r="GL85" s="306"/>
      <c r="GM85" s="306"/>
      <c r="GN85" s="306"/>
      <c r="GO85" s="306"/>
      <c r="GP85" s="306"/>
      <c r="GQ85" s="306"/>
      <c r="GR85" s="306"/>
      <c r="GS85" s="306"/>
      <c r="GT85" s="306"/>
      <c r="GU85" s="306"/>
      <c r="GV85" s="306"/>
      <c r="GW85" s="306"/>
      <c r="GX85" s="306"/>
      <c r="GY85" s="306"/>
      <c r="GZ85" s="306"/>
      <c r="HA85" s="306"/>
      <c r="HB85" s="306"/>
      <c r="HC85" s="306"/>
      <c r="HD85" s="306"/>
      <c r="HE85" s="306"/>
      <c r="HF85" s="306"/>
      <c r="HG85" s="306"/>
      <c r="HH85" s="306"/>
      <c r="HI85" s="306"/>
      <c r="HJ85" s="306"/>
      <c r="HK85" s="306"/>
      <c r="HL85" s="306"/>
      <c r="HM85" s="306"/>
      <c r="HN85" s="306"/>
      <c r="HO85" s="306"/>
      <c r="HP85" s="306"/>
      <c r="HQ85" s="306"/>
      <c r="HR85" s="306"/>
      <c r="HS85" s="306"/>
      <c r="HT85" s="306"/>
      <c r="HU85" s="306"/>
      <c r="HV85" s="306"/>
      <c r="HW85" s="306"/>
      <c r="HX85" s="306"/>
      <c r="HY85" s="306"/>
      <c r="HZ85" s="306"/>
      <c r="IA85" s="306"/>
      <c r="IB85" s="306"/>
      <c r="IC85" s="306"/>
      <c r="ID85" s="306"/>
      <c r="IE85" s="306"/>
      <c r="IF85" s="306"/>
      <c r="IG85" s="306"/>
      <c r="IH85" s="306"/>
      <c r="II85" s="306"/>
      <c r="IJ85" s="306"/>
      <c r="IK85" s="306"/>
      <c r="IL85" s="306"/>
      <c r="IM85" s="306"/>
      <c r="IN85" s="306"/>
      <c r="IO85" s="306"/>
      <c r="IP85" s="306"/>
      <c r="IQ85" s="306"/>
      <c r="IR85" s="306"/>
      <c r="IS85" s="306"/>
      <c r="IT85" s="306"/>
      <c r="IU85" s="306"/>
      <c r="IV85" s="306"/>
      <c r="IW85" s="306"/>
      <c r="IX85" s="306"/>
      <c r="IY85" s="306"/>
      <c r="IZ85" s="306"/>
      <c r="JA85" s="306"/>
      <c r="JB85" s="306"/>
      <c r="JC85" s="306"/>
      <c r="JD85" s="306"/>
      <c r="JE85" s="306"/>
      <c r="JF85" s="306"/>
      <c r="JG85" s="306"/>
      <c r="JH85" s="306"/>
      <c r="JI85" s="306"/>
      <c r="JJ85" s="306"/>
      <c r="JK85" s="306"/>
      <c r="JL85" s="306"/>
      <c r="JM85" s="306"/>
      <c r="JN85" s="306"/>
      <c r="JO85" s="306"/>
      <c r="JP85" s="306"/>
      <c r="JQ85" s="306"/>
      <c r="JR85" s="306"/>
      <c r="JS85" s="306"/>
      <c r="JT85" s="306"/>
      <c r="JU85" s="306"/>
      <c r="JV85" s="306"/>
      <c r="JW85" s="306"/>
      <c r="JX85" s="306"/>
      <c r="JY85" s="306"/>
      <c r="JZ85" s="306"/>
      <c r="KA85" s="306"/>
      <c r="KB85" s="306"/>
      <c r="KC85" s="306"/>
      <c r="KD85" s="306"/>
      <c r="KE85" s="306"/>
      <c r="KF85" s="306"/>
      <c r="KG85" s="306"/>
      <c r="KH85" s="306"/>
      <c r="KI85" s="306"/>
      <c r="KJ85" s="306"/>
      <c r="KK85" s="306"/>
      <c r="KL85" s="306"/>
      <c r="KM85" s="306"/>
      <c r="KN85" s="306"/>
      <c r="KO85" s="306"/>
      <c r="KP85" s="306"/>
      <c r="KQ85" s="306"/>
      <c r="KR85" s="306"/>
      <c r="KS85" s="306"/>
      <c r="KT85" s="306"/>
      <c r="KU85" s="306"/>
      <c r="KV85" s="306"/>
      <c r="KW85" s="306"/>
      <c r="KX85" s="306"/>
      <c r="KY85" s="306"/>
      <c r="KZ85" s="306"/>
      <c r="LA85" s="306"/>
      <c r="LB85" s="306"/>
      <c r="LC85" s="306"/>
      <c r="LD85" s="306"/>
      <c r="LE85" s="306"/>
      <c r="LF85" s="306"/>
      <c r="LG85" s="306"/>
      <c r="LH85" s="306"/>
      <c r="LI85" s="306"/>
      <c r="LJ85" s="306"/>
      <c r="LK85" s="306"/>
      <c r="LL85" s="306"/>
      <c r="LM85" s="306"/>
      <c r="LN85" s="306"/>
      <c r="LO85" s="306"/>
      <c r="LP85" s="306"/>
      <c r="LQ85" s="306"/>
      <c r="LR85" s="306"/>
      <c r="LS85" s="306"/>
      <c r="LT85" s="306"/>
      <c r="LU85" s="306"/>
      <c r="LV85" s="306"/>
      <c r="LW85" s="306"/>
      <c r="LX85" s="306"/>
      <c r="LY85" s="306"/>
      <c r="LZ85" s="306"/>
      <c r="MA85" s="306"/>
      <c r="MB85" s="306"/>
      <c r="MC85" s="306"/>
      <c r="MD85" s="306"/>
      <c r="ME85" s="306"/>
      <c r="MF85" s="306"/>
      <c r="MG85" s="306"/>
      <c r="MH85" s="306"/>
      <c r="MI85" s="306"/>
      <c r="MJ85" s="306"/>
      <c r="MK85" s="306"/>
      <c r="ML85" s="306"/>
      <c r="MM85" s="306"/>
      <c r="MN85" s="306"/>
      <c r="MO85" s="306"/>
      <c r="MP85" s="306"/>
      <c r="MQ85" s="306"/>
      <c r="MR85" s="306"/>
      <c r="MS85" s="306"/>
      <c r="MT85" s="306"/>
      <c r="MU85" s="306"/>
      <c r="MV85" s="306"/>
      <c r="MW85" s="306"/>
      <c r="MX85" s="306"/>
      <c r="MY85" s="306"/>
      <c r="MZ85" s="306"/>
      <c r="NA85" s="306"/>
      <c r="NB85" s="306"/>
      <c r="NC85" s="306"/>
      <c r="ND85" s="306"/>
      <c r="NE85" s="306"/>
      <c r="NF85" s="306"/>
      <c r="NG85" s="306"/>
      <c r="NH85" s="306"/>
      <c r="NI85" s="306"/>
      <c r="NJ85" s="306"/>
      <c r="NK85" s="306"/>
      <c r="NL85" s="306"/>
      <c r="NM85" s="306"/>
      <c r="NN85" s="306"/>
      <c r="NO85" s="306"/>
      <c r="NP85" s="306"/>
      <c r="NQ85" s="306"/>
      <c r="NR85" s="306"/>
      <c r="NS85" s="306"/>
      <c r="NT85" s="306"/>
      <c r="NU85" s="306"/>
      <c r="NV85" s="306"/>
      <c r="NW85" s="306"/>
      <c r="NX85" s="306"/>
      <c r="NY85" s="306"/>
      <c r="NZ85" s="306"/>
      <c r="OA85" s="306"/>
      <c r="OB85" s="306"/>
      <c r="OC85" s="306"/>
      <c r="OD85" s="306"/>
      <c r="OE85" s="306"/>
      <c r="OF85" s="306"/>
      <c r="OG85" s="306"/>
      <c r="OH85" s="306"/>
      <c r="OI85" s="306"/>
      <c r="OJ85" s="306"/>
      <c r="OK85" s="306"/>
      <c r="OL85" s="306"/>
      <c r="OM85" s="306"/>
      <c r="ON85" s="306"/>
      <c r="OO85" s="306"/>
      <c r="OP85" s="306"/>
      <c r="OQ85" s="306"/>
      <c r="OR85" s="306"/>
      <c r="OS85" s="306"/>
      <c r="OT85" s="306"/>
      <c r="OU85" s="306"/>
      <c r="OV85" s="306"/>
      <c r="OW85" s="306"/>
      <c r="OX85" s="306"/>
      <c r="OY85" s="306"/>
      <c r="OZ85" s="306"/>
      <c r="PA85" s="306"/>
      <c r="PB85" s="306"/>
      <c r="PC85" s="306"/>
      <c r="PD85" s="306"/>
      <c r="PE85" s="306"/>
      <c r="PF85" s="306"/>
      <c r="PG85" s="306"/>
      <c r="PH85" s="306"/>
      <c r="PI85" s="306"/>
      <c r="PJ85" s="306"/>
      <c r="PK85" s="306"/>
      <c r="PL85" s="306"/>
      <c r="PM85" s="306"/>
      <c r="PN85" s="306"/>
      <c r="PO85" s="306"/>
      <c r="PP85" s="306"/>
      <c r="PQ85" s="306"/>
      <c r="PR85" s="306"/>
      <c r="PS85" s="306"/>
      <c r="PT85" s="306"/>
      <c r="PU85" s="306"/>
      <c r="PV85" s="306"/>
      <c r="PW85" s="306"/>
      <c r="PX85" s="306"/>
      <c r="PY85" s="306"/>
      <c r="PZ85" s="306"/>
      <c r="QA85" s="306"/>
      <c r="QB85" s="306"/>
      <c r="QC85" s="306"/>
      <c r="QD85" s="306"/>
      <c r="QE85" s="306"/>
      <c r="QF85" s="306"/>
      <c r="QG85" s="306"/>
      <c r="QH85" s="306"/>
      <c r="QI85" s="306"/>
      <c r="QJ85" s="306"/>
      <c r="QK85" s="306"/>
      <c r="QL85" s="306"/>
      <c r="QM85" s="306"/>
      <c r="QN85" s="306"/>
      <c r="QO85" s="306"/>
      <c r="QP85" s="306"/>
      <c r="QQ85" s="306"/>
      <c r="QR85" s="306"/>
      <c r="QS85" s="306"/>
      <c r="QT85" s="306"/>
      <c r="QU85" s="306"/>
      <c r="QV85" s="306"/>
      <c r="QW85" s="306"/>
      <c r="QX85" s="306"/>
      <c r="QY85" s="306"/>
      <c r="QZ85" s="306"/>
      <c r="RA85" s="306"/>
      <c r="RB85" s="306"/>
      <c r="RC85" s="306"/>
      <c r="RD85" s="306"/>
      <c r="RE85" s="306"/>
      <c r="RF85" s="306"/>
      <c r="RG85" s="306"/>
      <c r="RH85" s="306"/>
      <c r="RI85" s="306"/>
      <c r="RJ85" s="306"/>
      <c r="RK85" s="306"/>
      <c r="RL85" s="306"/>
      <c r="RM85" s="306"/>
      <c r="RN85" s="306"/>
      <c r="RO85" s="306"/>
      <c r="RP85" s="306"/>
      <c r="RQ85" s="306"/>
      <c r="RR85" s="306"/>
      <c r="RS85" s="306"/>
      <c r="RT85" s="306"/>
      <c r="RU85" s="306"/>
      <c r="RV85" s="306"/>
      <c r="RW85" s="306"/>
      <c r="RX85" s="306"/>
      <c r="RY85" s="306"/>
      <c r="RZ85" s="306"/>
      <c r="SA85" s="306"/>
      <c r="SB85" s="306"/>
      <c r="SC85" s="306"/>
      <c r="SD85" s="306"/>
      <c r="SE85" s="306"/>
      <c r="SF85" s="306"/>
      <c r="SG85" s="306"/>
      <c r="SH85" s="306"/>
      <c r="SI85" s="306"/>
      <c r="SJ85" s="306"/>
      <c r="SK85" s="306"/>
      <c r="SL85" s="306"/>
      <c r="SM85" s="306"/>
      <c r="SN85" s="306"/>
      <c r="SO85" s="306"/>
      <c r="SP85" s="306"/>
      <c r="SQ85" s="306"/>
      <c r="SR85" s="306"/>
      <c r="SS85" s="306"/>
      <c r="ST85" s="306"/>
      <c r="SU85" s="306"/>
      <c r="SV85" s="306"/>
      <c r="SW85" s="306"/>
      <c r="SX85" s="306"/>
      <c r="SY85" s="306"/>
      <c r="SZ85" s="306"/>
      <c r="TA85" s="306"/>
      <c r="TB85" s="306"/>
      <c r="TC85" s="306"/>
      <c r="TD85" s="306"/>
      <c r="TE85" s="306"/>
      <c r="TF85" s="306"/>
      <c r="TG85" s="306"/>
      <c r="TH85" s="306"/>
      <c r="TI85" s="306"/>
      <c r="TJ85" s="306"/>
      <c r="TK85" s="306"/>
      <c r="TL85" s="306"/>
      <c r="TM85" s="306"/>
      <c r="TN85" s="306"/>
      <c r="TO85" s="306"/>
      <c r="TP85" s="306"/>
      <c r="TQ85" s="306"/>
      <c r="TR85" s="306"/>
      <c r="TS85" s="306"/>
      <c r="TT85" s="306"/>
      <c r="TU85" s="306"/>
      <c r="TV85" s="306"/>
      <c r="TW85" s="306"/>
      <c r="TX85" s="306"/>
      <c r="TY85" s="306"/>
      <c r="TZ85" s="306"/>
      <c r="UA85" s="306"/>
      <c r="UB85" s="306"/>
      <c r="UC85" s="306"/>
      <c r="UD85" s="306"/>
      <c r="UE85" s="306"/>
      <c r="UF85" s="306"/>
      <c r="UG85" s="306"/>
      <c r="UH85" s="306"/>
      <c r="UI85" s="306"/>
      <c r="UJ85" s="306"/>
      <c r="UK85" s="306"/>
      <c r="UL85" s="306"/>
      <c r="UM85" s="306"/>
      <c r="UN85" s="306"/>
      <c r="UO85" s="306"/>
      <c r="UP85" s="306"/>
      <c r="UQ85" s="306"/>
      <c r="UR85" s="306"/>
      <c r="US85" s="306"/>
      <c r="UT85" s="306"/>
      <c r="UU85" s="306"/>
      <c r="UV85" s="306"/>
      <c r="UW85" s="306"/>
      <c r="UX85" s="306"/>
      <c r="UY85" s="306"/>
      <c r="UZ85" s="306"/>
      <c r="VA85" s="306"/>
      <c r="VB85" s="306"/>
      <c r="VC85" s="306"/>
      <c r="VD85" s="306"/>
      <c r="VE85" s="306"/>
      <c r="VF85" s="306"/>
      <c r="VG85" s="306"/>
      <c r="VH85" s="306"/>
      <c r="VI85" s="306"/>
      <c r="VJ85" s="306"/>
      <c r="VK85" s="306"/>
      <c r="VL85" s="306"/>
      <c r="VM85" s="306"/>
      <c r="VN85" s="306"/>
      <c r="VO85" s="306"/>
      <c r="VP85" s="306"/>
      <c r="VQ85" s="306"/>
      <c r="VR85" s="306"/>
      <c r="VS85" s="306"/>
      <c r="VT85" s="306"/>
      <c r="VU85" s="306"/>
      <c r="VV85" s="306"/>
      <c r="VW85" s="306"/>
      <c r="VX85" s="306"/>
      <c r="VY85" s="306"/>
      <c r="VZ85" s="306"/>
      <c r="WA85" s="306"/>
      <c r="WB85" s="306"/>
      <c r="WC85" s="306"/>
      <c r="WD85" s="306"/>
      <c r="WE85" s="306"/>
      <c r="WF85" s="306"/>
      <c r="WG85" s="306"/>
      <c r="WH85" s="306"/>
      <c r="WI85" s="306"/>
      <c r="WJ85" s="306"/>
      <c r="WK85" s="306"/>
      <c r="WL85" s="306"/>
      <c r="WM85" s="306"/>
      <c r="WN85" s="306"/>
      <c r="WO85" s="306"/>
      <c r="WP85" s="306"/>
      <c r="WQ85" s="306"/>
      <c r="WR85" s="306"/>
      <c r="WS85" s="306"/>
      <c r="WT85" s="306"/>
      <c r="WU85" s="306"/>
      <c r="WV85" s="306"/>
      <c r="WW85" s="306"/>
      <c r="WX85" s="306"/>
      <c r="WY85" s="306"/>
      <c r="WZ85" s="306"/>
      <c r="XA85" s="306"/>
      <c r="XB85" s="306"/>
      <c r="XC85" s="306"/>
      <c r="XD85" s="306"/>
      <c r="XE85" s="306"/>
      <c r="XF85" s="306"/>
      <c r="XG85" s="306"/>
      <c r="XH85" s="306"/>
      <c r="XI85" s="306"/>
      <c r="XJ85" s="306"/>
      <c r="XK85" s="306"/>
      <c r="XL85" s="306"/>
      <c r="XM85" s="306"/>
      <c r="XN85" s="306"/>
      <c r="XO85" s="306"/>
      <c r="XP85" s="306"/>
      <c r="XQ85" s="306"/>
      <c r="XR85" s="306"/>
      <c r="XS85" s="306"/>
      <c r="XT85" s="306"/>
      <c r="XU85" s="306"/>
      <c r="XV85" s="306"/>
      <c r="XW85" s="306"/>
      <c r="XX85" s="306"/>
      <c r="XY85" s="306"/>
      <c r="XZ85" s="306"/>
      <c r="YA85" s="306"/>
      <c r="YB85" s="306"/>
      <c r="YC85" s="306"/>
      <c r="YD85" s="306"/>
      <c r="YE85" s="306"/>
      <c r="YF85" s="306"/>
      <c r="YG85" s="306"/>
      <c r="YH85" s="306"/>
      <c r="YI85" s="306"/>
      <c r="YJ85" s="306"/>
      <c r="YK85" s="306"/>
      <c r="YL85" s="306"/>
      <c r="YM85" s="306"/>
      <c r="YN85" s="306"/>
      <c r="YO85" s="306"/>
      <c r="YP85" s="306"/>
      <c r="YQ85" s="306"/>
      <c r="YR85" s="306"/>
      <c r="YS85" s="306"/>
      <c r="YT85" s="306"/>
      <c r="YU85" s="306"/>
      <c r="YV85" s="306"/>
      <c r="YW85" s="306"/>
      <c r="YX85" s="306"/>
      <c r="YY85" s="306"/>
      <c r="YZ85" s="306"/>
      <c r="ZA85" s="306"/>
      <c r="ZB85" s="306"/>
      <c r="ZC85" s="306"/>
      <c r="ZD85" s="306"/>
      <c r="ZE85" s="306"/>
      <c r="ZF85" s="306"/>
      <c r="ZG85" s="306"/>
      <c r="ZH85" s="306"/>
      <c r="ZI85" s="306"/>
      <c r="ZJ85" s="306"/>
      <c r="ZK85" s="306"/>
      <c r="ZL85" s="306"/>
      <c r="ZM85" s="306"/>
      <c r="ZN85" s="306"/>
      <c r="ZO85" s="306"/>
      <c r="ZP85" s="306"/>
      <c r="ZQ85" s="306"/>
      <c r="ZR85" s="306"/>
      <c r="ZS85" s="306"/>
      <c r="ZT85" s="306"/>
      <c r="ZU85" s="306"/>
      <c r="ZV85" s="306"/>
      <c r="ZW85" s="306"/>
      <c r="ZX85" s="306"/>
      <c r="ZY85" s="306"/>
      <c r="ZZ85" s="306"/>
      <c r="AAA85" s="306"/>
      <c r="AAB85" s="306"/>
      <c r="AAC85" s="306"/>
      <c r="AAD85" s="306"/>
      <c r="AAE85" s="306"/>
      <c r="AAF85" s="306"/>
      <c r="AAG85" s="306"/>
      <c r="AAH85" s="306"/>
      <c r="AAI85" s="306"/>
      <c r="AAJ85" s="306"/>
      <c r="AAK85" s="306"/>
      <c r="AAL85" s="306"/>
      <c r="AAM85" s="306"/>
      <c r="AAN85" s="306"/>
      <c r="AAO85" s="306"/>
      <c r="AAP85" s="306"/>
      <c r="AAQ85" s="306"/>
      <c r="AAR85" s="306"/>
      <c r="AAS85" s="306"/>
      <c r="AAT85" s="306"/>
      <c r="AAU85" s="306"/>
      <c r="AAV85" s="306"/>
      <c r="AAW85" s="306"/>
      <c r="AAX85" s="306"/>
      <c r="AAY85" s="306"/>
      <c r="AAZ85" s="306"/>
      <c r="ABA85" s="306"/>
      <c r="ABB85" s="306"/>
      <c r="ABC85" s="306"/>
      <c r="ABD85" s="306"/>
      <c r="ABE85" s="306"/>
      <c r="ABF85" s="306"/>
      <c r="ABG85" s="306"/>
      <c r="ABH85" s="306"/>
      <c r="ABI85" s="306"/>
      <c r="ABJ85" s="306"/>
      <c r="ABK85" s="306"/>
      <c r="ABL85" s="306"/>
      <c r="ABM85" s="306"/>
      <c r="ABN85" s="306"/>
      <c r="ABO85" s="306"/>
      <c r="ABP85" s="306"/>
      <c r="ABQ85" s="306"/>
      <c r="ABR85" s="306"/>
      <c r="ABS85" s="306"/>
      <c r="ABT85" s="306"/>
      <c r="ABU85" s="306"/>
      <c r="ABV85" s="306"/>
      <c r="ABW85" s="306"/>
      <c r="ABX85" s="306"/>
      <c r="ABY85" s="306"/>
      <c r="ABZ85" s="306"/>
      <c r="ACA85" s="306"/>
      <c r="ACB85" s="306"/>
      <c r="ACC85" s="306"/>
      <c r="ACD85" s="306"/>
      <c r="ACE85" s="306"/>
      <c r="ACF85" s="306"/>
      <c r="ACG85" s="306"/>
      <c r="ACH85" s="306"/>
      <c r="ACI85" s="306"/>
      <c r="ACJ85" s="306"/>
      <c r="ACK85" s="306"/>
      <c r="ACL85" s="306"/>
      <c r="ACM85" s="306"/>
      <c r="ACN85" s="306"/>
      <c r="ACO85" s="306"/>
      <c r="ACP85" s="306"/>
      <c r="ACQ85" s="306"/>
      <c r="ACR85" s="306"/>
      <c r="ACS85" s="306"/>
      <c r="ACT85" s="306"/>
      <c r="ACU85" s="306"/>
      <c r="ACV85" s="306"/>
      <c r="ACW85" s="306"/>
      <c r="ACX85" s="306"/>
      <c r="ACY85" s="306"/>
      <c r="ACZ85" s="306"/>
      <c r="ADA85" s="306"/>
      <c r="ADB85" s="306"/>
      <c r="ADC85" s="306"/>
      <c r="ADD85" s="306"/>
      <c r="ADE85" s="306"/>
      <c r="ADF85" s="306"/>
      <c r="ADG85" s="306"/>
      <c r="ADH85" s="306"/>
      <c r="ADI85" s="306"/>
      <c r="ADJ85" s="306"/>
      <c r="ADK85" s="306"/>
      <c r="ADL85" s="306"/>
      <c r="ADM85" s="306"/>
      <c r="ADN85" s="306"/>
      <c r="ADO85" s="306"/>
      <c r="ADP85" s="306"/>
      <c r="ADQ85" s="306"/>
      <c r="ADR85" s="306"/>
      <c r="ADS85" s="306"/>
      <c r="ADT85" s="306"/>
      <c r="ADU85" s="306"/>
      <c r="ADV85" s="306"/>
      <c r="ADW85" s="306"/>
      <c r="ADX85" s="306"/>
      <c r="ADY85" s="306"/>
      <c r="ADZ85" s="306"/>
      <c r="AEA85" s="306"/>
      <c r="AEB85" s="306"/>
      <c r="AEC85" s="306"/>
      <c r="AED85" s="306"/>
      <c r="AEE85" s="306"/>
      <c r="AEF85" s="306"/>
      <c r="AEG85" s="306"/>
      <c r="AEH85" s="306"/>
      <c r="AEI85" s="306"/>
      <c r="AEJ85" s="306"/>
      <c r="AEK85" s="306"/>
      <c r="AEL85" s="306"/>
      <c r="AEM85" s="306"/>
      <c r="AEN85" s="306"/>
      <c r="AEO85" s="306"/>
      <c r="AEP85" s="306"/>
      <c r="AEQ85" s="306"/>
      <c r="AER85" s="306"/>
      <c r="AES85" s="306"/>
      <c r="AET85" s="306"/>
      <c r="AEU85" s="306"/>
      <c r="AEV85" s="306"/>
      <c r="AEW85" s="306"/>
      <c r="AEX85" s="306"/>
      <c r="AEY85" s="306"/>
      <c r="AEZ85" s="306"/>
      <c r="AFA85" s="306"/>
      <c r="AFB85" s="306"/>
      <c r="AFC85" s="306"/>
      <c r="AFD85" s="306"/>
      <c r="AFE85" s="306"/>
      <c r="AFF85" s="306"/>
      <c r="AFG85" s="306"/>
      <c r="AFH85" s="306"/>
      <c r="AFI85" s="306"/>
      <c r="AFJ85" s="306"/>
      <c r="AFK85" s="306"/>
      <c r="AFL85" s="306"/>
      <c r="AFM85" s="306"/>
      <c r="AFN85" s="306"/>
      <c r="AFO85" s="306"/>
      <c r="AFP85" s="306"/>
      <c r="AFQ85" s="306"/>
      <c r="AFR85" s="306"/>
      <c r="AFS85" s="306"/>
      <c r="AFT85" s="306"/>
      <c r="AFU85" s="306"/>
      <c r="AFV85" s="306"/>
      <c r="AFW85" s="306"/>
      <c r="AFX85" s="306"/>
      <c r="AFY85" s="306"/>
      <c r="AFZ85" s="306"/>
      <c r="AGA85" s="306"/>
      <c r="AGB85" s="306"/>
      <c r="AGC85" s="306"/>
      <c r="AGD85" s="306"/>
      <c r="AGE85" s="306"/>
      <c r="AGF85" s="306"/>
      <c r="AGG85" s="306"/>
      <c r="AGH85" s="306"/>
      <c r="AGI85" s="306"/>
      <c r="AGJ85" s="306"/>
      <c r="AGK85" s="306"/>
      <c r="AGL85" s="306"/>
      <c r="AGM85" s="306"/>
      <c r="AGN85" s="306"/>
      <c r="AGO85" s="306"/>
      <c r="AGP85" s="306"/>
      <c r="AGQ85" s="306"/>
      <c r="AGR85" s="306"/>
      <c r="AGS85" s="306"/>
      <c r="AGT85" s="306"/>
      <c r="AGU85" s="306"/>
      <c r="AGV85" s="306"/>
      <c r="AGW85" s="306"/>
      <c r="AGX85" s="306"/>
      <c r="AGY85" s="306"/>
      <c r="AGZ85" s="306"/>
      <c r="AHA85" s="306"/>
      <c r="AHB85" s="306"/>
      <c r="AHC85" s="306"/>
      <c r="AHD85" s="306"/>
      <c r="AHE85" s="306"/>
      <c r="AHF85" s="306"/>
      <c r="AHG85" s="306"/>
      <c r="AHH85" s="306"/>
      <c r="AHI85" s="306"/>
      <c r="AHJ85" s="306"/>
      <c r="AHK85" s="306"/>
      <c r="AHL85" s="306"/>
      <c r="AHM85" s="306"/>
      <c r="AHN85" s="306"/>
      <c r="AHO85" s="306"/>
      <c r="AHP85" s="306"/>
      <c r="AHQ85" s="306"/>
      <c r="AHR85" s="306"/>
      <c r="AHS85" s="306"/>
      <c r="AHT85" s="306"/>
      <c r="AHU85" s="306"/>
      <c r="AHV85" s="306"/>
      <c r="AHW85" s="306"/>
      <c r="AHX85" s="306"/>
      <c r="AHY85" s="306"/>
      <c r="AHZ85" s="306"/>
      <c r="AIA85" s="306"/>
      <c r="AIB85" s="306"/>
      <c r="AIC85" s="306"/>
      <c r="AID85" s="306"/>
      <c r="AIE85" s="306"/>
      <c r="AIF85" s="306"/>
      <c r="AIG85" s="306"/>
      <c r="AIH85" s="306"/>
      <c r="AII85" s="306"/>
      <c r="AIJ85" s="306"/>
      <c r="AIK85" s="306"/>
      <c r="AIL85" s="306"/>
      <c r="AIM85" s="306"/>
      <c r="AIN85" s="306"/>
      <c r="AIO85" s="306"/>
      <c r="AIP85" s="306"/>
      <c r="AIQ85" s="306"/>
      <c r="AIR85" s="306"/>
      <c r="AIS85" s="306"/>
      <c r="AIT85" s="306"/>
      <c r="AIU85" s="306"/>
      <c r="AIV85" s="306"/>
      <c r="AIW85" s="306"/>
      <c r="AIX85" s="306"/>
      <c r="AIY85" s="306"/>
      <c r="AIZ85" s="306"/>
      <c r="AJA85" s="306"/>
      <c r="AJB85" s="306"/>
      <c r="AJC85" s="306"/>
      <c r="AJD85" s="306"/>
      <c r="AJE85" s="306"/>
      <c r="AJF85" s="306"/>
      <c r="AJG85" s="306"/>
      <c r="AJH85" s="306"/>
      <c r="AJI85" s="306"/>
      <c r="AJJ85" s="306"/>
      <c r="AJK85" s="306"/>
      <c r="AJL85" s="306"/>
      <c r="AJM85" s="306"/>
      <c r="AJN85" s="306"/>
      <c r="AJO85" s="306"/>
      <c r="AJP85" s="306"/>
      <c r="AJQ85" s="306"/>
      <c r="AJR85" s="306"/>
      <c r="AJS85" s="306"/>
      <c r="AJT85" s="306"/>
      <c r="AJU85" s="306"/>
      <c r="AJV85" s="306"/>
      <c r="AJW85" s="306"/>
      <c r="AJX85" s="306"/>
      <c r="AJY85" s="306"/>
      <c r="AJZ85" s="306"/>
      <c r="AKA85" s="306"/>
      <c r="AKB85" s="306"/>
      <c r="AKC85" s="306"/>
      <c r="AKD85" s="306"/>
      <c r="AKE85" s="306"/>
      <c r="AKF85" s="306"/>
      <c r="AKG85" s="306"/>
      <c r="AKH85" s="306"/>
      <c r="AKI85" s="306"/>
      <c r="AKJ85" s="306"/>
      <c r="AKK85" s="306"/>
      <c r="AKL85" s="306"/>
      <c r="AKM85" s="306"/>
      <c r="AKN85" s="306"/>
      <c r="AKO85" s="306"/>
      <c r="AKP85" s="306"/>
      <c r="AKQ85" s="306"/>
      <c r="AKR85" s="306"/>
      <c r="AKS85" s="306"/>
      <c r="AKT85" s="306"/>
      <c r="AKU85" s="306"/>
      <c r="AKV85" s="306"/>
      <c r="AKW85" s="306"/>
      <c r="AKX85" s="306"/>
      <c r="AKY85" s="306"/>
      <c r="AKZ85" s="306"/>
      <c r="ALA85" s="306"/>
      <c r="ALB85" s="306"/>
      <c r="ALC85" s="306"/>
      <c r="ALD85" s="306"/>
      <c r="ALE85" s="306"/>
      <c r="ALF85" s="306"/>
      <c r="ALG85" s="306"/>
      <c r="ALH85" s="306"/>
      <c r="ALI85" s="306"/>
      <c r="ALJ85" s="306"/>
      <c r="ALK85" s="306"/>
      <c r="ALL85" s="306"/>
      <c r="ALM85" s="306"/>
      <c r="ALN85" s="306"/>
      <c r="ALO85" s="306"/>
      <c r="ALP85" s="306"/>
      <c r="ALQ85" s="306"/>
      <c r="ALR85" s="306"/>
      <c r="ALS85" s="306"/>
      <c r="ALT85" s="306"/>
      <c r="ALU85" s="306"/>
      <c r="ALV85" s="306"/>
      <c r="ALW85" s="306"/>
      <c r="ALX85" s="306"/>
      <c r="ALY85" s="306"/>
      <c r="ALZ85" s="306"/>
      <c r="AMA85" s="306"/>
      <c r="AMB85" s="306"/>
      <c r="AMC85" s="306"/>
      <c r="AMD85" s="306"/>
      <c r="AME85" s="306"/>
      <c r="AMF85" s="306"/>
      <c r="AMG85" s="306"/>
      <c r="AMH85" s="306"/>
      <c r="AMI85" s="306"/>
      <c r="AMJ85" s="306"/>
      <c r="AMK85" s="306"/>
      <c r="AML85" s="306"/>
      <c r="AMM85" s="306"/>
      <c r="AMN85" s="306"/>
      <c r="AMO85" s="306"/>
      <c r="AMP85" s="306"/>
      <c r="AMQ85" s="306"/>
      <c r="AMR85" s="306"/>
      <c r="AMS85" s="306"/>
      <c r="AMT85" s="306"/>
      <c r="AMU85" s="306"/>
      <c r="AMV85" s="306"/>
      <c r="AMW85" s="306"/>
      <c r="AMX85" s="306"/>
      <c r="AMY85" s="306"/>
      <c r="AMZ85" s="306"/>
      <c r="ANA85" s="306"/>
      <c r="ANB85" s="306"/>
      <c r="ANC85" s="306"/>
      <c r="AND85" s="306"/>
      <c r="ANE85" s="306"/>
      <c r="ANF85" s="306"/>
      <c r="ANG85" s="306"/>
      <c r="ANH85" s="306"/>
      <c r="ANI85" s="306"/>
      <c r="ANJ85" s="306"/>
      <c r="ANK85" s="306"/>
      <c r="ANL85" s="306"/>
      <c r="ANM85" s="306"/>
      <c r="ANN85" s="306"/>
      <c r="ANO85" s="306"/>
      <c r="ANP85" s="306"/>
      <c r="ANQ85" s="306"/>
      <c r="ANR85" s="306"/>
      <c r="ANS85" s="306"/>
      <c r="ANT85" s="306"/>
      <c r="ANU85" s="306"/>
      <c r="ANV85" s="306"/>
      <c r="ANW85" s="306"/>
      <c r="ANX85" s="306"/>
      <c r="ANY85" s="306"/>
      <c r="ANZ85" s="306"/>
      <c r="AOA85" s="306"/>
      <c r="AOB85" s="306"/>
      <c r="AOC85" s="306"/>
      <c r="AOD85" s="306"/>
      <c r="AOE85" s="306"/>
      <c r="AOF85" s="306"/>
      <c r="AOG85" s="306"/>
      <c r="AOH85" s="306"/>
      <c r="AOI85" s="306"/>
      <c r="AOJ85" s="306"/>
      <c r="AOK85" s="306"/>
      <c r="AOL85" s="306"/>
      <c r="AOM85" s="306"/>
      <c r="AON85" s="306"/>
      <c r="AOO85" s="306"/>
      <c r="AOP85" s="306"/>
      <c r="AOQ85" s="306"/>
      <c r="AOR85" s="306"/>
      <c r="AOS85" s="306"/>
      <c r="AOT85" s="306"/>
      <c r="AOU85" s="306"/>
      <c r="AOV85" s="306"/>
      <c r="AOW85" s="306"/>
      <c r="AOX85" s="306"/>
      <c r="AOY85" s="306"/>
      <c r="AOZ85" s="306"/>
      <c r="APA85" s="306"/>
      <c r="APB85" s="306"/>
      <c r="APC85" s="306"/>
      <c r="APD85" s="306"/>
      <c r="APE85" s="306"/>
      <c r="APF85" s="306"/>
      <c r="APG85" s="306"/>
      <c r="APH85" s="306"/>
      <c r="API85" s="306"/>
      <c r="APJ85" s="306"/>
      <c r="APK85" s="306"/>
      <c r="APL85" s="306"/>
      <c r="APM85" s="306"/>
      <c r="APN85" s="306"/>
      <c r="APO85" s="306"/>
      <c r="APP85" s="306"/>
      <c r="APQ85" s="306"/>
      <c r="APR85" s="306"/>
      <c r="APS85" s="306"/>
      <c r="APT85" s="306"/>
      <c r="APU85" s="306"/>
      <c r="APV85" s="306"/>
      <c r="APW85" s="306"/>
      <c r="APX85" s="306"/>
      <c r="APY85" s="306"/>
      <c r="APZ85" s="306"/>
      <c r="AQA85" s="306"/>
      <c r="AQB85" s="306"/>
      <c r="AQC85" s="306"/>
      <c r="AQD85" s="306"/>
      <c r="AQE85" s="306"/>
      <c r="AQF85" s="306"/>
      <c r="AQG85" s="306"/>
      <c r="AQH85" s="306"/>
      <c r="AQI85" s="306"/>
      <c r="AQJ85" s="306"/>
      <c r="AQK85" s="306"/>
      <c r="AQL85" s="306"/>
      <c r="AQM85" s="306"/>
      <c r="AQN85" s="306"/>
      <c r="AQO85" s="306"/>
      <c r="AQP85" s="306"/>
      <c r="AQQ85" s="306"/>
      <c r="AQR85" s="306"/>
      <c r="AQS85" s="306"/>
      <c r="AQT85" s="306"/>
      <c r="AQU85" s="306"/>
      <c r="AQV85" s="306"/>
      <c r="AQW85" s="306"/>
      <c r="AQX85" s="306"/>
      <c r="AQY85" s="306"/>
      <c r="AQZ85" s="306"/>
      <c r="ARA85" s="306"/>
      <c r="ARB85" s="306"/>
      <c r="ARC85" s="306"/>
      <c r="ARD85" s="306"/>
      <c r="ARE85" s="306"/>
      <c r="ARF85" s="306"/>
      <c r="ARG85" s="306"/>
      <c r="ARH85" s="306"/>
      <c r="ARI85" s="306"/>
      <c r="ARJ85" s="306"/>
      <c r="ARK85" s="306"/>
      <c r="ARL85" s="306"/>
      <c r="ARM85" s="306"/>
      <c r="ARN85" s="306"/>
      <c r="ARO85" s="306"/>
      <c r="ARP85" s="306"/>
      <c r="ARQ85" s="306"/>
      <c r="ARR85" s="306"/>
      <c r="ARS85" s="306"/>
      <c r="ART85" s="306"/>
      <c r="ARU85" s="306"/>
      <c r="ARV85" s="306"/>
      <c r="ARW85" s="306"/>
      <c r="ARX85" s="306"/>
      <c r="ARY85" s="306"/>
      <c r="ARZ85" s="306"/>
      <c r="ASA85" s="306"/>
      <c r="ASB85" s="306"/>
      <c r="ASC85" s="306"/>
      <c r="ASD85" s="306"/>
      <c r="ASE85" s="306"/>
      <c r="ASF85" s="306"/>
      <c r="ASG85" s="306"/>
      <c r="ASH85" s="306"/>
      <c r="ASI85" s="306"/>
      <c r="ASJ85" s="306"/>
      <c r="ASK85" s="306"/>
      <c r="ASL85" s="306"/>
      <c r="ASM85" s="306"/>
      <c r="ASN85" s="306"/>
      <c r="ASO85" s="306"/>
      <c r="ASP85" s="306"/>
      <c r="ASQ85" s="306"/>
      <c r="ASR85" s="306"/>
      <c r="ASS85" s="306"/>
      <c r="AST85" s="306"/>
      <c r="ASU85" s="306"/>
      <c r="ASV85" s="306"/>
      <c r="ASW85" s="306"/>
      <c r="ASX85" s="306"/>
      <c r="ASY85" s="306"/>
      <c r="ASZ85" s="306"/>
      <c r="ATA85" s="306"/>
      <c r="ATB85" s="306"/>
      <c r="ATC85" s="306"/>
      <c r="ATD85" s="306"/>
      <c r="ATE85" s="306"/>
      <c r="ATF85" s="306"/>
      <c r="ATG85" s="306"/>
      <c r="ATH85" s="306"/>
      <c r="ATI85" s="306"/>
      <c r="ATJ85" s="306"/>
      <c r="ATK85" s="306"/>
      <c r="ATL85" s="306"/>
      <c r="ATM85" s="306"/>
      <c r="ATN85" s="306"/>
      <c r="ATO85" s="306"/>
      <c r="ATP85" s="306"/>
      <c r="ATQ85" s="306"/>
      <c r="ATR85" s="306"/>
      <c r="ATS85" s="306"/>
      <c r="ATT85" s="306"/>
      <c r="ATU85" s="306"/>
      <c r="ATV85" s="306"/>
      <c r="ATW85" s="306"/>
      <c r="ATX85" s="306"/>
      <c r="ATY85" s="306"/>
      <c r="ATZ85" s="306"/>
      <c r="AUA85" s="306"/>
      <c r="AUB85" s="306"/>
      <c r="AUC85" s="306"/>
      <c r="AUD85" s="306"/>
      <c r="AUE85" s="306"/>
      <c r="AUF85" s="306"/>
      <c r="AUG85" s="306"/>
      <c r="AUH85" s="306"/>
      <c r="AUI85" s="306"/>
      <c r="AUJ85" s="306"/>
      <c r="AUK85" s="306"/>
      <c r="AUL85" s="306"/>
      <c r="AUM85" s="306"/>
      <c r="AUN85" s="306"/>
      <c r="AUO85" s="306"/>
      <c r="AUP85" s="306"/>
      <c r="AUQ85" s="306"/>
      <c r="AUR85" s="306"/>
      <c r="AUS85" s="306"/>
      <c r="AUT85" s="306"/>
      <c r="AUU85" s="306"/>
      <c r="AUV85" s="306"/>
      <c r="AUW85" s="306"/>
      <c r="AUX85" s="306"/>
      <c r="AUY85" s="306"/>
      <c r="AUZ85" s="306"/>
      <c r="AVA85" s="306"/>
      <c r="AVB85" s="306"/>
      <c r="AVC85" s="306"/>
      <c r="AVD85" s="306"/>
      <c r="AVE85" s="306"/>
      <c r="AVF85" s="306"/>
      <c r="AVG85" s="306"/>
      <c r="AVH85" s="306"/>
      <c r="AVI85" s="306"/>
      <c r="AVJ85" s="306"/>
      <c r="AVK85" s="306"/>
      <c r="AVL85" s="306"/>
      <c r="AVM85" s="306"/>
      <c r="AVN85" s="306"/>
      <c r="AVO85" s="306"/>
      <c r="AVP85" s="306"/>
      <c r="AVQ85" s="306"/>
      <c r="AVR85" s="306"/>
      <c r="AVS85" s="306"/>
      <c r="AVT85" s="306"/>
      <c r="AVU85" s="306"/>
      <c r="AVV85" s="306"/>
      <c r="AVW85" s="306"/>
      <c r="AVX85" s="306"/>
      <c r="AVY85" s="306"/>
      <c r="AVZ85" s="306"/>
      <c r="AWA85" s="306"/>
      <c r="AWB85" s="306"/>
      <c r="AWC85" s="306"/>
      <c r="AWD85" s="306"/>
      <c r="AWE85" s="306"/>
      <c r="AWF85" s="306"/>
      <c r="AWG85" s="306"/>
      <c r="AWH85" s="306"/>
      <c r="AWI85" s="306"/>
      <c r="AWJ85" s="306"/>
      <c r="AWK85" s="306"/>
      <c r="AWL85" s="306"/>
      <c r="AWM85" s="306"/>
      <c r="AWN85" s="306"/>
      <c r="AWO85" s="306"/>
      <c r="AWP85" s="306"/>
      <c r="AWQ85" s="306"/>
      <c r="AWR85" s="306"/>
      <c r="AWS85" s="306"/>
      <c r="AWT85" s="306"/>
      <c r="AWU85" s="306"/>
      <c r="AWV85" s="306"/>
      <c r="AWW85" s="306"/>
      <c r="AWX85" s="306"/>
      <c r="AWY85" s="306"/>
      <c r="AWZ85" s="306"/>
      <c r="AXA85" s="306"/>
      <c r="AXB85" s="306"/>
      <c r="AXC85" s="306"/>
      <c r="AXD85" s="306"/>
      <c r="AXE85" s="306"/>
      <c r="AXF85" s="306"/>
      <c r="AXG85" s="306"/>
      <c r="AXH85" s="306"/>
      <c r="AXI85" s="306"/>
      <c r="AXJ85" s="306"/>
      <c r="AXK85" s="306"/>
      <c r="AXL85" s="306"/>
      <c r="AXM85" s="306"/>
      <c r="AXN85" s="306"/>
      <c r="AXO85" s="306"/>
      <c r="AXP85" s="306"/>
      <c r="AXQ85" s="306"/>
      <c r="AXR85" s="306"/>
      <c r="AXS85" s="306"/>
      <c r="AXT85" s="306"/>
      <c r="AXU85" s="306"/>
      <c r="AXV85" s="306"/>
      <c r="AXW85" s="306"/>
      <c r="AXX85" s="306"/>
      <c r="AXY85" s="306"/>
      <c r="AXZ85" s="306"/>
      <c r="AYA85" s="306"/>
      <c r="AYB85" s="306"/>
      <c r="AYC85" s="306"/>
      <c r="AYD85" s="306"/>
      <c r="AYE85" s="306"/>
      <c r="AYF85" s="306"/>
      <c r="AYG85" s="306"/>
      <c r="AYH85" s="306"/>
      <c r="AYI85" s="306"/>
      <c r="AYJ85" s="306"/>
      <c r="AYK85" s="306"/>
      <c r="AYL85" s="306"/>
      <c r="AYM85" s="306"/>
      <c r="AYN85" s="306"/>
      <c r="AYO85" s="306"/>
      <c r="AYP85" s="306"/>
      <c r="AYQ85" s="306"/>
      <c r="AYR85" s="306"/>
      <c r="AYS85" s="306"/>
      <c r="AYT85" s="306"/>
      <c r="AYU85" s="306"/>
      <c r="AYV85" s="306"/>
      <c r="AYW85" s="306"/>
      <c r="AYX85" s="306"/>
      <c r="AYY85" s="306"/>
      <c r="AYZ85" s="306"/>
      <c r="AZA85" s="306"/>
      <c r="AZB85" s="306"/>
      <c r="AZC85" s="306"/>
      <c r="AZD85" s="306"/>
      <c r="AZE85" s="306"/>
      <c r="AZF85" s="306"/>
      <c r="AZG85" s="306"/>
      <c r="AZH85" s="306"/>
      <c r="AZI85" s="306"/>
      <c r="AZJ85" s="306"/>
      <c r="AZK85" s="306"/>
      <c r="AZL85" s="306"/>
      <c r="AZM85" s="306"/>
      <c r="AZN85" s="306"/>
      <c r="AZO85" s="306"/>
      <c r="AZP85" s="306"/>
      <c r="AZQ85" s="306"/>
      <c r="AZR85" s="306"/>
      <c r="AZS85" s="306"/>
      <c r="AZT85" s="306"/>
      <c r="AZU85" s="306"/>
      <c r="AZV85" s="306"/>
      <c r="AZW85" s="306"/>
      <c r="AZX85" s="306"/>
      <c r="AZY85" s="306"/>
      <c r="AZZ85" s="306"/>
      <c r="BAA85" s="306"/>
      <c r="BAB85" s="306"/>
      <c r="BAC85" s="306"/>
      <c r="BAD85" s="306"/>
      <c r="BAE85" s="306"/>
      <c r="BAF85" s="306"/>
      <c r="BAG85" s="306"/>
      <c r="BAH85" s="306"/>
      <c r="BAI85" s="306"/>
      <c r="BAJ85" s="306"/>
      <c r="BAK85" s="306"/>
      <c r="BAL85" s="306"/>
      <c r="BAM85" s="306"/>
      <c r="BAN85" s="306"/>
      <c r="BAO85" s="306"/>
      <c r="BAP85" s="306"/>
      <c r="BAQ85" s="306"/>
      <c r="BAR85" s="306"/>
      <c r="BAS85" s="306"/>
      <c r="BAT85" s="306"/>
      <c r="BAU85" s="306"/>
      <c r="BAV85" s="306"/>
      <c r="BAW85" s="306"/>
      <c r="BAX85" s="306"/>
      <c r="BAY85" s="306"/>
      <c r="BAZ85" s="306"/>
      <c r="BBA85" s="306"/>
      <c r="BBB85" s="306"/>
      <c r="BBC85" s="306"/>
      <c r="BBD85" s="306"/>
      <c r="BBE85" s="306"/>
      <c r="BBF85" s="306"/>
      <c r="BBG85" s="306"/>
      <c r="BBH85" s="306"/>
      <c r="BBI85" s="306"/>
      <c r="BBJ85" s="306"/>
      <c r="BBK85" s="306"/>
      <c r="BBL85" s="306"/>
      <c r="BBM85" s="306"/>
      <c r="BBN85" s="306"/>
      <c r="BBO85" s="306"/>
      <c r="BBP85" s="306"/>
      <c r="BBQ85" s="306"/>
      <c r="BBR85" s="306"/>
      <c r="BBS85" s="306"/>
      <c r="BBT85" s="306"/>
      <c r="BBU85" s="306"/>
      <c r="BBV85" s="306"/>
      <c r="BBW85" s="306"/>
      <c r="BBX85" s="306"/>
      <c r="BBY85" s="306"/>
      <c r="BBZ85" s="306"/>
      <c r="BCA85" s="306"/>
      <c r="BCB85" s="306"/>
      <c r="BCC85" s="306"/>
      <c r="BCD85" s="306"/>
      <c r="BCE85" s="306"/>
      <c r="BCF85" s="306"/>
      <c r="BCG85" s="306"/>
      <c r="BCH85" s="306"/>
      <c r="BCI85" s="306"/>
      <c r="BCJ85" s="306"/>
      <c r="BCK85" s="306"/>
      <c r="BCL85" s="306"/>
      <c r="BCM85" s="306"/>
      <c r="BCN85" s="306"/>
      <c r="BCO85" s="306"/>
      <c r="BCP85" s="306"/>
      <c r="BCQ85" s="306"/>
      <c r="BCR85" s="306"/>
      <c r="BCS85" s="306"/>
      <c r="BCT85" s="306"/>
      <c r="BCU85" s="306"/>
      <c r="BCV85" s="306"/>
      <c r="BCW85" s="306"/>
      <c r="BCX85" s="306"/>
      <c r="BCY85" s="306"/>
      <c r="BCZ85" s="306"/>
      <c r="BDA85" s="306"/>
      <c r="BDB85" s="306"/>
      <c r="BDC85" s="306"/>
      <c r="BDD85" s="306"/>
      <c r="BDE85" s="306"/>
      <c r="BDF85" s="306"/>
      <c r="BDG85" s="306"/>
      <c r="BDH85" s="306"/>
      <c r="BDI85" s="306"/>
      <c r="BDJ85" s="306"/>
      <c r="BDK85" s="306"/>
      <c r="BDL85" s="306"/>
      <c r="BDM85" s="306"/>
      <c r="BDN85" s="306"/>
      <c r="BDO85" s="306"/>
      <c r="BDP85" s="306"/>
      <c r="BDQ85" s="306"/>
      <c r="BDR85" s="306"/>
      <c r="BDS85" s="306"/>
      <c r="BDT85" s="306"/>
      <c r="BDU85" s="306"/>
      <c r="BDV85" s="306"/>
      <c r="BDW85" s="306"/>
      <c r="BDX85" s="306"/>
      <c r="BDY85" s="306"/>
      <c r="BDZ85" s="306"/>
      <c r="BEA85" s="306"/>
      <c r="BEB85" s="306"/>
      <c r="BEC85" s="306"/>
      <c r="BED85" s="306"/>
      <c r="BEE85" s="306"/>
      <c r="BEF85" s="306"/>
      <c r="BEG85" s="306"/>
      <c r="BEH85" s="306"/>
      <c r="BEI85" s="306"/>
      <c r="BEJ85" s="306"/>
      <c r="BEK85" s="306"/>
      <c r="BEL85" s="306"/>
      <c r="BEM85" s="306"/>
      <c r="BEN85" s="306"/>
      <c r="BEO85" s="306"/>
      <c r="BEP85" s="306"/>
      <c r="BEQ85" s="306"/>
      <c r="BER85" s="306"/>
      <c r="BES85" s="306"/>
      <c r="BET85" s="306"/>
      <c r="BEU85" s="306"/>
      <c r="BEV85" s="306"/>
      <c r="BEW85" s="306"/>
      <c r="BEX85" s="306"/>
      <c r="BEY85" s="306"/>
      <c r="BEZ85" s="306"/>
      <c r="BFA85" s="306"/>
      <c r="BFB85" s="306"/>
      <c r="BFC85" s="306"/>
      <c r="BFD85" s="306"/>
      <c r="BFE85" s="306"/>
      <c r="BFF85" s="306"/>
      <c r="BFG85" s="306"/>
      <c r="BFH85" s="306"/>
      <c r="BFI85" s="306"/>
      <c r="BFJ85" s="306"/>
      <c r="BFK85" s="306"/>
      <c r="BFL85" s="306"/>
      <c r="BFM85" s="306"/>
      <c r="BFN85" s="306"/>
      <c r="BFO85" s="306"/>
      <c r="BFP85" s="306"/>
      <c r="BFQ85" s="306"/>
      <c r="BFR85" s="306"/>
      <c r="BFS85" s="306"/>
      <c r="BFT85" s="306"/>
      <c r="BFU85" s="306"/>
      <c r="BFV85" s="306"/>
      <c r="BFW85" s="306"/>
      <c r="BFX85" s="306"/>
      <c r="BFY85" s="306"/>
      <c r="BFZ85" s="306"/>
      <c r="BGA85" s="306"/>
      <c r="BGB85" s="306"/>
      <c r="BGC85" s="306"/>
      <c r="BGD85" s="306"/>
      <c r="BGE85" s="306"/>
      <c r="BGF85" s="306"/>
      <c r="BGG85" s="306"/>
      <c r="BGH85" s="306"/>
      <c r="BGI85" s="306"/>
      <c r="BGJ85" s="306"/>
      <c r="BGK85" s="306"/>
      <c r="BGL85" s="306"/>
      <c r="BGM85" s="306"/>
      <c r="BGN85" s="306"/>
      <c r="BGO85" s="306"/>
      <c r="BGP85" s="306"/>
      <c r="BGQ85" s="306"/>
      <c r="BGR85" s="306"/>
      <c r="BGS85" s="306"/>
      <c r="BGT85" s="306"/>
      <c r="BGU85" s="306"/>
      <c r="BGV85" s="306"/>
      <c r="BGW85" s="306"/>
      <c r="BGX85" s="306"/>
      <c r="BGY85" s="306"/>
      <c r="BGZ85" s="306"/>
      <c r="BHA85" s="306"/>
      <c r="BHB85" s="306"/>
      <c r="BHC85" s="306"/>
      <c r="BHD85" s="306"/>
      <c r="BHE85" s="306"/>
      <c r="BHF85" s="306"/>
      <c r="BHG85" s="306"/>
      <c r="BHH85" s="306"/>
      <c r="BHI85" s="306"/>
      <c r="BHJ85" s="306"/>
      <c r="BHK85" s="306"/>
      <c r="BHL85" s="306"/>
      <c r="BHM85" s="306"/>
      <c r="BHN85" s="306"/>
      <c r="BHO85" s="306"/>
      <c r="BHP85" s="306"/>
      <c r="BHQ85" s="306"/>
      <c r="BHR85" s="306"/>
      <c r="BHS85" s="306"/>
      <c r="BHT85" s="306"/>
      <c r="BHU85" s="306"/>
      <c r="BHV85" s="306"/>
      <c r="BHW85" s="306"/>
      <c r="BHX85" s="306"/>
      <c r="BHY85" s="306"/>
      <c r="BHZ85" s="306"/>
      <c r="BIA85" s="306"/>
      <c r="BIB85" s="306"/>
      <c r="BIC85" s="306"/>
      <c r="BID85" s="306"/>
      <c r="BIE85" s="306"/>
      <c r="BIF85" s="306"/>
      <c r="BIG85" s="306"/>
      <c r="BIH85" s="306"/>
      <c r="BII85" s="306"/>
      <c r="BIJ85" s="306"/>
      <c r="BIK85" s="306"/>
      <c r="BIL85" s="306"/>
      <c r="BIM85" s="306"/>
      <c r="BIN85" s="306"/>
      <c r="BIO85" s="306"/>
      <c r="BIP85" s="306"/>
      <c r="BIQ85" s="306"/>
      <c r="BIR85" s="306"/>
      <c r="BIS85" s="306"/>
      <c r="BIT85" s="306"/>
      <c r="BIU85" s="306"/>
      <c r="BIV85" s="306"/>
      <c r="BIW85" s="306"/>
      <c r="BIX85" s="306"/>
      <c r="BIY85" s="306"/>
      <c r="BIZ85" s="306"/>
      <c r="BJA85" s="306"/>
      <c r="BJB85" s="306"/>
      <c r="BJC85" s="306"/>
      <c r="BJD85" s="306"/>
      <c r="BJE85" s="306"/>
      <c r="BJF85" s="306"/>
      <c r="BJG85" s="306"/>
      <c r="BJH85" s="306"/>
      <c r="BJI85" s="306"/>
      <c r="BJJ85" s="306"/>
      <c r="BJK85" s="306"/>
      <c r="BJL85" s="306"/>
      <c r="BJM85" s="306"/>
      <c r="BJN85" s="306"/>
      <c r="BJO85" s="306"/>
      <c r="BJP85" s="306"/>
      <c r="BJQ85" s="306"/>
      <c r="BJR85" s="306"/>
      <c r="BJS85" s="306"/>
      <c r="BJT85" s="306"/>
      <c r="BJU85" s="306"/>
      <c r="BJV85" s="306"/>
      <c r="BJW85" s="306"/>
      <c r="BJX85" s="306"/>
      <c r="BJY85" s="306"/>
      <c r="BJZ85" s="306"/>
      <c r="BKA85" s="306"/>
      <c r="BKB85" s="306"/>
      <c r="BKC85" s="306"/>
      <c r="BKD85" s="306"/>
      <c r="BKE85" s="306"/>
      <c r="BKF85" s="306"/>
      <c r="BKG85" s="306"/>
      <c r="BKH85" s="306"/>
      <c r="BKI85" s="306"/>
      <c r="BKJ85" s="306"/>
      <c r="BKK85" s="306"/>
      <c r="BKL85" s="306"/>
      <c r="BKM85" s="306"/>
      <c r="BKN85" s="306"/>
      <c r="BKO85" s="306"/>
      <c r="BKP85" s="306"/>
      <c r="BKQ85" s="306"/>
      <c r="BKR85" s="306"/>
      <c r="BKS85" s="306"/>
      <c r="BKT85" s="306"/>
      <c r="BKU85" s="306"/>
      <c r="BKV85" s="306"/>
      <c r="BKW85" s="306"/>
      <c r="BKX85" s="306"/>
      <c r="BKY85" s="306"/>
      <c r="BKZ85" s="306"/>
      <c r="BLA85" s="306"/>
      <c r="BLB85" s="306"/>
      <c r="BLC85" s="306"/>
      <c r="BLD85" s="306"/>
      <c r="BLE85" s="306"/>
      <c r="BLF85" s="306"/>
      <c r="BLG85" s="306"/>
      <c r="BLH85" s="306"/>
      <c r="BLI85" s="306"/>
      <c r="BLJ85" s="306"/>
      <c r="BLK85" s="306"/>
      <c r="BLL85" s="306"/>
      <c r="BLM85" s="306"/>
      <c r="BLN85" s="306"/>
      <c r="BLO85" s="306"/>
      <c r="BLP85" s="306"/>
      <c r="BLQ85" s="306"/>
      <c r="BLR85" s="306"/>
      <c r="BLS85" s="306"/>
      <c r="BLT85" s="306"/>
      <c r="BLU85" s="306"/>
      <c r="BLV85" s="306"/>
      <c r="BLW85" s="306"/>
      <c r="BLX85" s="306"/>
      <c r="BLY85" s="306"/>
      <c r="BLZ85" s="306"/>
      <c r="BMA85" s="306"/>
      <c r="BMB85" s="306"/>
      <c r="BMC85" s="306"/>
      <c r="BMD85" s="306"/>
      <c r="BME85" s="306"/>
      <c r="BMF85" s="306"/>
      <c r="BMG85" s="306"/>
      <c r="BMH85" s="306"/>
      <c r="BMI85" s="306"/>
      <c r="BMJ85" s="306"/>
      <c r="BMK85" s="306"/>
      <c r="BML85" s="306"/>
      <c r="BMM85" s="306"/>
      <c r="BMN85" s="306"/>
      <c r="BMO85" s="306"/>
      <c r="BMP85" s="306"/>
      <c r="BMQ85" s="306"/>
      <c r="BMR85" s="306"/>
      <c r="BMS85" s="306"/>
      <c r="BMT85" s="306"/>
      <c r="BMU85" s="306"/>
      <c r="BMV85" s="306"/>
      <c r="BMW85" s="306"/>
      <c r="BMX85" s="306"/>
      <c r="BMY85" s="306"/>
      <c r="BMZ85" s="306"/>
      <c r="BNA85" s="306"/>
      <c r="BNB85" s="306"/>
      <c r="BNC85" s="306"/>
      <c r="BND85" s="306"/>
      <c r="BNE85" s="306"/>
      <c r="BNF85" s="306"/>
      <c r="BNG85" s="306"/>
      <c r="BNH85" s="306"/>
      <c r="BNI85" s="306"/>
      <c r="BNJ85" s="306"/>
      <c r="BNK85" s="306"/>
      <c r="BNL85" s="306"/>
      <c r="BNM85" s="306"/>
      <c r="BNN85" s="306"/>
      <c r="BNO85" s="306"/>
      <c r="BNP85" s="306"/>
      <c r="BNQ85" s="306"/>
      <c r="BNR85" s="306"/>
      <c r="BNS85" s="306"/>
      <c r="BNT85" s="306"/>
      <c r="BNU85" s="306"/>
      <c r="BNV85" s="306"/>
      <c r="BNW85" s="306"/>
      <c r="BNX85" s="306"/>
      <c r="BNY85" s="306"/>
      <c r="BNZ85" s="306"/>
      <c r="BOA85" s="306"/>
      <c r="BOB85" s="306"/>
      <c r="BOC85" s="306"/>
      <c r="BOD85" s="306"/>
      <c r="BOE85" s="306"/>
      <c r="BOF85" s="306"/>
      <c r="BOG85" s="306"/>
      <c r="BOH85" s="306"/>
      <c r="BOI85" s="306"/>
      <c r="BOJ85" s="306"/>
      <c r="BOK85" s="306"/>
      <c r="BOL85" s="306"/>
      <c r="BOM85" s="306"/>
      <c r="BON85" s="306"/>
      <c r="BOO85" s="306"/>
      <c r="BOP85" s="306"/>
      <c r="BOQ85" s="306"/>
      <c r="BOR85" s="306"/>
      <c r="BOS85" s="306"/>
      <c r="BOT85" s="306"/>
      <c r="BOU85" s="306"/>
      <c r="BOV85" s="306"/>
      <c r="BOW85" s="306"/>
      <c r="BOX85" s="306"/>
      <c r="BOY85" s="306"/>
      <c r="BOZ85" s="306"/>
      <c r="BPA85" s="306"/>
      <c r="BPB85" s="306"/>
      <c r="BPC85" s="306"/>
      <c r="BPD85" s="306"/>
      <c r="BPE85" s="306"/>
      <c r="BPF85" s="306"/>
      <c r="BPG85" s="306"/>
      <c r="BPH85" s="306"/>
      <c r="BPI85" s="306"/>
      <c r="BPJ85" s="306"/>
      <c r="BPK85" s="306"/>
      <c r="BPL85" s="306"/>
      <c r="BPM85" s="306"/>
      <c r="BPN85" s="306"/>
      <c r="BPO85" s="306"/>
      <c r="BPP85" s="306"/>
      <c r="BPQ85" s="306"/>
      <c r="BPR85" s="306"/>
      <c r="BPS85" s="306"/>
      <c r="BPT85" s="306"/>
      <c r="BPU85" s="306"/>
      <c r="BPV85" s="306"/>
      <c r="BPW85" s="306"/>
      <c r="BPX85" s="306"/>
      <c r="BPY85" s="306"/>
      <c r="BPZ85" s="306"/>
      <c r="BQA85" s="306"/>
      <c r="BQB85" s="306"/>
      <c r="BQC85" s="306"/>
      <c r="BQD85" s="306"/>
      <c r="BQE85" s="306"/>
      <c r="BQF85" s="306"/>
      <c r="BQG85" s="306"/>
      <c r="BQH85" s="306"/>
      <c r="BQI85" s="306"/>
      <c r="BQJ85" s="306"/>
      <c r="BQK85" s="306"/>
      <c r="BQL85" s="306"/>
      <c r="BQM85" s="306"/>
      <c r="BQN85" s="306"/>
      <c r="BQO85" s="306"/>
      <c r="BQP85" s="306"/>
      <c r="BQQ85" s="306"/>
      <c r="BQR85" s="306"/>
      <c r="BQS85" s="306"/>
      <c r="BQT85" s="306"/>
      <c r="BQU85" s="306"/>
      <c r="BQV85" s="306"/>
      <c r="BQW85" s="306"/>
      <c r="BQX85" s="306"/>
      <c r="BQY85" s="306"/>
      <c r="BQZ85" s="306"/>
      <c r="BRA85" s="306"/>
      <c r="BRB85" s="306"/>
      <c r="BRC85" s="306"/>
      <c r="BRD85" s="306"/>
      <c r="BRE85" s="306"/>
      <c r="BRF85" s="306"/>
      <c r="BRG85" s="306"/>
      <c r="BRH85" s="306"/>
      <c r="BRI85" s="306"/>
      <c r="BRJ85" s="306"/>
      <c r="BRK85" s="306"/>
      <c r="BRL85" s="306"/>
      <c r="BRM85" s="306"/>
      <c r="BRN85" s="306"/>
      <c r="BRO85" s="306"/>
      <c r="BRP85" s="306"/>
      <c r="BRQ85" s="306"/>
      <c r="BRR85" s="306"/>
      <c r="BRS85" s="306"/>
      <c r="BRT85" s="306"/>
      <c r="BRU85" s="306"/>
      <c r="BRV85" s="306"/>
      <c r="BRW85" s="306"/>
      <c r="BRX85" s="306"/>
      <c r="BRY85" s="306"/>
      <c r="BRZ85" s="306"/>
      <c r="BSA85" s="306"/>
      <c r="BSB85" s="306"/>
      <c r="BSC85" s="306"/>
      <c r="BSD85" s="306"/>
      <c r="BSE85" s="306"/>
      <c r="BSF85" s="306"/>
      <c r="BSG85" s="306"/>
      <c r="BSH85" s="306"/>
      <c r="BSI85" s="306"/>
      <c r="BSJ85" s="306"/>
      <c r="BSK85" s="306"/>
      <c r="BSL85" s="306"/>
      <c r="BSM85" s="306"/>
      <c r="BSN85" s="306"/>
      <c r="BSO85" s="306"/>
      <c r="BSP85" s="306"/>
      <c r="BSQ85" s="306"/>
      <c r="BSR85" s="306"/>
      <c r="BSS85" s="306"/>
      <c r="BST85" s="306"/>
      <c r="BSU85" s="306"/>
      <c r="BSV85" s="306"/>
      <c r="BSW85" s="306"/>
      <c r="BSX85" s="306"/>
      <c r="BSY85" s="306"/>
      <c r="BSZ85" s="306"/>
      <c r="BTA85" s="306"/>
      <c r="BTB85" s="306"/>
      <c r="BTC85" s="306"/>
      <c r="BTD85" s="306"/>
      <c r="BTE85" s="306"/>
      <c r="BTF85" s="306"/>
      <c r="BTG85" s="306"/>
      <c r="BTH85" s="306"/>
      <c r="BTI85" s="306"/>
      <c r="BTJ85" s="306"/>
      <c r="BTK85" s="306"/>
      <c r="BTL85" s="306"/>
      <c r="BTM85" s="306"/>
      <c r="BTN85" s="306"/>
      <c r="BTO85" s="306"/>
      <c r="BTP85" s="306"/>
      <c r="BTQ85" s="306"/>
      <c r="BTR85" s="306"/>
      <c r="BTS85" s="306"/>
      <c r="BTT85" s="306"/>
      <c r="BTU85" s="306"/>
      <c r="BTV85" s="306"/>
      <c r="BTW85" s="306"/>
      <c r="BTX85" s="306"/>
      <c r="BTY85" s="306"/>
      <c r="BTZ85" s="306"/>
      <c r="BUA85" s="306"/>
      <c r="BUB85" s="306"/>
      <c r="BUC85" s="306"/>
      <c r="BUD85" s="306"/>
      <c r="BUE85" s="306"/>
      <c r="BUF85" s="306"/>
      <c r="BUG85" s="306"/>
      <c r="BUH85" s="306"/>
      <c r="BUI85" s="306"/>
      <c r="BUJ85" s="306"/>
      <c r="BUK85" s="306"/>
      <c r="BUL85" s="306"/>
      <c r="BUM85" s="306"/>
      <c r="BUN85" s="306"/>
      <c r="BUO85" s="306"/>
      <c r="BUP85" s="306"/>
      <c r="BUQ85" s="306"/>
      <c r="BUR85" s="306"/>
      <c r="BUS85" s="306"/>
      <c r="BUT85" s="306"/>
      <c r="BUU85" s="306"/>
      <c r="BUV85" s="306"/>
      <c r="BUW85" s="306"/>
      <c r="BUX85" s="306"/>
      <c r="BUY85" s="306"/>
      <c r="BUZ85" s="306"/>
      <c r="BVA85" s="306"/>
      <c r="BVB85" s="306"/>
      <c r="BVC85" s="306"/>
      <c r="BVD85" s="306"/>
      <c r="BVE85" s="306"/>
      <c r="BVF85" s="306"/>
      <c r="BVG85" s="306"/>
      <c r="BVH85" s="306"/>
      <c r="BVI85" s="306"/>
      <c r="BVJ85" s="306"/>
      <c r="BVK85" s="306"/>
      <c r="BVL85" s="306"/>
      <c r="BVM85" s="306"/>
      <c r="BVN85" s="306"/>
      <c r="BVO85" s="306"/>
      <c r="BVP85" s="306"/>
      <c r="BVQ85" s="306"/>
      <c r="BVR85" s="306"/>
      <c r="BVS85" s="306"/>
      <c r="BVT85" s="306"/>
      <c r="BVU85" s="306"/>
      <c r="BVV85" s="306"/>
      <c r="BVW85" s="306"/>
      <c r="BVX85" s="306"/>
      <c r="BVY85" s="306"/>
      <c r="BVZ85" s="306"/>
      <c r="BWA85" s="306"/>
      <c r="BWB85" s="306"/>
      <c r="BWC85" s="306"/>
      <c r="BWD85" s="306"/>
      <c r="BWE85" s="306"/>
      <c r="BWF85" s="306"/>
      <c r="BWG85" s="306"/>
      <c r="BWH85" s="306"/>
      <c r="BWI85" s="306"/>
      <c r="BWJ85" s="306"/>
      <c r="BWK85" s="306"/>
      <c r="BWL85" s="306"/>
      <c r="BWM85" s="306"/>
      <c r="BWN85" s="306"/>
      <c r="BWO85" s="306"/>
      <c r="BWP85" s="306"/>
      <c r="BWQ85" s="306"/>
      <c r="BWR85" s="306"/>
      <c r="BWS85" s="306"/>
      <c r="BWT85" s="306"/>
      <c r="BWU85" s="306"/>
      <c r="BWV85" s="306"/>
      <c r="BWW85" s="306"/>
      <c r="BWX85" s="306"/>
      <c r="BWY85" s="306"/>
      <c r="BWZ85" s="306"/>
      <c r="BXA85" s="306"/>
      <c r="BXB85" s="306"/>
      <c r="BXC85" s="306"/>
      <c r="BXD85" s="306"/>
      <c r="BXE85" s="306"/>
      <c r="BXF85" s="306"/>
      <c r="BXG85" s="306"/>
      <c r="BXH85" s="306"/>
      <c r="BXI85" s="306"/>
      <c r="BXJ85" s="306"/>
      <c r="BXK85" s="306"/>
      <c r="BXL85" s="306"/>
      <c r="BXM85" s="306"/>
      <c r="BXN85" s="306"/>
      <c r="BXO85" s="306"/>
      <c r="BXP85" s="306"/>
      <c r="BXQ85" s="306"/>
      <c r="BXR85" s="306"/>
      <c r="BXS85" s="306"/>
      <c r="BXT85" s="306"/>
      <c r="BXU85" s="306"/>
      <c r="BXV85" s="306"/>
      <c r="BXW85" s="306"/>
      <c r="BXX85" s="306"/>
      <c r="BXY85" s="306"/>
      <c r="BXZ85" s="306"/>
      <c r="BYA85" s="306"/>
      <c r="BYB85" s="306"/>
      <c r="BYC85" s="306"/>
      <c r="BYD85" s="306"/>
      <c r="BYE85" s="306"/>
      <c r="BYF85" s="306"/>
      <c r="BYG85" s="306"/>
      <c r="BYH85" s="306"/>
      <c r="BYI85" s="306"/>
      <c r="BYJ85" s="306"/>
      <c r="BYK85" s="306"/>
      <c r="BYL85" s="306"/>
      <c r="BYM85" s="306"/>
      <c r="BYN85" s="306"/>
      <c r="BYO85" s="306"/>
      <c r="BYP85" s="306"/>
      <c r="BYQ85" s="306"/>
      <c r="BYR85" s="306"/>
      <c r="BYS85" s="306"/>
      <c r="BYT85" s="306"/>
      <c r="BYU85" s="306"/>
      <c r="BYV85" s="306"/>
      <c r="BYW85" s="306"/>
      <c r="BYX85" s="306"/>
      <c r="BYY85" s="306"/>
      <c r="BYZ85" s="306"/>
      <c r="BZA85" s="306"/>
      <c r="BZB85" s="306"/>
      <c r="BZC85" s="306"/>
      <c r="BZD85" s="306"/>
      <c r="BZE85" s="306"/>
      <c r="BZF85" s="306"/>
      <c r="BZG85" s="306"/>
      <c r="BZH85" s="306"/>
      <c r="BZI85" s="306"/>
      <c r="BZJ85" s="306"/>
      <c r="BZK85" s="306"/>
      <c r="BZL85" s="306"/>
      <c r="BZM85" s="306"/>
      <c r="BZN85" s="306"/>
      <c r="BZO85" s="306"/>
      <c r="BZP85" s="306"/>
      <c r="BZQ85" s="306"/>
      <c r="BZR85" s="306"/>
      <c r="BZS85" s="306"/>
      <c r="BZT85" s="306"/>
      <c r="BZU85" s="306"/>
      <c r="BZV85" s="306"/>
      <c r="BZW85" s="306"/>
      <c r="BZX85" s="306"/>
      <c r="BZY85" s="306"/>
      <c r="BZZ85" s="306"/>
      <c r="CAA85" s="306"/>
      <c r="CAB85" s="306"/>
      <c r="CAC85" s="306"/>
      <c r="CAD85" s="306"/>
      <c r="CAE85" s="306"/>
      <c r="CAF85" s="306"/>
      <c r="CAG85" s="306"/>
      <c r="CAH85" s="306"/>
      <c r="CAI85" s="306"/>
      <c r="CAJ85" s="306"/>
      <c r="CAK85" s="306"/>
      <c r="CAL85" s="306"/>
      <c r="CAM85" s="306"/>
      <c r="CAN85" s="306"/>
      <c r="CAO85" s="306"/>
      <c r="CAP85" s="306"/>
      <c r="CAQ85" s="306"/>
      <c r="CAR85" s="306"/>
      <c r="CAS85" s="306"/>
      <c r="CAT85" s="306"/>
      <c r="CAU85" s="306"/>
      <c r="CAV85" s="306"/>
      <c r="CAW85" s="306"/>
      <c r="CAX85" s="306"/>
      <c r="CAY85" s="306"/>
      <c r="CAZ85" s="306"/>
      <c r="CBA85" s="306"/>
      <c r="CBB85" s="306"/>
      <c r="CBC85" s="306"/>
      <c r="CBD85" s="306"/>
      <c r="CBE85" s="306"/>
      <c r="CBF85" s="306"/>
      <c r="CBG85" s="306"/>
      <c r="CBH85" s="306"/>
      <c r="CBI85" s="306"/>
      <c r="CBJ85" s="306"/>
      <c r="CBK85" s="306"/>
      <c r="CBL85" s="306"/>
      <c r="CBM85" s="306"/>
      <c r="CBN85" s="306"/>
      <c r="CBO85" s="306"/>
      <c r="CBP85" s="306"/>
      <c r="CBQ85" s="306"/>
      <c r="CBR85" s="306"/>
      <c r="CBS85" s="306"/>
      <c r="CBT85" s="306"/>
      <c r="CBU85" s="306"/>
      <c r="CBV85" s="306"/>
      <c r="CBW85" s="306"/>
      <c r="CBX85" s="306"/>
      <c r="CBY85" s="306"/>
      <c r="CBZ85" s="306"/>
      <c r="CCA85" s="306"/>
      <c r="CCB85" s="306"/>
      <c r="CCC85" s="306"/>
      <c r="CCD85" s="306"/>
      <c r="CCE85" s="306"/>
      <c r="CCF85" s="306"/>
      <c r="CCG85" s="306"/>
      <c r="CCH85" s="306"/>
      <c r="CCI85" s="306"/>
      <c r="CCJ85" s="306"/>
      <c r="CCK85" s="306"/>
      <c r="CCL85" s="306"/>
      <c r="CCM85" s="306"/>
      <c r="CCN85" s="306"/>
      <c r="CCO85" s="306"/>
      <c r="CCP85" s="306"/>
      <c r="CCQ85" s="306"/>
      <c r="CCR85" s="306"/>
      <c r="CCS85" s="306"/>
      <c r="CCT85" s="306"/>
      <c r="CCU85" s="306"/>
      <c r="CCV85" s="306"/>
      <c r="CCW85" s="306"/>
      <c r="CCX85" s="306"/>
      <c r="CCY85" s="306"/>
      <c r="CCZ85" s="306"/>
      <c r="CDA85" s="306"/>
      <c r="CDB85" s="306"/>
      <c r="CDC85" s="306"/>
      <c r="CDD85" s="306"/>
      <c r="CDE85" s="306"/>
      <c r="CDF85" s="306"/>
      <c r="CDG85" s="306"/>
      <c r="CDH85" s="306"/>
      <c r="CDI85" s="306"/>
      <c r="CDJ85" s="306"/>
      <c r="CDK85" s="306"/>
      <c r="CDL85" s="306"/>
      <c r="CDM85" s="306"/>
      <c r="CDN85" s="306"/>
      <c r="CDO85" s="306"/>
      <c r="CDP85" s="306"/>
      <c r="CDQ85" s="306"/>
      <c r="CDR85" s="306"/>
      <c r="CDS85" s="306"/>
      <c r="CDT85" s="306"/>
      <c r="CDU85" s="306"/>
      <c r="CDV85" s="306"/>
      <c r="CDW85" s="306"/>
      <c r="CDX85" s="306"/>
      <c r="CDY85" s="306"/>
      <c r="CDZ85" s="306"/>
      <c r="CEA85" s="306"/>
      <c r="CEB85" s="306"/>
      <c r="CEC85" s="306"/>
      <c r="CED85" s="306"/>
      <c r="CEE85" s="306"/>
      <c r="CEF85" s="306"/>
      <c r="CEG85" s="306"/>
      <c r="CEH85" s="306"/>
      <c r="CEI85" s="306"/>
      <c r="CEJ85" s="306"/>
      <c r="CEK85" s="306"/>
      <c r="CEL85" s="306"/>
      <c r="CEM85" s="306"/>
      <c r="CEN85" s="306"/>
      <c r="CEO85" s="306"/>
      <c r="CEP85" s="306"/>
      <c r="CEQ85" s="306"/>
      <c r="CER85" s="306"/>
      <c r="CES85" s="306"/>
      <c r="CET85" s="306"/>
      <c r="CEU85" s="306"/>
      <c r="CEV85" s="306"/>
      <c r="CEW85" s="306"/>
      <c r="CEX85" s="306"/>
      <c r="CEY85" s="306"/>
      <c r="CEZ85" s="306"/>
      <c r="CFA85" s="306"/>
      <c r="CFB85" s="306"/>
      <c r="CFC85" s="306"/>
      <c r="CFD85" s="306"/>
      <c r="CFE85" s="306"/>
      <c r="CFF85" s="306"/>
      <c r="CFG85" s="306"/>
      <c r="CFH85" s="306"/>
      <c r="CFI85" s="306"/>
      <c r="CFJ85" s="306"/>
      <c r="CFK85" s="306"/>
      <c r="CFL85" s="306"/>
      <c r="CFM85" s="306"/>
      <c r="CFN85" s="306"/>
      <c r="CFO85" s="306"/>
      <c r="CFP85" s="306"/>
      <c r="CFQ85" s="306"/>
      <c r="CFR85" s="306"/>
      <c r="CFS85" s="306"/>
      <c r="CFT85" s="306"/>
      <c r="CFU85" s="306"/>
      <c r="CFV85" s="306"/>
      <c r="CFW85" s="306"/>
      <c r="CFX85" s="306"/>
      <c r="CFY85" s="306"/>
      <c r="CFZ85" s="306"/>
      <c r="CGA85" s="306"/>
      <c r="CGB85" s="306"/>
      <c r="CGC85" s="306"/>
      <c r="CGD85" s="306"/>
      <c r="CGE85" s="306"/>
      <c r="CGF85" s="306"/>
      <c r="CGG85" s="306"/>
      <c r="CGH85" s="306"/>
      <c r="CGI85" s="306"/>
      <c r="CGJ85" s="306"/>
      <c r="CGK85" s="306"/>
      <c r="CGL85" s="306"/>
      <c r="CGM85" s="306"/>
      <c r="CGN85" s="306"/>
      <c r="CGO85" s="306"/>
      <c r="CGP85" s="306"/>
      <c r="CGQ85" s="306"/>
      <c r="CGR85" s="306"/>
      <c r="CGS85" s="306"/>
      <c r="CGT85" s="306"/>
      <c r="CGU85" s="306"/>
      <c r="CGV85" s="306"/>
      <c r="CGW85" s="306"/>
      <c r="CGX85" s="306"/>
      <c r="CGY85" s="306"/>
      <c r="CGZ85" s="306"/>
      <c r="CHA85" s="306"/>
      <c r="CHB85" s="306"/>
      <c r="CHC85" s="306"/>
      <c r="CHD85" s="306"/>
      <c r="CHE85" s="306"/>
      <c r="CHF85" s="306"/>
      <c r="CHG85" s="306"/>
      <c r="CHH85" s="306"/>
      <c r="CHI85" s="306"/>
      <c r="CHJ85" s="306"/>
      <c r="CHK85" s="306"/>
      <c r="CHL85" s="306"/>
      <c r="CHM85" s="306"/>
      <c r="CHN85" s="306"/>
      <c r="CHO85" s="306"/>
      <c r="CHP85" s="306"/>
      <c r="CHQ85" s="306"/>
      <c r="CHR85" s="306"/>
      <c r="CHS85" s="306"/>
      <c r="CHT85" s="306"/>
      <c r="CHU85" s="306"/>
      <c r="CHV85" s="306"/>
      <c r="CHW85" s="306"/>
      <c r="CHX85" s="306"/>
      <c r="CHY85" s="306"/>
      <c r="CHZ85" s="306"/>
      <c r="CIA85" s="306"/>
      <c r="CIB85" s="306"/>
      <c r="CIC85" s="306"/>
      <c r="CID85" s="306"/>
      <c r="CIE85" s="306"/>
      <c r="CIF85" s="306"/>
      <c r="CIG85" s="306"/>
      <c r="CIH85" s="306"/>
      <c r="CII85" s="306"/>
      <c r="CIJ85" s="306"/>
      <c r="CIK85" s="306"/>
      <c r="CIL85" s="306"/>
      <c r="CIM85" s="306"/>
      <c r="CIN85" s="306"/>
      <c r="CIO85" s="306"/>
      <c r="CIP85" s="306"/>
      <c r="CIQ85" s="306"/>
      <c r="CIR85" s="306"/>
      <c r="CIS85" s="306"/>
      <c r="CIT85" s="306"/>
      <c r="CIU85" s="306"/>
      <c r="CIV85" s="306"/>
      <c r="CIW85" s="306"/>
      <c r="CIX85" s="306"/>
      <c r="CIY85" s="306"/>
      <c r="CIZ85" s="306"/>
      <c r="CJA85" s="306"/>
      <c r="CJB85" s="306"/>
      <c r="CJC85" s="306"/>
      <c r="CJD85" s="306"/>
      <c r="CJE85" s="306"/>
      <c r="CJF85" s="306"/>
      <c r="CJG85" s="306"/>
      <c r="CJH85" s="306"/>
      <c r="CJI85" s="306"/>
      <c r="CJJ85" s="306"/>
      <c r="CJK85" s="306"/>
      <c r="CJL85" s="306"/>
      <c r="CJM85" s="306"/>
      <c r="CJN85" s="306"/>
      <c r="CJO85" s="306"/>
      <c r="CJP85" s="306"/>
      <c r="CJQ85" s="306"/>
      <c r="CJR85" s="306"/>
      <c r="CJS85" s="306"/>
      <c r="CJT85" s="306"/>
      <c r="CJU85" s="306"/>
      <c r="CJV85" s="306"/>
      <c r="CJW85" s="306"/>
      <c r="CJX85" s="306"/>
      <c r="CJY85" s="306"/>
      <c r="CJZ85" s="306"/>
      <c r="CKA85" s="306"/>
      <c r="CKB85" s="306"/>
      <c r="CKC85" s="306"/>
      <c r="CKD85" s="306"/>
      <c r="CKE85" s="306"/>
      <c r="CKF85" s="306"/>
      <c r="CKG85" s="306"/>
      <c r="CKH85" s="306"/>
      <c r="CKI85" s="306"/>
      <c r="CKJ85" s="306"/>
      <c r="CKK85" s="306"/>
      <c r="CKL85" s="306"/>
      <c r="CKM85" s="306"/>
      <c r="CKN85" s="306"/>
      <c r="CKO85" s="306"/>
      <c r="CKP85" s="306"/>
      <c r="CKQ85" s="306"/>
      <c r="CKR85" s="306"/>
      <c r="CKS85" s="306"/>
      <c r="CKT85" s="306"/>
      <c r="CKU85" s="306"/>
      <c r="CKV85" s="306"/>
      <c r="CKW85" s="306"/>
      <c r="CKX85" s="306"/>
      <c r="CKY85" s="306"/>
      <c r="CKZ85" s="306"/>
      <c r="CLA85" s="306"/>
      <c r="CLB85" s="306"/>
      <c r="CLC85" s="306"/>
      <c r="CLD85" s="306"/>
      <c r="CLE85" s="306"/>
      <c r="CLF85" s="306"/>
      <c r="CLG85" s="306"/>
      <c r="CLH85" s="306"/>
      <c r="CLI85" s="306"/>
      <c r="CLJ85" s="306"/>
      <c r="CLK85" s="306"/>
      <c r="CLL85" s="306"/>
      <c r="CLM85" s="306"/>
      <c r="CLN85" s="306"/>
      <c r="CLO85" s="306"/>
      <c r="CLP85" s="306"/>
      <c r="CLQ85" s="306"/>
      <c r="CLR85" s="306"/>
      <c r="CLS85" s="306"/>
      <c r="CLT85" s="306"/>
      <c r="CLU85" s="306"/>
      <c r="CLV85" s="306"/>
      <c r="CLW85" s="306"/>
      <c r="CLX85" s="306"/>
      <c r="CLY85" s="306"/>
      <c r="CLZ85" s="306"/>
      <c r="CMA85" s="306"/>
      <c r="CMB85" s="306"/>
      <c r="CMC85" s="306"/>
      <c r="CMD85" s="306"/>
      <c r="CME85" s="306"/>
      <c r="CMF85" s="306"/>
      <c r="CMG85" s="306"/>
      <c r="CMH85" s="306"/>
      <c r="CMI85" s="306"/>
      <c r="CMJ85" s="306"/>
      <c r="CMK85" s="306"/>
      <c r="CML85" s="306"/>
      <c r="CMM85" s="306"/>
      <c r="CMN85" s="306"/>
      <c r="CMO85" s="306"/>
      <c r="CMP85" s="306"/>
      <c r="CMQ85" s="306"/>
      <c r="CMR85" s="306"/>
      <c r="CMS85" s="306"/>
      <c r="CMT85" s="306"/>
      <c r="CMU85" s="306"/>
      <c r="CMV85" s="306"/>
      <c r="CMW85" s="306"/>
      <c r="CMX85" s="306"/>
      <c r="CMY85" s="306"/>
      <c r="CMZ85" s="306"/>
      <c r="CNA85" s="306"/>
      <c r="CNB85" s="306"/>
      <c r="CNC85" s="306"/>
      <c r="CND85" s="306"/>
      <c r="CNE85" s="306"/>
      <c r="CNF85" s="306"/>
      <c r="CNG85" s="306"/>
      <c r="CNH85" s="306"/>
      <c r="CNI85" s="306"/>
      <c r="CNJ85" s="306"/>
      <c r="CNK85" s="306"/>
      <c r="CNL85" s="306"/>
      <c r="CNM85" s="306"/>
      <c r="CNN85" s="306"/>
      <c r="CNO85" s="306"/>
      <c r="CNP85" s="306"/>
      <c r="CNQ85" s="306"/>
      <c r="CNR85" s="306"/>
      <c r="CNS85" s="306"/>
      <c r="CNT85" s="306"/>
      <c r="CNU85" s="306"/>
      <c r="CNV85" s="306"/>
      <c r="CNW85" s="306"/>
      <c r="CNX85" s="306"/>
      <c r="CNY85" s="306"/>
      <c r="CNZ85" s="306"/>
      <c r="COA85" s="306"/>
      <c r="COB85" s="306"/>
      <c r="COC85" s="306"/>
      <c r="COD85" s="306"/>
      <c r="COE85" s="306"/>
      <c r="COF85" s="306"/>
      <c r="COG85" s="306"/>
      <c r="COH85" s="306"/>
      <c r="COI85" s="306"/>
      <c r="COJ85" s="306"/>
      <c r="COK85" s="306"/>
      <c r="COL85" s="306"/>
      <c r="COM85" s="306"/>
      <c r="CON85" s="306"/>
      <c r="COO85" s="306"/>
      <c r="COP85" s="306"/>
      <c r="COQ85" s="306"/>
      <c r="COR85" s="306"/>
      <c r="COS85" s="306"/>
      <c r="COT85" s="306"/>
      <c r="COU85" s="306"/>
      <c r="COV85" s="306"/>
      <c r="COW85" s="306"/>
      <c r="COX85" s="306"/>
      <c r="COY85" s="306"/>
      <c r="COZ85" s="306"/>
      <c r="CPA85" s="306"/>
      <c r="CPB85" s="306"/>
      <c r="CPC85" s="306"/>
      <c r="CPD85" s="306"/>
      <c r="CPE85" s="306"/>
      <c r="CPF85" s="306"/>
      <c r="CPG85" s="306"/>
      <c r="CPH85" s="306"/>
      <c r="CPI85" s="306"/>
      <c r="CPJ85" s="306"/>
      <c r="CPK85" s="306"/>
      <c r="CPL85" s="306"/>
      <c r="CPM85" s="306"/>
      <c r="CPN85" s="306"/>
      <c r="CPO85" s="306"/>
      <c r="CPP85" s="306"/>
      <c r="CPQ85" s="306"/>
      <c r="CPR85" s="306"/>
      <c r="CPS85" s="306"/>
      <c r="CPT85" s="306"/>
      <c r="CPU85" s="306"/>
      <c r="CPV85" s="306"/>
      <c r="CPW85" s="306"/>
      <c r="CPX85" s="306"/>
      <c r="CPY85" s="306"/>
      <c r="CPZ85" s="306"/>
      <c r="CQA85" s="306"/>
      <c r="CQB85" s="306"/>
      <c r="CQC85" s="306"/>
      <c r="CQD85" s="306"/>
      <c r="CQE85" s="306"/>
      <c r="CQF85" s="306"/>
      <c r="CQG85" s="306"/>
      <c r="CQH85" s="306"/>
      <c r="CQI85" s="306"/>
      <c r="CQJ85" s="306"/>
      <c r="CQK85" s="306"/>
      <c r="CQL85" s="306"/>
      <c r="CQM85" s="306"/>
      <c r="CQN85" s="306"/>
      <c r="CQO85" s="306"/>
      <c r="CQP85" s="306"/>
      <c r="CQQ85" s="306"/>
      <c r="CQR85" s="306"/>
      <c r="CQS85" s="306"/>
      <c r="CQT85" s="306"/>
      <c r="CQU85" s="306"/>
      <c r="CQV85" s="306"/>
      <c r="CQW85" s="306"/>
      <c r="CQX85" s="306"/>
      <c r="CQY85" s="306"/>
      <c r="CQZ85" s="306"/>
      <c r="CRA85" s="306"/>
      <c r="CRB85" s="306"/>
      <c r="CRC85" s="306"/>
      <c r="CRD85" s="306"/>
      <c r="CRE85" s="306"/>
      <c r="CRF85" s="306"/>
      <c r="CRG85" s="306"/>
      <c r="CRH85" s="306"/>
      <c r="CRI85" s="306"/>
      <c r="CRJ85" s="306"/>
      <c r="CRK85" s="306"/>
      <c r="CRL85" s="306"/>
      <c r="CRM85" s="306"/>
      <c r="CRN85" s="306"/>
      <c r="CRO85" s="306"/>
      <c r="CRP85" s="306"/>
      <c r="CRQ85" s="306"/>
      <c r="CRR85" s="306"/>
      <c r="CRS85" s="306"/>
      <c r="CRT85" s="306"/>
      <c r="CRU85" s="306"/>
      <c r="CRV85" s="306"/>
      <c r="CRW85" s="306"/>
      <c r="CRX85" s="306"/>
      <c r="CRY85" s="306"/>
      <c r="CRZ85" s="306"/>
      <c r="CSA85" s="306"/>
      <c r="CSB85" s="306"/>
      <c r="CSC85" s="306"/>
      <c r="CSD85" s="306"/>
      <c r="CSE85" s="306"/>
      <c r="CSF85" s="306"/>
      <c r="CSG85" s="306"/>
      <c r="CSH85" s="306"/>
      <c r="CSI85" s="306"/>
      <c r="CSJ85" s="306"/>
      <c r="CSK85" s="306"/>
      <c r="CSL85" s="306"/>
      <c r="CSM85" s="306"/>
      <c r="CSN85" s="306"/>
      <c r="CSO85" s="306"/>
      <c r="CSP85" s="306"/>
      <c r="CSQ85" s="306"/>
      <c r="CSR85" s="306"/>
      <c r="CSS85" s="306"/>
      <c r="CST85" s="306"/>
      <c r="CSU85" s="306"/>
      <c r="CSV85" s="306"/>
      <c r="CSW85" s="306"/>
      <c r="CSX85" s="306"/>
      <c r="CSY85" s="306"/>
      <c r="CSZ85" s="306"/>
      <c r="CTA85" s="306"/>
      <c r="CTB85" s="306"/>
      <c r="CTC85" s="306"/>
      <c r="CTD85" s="306"/>
      <c r="CTE85" s="306"/>
      <c r="CTF85" s="306"/>
      <c r="CTG85" s="306"/>
      <c r="CTH85" s="306"/>
      <c r="CTI85" s="306"/>
      <c r="CTJ85" s="306"/>
      <c r="CTK85" s="306"/>
      <c r="CTL85" s="306"/>
      <c r="CTM85" s="306"/>
      <c r="CTN85" s="306"/>
      <c r="CTO85" s="306"/>
      <c r="CTP85" s="306"/>
      <c r="CTQ85" s="306"/>
      <c r="CTR85" s="306"/>
      <c r="CTS85" s="306"/>
      <c r="CTT85" s="306"/>
      <c r="CTU85" s="306"/>
      <c r="CTV85" s="306"/>
      <c r="CTW85" s="306"/>
      <c r="CTX85" s="306"/>
      <c r="CTY85" s="306"/>
      <c r="CTZ85" s="306"/>
      <c r="CUA85" s="306"/>
      <c r="CUB85" s="306"/>
      <c r="CUC85" s="306"/>
      <c r="CUD85" s="306"/>
      <c r="CUE85" s="306"/>
      <c r="CUF85" s="306"/>
      <c r="CUG85" s="306"/>
      <c r="CUH85" s="306"/>
      <c r="CUI85" s="306"/>
      <c r="CUJ85" s="306"/>
      <c r="CUK85" s="306"/>
      <c r="CUL85" s="306"/>
      <c r="CUM85" s="306"/>
      <c r="CUN85" s="306"/>
      <c r="CUO85" s="306"/>
      <c r="CUP85" s="306"/>
      <c r="CUQ85" s="306"/>
      <c r="CUR85" s="306"/>
      <c r="CUS85" s="306"/>
      <c r="CUT85" s="306"/>
      <c r="CUU85" s="306"/>
      <c r="CUV85" s="306"/>
      <c r="CUW85" s="306"/>
      <c r="CUX85" s="306"/>
      <c r="CUY85" s="306"/>
      <c r="CUZ85" s="306"/>
      <c r="CVA85" s="306"/>
      <c r="CVB85" s="306"/>
      <c r="CVC85" s="306"/>
      <c r="CVD85" s="306"/>
      <c r="CVE85" s="306"/>
      <c r="CVF85" s="306"/>
      <c r="CVG85" s="306"/>
      <c r="CVH85" s="306"/>
      <c r="CVI85" s="306"/>
      <c r="CVJ85" s="306"/>
      <c r="CVK85" s="306"/>
      <c r="CVL85" s="306"/>
      <c r="CVM85" s="306"/>
      <c r="CVN85" s="306"/>
      <c r="CVO85" s="306"/>
      <c r="CVP85" s="306"/>
      <c r="CVQ85" s="306"/>
      <c r="CVR85" s="306"/>
      <c r="CVS85" s="306"/>
      <c r="CVT85" s="306"/>
      <c r="CVU85" s="306"/>
      <c r="CVV85" s="306"/>
      <c r="CVW85" s="306"/>
      <c r="CVX85" s="306"/>
      <c r="CVY85" s="306"/>
      <c r="CVZ85" s="306"/>
      <c r="CWA85" s="306"/>
      <c r="CWB85" s="306"/>
      <c r="CWC85" s="306"/>
      <c r="CWD85" s="306"/>
      <c r="CWE85" s="306"/>
      <c r="CWF85" s="306"/>
      <c r="CWG85" s="306"/>
      <c r="CWH85" s="306"/>
      <c r="CWI85" s="306"/>
      <c r="CWJ85" s="306"/>
      <c r="CWK85" s="306"/>
      <c r="CWL85" s="306"/>
      <c r="CWM85" s="306"/>
      <c r="CWN85" s="306"/>
      <c r="CWO85" s="306"/>
      <c r="CWP85" s="306"/>
      <c r="CWQ85" s="306"/>
      <c r="CWR85" s="306"/>
      <c r="CWS85" s="306"/>
      <c r="CWT85" s="306"/>
      <c r="CWU85" s="306"/>
      <c r="CWV85" s="306"/>
      <c r="CWW85" s="306"/>
      <c r="CWX85" s="306"/>
      <c r="CWY85" s="306"/>
      <c r="CWZ85" s="306"/>
      <c r="CXA85" s="306"/>
      <c r="CXB85" s="306"/>
      <c r="CXC85" s="306"/>
      <c r="CXD85" s="306"/>
      <c r="CXE85" s="306"/>
      <c r="CXF85" s="306"/>
      <c r="CXG85" s="306"/>
      <c r="CXH85" s="306"/>
      <c r="CXI85" s="306"/>
      <c r="CXJ85" s="306"/>
      <c r="CXK85" s="306"/>
      <c r="CXL85" s="306"/>
      <c r="CXM85" s="306"/>
      <c r="CXN85" s="306"/>
      <c r="CXO85" s="306"/>
      <c r="CXP85" s="306"/>
      <c r="CXQ85" s="306"/>
      <c r="CXR85" s="306"/>
      <c r="CXS85" s="306"/>
      <c r="CXT85" s="306"/>
      <c r="CXU85" s="306"/>
      <c r="CXV85" s="306"/>
      <c r="CXW85" s="306"/>
      <c r="CXX85" s="306"/>
      <c r="CXY85" s="306"/>
      <c r="CXZ85" s="306"/>
      <c r="CYA85" s="306"/>
      <c r="CYB85" s="306"/>
      <c r="CYC85" s="306"/>
      <c r="CYD85" s="306"/>
      <c r="CYE85" s="306"/>
      <c r="CYF85" s="306"/>
      <c r="CYG85" s="306"/>
      <c r="CYH85" s="306"/>
      <c r="CYI85" s="306"/>
      <c r="CYJ85" s="306"/>
      <c r="CYK85" s="306"/>
      <c r="CYL85" s="306"/>
      <c r="CYM85" s="306"/>
      <c r="CYN85" s="306"/>
      <c r="CYO85" s="306"/>
      <c r="CYP85" s="306"/>
      <c r="CYQ85" s="306"/>
      <c r="CYR85" s="306"/>
      <c r="CYS85" s="306"/>
      <c r="CYT85" s="306"/>
      <c r="CYU85" s="306"/>
      <c r="CYV85" s="306"/>
      <c r="CYW85" s="306"/>
      <c r="CYX85" s="306"/>
      <c r="CYY85" s="306"/>
      <c r="CYZ85" s="306"/>
      <c r="CZA85" s="306"/>
      <c r="CZB85" s="306"/>
      <c r="CZC85" s="306"/>
      <c r="CZD85" s="306"/>
      <c r="CZE85" s="306"/>
      <c r="CZF85" s="306"/>
      <c r="CZG85" s="306"/>
      <c r="CZH85" s="306"/>
      <c r="CZI85" s="306"/>
      <c r="CZJ85" s="306"/>
      <c r="CZK85" s="306"/>
      <c r="CZL85" s="306"/>
      <c r="CZM85" s="306"/>
      <c r="CZN85" s="306"/>
      <c r="CZO85" s="306"/>
      <c r="CZP85" s="306"/>
      <c r="CZQ85" s="306"/>
      <c r="CZR85" s="306"/>
      <c r="CZS85" s="306"/>
      <c r="CZT85" s="306"/>
      <c r="CZU85" s="306"/>
      <c r="CZV85" s="306"/>
      <c r="CZW85" s="306"/>
      <c r="CZX85" s="306"/>
      <c r="CZY85" s="306"/>
      <c r="CZZ85" s="306"/>
      <c r="DAA85" s="306"/>
      <c r="DAB85" s="306"/>
      <c r="DAC85" s="306"/>
      <c r="DAD85" s="306"/>
      <c r="DAE85" s="306"/>
      <c r="DAF85" s="306"/>
      <c r="DAG85" s="306"/>
      <c r="DAH85" s="306"/>
      <c r="DAI85" s="306"/>
      <c r="DAJ85" s="306"/>
      <c r="DAK85" s="306"/>
      <c r="DAL85" s="306"/>
      <c r="DAM85" s="306"/>
      <c r="DAN85" s="306"/>
      <c r="DAO85" s="306"/>
      <c r="DAP85" s="306"/>
      <c r="DAQ85" s="306"/>
      <c r="DAR85" s="306"/>
      <c r="DAS85" s="306"/>
      <c r="DAT85" s="306"/>
      <c r="DAU85" s="306"/>
      <c r="DAV85" s="306"/>
      <c r="DAW85" s="306"/>
      <c r="DAX85" s="306"/>
      <c r="DAY85" s="306"/>
      <c r="DAZ85" s="306"/>
      <c r="DBA85" s="306"/>
      <c r="DBB85" s="306"/>
      <c r="DBC85" s="306"/>
      <c r="DBD85" s="306"/>
      <c r="DBE85" s="306"/>
      <c r="DBF85" s="306"/>
      <c r="DBG85" s="306"/>
      <c r="DBH85" s="306"/>
      <c r="DBI85" s="306"/>
      <c r="DBJ85" s="306"/>
      <c r="DBK85" s="306"/>
      <c r="DBL85" s="306"/>
      <c r="DBM85" s="306"/>
      <c r="DBN85" s="306"/>
      <c r="DBO85" s="306"/>
      <c r="DBP85" s="306"/>
      <c r="DBQ85" s="306"/>
      <c r="DBR85" s="306"/>
      <c r="DBS85" s="306"/>
      <c r="DBT85" s="306"/>
      <c r="DBU85" s="306"/>
      <c r="DBV85" s="306"/>
      <c r="DBW85" s="306"/>
      <c r="DBX85" s="306"/>
      <c r="DBY85" s="306"/>
      <c r="DBZ85" s="306"/>
      <c r="DCA85" s="306"/>
      <c r="DCB85" s="306"/>
      <c r="DCC85" s="306"/>
      <c r="DCD85" s="306"/>
      <c r="DCE85" s="306"/>
      <c r="DCF85" s="306"/>
      <c r="DCG85" s="306"/>
      <c r="DCH85" s="306"/>
      <c r="DCI85" s="306"/>
      <c r="DCJ85" s="306"/>
      <c r="DCK85" s="306"/>
      <c r="DCL85" s="306"/>
      <c r="DCM85" s="306"/>
      <c r="DCN85" s="306"/>
      <c r="DCO85" s="306"/>
      <c r="DCP85" s="306"/>
      <c r="DCQ85" s="306"/>
      <c r="DCR85" s="306"/>
      <c r="DCS85" s="306"/>
      <c r="DCT85" s="306"/>
      <c r="DCU85" s="306"/>
      <c r="DCV85" s="306"/>
      <c r="DCW85" s="306"/>
      <c r="DCX85" s="306"/>
      <c r="DCY85" s="306"/>
      <c r="DCZ85" s="306"/>
      <c r="DDA85" s="306"/>
      <c r="DDB85" s="306"/>
      <c r="DDC85" s="306"/>
      <c r="DDD85" s="306"/>
      <c r="DDE85" s="306"/>
      <c r="DDF85" s="306"/>
      <c r="DDG85" s="306"/>
      <c r="DDH85" s="306"/>
      <c r="DDI85" s="306"/>
      <c r="DDJ85" s="306"/>
      <c r="DDK85" s="306"/>
      <c r="DDL85" s="306"/>
      <c r="DDM85" s="306"/>
      <c r="DDN85" s="306"/>
      <c r="DDO85" s="306"/>
      <c r="DDP85" s="306"/>
      <c r="DDQ85" s="306"/>
      <c r="DDR85" s="306"/>
      <c r="DDS85" s="306"/>
      <c r="DDT85" s="306"/>
      <c r="DDU85" s="306"/>
      <c r="DDV85" s="306"/>
      <c r="DDW85" s="306"/>
      <c r="DDX85" s="306"/>
      <c r="DDY85" s="306"/>
      <c r="DDZ85" s="306"/>
      <c r="DEA85" s="306"/>
      <c r="DEB85" s="306"/>
      <c r="DEC85" s="306"/>
      <c r="DED85" s="306"/>
      <c r="DEE85" s="306"/>
      <c r="DEF85" s="306"/>
      <c r="DEG85" s="306"/>
      <c r="DEH85" s="306"/>
      <c r="DEI85" s="306"/>
      <c r="DEJ85" s="306"/>
      <c r="DEK85" s="306"/>
      <c r="DEL85" s="306"/>
      <c r="DEM85" s="306"/>
      <c r="DEN85" s="306"/>
      <c r="DEO85" s="306"/>
      <c r="DEP85" s="306"/>
      <c r="DEQ85" s="306"/>
      <c r="DER85" s="306"/>
      <c r="DES85" s="306"/>
      <c r="DET85" s="306"/>
      <c r="DEU85" s="306"/>
      <c r="DEV85" s="306"/>
      <c r="DEW85" s="306"/>
      <c r="DEX85" s="306"/>
      <c r="DEY85" s="306"/>
      <c r="DEZ85" s="306"/>
      <c r="DFA85" s="306"/>
      <c r="DFB85" s="306"/>
      <c r="DFC85" s="306"/>
      <c r="DFD85" s="306"/>
      <c r="DFE85" s="306"/>
      <c r="DFF85" s="306"/>
      <c r="DFG85" s="306"/>
      <c r="DFH85" s="306"/>
      <c r="DFI85" s="306"/>
      <c r="DFJ85" s="306"/>
      <c r="DFK85" s="306"/>
      <c r="DFL85" s="306"/>
      <c r="DFM85" s="306"/>
      <c r="DFN85" s="306"/>
      <c r="DFO85" s="306"/>
      <c r="DFP85" s="306"/>
      <c r="DFQ85" s="306"/>
      <c r="DFR85" s="306"/>
      <c r="DFS85" s="306"/>
      <c r="DFT85" s="306"/>
      <c r="DFU85" s="306"/>
      <c r="DFV85" s="306"/>
      <c r="DFW85" s="306"/>
      <c r="DFX85" s="306"/>
      <c r="DFY85" s="306"/>
      <c r="DFZ85" s="306"/>
      <c r="DGA85" s="306"/>
      <c r="DGB85" s="306"/>
      <c r="DGC85" s="306"/>
      <c r="DGD85" s="306"/>
      <c r="DGE85" s="306"/>
      <c r="DGF85" s="306"/>
      <c r="DGG85" s="306"/>
      <c r="DGH85" s="306"/>
      <c r="DGI85" s="306"/>
      <c r="DGJ85" s="306"/>
      <c r="DGK85" s="306"/>
      <c r="DGL85" s="306"/>
      <c r="DGM85" s="306"/>
      <c r="DGN85" s="306"/>
      <c r="DGO85" s="306"/>
      <c r="DGP85" s="306"/>
      <c r="DGQ85" s="306"/>
      <c r="DGR85" s="306"/>
      <c r="DGS85" s="306"/>
      <c r="DGT85" s="306"/>
      <c r="DGU85" s="306"/>
      <c r="DGV85" s="306"/>
      <c r="DGW85" s="306"/>
      <c r="DGX85" s="306"/>
      <c r="DGY85" s="306"/>
      <c r="DGZ85" s="306"/>
      <c r="DHA85" s="306"/>
      <c r="DHB85" s="306"/>
      <c r="DHC85" s="306"/>
      <c r="DHD85" s="306"/>
      <c r="DHE85" s="306"/>
      <c r="DHF85" s="306"/>
      <c r="DHG85" s="306"/>
      <c r="DHH85" s="306"/>
      <c r="DHI85" s="306"/>
      <c r="DHJ85" s="306"/>
      <c r="DHK85" s="306"/>
      <c r="DHL85" s="306"/>
      <c r="DHM85" s="306"/>
      <c r="DHN85" s="306"/>
      <c r="DHO85" s="306"/>
      <c r="DHP85" s="306"/>
      <c r="DHQ85" s="306"/>
      <c r="DHR85" s="306"/>
      <c r="DHS85" s="306"/>
      <c r="DHT85" s="306"/>
      <c r="DHU85" s="306"/>
      <c r="DHV85" s="306"/>
      <c r="DHW85" s="306"/>
      <c r="DHX85" s="306"/>
      <c r="DHY85" s="306"/>
      <c r="DHZ85" s="306"/>
      <c r="DIA85" s="306"/>
      <c r="DIB85" s="306"/>
      <c r="DIC85" s="306"/>
      <c r="DID85" s="306"/>
      <c r="DIE85" s="306"/>
      <c r="DIF85" s="306"/>
      <c r="DIG85" s="306"/>
      <c r="DIH85" s="306"/>
      <c r="DII85" s="306"/>
      <c r="DIJ85" s="306"/>
      <c r="DIK85" s="306"/>
      <c r="DIL85" s="306"/>
      <c r="DIM85" s="306"/>
      <c r="DIN85" s="306"/>
      <c r="DIO85" s="306"/>
      <c r="DIP85" s="306"/>
      <c r="DIQ85" s="306"/>
      <c r="DIR85" s="306"/>
      <c r="DIS85" s="306"/>
      <c r="DIT85" s="306"/>
      <c r="DIU85" s="306"/>
      <c r="DIV85" s="306"/>
      <c r="DIW85" s="306"/>
      <c r="DIX85" s="306"/>
      <c r="DIY85" s="306"/>
      <c r="DIZ85" s="306"/>
      <c r="DJA85" s="306"/>
      <c r="DJB85" s="306"/>
      <c r="DJC85" s="306"/>
      <c r="DJD85" s="306"/>
      <c r="DJE85" s="306"/>
      <c r="DJF85" s="306"/>
      <c r="DJG85" s="306"/>
      <c r="DJH85" s="306"/>
      <c r="DJI85" s="306"/>
      <c r="DJJ85" s="306"/>
      <c r="DJK85" s="306"/>
      <c r="DJL85" s="306"/>
      <c r="DJM85" s="306"/>
      <c r="DJN85" s="306"/>
      <c r="DJO85" s="306"/>
      <c r="DJP85" s="306"/>
      <c r="DJQ85" s="306"/>
      <c r="DJR85" s="306"/>
      <c r="DJS85" s="306"/>
      <c r="DJT85" s="306"/>
      <c r="DJU85" s="306"/>
      <c r="DJV85" s="306"/>
      <c r="DJW85" s="306"/>
      <c r="DJX85" s="306"/>
      <c r="DJY85" s="306"/>
      <c r="DJZ85" s="306"/>
      <c r="DKA85" s="306"/>
      <c r="DKB85" s="306"/>
      <c r="DKC85" s="306"/>
      <c r="DKD85" s="306"/>
      <c r="DKE85" s="306"/>
      <c r="DKF85" s="306"/>
      <c r="DKG85" s="306"/>
      <c r="DKH85" s="306"/>
      <c r="DKI85" s="306"/>
      <c r="DKJ85" s="306"/>
      <c r="DKK85" s="306"/>
      <c r="DKL85" s="306"/>
      <c r="DKM85" s="306"/>
      <c r="DKN85" s="306"/>
      <c r="DKO85" s="306"/>
      <c r="DKP85" s="306"/>
      <c r="DKQ85" s="306"/>
      <c r="DKR85" s="306"/>
      <c r="DKS85" s="306"/>
      <c r="DKT85" s="306"/>
      <c r="DKU85" s="306"/>
      <c r="DKV85" s="306"/>
      <c r="DKW85" s="306"/>
      <c r="DKX85" s="306"/>
      <c r="DKY85" s="306"/>
      <c r="DKZ85" s="306"/>
      <c r="DLA85" s="306"/>
      <c r="DLB85" s="306"/>
      <c r="DLC85" s="306"/>
      <c r="DLD85" s="306"/>
      <c r="DLE85" s="306"/>
      <c r="DLF85" s="306"/>
      <c r="DLG85" s="306"/>
      <c r="DLH85" s="306"/>
      <c r="DLI85" s="306"/>
      <c r="DLJ85" s="306"/>
      <c r="DLK85" s="306"/>
      <c r="DLL85" s="306"/>
      <c r="DLM85" s="306"/>
      <c r="DLN85" s="306"/>
      <c r="DLO85" s="306"/>
      <c r="DLP85" s="306"/>
      <c r="DLQ85" s="306"/>
      <c r="DLR85" s="306"/>
      <c r="DLS85" s="306"/>
      <c r="DLT85" s="306"/>
      <c r="DLU85" s="306"/>
      <c r="DLV85" s="306"/>
      <c r="DLW85" s="306"/>
      <c r="DLX85" s="306"/>
      <c r="DLY85" s="306"/>
      <c r="DLZ85" s="306"/>
      <c r="DMA85" s="306"/>
      <c r="DMB85" s="306"/>
      <c r="DMC85" s="306"/>
      <c r="DMD85" s="306"/>
      <c r="DME85" s="306"/>
      <c r="DMF85" s="306"/>
      <c r="DMG85" s="306"/>
      <c r="DMH85" s="306"/>
      <c r="DMI85" s="306"/>
      <c r="DMJ85" s="306"/>
      <c r="DMK85" s="306"/>
      <c r="DML85" s="306"/>
      <c r="DMM85" s="306"/>
      <c r="DMN85" s="306"/>
      <c r="DMO85" s="306"/>
      <c r="DMP85" s="306"/>
      <c r="DMQ85" s="306"/>
      <c r="DMR85" s="306"/>
      <c r="DMS85" s="306"/>
      <c r="DMT85" s="306"/>
      <c r="DMU85" s="306"/>
      <c r="DMV85" s="306"/>
      <c r="DMW85" s="306"/>
      <c r="DMX85" s="306"/>
      <c r="DMY85" s="306"/>
      <c r="DMZ85" s="306"/>
      <c r="DNA85" s="306"/>
      <c r="DNB85" s="306"/>
      <c r="DNC85" s="306"/>
      <c r="DND85" s="306"/>
      <c r="DNE85" s="306"/>
      <c r="DNF85" s="306"/>
      <c r="DNG85" s="306"/>
      <c r="DNH85" s="306"/>
      <c r="DNI85" s="306"/>
      <c r="DNJ85" s="306"/>
      <c r="DNK85" s="306"/>
      <c r="DNL85" s="306"/>
      <c r="DNM85" s="306"/>
      <c r="DNN85" s="306"/>
      <c r="DNO85" s="306"/>
      <c r="DNP85" s="306"/>
      <c r="DNQ85" s="306"/>
      <c r="DNR85" s="306"/>
      <c r="DNS85" s="306"/>
      <c r="DNT85" s="306"/>
      <c r="DNU85" s="306"/>
      <c r="DNV85" s="306"/>
      <c r="DNW85" s="306"/>
      <c r="DNX85" s="306"/>
      <c r="DNY85" s="306"/>
      <c r="DNZ85" s="306"/>
      <c r="DOA85" s="306"/>
      <c r="DOB85" s="306"/>
      <c r="DOC85" s="306"/>
      <c r="DOD85" s="306"/>
      <c r="DOE85" s="306"/>
      <c r="DOF85" s="306"/>
      <c r="DOG85" s="306"/>
      <c r="DOH85" s="306"/>
      <c r="DOI85" s="306"/>
      <c r="DOJ85" s="306"/>
      <c r="DOK85" s="306"/>
      <c r="DOL85" s="306"/>
      <c r="DOM85" s="306"/>
      <c r="DON85" s="306"/>
      <c r="DOO85" s="306"/>
      <c r="DOP85" s="306"/>
      <c r="DOQ85" s="306"/>
      <c r="DOR85" s="306"/>
      <c r="DOS85" s="306"/>
      <c r="DOT85" s="306"/>
      <c r="DOU85" s="306"/>
      <c r="DOV85" s="306"/>
      <c r="DOW85" s="306"/>
      <c r="DOX85" s="306"/>
      <c r="DOY85" s="306"/>
      <c r="DOZ85" s="306"/>
      <c r="DPA85" s="306"/>
      <c r="DPB85" s="306"/>
      <c r="DPC85" s="306"/>
      <c r="DPD85" s="306"/>
      <c r="DPE85" s="306"/>
      <c r="DPF85" s="306"/>
      <c r="DPG85" s="306"/>
      <c r="DPH85" s="306"/>
      <c r="DPI85" s="306"/>
      <c r="DPJ85" s="306"/>
      <c r="DPK85" s="306"/>
      <c r="DPL85" s="306"/>
      <c r="DPM85" s="306"/>
      <c r="DPN85" s="306"/>
      <c r="DPO85" s="306"/>
      <c r="DPP85" s="306"/>
      <c r="DPQ85" s="306"/>
      <c r="DPR85" s="306"/>
      <c r="DPS85" s="306"/>
      <c r="DPT85" s="306"/>
      <c r="DPU85" s="306"/>
      <c r="DPV85" s="306"/>
      <c r="DPW85" s="306"/>
      <c r="DPX85" s="306"/>
      <c r="DPY85" s="306"/>
      <c r="DPZ85" s="306"/>
      <c r="DQA85" s="306"/>
      <c r="DQB85" s="306"/>
      <c r="DQC85" s="306"/>
      <c r="DQD85" s="306"/>
      <c r="DQE85" s="306"/>
      <c r="DQF85" s="306"/>
      <c r="DQG85" s="306"/>
      <c r="DQH85" s="306"/>
      <c r="DQI85" s="306"/>
      <c r="DQJ85" s="306"/>
      <c r="DQK85" s="306"/>
      <c r="DQL85" s="306"/>
      <c r="DQM85" s="306"/>
      <c r="DQN85" s="306"/>
      <c r="DQO85" s="306"/>
      <c r="DQP85" s="306"/>
      <c r="DQQ85" s="306"/>
      <c r="DQR85" s="306"/>
      <c r="DQS85" s="306"/>
      <c r="DQT85" s="306"/>
      <c r="DQU85" s="306"/>
      <c r="DQV85" s="306"/>
      <c r="DQW85" s="306"/>
      <c r="DQX85" s="306"/>
      <c r="DQY85" s="306"/>
      <c r="DQZ85" s="306"/>
      <c r="DRA85" s="306"/>
      <c r="DRB85" s="306"/>
      <c r="DRC85" s="306"/>
      <c r="DRD85" s="306"/>
      <c r="DRE85" s="306"/>
      <c r="DRF85" s="306"/>
      <c r="DRG85" s="306"/>
      <c r="DRH85" s="306"/>
      <c r="DRI85" s="306"/>
      <c r="DRJ85" s="306"/>
      <c r="DRK85" s="306"/>
      <c r="DRL85" s="306"/>
      <c r="DRM85" s="306"/>
      <c r="DRN85" s="306"/>
      <c r="DRO85" s="306"/>
      <c r="DRP85" s="306"/>
      <c r="DRQ85" s="306"/>
      <c r="DRR85" s="306"/>
      <c r="DRS85" s="306"/>
      <c r="DRT85" s="306"/>
      <c r="DRU85" s="306"/>
      <c r="DRV85" s="306"/>
      <c r="DRW85" s="306"/>
      <c r="DRX85" s="306"/>
      <c r="DRY85" s="306"/>
      <c r="DRZ85" s="306"/>
      <c r="DSA85" s="306"/>
      <c r="DSB85" s="306"/>
      <c r="DSC85" s="306"/>
      <c r="DSD85" s="306"/>
      <c r="DSE85" s="306"/>
      <c r="DSF85" s="306"/>
      <c r="DSG85" s="306"/>
      <c r="DSH85" s="306"/>
      <c r="DSI85" s="306"/>
      <c r="DSJ85" s="306"/>
      <c r="DSK85" s="306"/>
      <c r="DSL85" s="306"/>
      <c r="DSM85" s="306"/>
      <c r="DSN85" s="306"/>
      <c r="DSO85" s="306"/>
      <c r="DSP85" s="306"/>
      <c r="DSQ85" s="306"/>
      <c r="DSR85" s="306"/>
      <c r="DSS85" s="306"/>
      <c r="DST85" s="306"/>
      <c r="DSU85" s="306"/>
      <c r="DSV85" s="306"/>
      <c r="DSW85" s="306"/>
      <c r="DSX85" s="306"/>
      <c r="DSY85" s="306"/>
      <c r="DSZ85" s="306"/>
      <c r="DTA85" s="306"/>
      <c r="DTB85" s="306"/>
      <c r="DTC85" s="306"/>
      <c r="DTD85" s="306"/>
      <c r="DTE85" s="306"/>
      <c r="DTF85" s="306"/>
      <c r="DTG85" s="306"/>
      <c r="DTH85" s="306"/>
      <c r="DTI85" s="306"/>
      <c r="DTJ85" s="306"/>
      <c r="DTK85" s="306"/>
      <c r="DTL85" s="306"/>
      <c r="DTM85" s="306"/>
      <c r="DTN85" s="306"/>
      <c r="DTO85" s="306"/>
      <c r="DTP85" s="306"/>
      <c r="DTQ85" s="306"/>
      <c r="DTR85" s="306"/>
      <c r="DTS85" s="306"/>
      <c r="DTT85" s="306"/>
      <c r="DTU85" s="306"/>
      <c r="DTV85" s="306"/>
      <c r="DTW85" s="306"/>
      <c r="DTX85" s="306"/>
      <c r="DTY85" s="306"/>
      <c r="DTZ85" s="306"/>
      <c r="DUA85" s="306"/>
      <c r="DUB85" s="306"/>
      <c r="DUC85" s="306"/>
      <c r="DUD85" s="306"/>
      <c r="DUE85" s="306"/>
      <c r="DUF85" s="306"/>
      <c r="DUG85" s="306"/>
      <c r="DUH85" s="306"/>
      <c r="DUI85" s="306"/>
      <c r="DUJ85" s="306"/>
      <c r="DUK85" s="306"/>
      <c r="DUL85" s="306"/>
      <c r="DUM85" s="306"/>
      <c r="DUN85" s="306"/>
      <c r="DUO85" s="306"/>
      <c r="DUP85" s="306"/>
      <c r="DUQ85" s="306"/>
      <c r="DUR85" s="306"/>
      <c r="DUS85" s="306"/>
      <c r="DUT85" s="306"/>
      <c r="DUU85" s="306"/>
      <c r="DUV85" s="306"/>
      <c r="DUW85" s="306"/>
      <c r="DUX85" s="306"/>
      <c r="DUY85" s="306"/>
      <c r="DUZ85" s="306"/>
      <c r="DVA85" s="306"/>
      <c r="DVB85" s="306"/>
      <c r="DVC85" s="306"/>
      <c r="DVD85" s="306"/>
      <c r="DVE85" s="306"/>
      <c r="DVF85" s="306"/>
      <c r="DVG85" s="306"/>
      <c r="DVH85" s="306"/>
      <c r="DVI85" s="306"/>
      <c r="DVJ85" s="306"/>
      <c r="DVK85" s="306"/>
      <c r="DVL85" s="306"/>
      <c r="DVM85" s="306"/>
      <c r="DVN85" s="306"/>
      <c r="DVO85" s="306"/>
      <c r="DVP85" s="306"/>
      <c r="DVQ85" s="306"/>
      <c r="DVR85" s="306"/>
      <c r="DVS85" s="306"/>
      <c r="DVT85" s="306"/>
      <c r="DVU85" s="306"/>
      <c r="DVV85" s="306"/>
      <c r="DVW85" s="306"/>
      <c r="DVX85" s="306"/>
      <c r="DVY85" s="306"/>
      <c r="DVZ85" s="306"/>
      <c r="DWA85" s="306"/>
      <c r="DWB85" s="306"/>
      <c r="DWC85" s="306"/>
      <c r="DWD85" s="306"/>
      <c r="DWE85" s="306"/>
      <c r="DWF85" s="306"/>
      <c r="DWG85" s="306"/>
      <c r="DWH85" s="306"/>
      <c r="DWI85" s="306"/>
      <c r="DWJ85" s="306"/>
      <c r="DWK85" s="306"/>
      <c r="DWL85" s="306"/>
      <c r="DWM85" s="306"/>
      <c r="DWN85" s="306"/>
      <c r="DWO85" s="306"/>
      <c r="DWP85" s="306"/>
      <c r="DWQ85" s="306"/>
      <c r="DWR85" s="306"/>
      <c r="DWS85" s="306"/>
      <c r="DWT85" s="306"/>
      <c r="DWU85" s="306"/>
      <c r="DWV85" s="306"/>
      <c r="DWW85" s="306"/>
      <c r="DWX85" s="306"/>
      <c r="DWY85" s="306"/>
      <c r="DWZ85" s="306"/>
      <c r="DXA85" s="306"/>
      <c r="DXB85" s="306"/>
      <c r="DXC85" s="306"/>
      <c r="DXD85" s="306"/>
      <c r="DXE85" s="306"/>
      <c r="DXF85" s="306"/>
      <c r="DXG85" s="306"/>
      <c r="DXH85" s="306"/>
      <c r="DXI85" s="306"/>
      <c r="DXJ85" s="306"/>
      <c r="DXK85" s="306"/>
      <c r="DXL85" s="306"/>
      <c r="DXM85" s="306"/>
      <c r="DXN85" s="306"/>
      <c r="DXO85" s="306"/>
      <c r="DXP85" s="306"/>
      <c r="DXQ85" s="306"/>
      <c r="DXR85" s="306"/>
      <c r="DXS85" s="306"/>
      <c r="DXT85" s="306"/>
      <c r="DXU85" s="306"/>
      <c r="DXV85" s="306"/>
      <c r="DXW85" s="306"/>
      <c r="DXX85" s="306"/>
      <c r="DXY85" s="306"/>
      <c r="DXZ85" s="306"/>
      <c r="DYA85" s="306"/>
      <c r="DYB85" s="306"/>
      <c r="DYC85" s="306"/>
      <c r="DYD85" s="306"/>
      <c r="DYE85" s="306"/>
      <c r="DYF85" s="306"/>
      <c r="DYG85" s="306"/>
      <c r="DYH85" s="306"/>
      <c r="DYI85" s="306"/>
      <c r="DYJ85" s="306"/>
      <c r="DYK85" s="306"/>
      <c r="DYL85" s="306"/>
      <c r="DYM85" s="306"/>
      <c r="DYN85" s="306"/>
      <c r="DYO85" s="306"/>
      <c r="DYP85" s="306"/>
      <c r="DYQ85" s="306"/>
      <c r="DYR85" s="306"/>
      <c r="DYS85" s="306"/>
      <c r="DYT85" s="306"/>
      <c r="DYU85" s="306"/>
      <c r="DYV85" s="306"/>
      <c r="DYW85" s="306"/>
      <c r="DYX85" s="306"/>
      <c r="DYY85" s="306"/>
      <c r="DYZ85" s="306"/>
      <c r="DZA85" s="306"/>
      <c r="DZB85" s="306"/>
      <c r="DZC85" s="306"/>
      <c r="DZD85" s="306"/>
      <c r="DZE85" s="306"/>
      <c r="DZF85" s="306"/>
      <c r="DZG85" s="306"/>
      <c r="DZH85" s="306"/>
      <c r="DZI85" s="306"/>
      <c r="DZJ85" s="306"/>
      <c r="DZK85" s="306"/>
      <c r="DZL85" s="306"/>
      <c r="DZM85" s="306"/>
      <c r="DZN85" s="306"/>
      <c r="DZO85" s="306"/>
      <c r="DZP85" s="306"/>
      <c r="DZQ85" s="306"/>
      <c r="DZR85" s="306"/>
      <c r="DZS85" s="306"/>
      <c r="DZT85" s="306"/>
      <c r="DZU85" s="306"/>
      <c r="DZV85" s="306"/>
      <c r="DZW85" s="306"/>
      <c r="DZX85" s="306"/>
      <c r="DZY85" s="306"/>
      <c r="DZZ85" s="306"/>
      <c r="EAA85" s="306"/>
      <c r="EAB85" s="306"/>
      <c r="EAC85" s="306"/>
      <c r="EAD85" s="306"/>
      <c r="EAE85" s="306"/>
      <c r="EAF85" s="306"/>
      <c r="EAG85" s="306"/>
      <c r="EAH85" s="306"/>
      <c r="EAI85" s="306"/>
      <c r="EAJ85" s="306"/>
      <c r="EAK85" s="306"/>
      <c r="EAL85" s="306"/>
      <c r="EAM85" s="306"/>
      <c r="EAN85" s="306"/>
      <c r="EAO85" s="306"/>
      <c r="EAP85" s="306"/>
      <c r="EAQ85" s="306"/>
      <c r="EAR85" s="306"/>
      <c r="EAS85" s="306"/>
      <c r="EAT85" s="306"/>
      <c r="EAU85" s="306"/>
      <c r="EAV85" s="306"/>
      <c r="EAW85" s="306"/>
      <c r="EAX85" s="306"/>
      <c r="EAY85" s="306"/>
      <c r="EAZ85" s="306"/>
      <c r="EBA85" s="306"/>
      <c r="EBB85" s="306"/>
      <c r="EBC85" s="306"/>
      <c r="EBD85" s="306"/>
      <c r="EBE85" s="306"/>
      <c r="EBF85" s="306"/>
      <c r="EBG85" s="306"/>
      <c r="EBH85" s="306"/>
      <c r="EBI85" s="306"/>
      <c r="EBJ85" s="306"/>
      <c r="EBK85" s="306"/>
      <c r="EBL85" s="306"/>
      <c r="EBM85" s="306"/>
      <c r="EBN85" s="306"/>
      <c r="EBO85" s="306"/>
      <c r="EBP85" s="306"/>
      <c r="EBQ85" s="306"/>
      <c r="EBR85" s="306"/>
      <c r="EBS85" s="306"/>
      <c r="EBT85" s="306"/>
      <c r="EBU85" s="306"/>
      <c r="EBV85" s="306"/>
      <c r="EBW85" s="306"/>
      <c r="EBX85" s="306"/>
      <c r="EBY85" s="306"/>
      <c r="EBZ85" s="306"/>
      <c r="ECA85" s="306"/>
      <c r="ECB85" s="306"/>
      <c r="ECC85" s="306"/>
      <c r="ECD85" s="306"/>
      <c r="ECE85" s="306"/>
      <c r="ECF85" s="306"/>
      <c r="ECG85" s="306"/>
      <c r="ECH85" s="306"/>
      <c r="ECI85" s="306"/>
      <c r="ECJ85" s="306"/>
      <c r="ECK85" s="306"/>
      <c r="ECL85" s="306"/>
      <c r="ECM85" s="306"/>
      <c r="ECN85" s="306"/>
      <c r="ECO85" s="306"/>
      <c r="ECP85" s="306"/>
      <c r="ECQ85" s="306"/>
      <c r="ECR85" s="306"/>
      <c r="ECS85" s="306"/>
      <c r="ECT85" s="306"/>
      <c r="ECU85" s="306"/>
      <c r="ECV85" s="306"/>
      <c r="ECW85" s="306"/>
      <c r="ECX85" s="306"/>
      <c r="ECY85" s="306"/>
      <c r="ECZ85" s="306"/>
      <c r="EDA85" s="306"/>
      <c r="EDB85" s="306"/>
      <c r="EDC85" s="306"/>
      <c r="EDD85" s="306"/>
      <c r="EDE85" s="306"/>
      <c r="EDF85" s="306"/>
      <c r="EDG85" s="306"/>
      <c r="EDH85" s="306"/>
      <c r="EDI85" s="306"/>
      <c r="EDJ85" s="306"/>
      <c r="EDK85" s="306"/>
      <c r="EDL85" s="306"/>
      <c r="EDM85" s="306"/>
      <c r="EDN85" s="306"/>
      <c r="EDO85" s="306"/>
      <c r="EDP85" s="306"/>
      <c r="EDQ85" s="306"/>
      <c r="EDR85" s="306"/>
      <c r="EDS85" s="306"/>
      <c r="EDT85" s="306"/>
      <c r="EDU85" s="306"/>
      <c r="EDV85" s="306"/>
      <c r="EDW85" s="306"/>
      <c r="EDX85" s="306"/>
      <c r="EDY85" s="306"/>
      <c r="EDZ85" s="306"/>
      <c r="EEA85" s="306"/>
      <c r="EEB85" s="306"/>
      <c r="EEC85" s="306"/>
      <c r="EED85" s="306"/>
      <c r="EEE85" s="306"/>
      <c r="EEF85" s="306"/>
      <c r="EEG85" s="306"/>
      <c r="EEH85" s="306"/>
      <c r="EEI85" s="306"/>
      <c r="EEJ85" s="306"/>
      <c r="EEK85" s="306"/>
      <c r="EEL85" s="306"/>
      <c r="EEM85" s="306"/>
      <c r="EEN85" s="306"/>
      <c r="EEO85" s="306"/>
      <c r="EEP85" s="306"/>
      <c r="EEQ85" s="306"/>
      <c r="EER85" s="306"/>
      <c r="EES85" s="306"/>
      <c r="EET85" s="306"/>
      <c r="EEU85" s="306"/>
      <c r="EEV85" s="306"/>
      <c r="EEW85" s="306"/>
      <c r="EEX85" s="306"/>
      <c r="EEY85" s="306"/>
      <c r="EEZ85" s="306"/>
      <c r="EFA85" s="306"/>
      <c r="EFB85" s="306"/>
      <c r="EFC85" s="306"/>
      <c r="EFD85" s="306"/>
      <c r="EFE85" s="306"/>
      <c r="EFF85" s="306"/>
      <c r="EFG85" s="306"/>
      <c r="EFH85" s="306"/>
      <c r="EFI85" s="306"/>
      <c r="EFJ85" s="306"/>
      <c r="EFK85" s="306"/>
      <c r="EFL85" s="306"/>
      <c r="EFM85" s="306"/>
      <c r="EFN85" s="306"/>
      <c r="EFO85" s="306"/>
      <c r="EFP85" s="306"/>
      <c r="EFQ85" s="306"/>
      <c r="EFR85" s="306"/>
      <c r="EFS85" s="306"/>
      <c r="EFT85" s="306"/>
      <c r="EFU85" s="306"/>
      <c r="EFV85" s="306"/>
      <c r="EFW85" s="306"/>
      <c r="EFX85" s="306"/>
      <c r="EFY85" s="306"/>
      <c r="EFZ85" s="306"/>
      <c r="EGA85" s="306"/>
      <c r="EGB85" s="306"/>
      <c r="EGC85" s="306"/>
      <c r="EGD85" s="306"/>
      <c r="EGE85" s="306"/>
      <c r="EGF85" s="306"/>
      <c r="EGG85" s="306"/>
      <c r="EGH85" s="306"/>
      <c r="EGI85" s="306"/>
      <c r="EGJ85" s="306"/>
      <c r="EGK85" s="306"/>
      <c r="EGL85" s="306"/>
      <c r="EGM85" s="306"/>
      <c r="EGN85" s="306"/>
      <c r="EGO85" s="306"/>
      <c r="EGP85" s="306"/>
      <c r="EGQ85" s="306"/>
      <c r="EGR85" s="306"/>
      <c r="EGS85" s="306"/>
      <c r="EGT85" s="306"/>
      <c r="EGU85" s="306"/>
      <c r="EGV85" s="306"/>
      <c r="EGW85" s="306"/>
      <c r="EGX85" s="306"/>
      <c r="EGY85" s="306"/>
      <c r="EGZ85" s="306"/>
      <c r="EHA85" s="306"/>
      <c r="EHB85" s="306"/>
      <c r="EHC85" s="306"/>
      <c r="EHD85" s="306"/>
      <c r="EHE85" s="306"/>
      <c r="EHF85" s="306"/>
      <c r="EHG85" s="306"/>
      <c r="EHH85" s="306"/>
      <c r="EHI85" s="306"/>
      <c r="EHJ85" s="306"/>
      <c r="EHK85" s="306"/>
      <c r="EHL85" s="306"/>
      <c r="EHM85" s="306"/>
      <c r="EHN85" s="306"/>
      <c r="EHO85" s="306"/>
      <c r="EHP85" s="306"/>
      <c r="EHQ85" s="306"/>
      <c r="EHR85" s="306"/>
      <c r="EHS85" s="306"/>
      <c r="EHT85" s="306"/>
      <c r="EHU85" s="306"/>
      <c r="EHV85" s="306"/>
      <c r="EHW85" s="306"/>
      <c r="EHX85" s="306"/>
      <c r="EHY85" s="306"/>
      <c r="EHZ85" s="306"/>
      <c r="EIA85" s="306"/>
      <c r="EIB85" s="306"/>
      <c r="EIC85" s="306"/>
      <c r="EID85" s="306"/>
      <c r="EIE85" s="306"/>
      <c r="EIF85" s="306"/>
      <c r="EIG85" s="306"/>
      <c r="EIH85" s="306"/>
      <c r="EII85" s="306"/>
      <c r="EIJ85" s="306"/>
      <c r="EIK85" s="306"/>
      <c r="EIL85" s="306"/>
      <c r="EIM85" s="306"/>
      <c r="EIN85" s="306"/>
      <c r="EIO85" s="306"/>
      <c r="EIP85" s="306"/>
      <c r="EIQ85" s="306"/>
      <c r="EIR85" s="306"/>
      <c r="EIS85" s="306"/>
      <c r="EIT85" s="306"/>
      <c r="EIU85" s="306"/>
      <c r="EIV85" s="306"/>
      <c r="EIW85" s="306"/>
      <c r="EIX85" s="306"/>
      <c r="EIY85" s="306"/>
      <c r="EIZ85" s="306"/>
      <c r="EJA85" s="306"/>
      <c r="EJB85" s="306"/>
      <c r="EJC85" s="306"/>
      <c r="EJD85" s="306"/>
      <c r="EJE85" s="306"/>
      <c r="EJF85" s="306"/>
      <c r="EJG85" s="306"/>
      <c r="EJH85" s="306"/>
      <c r="EJI85" s="306"/>
      <c r="EJJ85" s="306"/>
      <c r="EJK85" s="306"/>
      <c r="EJL85" s="306"/>
      <c r="EJM85" s="306"/>
      <c r="EJN85" s="306"/>
      <c r="EJO85" s="306"/>
      <c r="EJP85" s="306"/>
      <c r="EJQ85" s="306"/>
      <c r="EJR85" s="306"/>
      <c r="EJS85" s="306"/>
      <c r="EJT85" s="306"/>
      <c r="EJU85" s="306"/>
      <c r="EJV85" s="306"/>
      <c r="EJW85" s="306"/>
      <c r="EJX85" s="306"/>
      <c r="EJY85" s="306"/>
      <c r="EJZ85" s="306"/>
      <c r="EKA85" s="306"/>
      <c r="EKB85" s="306"/>
      <c r="EKC85" s="306"/>
      <c r="EKD85" s="306"/>
      <c r="EKE85" s="306"/>
      <c r="EKF85" s="306"/>
      <c r="EKG85" s="306"/>
      <c r="EKH85" s="306"/>
      <c r="EKI85" s="306"/>
      <c r="EKJ85" s="306"/>
      <c r="EKK85" s="306"/>
      <c r="EKL85" s="306"/>
      <c r="EKM85" s="306"/>
      <c r="EKN85" s="306"/>
      <c r="EKO85" s="306"/>
      <c r="EKP85" s="306"/>
      <c r="EKQ85" s="306"/>
      <c r="EKR85" s="306"/>
      <c r="EKS85" s="306"/>
      <c r="EKT85" s="306"/>
      <c r="EKU85" s="306"/>
      <c r="EKV85" s="306"/>
      <c r="EKW85" s="306"/>
      <c r="EKX85" s="306"/>
      <c r="EKY85" s="306"/>
      <c r="EKZ85" s="306"/>
      <c r="ELA85" s="306"/>
      <c r="ELB85" s="306"/>
      <c r="ELC85" s="306"/>
      <c r="ELD85" s="306"/>
      <c r="ELE85" s="306"/>
      <c r="ELF85" s="306"/>
      <c r="ELG85" s="306"/>
      <c r="ELH85" s="306"/>
      <c r="ELI85" s="306"/>
      <c r="ELJ85" s="306"/>
      <c r="ELK85" s="306"/>
      <c r="ELL85" s="306"/>
      <c r="ELM85" s="306"/>
      <c r="ELN85" s="306"/>
      <c r="ELO85" s="306"/>
      <c r="ELP85" s="306"/>
      <c r="ELQ85" s="306"/>
      <c r="ELR85" s="306"/>
      <c r="ELS85" s="306"/>
      <c r="ELT85" s="306"/>
      <c r="ELU85" s="306"/>
      <c r="ELV85" s="306"/>
      <c r="ELW85" s="306"/>
      <c r="ELX85" s="306"/>
      <c r="ELY85" s="306"/>
      <c r="ELZ85" s="306"/>
      <c r="EMA85" s="306"/>
      <c r="EMB85" s="306"/>
      <c r="EMC85" s="306"/>
      <c r="EMD85" s="306"/>
      <c r="EME85" s="306"/>
      <c r="EMF85" s="306"/>
      <c r="EMG85" s="306"/>
      <c r="EMH85" s="306"/>
      <c r="EMI85" s="306"/>
      <c r="EMJ85" s="306"/>
      <c r="EMK85" s="306"/>
      <c r="EML85" s="306"/>
      <c r="EMM85" s="306"/>
      <c r="EMN85" s="306"/>
      <c r="EMO85" s="306"/>
      <c r="EMP85" s="306"/>
      <c r="EMQ85" s="306"/>
      <c r="EMR85" s="306"/>
      <c r="EMS85" s="306"/>
      <c r="EMT85" s="306"/>
      <c r="EMU85" s="306"/>
      <c r="EMV85" s="306"/>
      <c r="EMW85" s="306"/>
      <c r="EMX85" s="306"/>
      <c r="EMY85" s="306"/>
      <c r="EMZ85" s="306"/>
      <c r="ENA85" s="306"/>
      <c r="ENB85" s="306"/>
      <c r="ENC85" s="306"/>
      <c r="END85" s="306"/>
      <c r="ENE85" s="306"/>
      <c r="ENF85" s="306"/>
      <c r="ENG85" s="306"/>
      <c r="ENH85" s="306"/>
      <c r="ENI85" s="306"/>
      <c r="ENJ85" s="306"/>
      <c r="ENK85" s="306"/>
      <c r="ENL85" s="306"/>
      <c r="ENM85" s="306"/>
      <c r="ENN85" s="306"/>
      <c r="ENO85" s="306"/>
      <c r="ENP85" s="306"/>
      <c r="ENQ85" s="306"/>
      <c r="ENR85" s="306"/>
      <c r="ENS85" s="306"/>
      <c r="ENT85" s="306"/>
      <c r="ENU85" s="306"/>
      <c r="ENV85" s="306"/>
      <c r="ENW85" s="306"/>
      <c r="ENX85" s="306"/>
      <c r="ENY85" s="306"/>
      <c r="ENZ85" s="306"/>
      <c r="EOA85" s="306"/>
      <c r="EOB85" s="306"/>
      <c r="EOC85" s="306"/>
      <c r="EOD85" s="306"/>
      <c r="EOE85" s="306"/>
      <c r="EOF85" s="306"/>
      <c r="EOG85" s="306"/>
      <c r="EOH85" s="306"/>
      <c r="EOI85" s="306"/>
      <c r="EOJ85" s="306"/>
      <c r="EOK85" s="306"/>
      <c r="EOL85" s="306"/>
      <c r="EOM85" s="306"/>
      <c r="EON85" s="306"/>
      <c r="EOO85" s="306"/>
      <c r="EOP85" s="306"/>
      <c r="EOQ85" s="306"/>
      <c r="EOR85" s="306"/>
      <c r="EOS85" s="306"/>
      <c r="EOT85" s="306"/>
      <c r="EOU85" s="306"/>
      <c r="EOV85" s="306"/>
      <c r="EOW85" s="306"/>
      <c r="EOX85" s="306"/>
      <c r="EOY85" s="306"/>
      <c r="EOZ85" s="306"/>
      <c r="EPA85" s="306"/>
      <c r="EPB85" s="306"/>
      <c r="EPC85" s="306"/>
      <c r="EPD85" s="306"/>
      <c r="EPE85" s="306"/>
      <c r="EPF85" s="306"/>
      <c r="EPG85" s="306"/>
      <c r="EPH85" s="306"/>
      <c r="EPI85" s="306"/>
      <c r="EPJ85" s="306"/>
      <c r="EPK85" s="306"/>
      <c r="EPL85" s="306"/>
      <c r="EPM85" s="306"/>
      <c r="EPN85" s="306"/>
      <c r="EPO85" s="306"/>
      <c r="EPP85" s="306"/>
      <c r="EPQ85" s="306"/>
      <c r="EPR85" s="306"/>
      <c r="EPS85" s="306"/>
      <c r="EPT85" s="306"/>
      <c r="EPU85" s="306"/>
      <c r="EPV85" s="306"/>
      <c r="EPW85" s="306"/>
      <c r="EPX85" s="306"/>
      <c r="EPY85" s="306"/>
      <c r="EPZ85" s="306"/>
      <c r="EQA85" s="306"/>
      <c r="EQB85" s="306"/>
      <c r="EQC85" s="306"/>
      <c r="EQD85" s="306"/>
      <c r="EQE85" s="306"/>
      <c r="EQF85" s="306"/>
      <c r="EQG85" s="306"/>
      <c r="EQH85" s="306"/>
      <c r="EQI85" s="306"/>
      <c r="EQJ85" s="306"/>
      <c r="EQK85" s="306"/>
      <c r="EQL85" s="306"/>
      <c r="EQM85" s="306"/>
      <c r="EQN85" s="306"/>
      <c r="EQO85" s="306"/>
      <c r="EQP85" s="306"/>
      <c r="EQQ85" s="306"/>
      <c r="EQR85" s="306"/>
      <c r="EQS85" s="306"/>
      <c r="EQT85" s="306"/>
      <c r="EQU85" s="306"/>
      <c r="EQV85" s="306"/>
      <c r="EQW85" s="306"/>
      <c r="EQX85" s="306"/>
      <c r="EQY85" s="306"/>
      <c r="EQZ85" s="306"/>
      <c r="ERA85" s="306"/>
      <c r="ERB85" s="306"/>
      <c r="ERC85" s="306"/>
      <c r="ERD85" s="306"/>
      <c r="ERE85" s="306"/>
      <c r="ERF85" s="306"/>
      <c r="ERG85" s="306"/>
      <c r="ERH85" s="306"/>
      <c r="ERI85" s="306"/>
      <c r="ERJ85" s="306"/>
      <c r="ERK85" s="306"/>
      <c r="ERL85" s="306"/>
      <c r="ERM85" s="306"/>
      <c r="ERN85" s="306"/>
      <c r="ERO85" s="306"/>
      <c r="ERP85" s="306"/>
      <c r="ERQ85" s="306"/>
      <c r="ERR85" s="306"/>
      <c r="ERS85" s="306"/>
      <c r="ERT85" s="306"/>
      <c r="ERU85" s="306"/>
      <c r="ERV85" s="306"/>
      <c r="ERW85" s="306"/>
      <c r="ERX85" s="306"/>
      <c r="ERY85" s="306"/>
      <c r="ERZ85" s="306"/>
      <c r="ESA85" s="306"/>
      <c r="ESB85" s="306"/>
      <c r="ESC85" s="306"/>
      <c r="ESD85" s="306"/>
      <c r="ESE85" s="306"/>
      <c r="ESF85" s="306"/>
      <c r="ESG85" s="306"/>
      <c r="ESH85" s="306"/>
      <c r="ESI85" s="306"/>
      <c r="ESJ85" s="306"/>
      <c r="ESK85" s="306"/>
      <c r="ESL85" s="306"/>
      <c r="ESM85" s="306"/>
      <c r="ESN85" s="306"/>
      <c r="ESO85" s="306"/>
      <c r="ESP85" s="306"/>
      <c r="ESQ85" s="306"/>
      <c r="ESR85" s="306"/>
      <c r="ESS85" s="306"/>
      <c r="EST85" s="306"/>
      <c r="ESU85" s="306"/>
      <c r="ESV85" s="306"/>
      <c r="ESW85" s="306"/>
      <c r="ESX85" s="306"/>
      <c r="ESY85" s="306"/>
      <c r="ESZ85" s="306"/>
      <c r="ETA85" s="306"/>
      <c r="ETB85" s="306"/>
      <c r="ETC85" s="306"/>
      <c r="ETD85" s="306"/>
      <c r="ETE85" s="306"/>
      <c r="ETF85" s="306"/>
      <c r="ETG85" s="306"/>
      <c r="ETH85" s="306"/>
      <c r="ETI85" s="306"/>
      <c r="ETJ85" s="306"/>
      <c r="ETK85" s="306"/>
      <c r="ETL85" s="306"/>
      <c r="ETM85" s="306"/>
      <c r="ETN85" s="306"/>
      <c r="ETO85" s="306"/>
      <c r="ETP85" s="306"/>
      <c r="ETQ85" s="306"/>
      <c r="ETR85" s="306"/>
      <c r="ETS85" s="306"/>
      <c r="ETT85" s="306"/>
      <c r="ETU85" s="306"/>
      <c r="ETV85" s="306"/>
      <c r="ETW85" s="306"/>
      <c r="ETX85" s="306"/>
      <c r="ETY85" s="306"/>
      <c r="ETZ85" s="306"/>
      <c r="EUA85" s="306"/>
      <c r="EUB85" s="306"/>
      <c r="EUC85" s="306"/>
      <c r="EUD85" s="306"/>
      <c r="EUE85" s="306"/>
      <c r="EUF85" s="306"/>
      <c r="EUG85" s="306"/>
      <c r="EUH85" s="306"/>
      <c r="EUI85" s="306"/>
      <c r="EUJ85" s="306"/>
      <c r="EUK85" s="306"/>
      <c r="EUL85" s="306"/>
      <c r="EUM85" s="306"/>
      <c r="EUN85" s="306"/>
      <c r="EUO85" s="306"/>
      <c r="EUP85" s="306"/>
      <c r="EUQ85" s="306"/>
      <c r="EUR85" s="306"/>
      <c r="EUS85" s="306"/>
      <c r="EUT85" s="306"/>
      <c r="EUU85" s="306"/>
      <c r="EUV85" s="306"/>
      <c r="EUW85" s="306"/>
      <c r="EUX85" s="306"/>
      <c r="EUY85" s="306"/>
      <c r="EUZ85" s="306"/>
      <c r="EVA85" s="306"/>
      <c r="EVB85" s="306"/>
      <c r="EVC85" s="306"/>
      <c r="EVD85" s="306"/>
      <c r="EVE85" s="306"/>
      <c r="EVF85" s="306"/>
      <c r="EVG85" s="306"/>
      <c r="EVH85" s="306"/>
      <c r="EVI85" s="306"/>
      <c r="EVJ85" s="306"/>
      <c r="EVK85" s="306"/>
      <c r="EVL85" s="306"/>
      <c r="EVM85" s="306"/>
      <c r="EVN85" s="306"/>
      <c r="EVO85" s="306"/>
      <c r="EVP85" s="306"/>
      <c r="EVQ85" s="306"/>
      <c r="EVR85" s="306"/>
      <c r="EVS85" s="306"/>
      <c r="EVT85" s="306"/>
      <c r="EVU85" s="306"/>
      <c r="EVV85" s="306"/>
      <c r="EVW85" s="306"/>
      <c r="EVX85" s="306"/>
      <c r="EVY85" s="306"/>
      <c r="EVZ85" s="306"/>
      <c r="EWA85" s="306"/>
      <c r="EWB85" s="306"/>
      <c r="EWC85" s="306"/>
      <c r="EWD85" s="306"/>
      <c r="EWE85" s="306"/>
      <c r="EWF85" s="306"/>
      <c r="EWG85" s="306"/>
      <c r="EWH85" s="306"/>
      <c r="EWI85" s="306"/>
      <c r="EWJ85" s="306"/>
      <c r="EWK85" s="306"/>
      <c r="EWL85" s="306"/>
      <c r="EWM85" s="306"/>
      <c r="EWN85" s="306"/>
      <c r="EWO85" s="306"/>
      <c r="EWP85" s="306"/>
      <c r="EWQ85" s="306"/>
      <c r="EWR85" s="306"/>
      <c r="EWS85" s="306"/>
      <c r="EWT85" s="306"/>
      <c r="EWU85" s="306"/>
      <c r="EWV85" s="306"/>
      <c r="EWW85" s="306"/>
      <c r="EWX85" s="306"/>
      <c r="EWY85" s="306"/>
      <c r="EWZ85" s="306"/>
      <c r="EXA85" s="306"/>
      <c r="EXB85" s="306"/>
      <c r="EXC85" s="306"/>
      <c r="EXD85" s="306"/>
      <c r="EXE85" s="306"/>
      <c r="EXF85" s="306"/>
      <c r="EXG85" s="306"/>
      <c r="EXH85" s="306"/>
      <c r="EXI85" s="306"/>
      <c r="EXJ85" s="306"/>
      <c r="EXK85" s="306"/>
      <c r="EXL85" s="306"/>
      <c r="EXM85" s="306"/>
      <c r="EXN85" s="306"/>
      <c r="EXO85" s="306"/>
      <c r="EXP85" s="306"/>
      <c r="EXQ85" s="306"/>
      <c r="EXR85" s="306"/>
      <c r="EXS85" s="306"/>
      <c r="EXT85" s="306"/>
      <c r="EXU85" s="306"/>
      <c r="EXV85" s="306"/>
      <c r="EXW85" s="306"/>
      <c r="EXX85" s="306"/>
      <c r="EXY85" s="306"/>
      <c r="EXZ85" s="306"/>
      <c r="EYA85" s="306"/>
      <c r="EYB85" s="306"/>
      <c r="EYC85" s="306"/>
      <c r="EYD85" s="306"/>
      <c r="EYE85" s="306"/>
      <c r="EYF85" s="306"/>
      <c r="EYG85" s="306"/>
      <c r="EYH85" s="306"/>
      <c r="EYI85" s="306"/>
      <c r="EYJ85" s="306"/>
      <c r="EYK85" s="306"/>
      <c r="EYL85" s="306"/>
      <c r="EYM85" s="306"/>
      <c r="EYN85" s="306"/>
      <c r="EYO85" s="306"/>
      <c r="EYP85" s="306"/>
      <c r="EYQ85" s="306"/>
      <c r="EYR85" s="306"/>
      <c r="EYS85" s="306"/>
      <c r="EYT85" s="306"/>
      <c r="EYU85" s="306"/>
      <c r="EYV85" s="306"/>
      <c r="EYW85" s="306"/>
      <c r="EYX85" s="306"/>
      <c r="EYY85" s="306"/>
      <c r="EYZ85" s="306"/>
      <c r="EZA85" s="306"/>
      <c r="EZB85" s="306"/>
      <c r="EZC85" s="306"/>
      <c r="EZD85" s="306"/>
      <c r="EZE85" s="306"/>
      <c r="EZF85" s="306"/>
      <c r="EZG85" s="306"/>
      <c r="EZH85" s="306"/>
      <c r="EZI85" s="306"/>
      <c r="EZJ85" s="306"/>
      <c r="EZK85" s="306"/>
      <c r="EZL85" s="306"/>
      <c r="EZM85" s="306"/>
      <c r="EZN85" s="306"/>
      <c r="EZO85" s="306"/>
      <c r="EZP85" s="306"/>
      <c r="EZQ85" s="306"/>
      <c r="EZR85" s="306"/>
      <c r="EZS85" s="306"/>
      <c r="EZT85" s="306"/>
      <c r="EZU85" s="306"/>
      <c r="EZV85" s="306"/>
      <c r="EZW85" s="306"/>
      <c r="EZX85" s="306"/>
      <c r="EZY85" s="306"/>
      <c r="EZZ85" s="306"/>
      <c r="FAA85" s="306"/>
      <c r="FAB85" s="306"/>
      <c r="FAC85" s="306"/>
      <c r="FAD85" s="306"/>
      <c r="FAE85" s="306"/>
      <c r="FAF85" s="306"/>
      <c r="FAG85" s="306"/>
      <c r="FAH85" s="306"/>
      <c r="FAI85" s="306"/>
      <c r="FAJ85" s="306"/>
      <c r="FAK85" s="306"/>
      <c r="FAL85" s="306"/>
      <c r="FAM85" s="306"/>
      <c r="FAN85" s="306"/>
      <c r="FAO85" s="306"/>
      <c r="FAP85" s="306"/>
      <c r="FAQ85" s="306"/>
      <c r="FAR85" s="306"/>
      <c r="FAS85" s="306"/>
      <c r="FAT85" s="306"/>
      <c r="FAU85" s="306"/>
      <c r="FAV85" s="306"/>
      <c r="FAW85" s="306"/>
      <c r="FAX85" s="306"/>
      <c r="FAY85" s="306"/>
      <c r="FAZ85" s="306"/>
      <c r="FBA85" s="306"/>
      <c r="FBB85" s="306"/>
      <c r="FBC85" s="306"/>
      <c r="FBD85" s="306"/>
      <c r="FBE85" s="306"/>
      <c r="FBF85" s="306"/>
      <c r="FBG85" s="306"/>
      <c r="FBH85" s="306"/>
      <c r="FBI85" s="306"/>
      <c r="FBJ85" s="306"/>
      <c r="FBK85" s="306"/>
      <c r="FBL85" s="306"/>
      <c r="FBM85" s="306"/>
      <c r="FBN85" s="306"/>
      <c r="FBO85" s="306"/>
      <c r="FBP85" s="306"/>
      <c r="FBQ85" s="306"/>
      <c r="FBR85" s="306"/>
      <c r="FBS85" s="306"/>
      <c r="FBT85" s="306"/>
      <c r="FBU85" s="306"/>
      <c r="FBV85" s="306"/>
      <c r="FBW85" s="306"/>
      <c r="FBX85" s="306"/>
      <c r="FBY85" s="306"/>
      <c r="FBZ85" s="306"/>
      <c r="FCA85" s="306"/>
      <c r="FCB85" s="306"/>
      <c r="FCC85" s="306"/>
      <c r="FCD85" s="306"/>
      <c r="FCE85" s="306"/>
      <c r="FCF85" s="306"/>
      <c r="FCG85" s="306"/>
      <c r="FCH85" s="306"/>
      <c r="FCI85" s="306"/>
      <c r="FCJ85" s="306"/>
      <c r="FCK85" s="306"/>
      <c r="FCL85" s="306"/>
      <c r="FCM85" s="306"/>
      <c r="FCN85" s="306"/>
      <c r="FCO85" s="306"/>
      <c r="FCP85" s="306"/>
      <c r="FCQ85" s="306"/>
      <c r="FCR85" s="306"/>
      <c r="FCS85" s="306"/>
      <c r="FCT85" s="306"/>
      <c r="FCU85" s="306"/>
      <c r="FCV85" s="306"/>
      <c r="FCW85" s="306"/>
      <c r="FCX85" s="306"/>
      <c r="FCY85" s="306"/>
      <c r="FCZ85" s="306"/>
      <c r="FDA85" s="306"/>
      <c r="FDB85" s="306"/>
      <c r="FDC85" s="306"/>
      <c r="FDD85" s="306"/>
      <c r="FDE85" s="306"/>
      <c r="FDF85" s="306"/>
      <c r="FDG85" s="306"/>
      <c r="FDH85" s="306"/>
      <c r="FDI85" s="306"/>
      <c r="FDJ85" s="306"/>
      <c r="FDK85" s="306"/>
      <c r="FDL85" s="306"/>
      <c r="FDM85" s="306"/>
      <c r="FDN85" s="306"/>
      <c r="FDO85" s="306"/>
      <c r="FDP85" s="306"/>
      <c r="FDQ85" s="306"/>
      <c r="FDR85" s="306"/>
      <c r="FDS85" s="306"/>
      <c r="FDT85" s="306"/>
      <c r="FDU85" s="306"/>
      <c r="FDV85" s="306"/>
      <c r="FDW85" s="306"/>
      <c r="FDX85" s="306"/>
      <c r="FDY85" s="306"/>
      <c r="FDZ85" s="306"/>
      <c r="FEA85" s="306"/>
      <c r="FEB85" s="306"/>
      <c r="FEC85" s="306"/>
      <c r="FED85" s="306"/>
      <c r="FEE85" s="306"/>
      <c r="FEF85" s="306"/>
      <c r="FEG85" s="306"/>
      <c r="FEH85" s="306"/>
      <c r="FEI85" s="306"/>
      <c r="FEJ85" s="306"/>
      <c r="FEK85" s="306"/>
      <c r="FEL85" s="306"/>
      <c r="FEM85" s="306"/>
      <c r="FEN85" s="306"/>
      <c r="FEO85" s="306"/>
      <c r="FEP85" s="306"/>
      <c r="FEQ85" s="306"/>
      <c r="FER85" s="306"/>
      <c r="FES85" s="306"/>
      <c r="FET85" s="306"/>
      <c r="FEU85" s="306"/>
      <c r="FEV85" s="306"/>
      <c r="FEW85" s="306"/>
      <c r="FEX85" s="306"/>
      <c r="FEY85" s="306"/>
      <c r="FEZ85" s="306"/>
      <c r="FFA85" s="306"/>
      <c r="FFB85" s="306"/>
      <c r="FFC85" s="306"/>
      <c r="FFD85" s="306"/>
      <c r="FFE85" s="306"/>
      <c r="FFF85" s="306"/>
      <c r="FFG85" s="306"/>
      <c r="FFH85" s="306"/>
      <c r="FFI85" s="306"/>
      <c r="FFJ85" s="306"/>
      <c r="FFK85" s="306"/>
      <c r="FFL85" s="306"/>
      <c r="FFM85" s="306"/>
      <c r="FFN85" s="306"/>
      <c r="FFO85" s="306"/>
      <c r="FFP85" s="306"/>
      <c r="FFQ85" s="306"/>
      <c r="FFR85" s="306"/>
      <c r="FFS85" s="306"/>
      <c r="FFT85" s="306"/>
      <c r="FFU85" s="306"/>
      <c r="FFV85" s="306"/>
      <c r="FFW85" s="306"/>
      <c r="FFX85" s="306"/>
      <c r="FFY85" s="306"/>
      <c r="FFZ85" s="306"/>
      <c r="FGA85" s="306"/>
      <c r="FGB85" s="306"/>
      <c r="FGC85" s="306"/>
      <c r="FGD85" s="306"/>
      <c r="FGE85" s="306"/>
      <c r="FGF85" s="306"/>
      <c r="FGG85" s="306"/>
      <c r="FGH85" s="306"/>
      <c r="FGI85" s="306"/>
      <c r="FGJ85" s="306"/>
      <c r="FGK85" s="306"/>
      <c r="FGL85" s="306"/>
      <c r="FGM85" s="306"/>
      <c r="FGN85" s="306"/>
      <c r="FGO85" s="306"/>
      <c r="FGP85" s="306"/>
      <c r="FGQ85" s="306"/>
      <c r="FGR85" s="306"/>
      <c r="FGS85" s="306"/>
      <c r="FGT85" s="306"/>
      <c r="FGU85" s="306"/>
      <c r="FGV85" s="306"/>
      <c r="FGW85" s="306"/>
      <c r="FGX85" s="306"/>
      <c r="FGY85" s="306"/>
      <c r="FGZ85" s="306"/>
      <c r="FHA85" s="306"/>
      <c r="FHB85" s="306"/>
      <c r="FHC85" s="306"/>
      <c r="FHD85" s="306"/>
      <c r="FHE85" s="306"/>
      <c r="FHF85" s="306"/>
      <c r="FHG85" s="306"/>
      <c r="FHH85" s="306"/>
      <c r="FHI85" s="306"/>
      <c r="FHJ85" s="306"/>
      <c r="FHK85" s="306"/>
      <c r="FHL85" s="306"/>
      <c r="FHM85" s="306"/>
      <c r="FHN85" s="306"/>
      <c r="FHO85" s="306"/>
      <c r="FHP85" s="306"/>
      <c r="FHQ85" s="306"/>
      <c r="FHR85" s="306"/>
      <c r="FHS85" s="306"/>
      <c r="FHT85" s="306"/>
      <c r="FHU85" s="306"/>
      <c r="FHV85" s="306"/>
      <c r="FHW85" s="306"/>
      <c r="FHX85" s="306"/>
      <c r="FHY85" s="306"/>
      <c r="FHZ85" s="306"/>
      <c r="FIA85" s="306"/>
      <c r="FIB85" s="306"/>
      <c r="FIC85" s="306"/>
      <c r="FID85" s="306"/>
      <c r="FIE85" s="306"/>
      <c r="FIF85" s="306"/>
      <c r="FIG85" s="306"/>
      <c r="FIH85" s="306"/>
      <c r="FII85" s="306"/>
      <c r="FIJ85" s="306"/>
      <c r="FIK85" s="306"/>
      <c r="FIL85" s="306"/>
      <c r="FIM85" s="306"/>
      <c r="FIN85" s="306"/>
      <c r="FIO85" s="306"/>
      <c r="FIP85" s="306"/>
      <c r="FIQ85" s="306"/>
      <c r="FIR85" s="306"/>
      <c r="FIS85" s="306"/>
      <c r="FIT85" s="306"/>
      <c r="FIU85" s="306"/>
      <c r="FIV85" s="306"/>
      <c r="FIW85" s="306"/>
      <c r="FIX85" s="306"/>
      <c r="FIY85" s="306"/>
      <c r="FIZ85" s="306"/>
      <c r="FJA85" s="306"/>
      <c r="FJB85" s="306"/>
      <c r="FJC85" s="306"/>
      <c r="FJD85" s="306"/>
      <c r="FJE85" s="306"/>
      <c r="FJF85" s="306"/>
      <c r="FJG85" s="306"/>
      <c r="FJH85" s="306"/>
      <c r="FJI85" s="306"/>
      <c r="FJJ85" s="306"/>
      <c r="FJK85" s="306"/>
      <c r="FJL85" s="306"/>
      <c r="FJM85" s="306"/>
      <c r="FJN85" s="306"/>
      <c r="FJO85" s="306"/>
      <c r="FJP85" s="306"/>
      <c r="FJQ85" s="306"/>
      <c r="FJR85" s="306"/>
      <c r="FJS85" s="306"/>
      <c r="FJT85" s="306"/>
      <c r="FJU85" s="306"/>
      <c r="FJV85" s="306"/>
      <c r="FJW85" s="306"/>
      <c r="FJX85" s="306"/>
      <c r="FJY85" s="306"/>
      <c r="FJZ85" s="306"/>
      <c r="FKA85" s="306"/>
      <c r="FKB85" s="306"/>
      <c r="FKC85" s="306"/>
      <c r="FKD85" s="306"/>
      <c r="FKE85" s="306"/>
      <c r="FKF85" s="306"/>
      <c r="FKG85" s="306"/>
      <c r="FKH85" s="306"/>
      <c r="FKI85" s="306"/>
      <c r="FKJ85" s="306"/>
      <c r="FKK85" s="306"/>
      <c r="FKL85" s="306"/>
      <c r="FKM85" s="306"/>
      <c r="FKN85" s="306"/>
      <c r="FKO85" s="306"/>
      <c r="FKP85" s="306"/>
      <c r="FKQ85" s="306"/>
      <c r="FKR85" s="306"/>
      <c r="FKS85" s="306"/>
      <c r="FKT85" s="306"/>
      <c r="FKU85" s="306"/>
      <c r="FKV85" s="306"/>
      <c r="FKW85" s="306"/>
      <c r="FKX85" s="306"/>
      <c r="FKY85" s="306"/>
      <c r="FKZ85" s="306"/>
      <c r="FLA85" s="306"/>
      <c r="FLB85" s="306"/>
      <c r="FLC85" s="306"/>
      <c r="FLD85" s="306"/>
      <c r="FLE85" s="306"/>
      <c r="FLF85" s="306"/>
      <c r="FLG85" s="306"/>
      <c r="FLH85" s="306"/>
      <c r="FLI85" s="306"/>
      <c r="FLJ85" s="306"/>
      <c r="FLK85" s="306"/>
      <c r="FLL85" s="306"/>
      <c r="FLM85" s="306"/>
      <c r="FLN85" s="306"/>
      <c r="FLO85" s="306"/>
      <c r="FLP85" s="306"/>
      <c r="FLQ85" s="306"/>
      <c r="FLR85" s="306"/>
      <c r="FLS85" s="306"/>
      <c r="FLT85" s="306"/>
      <c r="FLU85" s="306"/>
      <c r="FLV85" s="306"/>
      <c r="FLW85" s="306"/>
      <c r="FLX85" s="306"/>
      <c r="FLY85" s="306"/>
      <c r="FLZ85" s="306"/>
      <c r="FMA85" s="306"/>
      <c r="FMB85" s="306"/>
      <c r="FMC85" s="306"/>
      <c r="FMD85" s="306"/>
      <c r="FME85" s="306"/>
      <c r="FMF85" s="306"/>
      <c r="FMG85" s="306"/>
      <c r="FMH85" s="306"/>
      <c r="FMI85" s="306"/>
      <c r="FMJ85" s="306"/>
      <c r="FMK85" s="306"/>
      <c r="FML85" s="306"/>
      <c r="FMM85" s="306"/>
      <c r="FMN85" s="306"/>
      <c r="FMO85" s="306"/>
      <c r="FMP85" s="306"/>
      <c r="FMQ85" s="306"/>
      <c r="FMR85" s="306"/>
      <c r="FMS85" s="306"/>
      <c r="FMT85" s="306"/>
      <c r="FMU85" s="306"/>
      <c r="FMV85" s="306"/>
      <c r="FMW85" s="306"/>
      <c r="FMX85" s="306"/>
      <c r="FMY85" s="306"/>
      <c r="FMZ85" s="306"/>
      <c r="FNA85" s="306"/>
      <c r="FNB85" s="306"/>
      <c r="FNC85" s="306"/>
      <c r="FND85" s="306"/>
      <c r="FNE85" s="306"/>
      <c r="FNF85" s="306"/>
      <c r="FNG85" s="306"/>
      <c r="FNH85" s="306"/>
      <c r="FNI85" s="306"/>
      <c r="FNJ85" s="306"/>
      <c r="FNK85" s="306"/>
      <c r="FNL85" s="306"/>
      <c r="FNM85" s="306"/>
      <c r="FNN85" s="306"/>
      <c r="FNO85" s="306"/>
      <c r="FNP85" s="306"/>
      <c r="FNQ85" s="306"/>
      <c r="FNR85" s="306"/>
      <c r="FNS85" s="306"/>
      <c r="FNT85" s="306"/>
      <c r="FNU85" s="306"/>
      <c r="FNV85" s="306"/>
      <c r="FNW85" s="306"/>
      <c r="FNX85" s="306"/>
      <c r="FNY85" s="306"/>
      <c r="FNZ85" s="306"/>
      <c r="FOA85" s="306"/>
      <c r="FOB85" s="306"/>
      <c r="FOC85" s="306"/>
      <c r="FOD85" s="306"/>
      <c r="FOE85" s="306"/>
      <c r="FOF85" s="306"/>
      <c r="FOG85" s="306"/>
      <c r="FOH85" s="306"/>
      <c r="FOI85" s="306"/>
      <c r="FOJ85" s="306"/>
      <c r="FOK85" s="306"/>
      <c r="FOL85" s="306"/>
      <c r="FOM85" s="306"/>
      <c r="FON85" s="306"/>
      <c r="FOO85" s="306"/>
      <c r="FOP85" s="306"/>
      <c r="FOQ85" s="306"/>
      <c r="FOR85" s="306"/>
      <c r="FOS85" s="306"/>
      <c r="FOT85" s="306"/>
      <c r="FOU85" s="306"/>
      <c r="FOV85" s="306"/>
      <c r="FOW85" s="306"/>
      <c r="FOX85" s="306"/>
      <c r="FOY85" s="306"/>
      <c r="FOZ85" s="306"/>
      <c r="FPA85" s="306"/>
      <c r="FPB85" s="306"/>
      <c r="FPC85" s="306"/>
      <c r="FPD85" s="306"/>
      <c r="FPE85" s="306"/>
      <c r="FPF85" s="306"/>
      <c r="FPG85" s="306"/>
      <c r="FPH85" s="306"/>
      <c r="FPI85" s="306"/>
      <c r="FPJ85" s="306"/>
      <c r="FPK85" s="306"/>
      <c r="FPL85" s="306"/>
      <c r="FPM85" s="306"/>
      <c r="FPN85" s="306"/>
      <c r="FPO85" s="306"/>
      <c r="FPP85" s="306"/>
      <c r="FPQ85" s="306"/>
      <c r="FPR85" s="306"/>
      <c r="FPS85" s="306"/>
      <c r="FPT85" s="306"/>
      <c r="FPU85" s="306"/>
      <c r="FPV85" s="306"/>
      <c r="FPW85" s="306"/>
      <c r="FPX85" s="306"/>
      <c r="FPY85" s="306"/>
      <c r="FPZ85" s="306"/>
      <c r="FQA85" s="306"/>
      <c r="FQB85" s="306"/>
      <c r="FQC85" s="306"/>
      <c r="FQD85" s="306"/>
      <c r="FQE85" s="306"/>
      <c r="FQF85" s="306"/>
      <c r="FQG85" s="306"/>
      <c r="FQH85" s="306"/>
      <c r="FQI85" s="306"/>
      <c r="FQJ85" s="306"/>
      <c r="FQK85" s="306"/>
      <c r="FQL85" s="306"/>
      <c r="FQM85" s="306"/>
      <c r="FQN85" s="306"/>
      <c r="FQO85" s="306"/>
      <c r="FQP85" s="306"/>
      <c r="FQQ85" s="306"/>
      <c r="FQR85" s="306"/>
      <c r="FQS85" s="306"/>
      <c r="FQT85" s="306"/>
      <c r="FQU85" s="306"/>
      <c r="FQV85" s="306"/>
      <c r="FQW85" s="306"/>
      <c r="FQX85" s="306"/>
      <c r="FQY85" s="306"/>
      <c r="FQZ85" s="306"/>
      <c r="FRA85" s="306"/>
      <c r="FRB85" s="306"/>
      <c r="FRC85" s="306"/>
      <c r="FRD85" s="306"/>
      <c r="FRE85" s="306"/>
      <c r="FRF85" s="306"/>
      <c r="FRG85" s="306"/>
      <c r="FRH85" s="306"/>
      <c r="FRI85" s="306"/>
      <c r="FRJ85" s="306"/>
      <c r="FRK85" s="306"/>
      <c r="FRL85" s="306"/>
      <c r="FRM85" s="306"/>
      <c r="FRN85" s="306"/>
      <c r="FRO85" s="306"/>
      <c r="FRP85" s="306"/>
      <c r="FRQ85" s="306"/>
      <c r="FRR85" s="306"/>
      <c r="FRS85" s="306"/>
      <c r="FRT85" s="306"/>
      <c r="FRU85" s="306"/>
      <c r="FRV85" s="306"/>
      <c r="FRW85" s="306"/>
      <c r="FRX85" s="306"/>
      <c r="FRY85" s="306"/>
      <c r="FRZ85" s="306"/>
      <c r="FSA85" s="306"/>
      <c r="FSB85" s="306"/>
      <c r="FSC85" s="306"/>
      <c r="FSD85" s="306"/>
      <c r="FSE85" s="306"/>
      <c r="FSF85" s="306"/>
      <c r="FSG85" s="306"/>
      <c r="FSH85" s="306"/>
      <c r="FSI85" s="306"/>
      <c r="FSJ85" s="306"/>
      <c r="FSK85" s="306"/>
      <c r="FSL85" s="306"/>
      <c r="FSM85" s="306"/>
      <c r="FSN85" s="306"/>
      <c r="FSO85" s="306"/>
      <c r="FSP85" s="306"/>
      <c r="FSQ85" s="306"/>
      <c r="FSR85" s="306"/>
      <c r="FSS85" s="306"/>
      <c r="FST85" s="306"/>
      <c r="FSU85" s="306"/>
      <c r="FSV85" s="306"/>
      <c r="FSW85" s="306"/>
      <c r="FSX85" s="306"/>
      <c r="FSY85" s="306"/>
      <c r="FSZ85" s="306"/>
      <c r="FTA85" s="306"/>
      <c r="FTB85" s="306"/>
      <c r="FTC85" s="306"/>
      <c r="FTD85" s="306"/>
      <c r="FTE85" s="306"/>
      <c r="FTF85" s="306"/>
      <c r="FTG85" s="306"/>
      <c r="FTH85" s="306"/>
      <c r="FTI85" s="306"/>
      <c r="FTJ85" s="306"/>
      <c r="FTK85" s="306"/>
      <c r="FTL85" s="306"/>
      <c r="FTM85" s="306"/>
      <c r="FTN85" s="306"/>
      <c r="FTO85" s="306"/>
      <c r="FTP85" s="306"/>
      <c r="FTQ85" s="306"/>
      <c r="FTR85" s="306"/>
      <c r="FTS85" s="306"/>
      <c r="FTT85" s="306"/>
      <c r="FTU85" s="306"/>
      <c r="FTV85" s="306"/>
      <c r="FTW85" s="306"/>
      <c r="FTX85" s="306"/>
      <c r="FTY85" s="306"/>
      <c r="FTZ85" s="306"/>
      <c r="FUA85" s="306"/>
      <c r="FUB85" s="306"/>
      <c r="FUC85" s="306"/>
      <c r="FUD85" s="306"/>
      <c r="FUE85" s="306"/>
      <c r="FUF85" s="306"/>
      <c r="FUG85" s="306"/>
      <c r="FUH85" s="306"/>
      <c r="FUI85" s="306"/>
      <c r="FUJ85" s="306"/>
      <c r="FUK85" s="306"/>
      <c r="FUL85" s="306"/>
      <c r="FUM85" s="306"/>
      <c r="FUN85" s="306"/>
      <c r="FUO85" s="306"/>
      <c r="FUP85" s="306"/>
      <c r="FUQ85" s="306"/>
      <c r="FUR85" s="306"/>
      <c r="FUS85" s="306"/>
      <c r="FUT85" s="306"/>
      <c r="FUU85" s="306"/>
      <c r="FUV85" s="306"/>
      <c r="FUW85" s="306"/>
      <c r="FUX85" s="306"/>
      <c r="FUY85" s="306"/>
      <c r="FUZ85" s="306"/>
      <c r="FVA85" s="306"/>
      <c r="FVB85" s="306"/>
      <c r="FVC85" s="306"/>
      <c r="FVD85" s="306"/>
      <c r="FVE85" s="306"/>
      <c r="FVF85" s="306"/>
      <c r="FVG85" s="306"/>
      <c r="FVH85" s="306"/>
      <c r="FVI85" s="306"/>
      <c r="FVJ85" s="306"/>
      <c r="FVK85" s="306"/>
      <c r="FVL85" s="306"/>
      <c r="FVM85" s="306"/>
      <c r="FVN85" s="306"/>
      <c r="FVO85" s="306"/>
      <c r="FVP85" s="306"/>
      <c r="FVQ85" s="306"/>
      <c r="FVR85" s="306"/>
      <c r="FVS85" s="306"/>
      <c r="FVT85" s="306"/>
      <c r="FVU85" s="306"/>
      <c r="FVV85" s="306"/>
      <c r="FVW85" s="306"/>
      <c r="FVX85" s="306"/>
      <c r="FVY85" s="306"/>
      <c r="FVZ85" s="306"/>
      <c r="FWA85" s="306"/>
      <c r="FWB85" s="306"/>
      <c r="FWC85" s="306"/>
      <c r="FWD85" s="306"/>
      <c r="FWE85" s="306"/>
      <c r="FWF85" s="306"/>
      <c r="FWG85" s="306"/>
      <c r="FWH85" s="306"/>
      <c r="FWI85" s="306"/>
      <c r="FWJ85" s="306"/>
      <c r="FWK85" s="306"/>
      <c r="FWL85" s="306"/>
      <c r="FWM85" s="306"/>
      <c r="FWN85" s="306"/>
      <c r="FWO85" s="306"/>
      <c r="FWP85" s="306"/>
      <c r="FWQ85" s="306"/>
      <c r="FWR85" s="306"/>
      <c r="FWS85" s="306"/>
      <c r="FWT85" s="306"/>
      <c r="FWU85" s="306"/>
      <c r="FWV85" s="306"/>
      <c r="FWW85" s="306"/>
      <c r="FWX85" s="306"/>
      <c r="FWY85" s="306"/>
      <c r="FWZ85" s="306"/>
      <c r="FXA85" s="306"/>
      <c r="FXB85" s="306"/>
      <c r="FXC85" s="306"/>
      <c r="FXD85" s="306"/>
      <c r="FXE85" s="306"/>
      <c r="FXF85" s="306"/>
      <c r="FXG85" s="306"/>
      <c r="FXH85" s="306"/>
      <c r="FXI85" s="306"/>
      <c r="FXJ85" s="306"/>
      <c r="FXK85" s="306"/>
      <c r="FXL85" s="306"/>
      <c r="FXM85" s="306"/>
      <c r="FXN85" s="306"/>
      <c r="FXO85" s="306"/>
      <c r="FXP85" s="306"/>
      <c r="FXQ85" s="306"/>
      <c r="FXR85" s="306"/>
      <c r="FXS85" s="306"/>
      <c r="FXT85" s="306"/>
      <c r="FXU85" s="306"/>
      <c r="FXV85" s="306"/>
      <c r="FXW85" s="306"/>
      <c r="FXX85" s="306"/>
      <c r="FXY85" s="306"/>
      <c r="FXZ85" s="306"/>
      <c r="FYA85" s="306"/>
      <c r="FYB85" s="306"/>
      <c r="FYC85" s="306"/>
      <c r="FYD85" s="306"/>
      <c r="FYE85" s="306"/>
      <c r="FYF85" s="306"/>
      <c r="FYG85" s="306"/>
      <c r="FYH85" s="306"/>
      <c r="FYI85" s="306"/>
      <c r="FYJ85" s="306"/>
      <c r="FYK85" s="306"/>
      <c r="FYL85" s="306"/>
      <c r="FYM85" s="306"/>
      <c r="FYN85" s="306"/>
      <c r="FYO85" s="306"/>
      <c r="FYP85" s="306"/>
      <c r="FYQ85" s="306"/>
      <c r="FYR85" s="306"/>
      <c r="FYS85" s="306"/>
      <c r="FYT85" s="306"/>
      <c r="FYU85" s="306"/>
      <c r="FYV85" s="306"/>
      <c r="FYW85" s="306"/>
      <c r="FYX85" s="306"/>
      <c r="FYY85" s="306"/>
      <c r="FYZ85" s="306"/>
      <c r="FZA85" s="306"/>
      <c r="FZB85" s="306"/>
      <c r="FZC85" s="306"/>
      <c r="FZD85" s="306"/>
      <c r="FZE85" s="306"/>
      <c r="FZF85" s="306"/>
      <c r="FZG85" s="306"/>
      <c r="FZH85" s="306"/>
      <c r="FZI85" s="306"/>
      <c r="FZJ85" s="306"/>
      <c r="FZK85" s="306"/>
      <c r="FZL85" s="306"/>
      <c r="FZM85" s="306"/>
      <c r="FZN85" s="306"/>
      <c r="FZO85" s="306"/>
      <c r="FZP85" s="306"/>
      <c r="FZQ85" s="306"/>
      <c r="FZR85" s="306"/>
      <c r="FZS85" s="306"/>
      <c r="FZT85" s="306"/>
      <c r="FZU85" s="306"/>
      <c r="FZV85" s="306"/>
      <c r="FZW85" s="306"/>
      <c r="FZX85" s="306"/>
      <c r="FZY85" s="306"/>
      <c r="FZZ85" s="306"/>
      <c r="GAA85" s="306"/>
      <c r="GAB85" s="306"/>
      <c r="GAC85" s="306"/>
      <c r="GAD85" s="306"/>
      <c r="GAE85" s="306"/>
      <c r="GAF85" s="306"/>
      <c r="GAG85" s="306"/>
      <c r="GAH85" s="306"/>
      <c r="GAI85" s="306"/>
      <c r="GAJ85" s="306"/>
      <c r="GAK85" s="306"/>
      <c r="GAL85" s="306"/>
      <c r="GAM85" s="306"/>
      <c r="GAN85" s="306"/>
      <c r="GAO85" s="306"/>
      <c r="GAP85" s="306"/>
      <c r="GAQ85" s="306"/>
      <c r="GAR85" s="306"/>
      <c r="GAS85" s="306"/>
      <c r="GAT85" s="306"/>
      <c r="GAU85" s="306"/>
      <c r="GAV85" s="306"/>
      <c r="GAW85" s="306"/>
      <c r="GAX85" s="306"/>
      <c r="GAY85" s="306"/>
      <c r="GAZ85" s="306"/>
      <c r="GBA85" s="306"/>
      <c r="GBB85" s="306"/>
      <c r="GBC85" s="306"/>
      <c r="GBD85" s="306"/>
      <c r="GBE85" s="306"/>
      <c r="GBF85" s="306"/>
      <c r="GBG85" s="306"/>
      <c r="GBH85" s="306"/>
      <c r="GBI85" s="306"/>
      <c r="GBJ85" s="306"/>
      <c r="GBK85" s="306"/>
      <c r="GBL85" s="306"/>
      <c r="GBM85" s="306"/>
      <c r="GBN85" s="306"/>
      <c r="GBO85" s="306"/>
      <c r="GBP85" s="306"/>
      <c r="GBQ85" s="306"/>
      <c r="GBR85" s="306"/>
      <c r="GBS85" s="306"/>
      <c r="GBT85" s="306"/>
      <c r="GBU85" s="306"/>
      <c r="GBV85" s="306"/>
      <c r="GBW85" s="306"/>
      <c r="GBX85" s="306"/>
      <c r="GBY85" s="306"/>
      <c r="GBZ85" s="306"/>
      <c r="GCA85" s="306"/>
      <c r="GCB85" s="306"/>
      <c r="GCC85" s="306"/>
      <c r="GCD85" s="306"/>
      <c r="GCE85" s="306"/>
      <c r="GCF85" s="306"/>
      <c r="GCG85" s="306"/>
      <c r="GCH85" s="306"/>
      <c r="GCI85" s="306"/>
      <c r="GCJ85" s="306"/>
      <c r="GCK85" s="306"/>
      <c r="GCL85" s="306"/>
      <c r="GCM85" s="306"/>
      <c r="GCN85" s="306"/>
      <c r="GCO85" s="306"/>
      <c r="GCP85" s="306"/>
      <c r="GCQ85" s="306"/>
      <c r="GCR85" s="306"/>
      <c r="GCS85" s="306"/>
      <c r="GCT85" s="306"/>
      <c r="GCU85" s="306"/>
      <c r="GCV85" s="306"/>
      <c r="GCW85" s="306"/>
      <c r="GCX85" s="306"/>
      <c r="GCY85" s="306"/>
      <c r="GCZ85" s="306"/>
      <c r="GDA85" s="306"/>
      <c r="GDB85" s="306"/>
      <c r="GDC85" s="306"/>
      <c r="GDD85" s="306"/>
      <c r="GDE85" s="306"/>
      <c r="GDF85" s="306"/>
      <c r="GDG85" s="306"/>
      <c r="GDH85" s="306"/>
      <c r="GDI85" s="306"/>
      <c r="GDJ85" s="306"/>
      <c r="GDK85" s="306"/>
      <c r="GDL85" s="306"/>
      <c r="GDM85" s="306"/>
      <c r="GDN85" s="306"/>
      <c r="GDO85" s="306"/>
      <c r="GDP85" s="306"/>
      <c r="GDQ85" s="306"/>
      <c r="GDR85" s="306"/>
      <c r="GDS85" s="306"/>
      <c r="GDT85" s="306"/>
      <c r="GDU85" s="306"/>
      <c r="GDV85" s="306"/>
      <c r="GDW85" s="306"/>
      <c r="GDX85" s="306"/>
      <c r="GDY85" s="306"/>
      <c r="GDZ85" s="306"/>
      <c r="GEA85" s="306"/>
      <c r="GEB85" s="306"/>
      <c r="GEC85" s="306"/>
      <c r="GED85" s="306"/>
      <c r="GEE85" s="306"/>
      <c r="GEF85" s="306"/>
      <c r="GEG85" s="306"/>
      <c r="GEH85" s="306"/>
      <c r="GEI85" s="306"/>
      <c r="GEJ85" s="306"/>
      <c r="GEK85" s="306"/>
      <c r="GEL85" s="306"/>
      <c r="GEM85" s="306"/>
      <c r="GEN85" s="306"/>
      <c r="GEO85" s="306"/>
      <c r="GEP85" s="306"/>
      <c r="GEQ85" s="306"/>
      <c r="GER85" s="306"/>
      <c r="GES85" s="306"/>
      <c r="GET85" s="306"/>
      <c r="GEU85" s="306"/>
      <c r="GEV85" s="306"/>
      <c r="GEW85" s="306"/>
      <c r="GEX85" s="306"/>
      <c r="GEY85" s="306"/>
      <c r="GEZ85" s="306"/>
      <c r="GFA85" s="306"/>
      <c r="GFB85" s="306"/>
      <c r="GFC85" s="306"/>
      <c r="GFD85" s="306"/>
      <c r="GFE85" s="306"/>
      <c r="GFF85" s="306"/>
      <c r="GFG85" s="306"/>
      <c r="GFH85" s="306"/>
      <c r="GFI85" s="306"/>
      <c r="GFJ85" s="306"/>
      <c r="GFK85" s="306"/>
      <c r="GFL85" s="306"/>
      <c r="GFM85" s="306"/>
      <c r="GFN85" s="306"/>
      <c r="GFO85" s="306"/>
      <c r="GFP85" s="306"/>
      <c r="GFQ85" s="306"/>
      <c r="GFR85" s="306"/>
      <c r="GFS85" s="306"/>
      <c r="GFT85" s="306"/>
      <c r="GFU85" s="306"/>
      <c r="GFV85" s="306"/>
      <c r="GFW85" s="306"/>
      <c r="GFX85" s="306"/>
      <c r="GFY85" s="306"/>
      <c r="GFZ85" s="306"/>
      <c r="GGA85" s="306"/>
      <c r="GGB85" s="306"/>
      <c r="GGC85" s="306"/>
      <c r="GGD85" s="306"/>
      <c r="GGE85" s="306"/>
      <c r="GGF85" s="306"/>
      <c r="GGG85" s="306"/>
      <c r="GGH85" s="306"/>
      <c r="GGI85" s="306"/>
      <c r="GGJ85" s="306"/>
      <c r="GGK85" s="306"/>
      <c r="GGL85" s="306"/>
      <c r="GGM85" s="306"/>
      <c r="GGN85" s="306"/>
      <c r="GGO85" s="306"/>
      <c r="GGP85" s="306"/>
      <c r="GGQ85" s="306"/>
      <c r="GGR85" s="306"/>
      <c r="GGS85" s="306"/>
      <c r="GGT85" s="306"/>
      <c r="GGU85" s="306"/>
      <c r="GGV85" s="306"/>
      <c r="GGW85" s="306"/>
      <c r="GGX85" s="306"/>
      <c r="GGY85" s="306"/>
      <c r="GGZ85" s="306"/>
      <c r="GHA85" s="306"/>
      <c r="GHB85" s="306"/>
      <c r="GHC85" s="306"/>
      <c r="GHD85" s="306"/>
      <c r="GHE85" s="306"/>
      <c r="GHF85" s="306"/>
      <c r="GHG85" s="306"/>
      <c r="GHH85" s="306"/>
      <c r="GHI85" s="306"/>
      <c r="GHJ85" s="306"/>
      <c r="GHK85" s="306"/>
      <c r="GHL85" s="306"/>
      <c r="GHM85" s="306"/>
      <c r="GHN85" s="306"/>
      <c r="GHO85" s="306"/>
      <c r="GHP85" s="306"/>
      <c r="GHQ85" s="306"/>
      <c r="GHR85" s="306"/>
      <c r="GHS85" s="306"/>
      <c r="GHT85" s="306"/>
      <c r="GHU85" s="306"/>
      <c r="GHV85" s="306"/>
      <c r="GHW85" s="306"/>
      <c r="GHX85" s="306"/>
      <c r="GHY85" s="306"/>
      <c r="GHZ85" s="306"/>
      <c r="GIA85" s="306"/>
      <c r="GIB85" s="306"/>
      <c r="GIC85" s="306"/>
      <c r="GID85" s="306"/>
      <c r="GIE85" s="306"/>
      <c r="GIF85" s="306"/>
      <c r="GIG85" s="306"/>
      <c r="GIH85" s="306"/>
      <c r="GII85" s="306"/>
      <c r="GIJ85" s="306"/>
      <c r="GIK85" s="306"/>
      <c r="GIL85" s="306"/>
      <c r="GIM85" s="306"/>
      <c r="GIN85" s="306"/>
      <c r="GIO85" s="306"/>
      <c r="GIP85" s="306"/>
      <c r="GIQ85" s="306"/>
      <c r="GIR85" s="306"/>
      <c r="GIS85" s="306"/>
      <c r="GIT85" s="306"/>
      <c r="GIU85" s="306"/>
      <c r="GIV85" s="306"/>
      <c r="GIW85" s="306"/>
      <c r="GIX85" s="306"/>
      <c r="GIY85" s="306"/>
      <c r="GIZ85" s="306"/>
      <c r="GJA85" s="306"/>
      <c r="GJB85" s="306"/>
      <c r="GJC85" s="306"/>
      <c r="GJD85" s="306"/>
      <c r="GJE85" s="306"/>
      <c r="GJF85" s="306"/>
      <c r="GJG85" s="306"/>
      <c r="GJH85" s="306"/>
      <c r="GJI85" s="306"/>
      <c r="GJJ85" s="306"/>
      <c r="GJK85" s="306"/>
      <c r="GJL85" s="306"/>
      <c r="GJM85" s="306"/>
      <c r="GJN85" s="306"/>
      <c r="GJO85" s="306"/>
      <c r="GJP85" s="306"/>
      <c r="GJQ85" s="306"/>
      <c r="GJR85" s="306"/>
      <c r="GJS85" s="306"/>
      <c r="GJT85" s="306"/>
      <c r="GJU85" s="306"/>
      <c r="GJV85" s="306"/>
      <c r="GJW85" s="306"/>
      <c r="GJX85" s="306"/>
      <c r="GJY85" s="306"/>
      <c r="GJZ85" s="306"/>
      <c r="GKA85" s="306"/>
      <c r="GKB85" s="306"/>
      <c r="GKC85" s="306"/>
      <c r="GKD85" s="306"/>
      <c r="GKE85" s="306"/>
      <c r="GKF85" s="306"/>
      <c r="GKG85" s="306"/>
      <c r="GKH85" s="306"/>
      <c r="GKI85" s="306"/>
      <c r="GKJ85" s="306"/>
      <c r="GKK85" s="306"/>
      <c r="GKL85" s="306"/>
      <c r="GKM85" s="306"/>
      <c r="GKN85" s="306"/>
      <c r="GKO85" s="306"/>
      <c r="GKP85" s="306"/>
      <c r="GKQ85" s="306"/>
      <c r="GKR85" s="306"/>
      <c r="GKS85" s="306"/>
      <c r="GKT85" s="306"/>
      <c r="GKU85" s="306"/>
      <c r="GKV85" s="306"/>
      <c r="GKW85" s="306"/>
      <c r="GKX85" s="306"/>
      <c r="GKY85" s="306"/>
      <c r="GKZ85" s="306"/>
      <c r="GLA85" s="306"/>
      <c r="GLB85" s="306"/>
      <c r="GLC85" s="306"/>
      <c r="GLD85" s="306"/>
      <c r="GLE85" s="306"/>
      <c r="GLF85" s="306"/>
      <c r="GLG85" s="306"/>
      <c r="GLH85" s="306"/>
      <c r="GLI85" s="306"/>
      <c r="GLJ85" s="306"/>
      <c r="GLK85" s="306"/>
      <c r="GLL85" s="306"/>
      <c r="GLM85" s="306"/>
      <c r="GLN85" s="306"/>
      <c r="GLO85" s="306"/>
      <c r="GLP85" s="306"/>
      <c r="GLQ85" s="306"/>
      <c r="GLR85" s="306"/>
      <c r="GLS85" s="306"/>
      <c r="GLT85" s="306"/>
      <c r="GLU85" s="306"/>
      <c r="GLV85" s="306"/>
      <c r="GLW85" s="306"/>
      <c r="GLX85" s="306"/>
      <c r="GLY85" s="306"/>
      <c r="GLZ85" s="306"/>
      <c r="GMA85" s="306"/>
      <c r="GMB85" s="306"/>
      <c r="GMC85" s="306"/>
      <c r="GMD85" s="306"/>
      <c r="GME85" s="306"/>
      <c r="GMF85" s="306"/>
      <c r="GMG85" s="306"/>
      <c r="GMH85" s="306"/>
      <c r="GMI85" s="306"/>
      <c r="GMJ85" s="306"/>
      <c r="GMK85" s="306"/>
      <c r="GML85" s="306"/>
      <c r="GMM85" s="306"/>
      <c r="GMN85" s="306"/>
      <c r="GMO85" s="306"/>
      <c r="GMP85" s="306"/>
      <c r="GMQ85" s="306"/>
      <c r="GMR85" s="306"/>
      <c r="GMS85" s="306"/>
      <c r="GMT85" s="306"/>
      <c r="GMU85" s="306"/>
      <c r="GMV85" s="306"/>
      <c r="GMW85" s="306"/>
      <c r="GMX85" s="306"/>
      <c r="GMY85" s="306"/>
      <c r="GMZ85" s="306"/>
      <c r="GNA85" s="306"/>
      <c r="GNB85" s="306"/>
      <c r="GNC85" s="306"/>
      <c r="GND85" s="306"/>
      <c r="GNE85" s="306"/>
      <c r="GNF85" s="306"/>
      <c r="GNG85" s="306"/>
      <c r="GNH85" s="306"/>
      <c r="GNI85" s="306"/>
      <c r="GNJ85" s="306"/>
      <c r="GNK85" s="306"/>
      <c r="GNL85" s="306"/>
      <c r="GNM85" s="306"/>
      <c r="GNN85" s="306"/>
      <c r="GNO85" s="306"/>
      <c r="GNP85" s="306"/>
      <c r="GNQ85" s="306"/>
      <c r="GNR85" s="306"/>
      <c r="GNS85" s="306"/>
      <c r="GNT85" s="306"/>
      <c r="GNU85" s="306"/>
      <c r="GNV85" s="306"/>
      <c r="GNW85" s="306"/>
      <c r="GNX85" s="306"/>
      <c r="GNY85" s="306"/>
      <c r="GNZ85" s="306"/>
      <c r="GOA85" s="306"/>
      <c r="GOB85" s="306"/>
      <c r="GOC85" s="306"/>
      <c r="GOD85" s="306"/>
      <c r="GOE85" s="306"/>
      <c r="GOF85" s="306"/>
      <c r="GOG85" s="306"/>
      <c r="GOH85" s="306"/>
      <c r="GOI85" s="306"/>
      <c r="GOJ85" s="306"/>
      <c r="GOK85" s="306"/>
      <c r="GOL85" s="306"/>
      <c r="GOM85" s="306"/>
      <c r="GON85" s="306"/>
      <c r="GOO85" s="306"/>
      <c r="GOP85" s="306"/>
      <c r="GOQ85" s="306"/>
      <c r="GOR85" s="306"/>
      <c r="GOS85" s="306"/>
      <c r="GOT85" s="306"/>
      <c r="GOU85" s="306"/>
      <c r="GOV85" s="306"/>
      <c r="GOW85" s="306"/>
      <c r="GOX85" s="306"/>
      <c r="GOY85" s="306"/>
      <c r="GOZ85" s="306"/>
      <c r="GPA85" s="306"/>
      <c r="GPB85" s="306"/>
      <c r="GPC85" s="306"/>
      <c r="GPD85" s="306"/>
      <c r="GPE85" s="306"/>
      <c r="GPF85" s="306"/>
      <c r="GPG85" s="306"/>
      <c r="GPH85" s="306"/>
      <c r="GPI85" s="306"/>
      <c r="GPJ85" s="306"/>
      <c r="GPK85" s="306"/>
      <c r="GPL85" s="306"/>
      <c r="GPM85" s="306"/>
      <c r="GPN85" s="306"/>
      <c r="GPO85" s="306"/>
      <c r="GPP85" s="306"/>
      <c r="GPQ85" s="306"/>
      <c r="GPR85" s="306"/>
      <c r="GPS85" s="306"/>
      <c r="GPT85" s="306"/>
      <c r="GPU85" s="306"/>
      <c r="GPV85" s="306"/>
      <c r="GPW85" s="306"/>
      <c r="GPX85" s="306"/>
      <c r="GPY85" s="306"/>
      <c r="GPZ85" s="306"/>
      <c r="GQA85" s="306"/>
      <c r="GQB85" s="306"/>
      <c r="GQC85" s="306"/>
      <c r="GQD85" s="306"/>
      <c r="GQE85" s="306"/>
      <c r="GQF85" s="306"/>
      <c r="GQG85" s="306"/>
      <c r="GQH85" s="306"/>
      <c r="GQI85" s="306"/>
      <c r="GQJ85" s="306"/>
      <c r="GQK85" s="306"/>
      <c r="GQL85" s="306"/>
      <c r="GQM85" s="306"/>
      <c r="GQN85" s="306"/>
      <c r="GQO85" s="306"/>
      <c r="GQP85" s="306"/>
      <c r="GQQ85" s="306"/>
      <c r="GQR85" s="306"/>
      <c r="GQS85" s="306"/>
      <c r="GQT85" s="306"/>
      <c r="GQU85" s="306"/>
      <c r="GQV85" s="306"/>
      <c r="GQW85" s="306"/>
      <c r="GQX85" s="306"/>
      <c r="GQY85" s="306"/>
      <c r="GQZ85" s="306"/>
      <c r="GRA85" s="306"/>
      <c r="GRB85" s="306"/>
      <c r="GRC85" s="306"/>
      <c r="GRD85" s="306"/>
      <c r="GRE85" s="306"/>
      <c r="GRF85" s="306"/>
      <c r="GRG85" s="306"/>
      <c r="GRH85" s="306"/>
      <c r="GRI85" s="306"/>
      <c r="GRJ85" s="306"/>
      <c r="GRK85" s="306"/>
      <c r="GRL85" s="306"/>
      <c r="GRM85" s="306"/>
      <c r="GRN85" s="306"/>
      <c r="GRO85" s="306"/>
      <c r="GRP85" s="306"/>
      <c r="GRQ85" s="306"/>
      <c r="GRR85" s="306"/>
      <c r="GRS85" s="306"/>
      <c r="GRT85" s="306"/>
      <c r="GRU85" s="306"/>
      <c r="GRV85" s="306"/>
      <c r="GRW85" s="306"/>
      <c r="GRX85" s="306"/>
      <c r="GRY85" s="306"/>
      <c r="GRZ85" s="306"/>
      <c r="GSA85" s="306"/>
      <c r="GSB85" s="306"/>
      <c r="GSC85" s="306"/>
      <c r="GSD85" s="306"/>
      <c r="GSE85" s="306"/>
      <c r="GSF85" s="306"/>
      <c r="GSG85" s="306"/>
      <c r="GSH85" s="306"/>
      <c r="GSI85" s="306"/>
      <c r="GSJ85" s="306"/>
      <c r="GSK85" s="306"/>
      <c r="GSL85" s="306"/>
      <c r="GSM85" s="306"/>
      <c r="GSN85" s="306"/>
      <c r="GSO85" s="306"/>
      <c r="GSP85" s="306"/>
      <c r="GSQ85" s="306"/>
      <c r="GSR85" s="306"/>
      <c r="GSS85" s="306"/>
      <c r="GST85" s="306"/>
      <c r="GSU85" s="306"/>
      <c r="GSV85" s="306"/>
      <c r="GSW85" s="306"/>
      <c r="GSX85" s="306"/>
      <c r="GSY85" s="306"/>
      <c r="GSZ85" s="306"/>
      <c r="GTA85" s="306"/>
      <c r="GTB85" s="306"/>
      <c r="GTC85" s="306"/>
      <c r="GTD85" s="306"/>
      <c r="GTE85" s="306"/>
      <c r="GTF85" s="306"/>
      <c r="GTG85" s="306"/>
      <c r="GTH85" s="306"/>
      <c r="GTI85" s="306"/>
      <c r="GTJ85" s="306"/>
      <c r="GTK85" s="306"/>
      <c r="GTL85" s="306"/>
      <c r="GTM85" s="306"/>
      <c r="GTN85" s="306"/>
      <c r="GTO85" s="306"/>
      <c r="GTP85" s="306"/>
      <c r="GTQ85" s="306"/>
      <c r="GTR85" s="306"/>
      <c r="GTS85" s="306"/>
      <c r="GTT85" s="306"/>
      <c r="GTU85" s="306"/>
      <c r="GTV85" s="306"/>
      <c r="GTW85" s="306"/>
      <c r="GTX85" s="306"/>
      <c r="GTY85" s="306"/>
      <c r="GTZ85" s="306"/>
      <c r="GUA85" s="306"/>
      <c r="GUB85" s="306"/>
      <c r="GUC85" s="306"/>
      <c r="GUD85" s="306"/>
      <c r="GUE85" s="306"/>
      <c r="GUF85" s="306"/>
      <c r="GUG85" s="306"/>
      <c r="GUH85" s="306"/>
      <c r="GUI85" s="306"/>
      <c r="GUJ85" s="306"/>
      <c r="GUK85" s="306"/>
      <c r="GUL85" s="306"/>
      <c r="GUM85" s="306"/>
      <c r="GUN85" s="306"/>
      <c r="GUO85" s="306"/>
      <c r="GUP85" s="306"/>
      <c r="GUQ85" s="306"/>
      <c r="GUR85" s="306"/>
      <c r="GUS85" s="306"/>
      <c r="GUT85" s="306"/>
      <c r="GUU85" s="306"/>
      <c r="GUV85" s="306"/>
      <c r="GUW85" s="306"/>
      <c r="GUX85" s="306"/>
      <c r="GUY85" s="306"/>
      <c r="GUZ85" s="306"/>
      <c r="GVA85" s="306"/>
      <c r="GVB85" s="306"/>
      <c r="GVC85" s="306"/>
      <c r="GVD85" s="306"/>
      <c r="GVE85" s="306"/>
      <c r="GVF85" s="306"/>
      <c r="GVG85" s="306"/>
      <c r="GVH85" s="306"/>
      <c r="GVI85" s="306"/>
      <c r="GVJ85" s="306"/>
      <c r="GVK85" s="306"/>
      <c r="GVL85" s="306"/>
      <c r="GVM85" s="306"/>
      <c r="GVN85" s="306"/>
      <c r="GVO85" s="306"/>
      <c r="GVP85" s="306"/>
      <c r="GVQ85" s="306"/>
      <c r="GVR85" s="306"/>
      <c r="GVS85" s="306"/>
      <c r="GVT85" s="306"/>
      <c r="GVU85" s="306"/>
      <c r="GVV85" s="306"/>
      <c r="GVW85" s="306"/>
      <c r="GVX85" s="306"/>
      <c r="GVY85" s="306"/>
      <c r="GVZ85" s="306"/>
      <c r="GWA85" s="306"/>
      <c r="GWB85" s="306"/>
      <c r="GWC85" s="306"/>
      <c r="GWD85" s="306"/>
      <c r="GWE85" s="306"/>
      <c r="GWF85" s="306"/>
      <c r="GWG85" s="306"/>
      <c r="GWH85" s="306"/>
      <c r="GWI85" s="306"/>
      <c r="GWJ85" s="306"/>
      <c r="GWK85" s="306"/>
      <c r="GWL85" s="306"/>
      <c r="GWM85" s="306"/>
      <c r="GWN85" s="306"/>
      <c r="GWO85" s="306"/>
      <c r="GWP85" s="306"/>
      <c r="GWQ85" s="306"/>
      <c r="GWR85" s="306"/>
      <c r="GWS85" s="306"/>
      <c r="GWT85" s="306"/>
      <c r="GWU85" s="306"/>
      <c r="GWV85" s="306"/>
      <c r="GWW85" s="306"/>
      <c r="GWX85" s="306"/>
      <c r="GWY85" s="306"/>
      <c r="GWZ85" s="306"/>
      <c r="GXA85" s="306"/>
      <c r="GXB85" s="306"/>
      <c r="GXC85" s="306"/>
      <c r="GXD85" s="306"/>
      <c r="GXE85" s="306"/>
      <c r="GXF85" s="306"/>
      <c r="GXG85" s="306"/>
      <c r="GXH85" s="306"/>
      <c r="GXI85" s="306"/>
      <c r="GXJ85" s="306"/>
      <c r="GXK85" s="306"/>
      <c r="GXL85" s="306"/>
      <c r="GXM85" s="306"/>
      <c r="GXN85" s="306"/>
      <c r="GXO85" s="306"/>
      <c r="GXP85" s="306"/>
      <c r="GXQ85" s="306"/>
      <c r="GXR85" s="306"/>
      <c r="GXS85" s="306"/>
      <c r="GXT85" s="306"/>
      <c r="GXU85" s="306"/>
      <c r="GXV85" s="306"/>
      <c r="GXW85" s="306"/>
      <c r="GXX85" s="306"/>
      <c r="GXY85" s="306"/>
      <c r="GXZ85" s="306"/>
      <c r="GYA85" s="306"/>
      <c r="GYB85" s="306"/>
      <c r="GYC85" s="306"/>
      <c r="GYD85" s="306"/>
      <c r="GYE85" s="306"/>
      <c r="GYF85" s="306"/>
      <c r="GYG85" s="306"/>
      <c r="GYH85" s="306"/>
      <c r="GYI85" s="306"/>
      <c r="GYJ85" s="306"/>
      <c r="GYK85" s="306"/>
      <c r="GYL85" s="306"/>
      <c r="GYM85" s="306"/>
      <c r="GYN85" s="306"/>
      <c r="GYO85" s="306"/>
      <c r="GYP85" s="306"/>
      <c r="GYQ85" s="306"/>
      <c r="GYR85" s="306"/>
      <c r="GYS85" s="306"/>
      <c r="GYT85" s="306"/>
      <c r="GYU85" s="306"/>
      <c r="GYV85" s="306"/>
      <c r="GYW85" s="306"/>
      <c r="GYX85" s="306"/>
      <c r="GYY85" s="306"/>
      <c r="GYZ85" s="306"/>
      <c r="GZA85" s="306"/>
      <c r="GZB85" s="306"/>
      <c r="GZC85" s="306"/>
      <c r="GZD85" s="306"/>
      <c r="GZE85" s="306"/>
      <c r="GZF85" s="306"/>
      <c r="GZG85" s="306"/>
      <c r="GZH85" s="306"/>
      <c r="GZI85" s="306"/>
      <c r="GZJ85" s="306"/>
      <c r="GZK85" s="306"/>
      <c r="GZL85" s="306"/>
      <c r="GZM85" s="306"/>
      <c r="GZN85" s="306"/>
      <c r="GZO85" s="306"/>
      <c r="GZP85" s="306"/>
      <c r="GZQ85" s="306"/>
      <c r="GZR85" s="306"/>
      <c r="GZS85" s="306"/>
      <c r="GZT85" s="306"/>
      <c r="GZU85" s="306"/>
      <c r="GZV85" s="306"/>
      <c r="GZW85" s="306"/>
      <c r="GZX85" s="306"/>
      <c r="GZY85" s="306"/>
      <c r="GZZ85" s="306"/>
      <c r="HAA85" s="306"/>
      <c r="HAB85" s="306"/>
      <c r="HAC85" s="306"/>
      <c r="HAD85" s="306"/>
      <c r="HAE85" s="306"/>
      <c r="HAF85" s="306"/>
      <c r="HAG85" s="306"/>
      <c r="HAH85" s="306"/>
      <c r="HAI85" s="306"/>
      <c r="HAJ85" s="306"/>
      <c r="HAK85" s="306"/>
      <c r="HAL85" s="306"/>
      <c r="HAM85" s="306"/>
      <c r="HAN85" s="306"/>
      <c r="HAO85" s="306"/>
      <c r="HAP85" s="306"/>
      <c r="HAQ85" s="306"/>
      <c r="HAR85" s="306"/>
      <c r="HAS85" s="306"/>
      <c r="HAT85" s="306"/>
      <c r="HAU85" s="306"/>
      <c r="HAV85" s="306"/>
      <c r="HAW85" s="306"/>
      <c r="HAX85" s="306"/>
      <c r="HAY85" s="306"/>
      <c r="HAZ85" s="306"/>
      <c r="HBA85" s="306"/>
      <c r="HBB85" s="306"/>
      <c r="HBC85" s="306"/>
      <c r="HBD85" s="306"/>
      <c r="HBE85" s="306"/>
      <c r="HBF85" s="306"/>
      <c r="HBG85" s="306"/>
      <c r="HBH85" s="306"/>
      <c r="HBI85" s="306"/>
      <c r="HBJ85" s="306"/>
      <c r="HBK85" s="306"/>
      <c r="HBL85" s="306"/>
      <c r="HBM85" s="306"/>
      <c r="HBN85" s="306"/>
      <c r="HBO85" s="306"/>
      <c r="HBP85" s="306"/>
      <c r="HBQ85" s="306"/>
      <c r="HBR85" s="306"/>
      <c r="HBS85" s="306"/>
      <c r="HBT85" s="306"/>
      <c r="HBU85" s="306"/>
      <c r="HBV85" s="306"/>
      <c r="HBW85" s="306"/>
      <c r="HBX85" s="306"/>
      <c r="HBY85" s="306"/>
      <c r="HBZ85" s="306"/>
      <c r="HCA85" s="306"/>
      <c r="HCB85" s="306"/>
      <c r="HCC85" s="306"/>
      <c r="HCD85" s="306"/>
      <c r="HCE85" s="306"/>
      <c r="HCF85" s="306"/>
      <c r="HCG85" s="306"/>
      <c r="HCH85" s="306"/>
      <c r="HCI85" s="306"/>
      <c r="HCJ85" s="306"/>
      <c r="HCK85" s="306"/>
      <c r="HCL85" s="306"/>
      <c r="HCM85" s="306"/>
      <c r="HCN85" s="306"/>
      <c r="HCO85" s="306"/>
      <c r="HCP85" s="306"/>
      <c r="HCQ85" s="306"/>
      <c r="HCR85" s="306"/>
      <c r="HCS85" s="306"/>
      <c r="HCT85" s="306"/>
      <c r="HCU85" s="306"/>
      <c r="HCV85" s="306"/>
      <c r="HCW85" s="306"/>
      <c r="HCX85" s="306"/>
      <c r="HCY85" s="306"/>
      <c r="HCZ85" s="306"/>
      <c r="HDA85" s="306"/>
      <c r="HDB85" s="306"/>
      <c r="HDC85" s="306"/>
      <c r="HDD85" s="306"/>
      <c r="HDE85" s="306"/>
      <c r="HDF85" s="306"/>
      <c r="HDG85" s="306"/>
      <c r="HDH85" s="306"/>
      <c r="HDI85" s="306"/>
      <c r="HDJ85" s="306"/>
      <c r="HDK85" s="306"/>
      <c r="HDL85" s="306"/>
      <c r="HDM85" s="306"/>
      <c r="HDN85" s="306"/>
      <c r="HDO85" s="306"/>
      <c r="HDP85" s="306"/>
      <c r="HDQ85" s="306"/>
      <c r="HDR85" s="306"/>
      <c r="HDS85" s="306"/>
      <c r="HDT85" s="306"/>
      <c r="HDU85" s="306"/>
      <c r="HDV85" s="306"/>
      <c r="HDW85" s="306"/>
      <c r="HDX85" s="306"/>
      <c r="HDY85" s="306"/>
      <c r="HDZ85" s="306"/>
      <c r="HEA85" s="306"/>
      <c r="HEB85" s="306"/>
      <c r="HEC85" s="306"/>
      <c r="HED85" s="306"/>
      <c r="HEE85" s="306"/>
      <c r="HEF85" s="306"/>
      <c r="HEG85" s="306"/>
      <c r="HEH85" s="306"/>
      <c r="HEI85" s="306"/>
      <c r="HEJ85" s="306"/>
      <c r="HEK85" s="306"/>
      <c r="HEL85" s="306"/>
      <c r="HEM85" s="306"/>
      <c r="HEN85" s="306"/>
      <c r="HEO85" s="306"/>
      <c r="HEP85" s="306"/>
      <c r="HEQ85" s="306"/>
      <c r="HER85" s="306"/>
      <c r="HES85" s="306"/>
      <c r="HET85" s="306"/>
      <c r="HEU85" s="306"/>
      <c r="HEV85" s="306"/>
      <c r="HEW85" s="306"/>
      <c r="HEX85" s="306"/>
      <c r="HEY85" s="306"/>
      <c r="HEZ85" s="306"/>
      <c r="HFA85" s="306"/>
      <c r="HFB85" s="306"/>
      <c r="HFC85" s="306"/>
      <c r="HFD85" s="306"/>
      <c r="HFE85" s="306"/>
      <c r="HFF85" s="306"/>
      <c r="HFG85" s="306"/>
      <c r="HFH85" s="306"/>
      <c r="HFI85" s="306"/>
      <c r="HFJ85" s="306"/>
      <c r="HFK85" s="306"/>
      <c r="HFL85" s="306"/>
      <c r="HFM85" s="306"/>
      <c r="HFN85" s="306"/>
      <c r="HFO85" s="306"/>
      <c r="HFP85" s="306"/>
      <c r="HFQ85" s="306"/>
      <c r="HFR85" s="306"/>
      <c r="HFS85" s="306"/>
      <c r="HFT85" s="306"/>
      <c r="HFU85" s="306"/>
      <c r="HFV85" s="306"/>
      <c r="HFW85" s="306"/>
      <c r="HFX85" s="306"/>
      <c r="HFY85" s="306"/>
      <c r="HFZ85" s="306"/>
      <c r="HGA85" s="306"/>
      <c r="HGB85" s="306"/>
      <c r="HGC85" s="306"/>
      <c r="HGD85" s="306"/>
      <c r="HGE85" s="306"/>
      <c r="HGF85" s="306"/>
      <c r="HGG85" s="306"/>
      <c r="HGH85" s="306"/>
      <c r="HGI85" s="306"/>
      <c r="HGJ85" s="306"/>
      <c r="HGK85" s="306"/>
      <c r="HGL85" s="306"/>
      <c r="HGM85" s="306"/>
      <c r="HGN85" s="306"/>
      <c r="HGO85" s="306"/>
      <c r="HGP85" s="306"/>
      <c r="HGQ85" s="306"/>
      <c r="HGR85" s="306"/>
      <c r="HGS85" s="306"/>
      <c r="HGT85" s="306"/>
      <c r="HGU85" s="306"/>
      <c r="HGV85" s="306"/>
      <c r="HGW85" s="306"/>
      <c r="HGX85" s="306"/>
      <c r="HGY85" s="306"/>
      <c r="HGZ85" s="306"/>
      <c r="HHA85" s="306"/>
      <c r="HHB85" s="306"/>
      <c r="HHC85" s="306"/>
      <c r="HHD85" s="306"/>
      <c r="HHE85" s="306"/>
      <c r="HHF85" s="306"/>
      <c r="HHG85" s="306"/>
      <c r="HHH85" s="306"/>
      <c r="HHI85" s="306"/>
      <c r="HHJ85" s="306"/>
      <c r="HHK85" s="306"/>
      <c r="HHL85" s="306"/>
      <c r="HHM85" s="306"/>
      <c r="HHN85" s="306"/>
      <c r="HHO85" s="306"/>
      <c r="HHP85" s="306"/>
      <c r="HHQ85" s="306"/>
      <c r="HHR85" s="306"/>
      <c r="HHS85" s="306"/>
      <c r="HHT85" s="306"/>
      <c r="HHU85" s="306"/>
      <c r="HHV85" s="306"/>
      <c r="HHW85" s="306"/>
      <c r="HHX85" s="306"/>
      <c r="HHY85" s="306"/>
      <c r="HHZ85" s="306"/>
      <c r="HIA85" s="306"/>
      <c r="HIB85" s="306"/>
      <c r="HIC85" s="306"/>
      <c r="HID85" s="306"/>
      <c r="HIE85" s="306"/>
      <c r="HIF85" s="306"/>
      <c r="HIG85" s="306"/>
      <c r="HIH85" s="306"/>
      <c r="HII85" s="306"/>
      <c r="HIJ85" s="306"/>
      <c r="HIK85" s="306"/>
      <c r="HIL85" s="306"/>
      <c r="HIM85" s="306"/>
      <c r="HIN85" s="306"/>
      <c r="HIO85" s="306"/>
      <c r="HIP85" s="306"/>
      <c r="HIQ85" s="306"/>
      <c r="HIR85" s="306"/>
      <c r="HIS85" s="306"/>
      <c r="HIT85" s="306"/>
      <c r="HIU85" s="306"/>
      <c r="HIV85" s="306"/>
      <c r="HIW85" s="306"/>
      <c r="HIX85" s="306"/>
      <c r="HIY85" s="306"/>
      <c r="HIZ85" s="306"/>
      <c r="HJA85" s="306"/>
      <c r="HJB85" s="306"/>
      <c r="HJC85" s="306"/>
      <c r="HJD85" s="306"/>
      <c r="HJE85" s="306"/>
      <c r="HJF85" s="306"/>
      <c r="HJG85" s="306"/>
      <c r="HJH85" s="306"/>
      <c r="HJI85" s="306"/>
      <c r="HJJ85" s="306"/>
      <c r="HJK85" s="306"/>
      <c r="HJL85" s="306"/>
      <c r="HJM85" s="306"/>
      <c r="HJN85" s="306"/>
      <c r="HJO85" s="306"/>
      <c r="HJP85" s="306"/>
      <c r="HJQ85" s="306"/>
      <c r="HJR85" s="306"/>
      <c r="HJS85" s="306"/>
      <c r="HJT85" s="306"/>
      <c r="HJU85" s="306"/>
      <c r="HJV85" s="306"/>
      <c r="HJW85" s="306"/>
      <c r="HJX85" s="306"/>
      <c r="HJY85" s="306"/>
      <c r="HJZ85" s="306"/>
      <c r="HKA85" s="306"/>
      <c r="HKB85" s="306"/>
      <c r="HKC85" s="306"/>
      <c r="HKD85" s="306"/>
      <c r="HKE85" s="306"/>
      <c r="HKF85" s="306"/>
      <c r="HKG85" s="306"/>
      <c r="HKH85" s="306"/>
      <c r="HKI85" s="306"/>
      <c r="HKJ85" s="306"/>
      <c r="HKK85" s="306"/>
      <c r="HKL85" s="306"/>
      <c r="HKM85" s="306"/>
      <c r="HKN85" s="306"/>
      <c r="HKO85" s="306"/>
      <c r="HKP85" s="306"/>
      <c r="HKQ85" s="306"/>
      <c r="HKR85" s="306"/>
      <c r="HKS85" s="306"/>
      <c r="HKT85" s="306"/>
      <c r="HKU85" s="306"/>
      <c r="HKV85" s="306"/>
      <c r="HKW85" s="306"/>
      <c r="HKX85" s="306"/>
      <c r="HKY85" s="306"/>
      <c r="HKZ85" s="306"/>
      <c r="HLA85" s="306"/>
      <c r="HLB85" s="306"/>
      <c r="HLC85" s="306"/>
      <c r="HLD85" s="306"/>
      <c r="HLE85" s="306"/>
      <c r="HLF85" s="306"/>
      <c r="HLG85" s="306"/>
      <c r="HLH85" s="306"/>
      <c r="HLI85" s="306"/>
      <c r="HLJ85" s="306"/>
      <c r="HLK85" s="306"/>
      <c r="HLL85" s="306"/>
      <c r="HLM85" s="306"/>
      <c r="HLN85" s="306"/>
      <c r="HLO85" s="306"/>
      <c r="HLP85" s="306"/>
      <c r="HLQ85" s="306"/>
      <c r="HLR85" s="306"/>
      <c r="HLS85" s="306"/>
      <c r="HLT85" s="306"/>
      <c r="HLU85" s="306"/>
      <c r="HLV85" s="306"/>
      <c r="HLW85" s="306"/>
      <c r="HLX85" s="306"/>
      <c r="HLY85" s="306"/>
      <c r="HLZ85" s="306"/>
      <c r="HMA85" s="306"/>
      <c r="HMB85" s="306"/>
      <c r="HMC85" s="306"/>
      <c r="HMD85" s="306"/>
      <c r="HME85" s="306"/>
      <c r="HMF85" s="306"/>
      <c r="HMG85" s="306"/>
      <c r="HMH85" s="306"/>
      <c r="HMI85" s="306"/>
      <c r="HMJ85" s="306"/>
      <c r="HMK85" s="306"/>
      <c r="HML85" s="306"/>
      <c r="HMM85" s="306"/>
      <c r="HMN85" s="306"/>
      <c r="HMO85" s="306"/>
      <c r="HMP85" s="306"/>
      <c r="HMQ85" s="306"/>
      <c r="HMR85" s="306"/>
      <c r="HMS85" s="306"/>
      <c r="HMT85" s="306"/>
      <c r="HMU85" s="306"/>
      <c r="HMV85" s="306"/>
      <c r="HMW85" s="306"/>
      <c r="HMX85" s="306"/>
      <c r="HMY85" s="306"/>
      <c r="HMZ85" s="306"/>
      <c r="HNA85" s="306"/>
      <c r="HNB85" s="306"/>
      <c r="HNC85" s="306"/>
      <c r="HND85" s="306"/>
      <c r="HNE85" s="306"/>
      <c r="HNF85" s="306"/>
      <c r="HNG85" s="306"/>
      <c r="HNH85" s="306"/>
      <c r="HNI85" s="306"/>
      <c r="HNJ85" s="306"/>
      <c r="HNK85" s="306"/>
      <c r="HNL85" s="306"/>
      <c r="HNM85" s="306"/>
      <c r="HNN85" s="306"/>
      <c r="HNO85" s="306"/>
      <c r="HNP85" s="306"/>
      <c r="HNQ85" s="306"/>
      <c r="HNR85" s="306"/>
      <c r="HNS85" s="306"/>
      <c r="HNT85" s="306"/>
      <c r="HNU85" s="306"/>
      <c r="HNV85" s="306"/>
      <c r="HNW85" s="306"/>
      <c r="HNX85" s="306"/>
      <c r="HNY85" s="306"/>
      <c r="HNZ85" s="306"/>
      <c r="HOA85" s="306"/>
      <c r="HOB85" s="306"/>
      <c r="HOC85" s="306"/>
      <c r="HOD85" s="306"/>
      <c r="HOE85" s="306"/>
      <c r="HOF85" s="306"/>
      <c r="HOG85" s="306"/>
      <c r="HOH85" s="306"/>
      <c r="HOI85" s="306"/>
      <c r="HOJ85" s="306"/>
      <c r="HOK85" s="306"/>
      <c r="HOL85" s="306"/>
      <c r="HOM85" s="306"/>
      <c r="HON85" s="306"/>
      <c r="HOO85" s="306"/>
      <c r="HOP85" s="306"/>
      <c r="HOQ85" s="306"/>
      <c r="HOR85" s="306"/>
      <c r="HOS85" s="306"/>
      <c r="HOT85" s="306"/>
      <c r="HOU85" s="306"/>
      <c r="HOV85" s="306"/>
      <c r="HOW85" s="306"/>
      <c r="HOX85" s="306"/>
      <c r="HOY85" s="306"/>
      <c r="HOZ85" s="306"/>
      <c r="HPA85" s="306"/>
      <c r="HPB85" s="306"/>
      <c r="HPC85" s="306"/>
      <c r="HPD85" s="306"/>
      <c r="HPE85" s="306"/>
      <c r="HPF85" s="306"/>
      <c r="HPG85" s="306"/>
      <c r="HPH85" s="306"/>
      <c r="HPI85" s="306"/>
      <c r="HPJ85" s="306"/>
      <c r="HPK85" s="306"/>
      <c r="HPL85" s="306"/>
      <c r="HPM85" s="306"/>
      <c r="HPN85" s="306"/>
      <c r="HPO85" s="306"/>
      <c r="HPP85" s="306"/>
      <c r="HPQ85" s="306"/>
      <c r="HPR85" s="306"/>
      <c r="HPS85" s="306"/>
      <c r="HPT85" s="306"/>
      <c r="HPU85" s="306"/>
      <c r="HPV85" s="306"/>
      <c r="HPW85" s="306"/>
      <c r="HPX85" s="306"/>
      <c r="HPY85" s="306"/>
      <c r="HPZ85" s="306"/>
      <c r="HQA85" s="306"/>
      <c r="HQB85" s="306"/>
      <c r="HQC85" s="306"/>
      <c r="HQD85" s="306"/>
      <c r="HQE85" s="306"/>
      <c r="HQF85" s="306"/>
      <c r="HQG85" s="306"/>
      <c r="HQH85" s="306"/>
      <c r="HQI85" s="306"/>
      <c r="HQJ85" s="306"/>
      <c r="HQK85" s="306"/>
      <c r="HQL85" s="306"/>
      <c r="HQM85" s="306"/>
      <c r="HQN85" s="306"/>
      <c r="HQO85" s="306"/>
      <c r="HQP85" s="306"/>
      <c r="HQQ85" s="306"/>
      <c r="HQR85" s="306"/>
      <c r="HQS85" s="306"/>
      <c r="HQT85" s="306"/>
      <c r="HQU85" s="306"/>
      <c r="HQV85" s="306"/>
      <c r="HQW85" s="306"/>
      <c r="HQX85" s="306"/>
      <c r="HQY85" s="306"/>
      <c r="HQZ85" s="306"/>
      <c r="HRA85" s="306"/>
      <c r="HRB85" s="306"/>
      <c r="HRC85" s="306"/>
      <c r="HRD85" s="306"/>
      <c r="HRE85" s="306"/>
      <c r="HRF85" s="306"/>
      <c r="HRG85" s="306"/>
      <c r="HRH85" s="306"/>
      <c r="HRI85" s="306"/>
      <c r="HRJ85" s="306"/>
      <c r="HRK85" s="306"/>
      <c r="HRL85" s="306"/>
      <c r="HRM85" s="306"/>
      <c r="HRN85" s="306"/>
      <c r="HRO85" s="306"/>
      <c r="HRP85" s="306"/>
      <c r="HRQ85" s="306"/>
      <c r="HRR85" s="306"/>
      <c r="HRS85" s="306"/>
      <c r="HRT85" s="306"/>
      <c r="HRU85" s="306"/>
      <c r="HRV85" s="306"/>
      <c r="HRW85" s="306"/>
      <c r="HRX85" s="306"/>
      <c r="HRY85" s="306"/>
      <c r="HRZ85" s="306"/>
      <c r="HSA85" s="306"/>
      <c r="HSB85" s="306"/>
      <c r="HSC85" s="306"/>
      <c r="HSD85" s="306"/>
      <c r="HSE85" s="306"/>
      <c r="HSF85" s="306"/>
      <c r="HSG85" s="306"/>
      <c r="HSH85" s="306"/>
      <c r="HSI85" s="306"/>
      <c r="HSJ85" s="306"/>
      <c r="HSK85" s="306"/>
      <c r="HSL85" s="306"/>
      <c r="HSM85" s="306"/>
      <c r="HSN85" s="306"/>
      <c r="HSO85" s="306"/>
      <c r="HSP85" s="306"/>
      <c r="HSQ85" s="306"/>
      <c r="HSR85" s="306"/>
      <c r="HSS85" s="306"/>
      <c r="HST85" s="306"/>
      <c r="HSU85" s="306"/>
      <c r="HSV85" s="306"/>
      <c r="HSW85" s="306"/>
      <c r="HSX85" s="306"/>
      <c r="HSY85" s="306"/>
      <c r="HSZ85" s="306"/>
      <c r="HTA85" s="306"/>
      <c r="HTB85" s="306"/>
      <c r="HTC85" s="306"/>
      <c r="HTD85" s="306"/>
      <c r="HTE85" s="306"/>
      <c r="HTF85" s="306"/>
      <c r="HTG85" s="306"/>
      <c r="HTH85" s="306"/>
      <c r="HTI85" s="306"/>
      <c r="HTJ85" s="306"/>
      <c r="HTK85" s="306"/>
      <c r="HTL85" s="306"/>
      <c r="HTM85" s="306"/>
      <c r="HTN85" s="306"/>
      <c r="HTO85" s="306"/>
      <c r="HTP85" s="306"/>
      <c r="HTQ85" s="306"/>
      <c r="HTR85" s="306"/>
      <c r="HTS85" s="306"/>
      <c r="HTT85" s="306"/>
      <c r="HTU85" s="306"/>
      <c r="HTV85" s="306"/>
      <c r="HTW85" s="306"/>
      <c r="HTX85" s="306"/>
      <c r="HTY85" s="306"/>
      <c r="HTZ85" s="306"/>
      <c r="HUA85" s="306"/>
      <c r="HUB85" s="306"/>
      <c r="HUC85" s="306"/>
      <c r="HUD85" s="306"/>
      <c r="HUE85" s="306"/>
      <c r="HUF85" s="306"/>
      <c r="HUG85" s="306"/>
      <c r="HUH85" s="306"/>
      <c r="HUI85" s="306"/>
      <c r="HUJ85" s="306"/>
      <c r="HUK85" s="306"/>
      <c r="HUL85" s="306"/>
      <c r="HUM85" s="306"/>
      <c r="HUN85" s="306"/>
      <c r="HUO85" s="306"/>
      <c r="HUP85" s="306"/>
      <c r="HUQ85" s="306"/>
      <c r="HUR85" s="306"/>
      <c r="HUS85" s="306"/>
      <c r="HUT85" s="306"/>
      <c r="HUU85" s="306"/>
      <c r="HUV85" s="306"/>
      <c r="HUW85" s="306"/>
      <c r="HUX85" s="306"/>
      <c r="HUY85" s="306"/>
      <c r="HUZ85" s="306"/>
      <c r="HVA85" s="306"/>
      <c r="HVB85" s="306"/>
      <c r="HVC85" s="306"/>
      <c r="HVD85" s="306"/>
      <c r="HVE85" s="306"/>
      <c r="HVF85" s="306"/>
      <c r="HVG85" s="306"/>
      <c r="HVH85" s="306"/>
      <c r="HVI85" s="306"/>
      <c r="HVJ85" s="306"/>
      <c r="HVK85" s="306"/>
      <c r="HVL85" s="306"/>
      <c r="HVM85" s="306"/>
      <c r="HVN85" s="306"/>
      <c r="HVO85" s="306"/>
      <c r="HVP85" s="306"/>
      <c r="HVQ85" s="306"/>
      <c r="HVR85" s="306"/>
      <c r="HVS85" s="306"/>
      <c r="HVT85" s="306"/>
      <c r="HVU85" s="306"/>
      <c r="HVV85" s="306"/>
      <c r="HVW85" s="306"/>
      <c r="HVX85" s="306"/>
      <c r="HVY85" s="306"/>
      <c r="HVZ85" s="306"/>
      <c r="HWA85" s="306"/>
      <c r="HWB85" s="306"/>
      <c r="HWC85" s="306"/>
      <c r="HWD85" s="306"/>
      <c r="HWE85" s="306"/>
      <c r="HWF85" s="306"/>
      <c r="HWG85" s="306"/>
      <c r="HWH85" s="306"/>
      <c r="HWI85" s="306"/>
      <c r="HWJ85" s="306"/>
      <c r="HWK85" s="306"/>
      <c r="HWL85" s="306"/>
      <c r="HWM85" s="306"/>
      <c r="HWN85" s="306"/>
      <c r="HWO85" s="306"/>
      <c r="HWP85" s="306"/>
      <c r="HWQ85" s="306"/>
      <c r="HWR85" s="306"/>
      <c r="HWS85" s="306"/>
      <c r="HWT85" s="306"/>
      <c r="HWU85" s="306"/>
      <c r="HWV85" s="306"/>
      <c r="HWW85" s="306"/>
      <c r="HWX85" s="306"/>
      <c r="HWY85" s="306"/>
      <c r="HWZ85" s="306"/>
      <c r="HXA85" s="306"/>
      <c r="HXB85" s="306"/>
      <c r="HXC85" s="306"/>
      <c r="HXD85" s="306"/>
      <c r="HXE85" s="306"/>
      <c r="HXF85" s="306"/>
      <c r="HXG85" s="306"/>
      <c r="HXH85" s="306"/>
      <c r="HXI85" s="306"/>
      <c r="HXJ85" s="306"/>
      <c r="HXK85" s="306"/>
      <c r="HXL85" s="306"/>
      <c r="HXM85" s="306"/>
      <c r="HXN85" s="306"/>
      <c r="HXO85" s="306"/>
      <c r="HXP85" s="306"/>
      <c r="HXQ85" s="306"/>
      <c r="HXR85" s="306"/>
      <c r="HXS85" s="306"/>
      <c r="HXT85" s="306"/>
      <c r="HXU85" s="306"/>
      <c r="HXV85" s="306"/>
      <c r="HXW85" s="306"/>
      <c r="HXX85" s="306"/>
      <c r="HXY85" s="306"/>
      <c r="HXZ85" s="306"/>
      <c r="HYA85" s="306"/>
      <c r="HYB85" s="306"/>
      <c r="HYC85" s="306"/>
      <c r="HYD85" s="306"/>
      <c r="HYE85" s="306"/>
      <c r="HYF85" s="306"/>
      <c r="HYG85" s="306"/>
      <c r="HYH85" s="306"/>
      <c r="HYI85" s="306"/>
      <c r="HYJ85" s="306"/>
      <c r="HYK85" s="306"/>
      <c r="HYL85" s="306"/>
      <c r="HYM85" s="306"/>
      <c r="HYN85" s="306"/>
      <c r="HYO85" s="306"/>
      <c r="HYP85" s="306"/>
      <c r="HYQ85" s="306"/>
      <c r="HYR85" s="306"/>
      <c r="HYS85" s="306"/>
      <c r="HYT85" s="306"/>
      <c r="HYU85" s="306"/>
      <c r="HYV85" s="306"/>
      <c r="HYW85" s="306"/>
      <c r="HYX85" s="306"/>
      <c r="HYY85" s="306"/>
      <c r="HYZ85" s="306"/>
      <c r="HZA85" s="306"/>
      <c r="HZB85" s="306"/>
      <c r="HZC85" s="306"/>
      <c r="HZD85" s="306"/>
      <c r="HZE85" s="306"/>
      <c r="HZF85" s="306"/>
      <c r="HZG85" s="306"/>
      <c r="HZH85" s="306"/>
      <c r="HZI85" s="306"/>
      <c r="HZJ85" s="306"/>
      <c r="HZK85" s="306"/>
      <c r="HZL85" s="306"/>
      <c r="HZM85" s="306"/>
      <c r="HZN85" s="306"/>
      <c r="HZO85" s="306"/>
      <c r="HZP85" s="306"/>
      <c r="HZQ85" s="306"/>
      <c r="HZR85" s="306"/>
      <c r="HZS85" s="306"/>
      <c r="HZT85" s="306"/>
      <c r="HZU85" s="306"/>
      <c r="HZV85" s="306"/>
      <c r="HZW85" s="306"/>
      <c r="HZX85" s="306"/>
      <c r="HZY85" s="306"/>
      <c r="HZZ85" s="306"/>
      <c r="IAA85" s="306"/>
      <c r="IAB85" s="306"/>
      <c r="IAC85" s="306"/>
      <c r="IAD85" s="306"/>
      <c r="IAE85" s="306"/>
      <c r="IAF85" s="306"/>
      <c r="IAG85" s="306"/>
      <c r="IAH85" s="306"/>
      <c r="IAI85" s="306"/>
      <c r="IAJ85" s="306"/>
      <c r="IAK85" s="306"/>
      <c r="IAL85" s="306"/>
      <c r="IAM85" s="306"/>
      <c r="IAN85" s="306"/>
      <c r="IAO85" s="306"/>
      <c r="IAP85" s="306"/>
      <c r="IAQ85" s="306"/>
      <c r="IAR85" s="306"/>
      <c r="IAS85" s="306"/>
      <c r="IAT85" s="306"/>
      <c r="IAU85" s="306"/>
      <c r="IAV85" s="306"/>
      <c r="IAW85" s="306"/>
      <c r="IAX85" s="306"/>
      <c r="IAY85" s="306"/>
      <c r="IAZ85" s="306"/>
      <c r="IBA85" s="306"/>
      <c r="IBB85" s="306"/>
      <c r="IBC85" s="306"/>
      <c r="IBD85" s="306"/>
      <c r="IBE85" s="306"/>
      <c r="IBF85" s="306"/>
      <c r="IBG85" s="306"/>
      <c r="IBH85" s="306"/>
      <c r="IBI85" s="306"/>
      <c r="IBJ85" s="306"/>
      <c r="IBK85" s="306"/>
      <c r="IBL85" s="306"/>
      <c r="IBM85" s="306"/>
      <c r="IBN85" s="306"/>
      <c r="IBO85" s="306"/>
      <c r="IBP85" s="306"/>
      <c r="IBQ85" s="306"/>
      <c r="IBR85" s="306"/>
      <c r="IBS85" s="306"/>
      <c r="IBT85" s="306"/>
      <c r="IBU85" s="306"/>
      <c r="IBV85" s="306"/>
      <c r="IBW85" s="306"/>
      <c r="IBX85" s="306"/>
      <c r="IBY85" s="306"/>
      <c r="IBZ85" s="306"/>
      <c r="ICA85" s="306"/>
      <c r="ICB85" s="306"/>
      <c r="ICC85" s="306"/>
      <c r="ICD85" s="306"/>
      <c r="ICE85" s="306"/>
      <c r="ICF85" s="306"/>
      <c r="ICG85" s="306"/>
      <c r="ICH85" s="306"/>
      <c r="ICI85" s="306"/>
      <c r="ICJ85" s="306"/>
      <c r="ICK85" s="306"/>
      <c r="ICL85" s="306"/>
      <c r="ICM85" s="306"/>
      <c r="ICN85" s="306"/>
      <c r="ICO85" s="306"/>
      <c r="ICP85" s="306"/>
      <c r="ICQ85" s="306"/>
      <c r="ICR85" s="306"/>
      <c r="ICS85" s="306"/>
      <c r="ICT85" s="306"/>
      <c r="ICU85" s="306"/>
      <c r="ICV85" s="306"/>
      <c r="ICW85" s="306"/>
      <c r="ICX85" s="306"/>
      <c r="ICY85" s="306"/>
      <c r="ICZ85" s="306"/>
      <c r="IDA85" s="306"/>
      <c r="IDB85" s="306"/>
      <c r="IDC85" s="306"/>
      <c r="IDD85" s="306"/>
      <c r="IDE85" s="306"/>
      <c r="IDF85" s="306"/>
      <c r="IDG85" s="306"/>
      <c r="IDH85" s="306"/>
      <c r="IDI85" s="306"/>
      <c r="IDJ85" s="306"/>
      <c r="IDK85" s="306"/>
      <c r="IDL85" s="306"/>
      <c r="IDM85" s="306"/>
      <c r="IDN85" s="306"/>
      <c r="IDO85" s="306"/>
      <c r="IDP85" s="306"/>
      <c r="IDQ85" s="306"/>
      <c r="IDR85" s="306"/>
      <c r="IDS85" s="306"/>
      <c r="IDT85" s="306"/>
      <c r="IDU85" s="306"/>
      <c r="IDV85" s="306"/>
      <c r="IDW85" s="306"/>
      <c r="IDX85" s="306"/>
      <c r="IDY85" s="306"/>
      <c r="IDZ85" s="306"/>
      <c r="IEA85" s="306"/>
      <c r="IEB85" s="306"/>
      <c r="IEC85" s="306"/>
      <c r="IED85" s="306"/>
      <c r="IEE85" s="306"/>
      <c r="IEF85" s="306"/>
      <c r="IEG85" s="306"/>
      <c r="IEH85" s="306"/>
      <c r="IEI85" s="306"/>
      <c r="IEJ85" s="306"/>
      <c r="IEK85" s="306"/>
      <c r="IEL85" s="306"/>
      <c r="IEM85" s="306"/>
      <c r="IEN85" s="306"/>
      <c r="IEO85" s="306"/>
      <c r="IEP85" s="306"/>
      <c r="IEQ85" s="306"/>
      <c r="IER85" s="306"/>
      <c r="IES85" s="306"/>
      <c r="IET85" s="306"/>
      <c r="IEU85" s="306"/>
      <c r="IEV85" s="306"/>
      <c r="IEW85" s="306"/>
      <c r="IEX85" s="306"/>
      <c r="IEY85" s="306"/>
      <c r="IEZ85" s="306"/>
      <c r="IFA85" s="306"/>
      <c r="IFB85" s="306"/>
      <c r="IFC85" s="306"/>
      <c r="IFD85" s="306"/>
      <c r="IFE85" s="306"/>
      <c r="IFF85" s="306"/>
      <c r="IFG85" s="306"/>
      <c r="IFH85" s="306"/>
      <c r="IFI85" s="306"/>
      <c r="IFJ85" s="306"/>
      <c r="IFK85" s="306"/>
      <c r="IFL85" s="306"/>
      <c r="IFM85" s="306"/>
      <c r="IFN85" s="306"/>
      <c r="IFO85" s="306"/>
      <c r="IFP85" s="306"/>
      <c r="IFQ85" s="306"/>
      <c r="IFR85" s="306"/>
      <c r="IFS85" s="306"/>
      <c r="IFT85" s="306"/>
      <c r="IFU85" s="306"/>
      <c r="IFV85" s="306"/>
      <c r="IFW85" s="306"/>
      <c r="IFX85" s="306"/>
      <c r="IFY85" s="306"/>
      <c r="IFZ85" s="306"/>
      <c r="IGA85" s="306"/>
      <c r="IGB85" s="306"/>
      <c r="IGC85" s="306"/>
      <c r="IGD85" s="306"/>
      <c r="IGE85" s="306"/>
      <c r="IGF85" s="306"/>
      <c r="IGG85" s="306"/>
      <c r="IGH85" s="306"/>
      <c r="IGI85" s="306"/>
      <c r="IGJ85" s="306"/>
      <c r="IGK85" s="306"/>
      <c r="IGL85" s="306"/>
      <c r="IGM85" s="306"/>
      <c r="IGN85" s="306"/>
      <c r="IGO85" s="306"/>
      <c r="IGP85" s="306"/>
      <c r="IGQ85" s="306"/>
      <c r="IGR85" s="306"/>
      <c r="IGS85" s="306"/>
      <c r="IGT85" s="306"/>
      <c r="IGU85" s="306"/>
      <c r="IGV85" s="306"/>
      <c r="IGW85" s="306"/>
      <c r="IGX85" s="306"/>
      <c r="IGY85" s="306"/>
      <c r="IGZ85" s="306"/>
      <c r="IHA85" s="306"/>
      <c r="IHB85" s="306"/>
      <c r="IHC85" s="306"/>
      <c r="IHD85" s="306"/>
      <c r="IHE85" s="306"/>
      <c r="IHF85" s="306"/>
      <c r="IHG85" s="306"/>
      <c r="IHH85" s="306"/>
      <c r="IHI85" s="306"/>
      <c r="IHJ85" s="306"/>
      <c r="IHK85" s="306"/>
      <c r="IHL85" s="306"/>
      <c r="IHM85" s="306"/>
      <c r="IHN85" s="306"/>
      <c r="IHO85" s="306"/>
      <c r="IHP85" s="306"/>
      <c r="IHQ85" s="306"/>
      <c r="IHR85" s="306"/>
      <c r="IHS85" s="306"/>
      <c r="IHT85" s="306"/>
      <c r="IHU85" s="306"/>
      <c r="IHV85" s="306"/>
      <c r="IHW85" s="306"/>
      <c r="IHX85" s="306"/>
      <c r="IHY85" s="306"/>
      <c r="IHZ85" s="306"/>
      <c r="IIA85" s="306"/>
      <c r="IIB85" s="306"/>
      <c r="IIC85" s="306"/>
      <c r="IID85" s="306"/>
      <c r="IIE85" s="306"/>
      <c r="IIF85" s="306"/>
      <c r="IIG85" s="306"/>
      <c r="IIH85" s="306"/>
      <c r="III85" s="306"/>
      <c r="IIJ85" s="306"/>
      <c r="IIK85" s="306"/>
      <c r="IIL85" s="306"/>
      <c r="IIM85" s="306"/>
      <c r="IIN85" s="306"/>
      <c r="IIO85" s="306"/>
      <c r="IIP85" s="306"/>
      <c r="IIQ85" s="306"/>
      <c r="IIR85" s="306"/>
      <c r="IIS85" s="306"/>
      <c r="IIT85" s="306"/>
      <c r="IIU85" s="306"/>
      <c r="IIV85" s="306"/>
      <c r="IIW85" s="306"/>
      <c r="IIX85" s="306"/>
      <c r="IIY85" s="306"/>
      <c r="IIZ85" s="306"/>
      <c r="IJA85" s="306"/>
      <c r="IJB85" s="306"/>
      <c r="IJC85" s="306"/>
      <c r="IJD85" s="306"/>
      <c r="IJE85" s="306"/>
      <c r="IJF85" s="306"/>
      <c r="IJG85" s="306"/>
      <c r="IJH85" s="306"/>
      <c r="IJI85" s="306"/>
      <c r="IJJ85" s="306"/>
      <c r="IJK85" s="306"/>
      <c r="IJL85" s="306"/>
      <c r="IJM85" s="306"/>
      <c r="IJN85" s="306"/>
      <c r="IJO85" s="306"/>
      <c r="IJP85" s="306"/>
      <c r="IJQ85" s="306"/>
      <c r="IJR85" s="306"/>
      <c r="IJS85" s="306"/>
      <c r="IJT85" s="306"/>
      <c r="IJU85" s="306"/>
      <c r="IJV85" s="306"/>
      <c r="IJW85" s="306"/>
      <c r="IJX85" s="306"/>
      <c r="IJY85" s="306"/>
      <c r="IJZ85" s="306"/>
      <c r="IKA85" s="306"/>
      <c r="IKB85" s="306"/>
      <c r="IKC85" s="306"/>
      <c r="IKD85" s="306"/>
      <c r="IKE85" s="306"/>
      <c r="IKF85" s="306"/>
      <c r="IKG85" s="306"/>
      <c r="IKH85" s="306"/>
      <c r="IKI85" s="306"/>
      <c r="IKJ85" s="306"/>
      <c r="IKK85" s="306"/>
      <c r="IKL85" s="306"/>
      <c r="IKM85" s="306"/>
      <c r="IKN85" s="306"/>
      <c r="IKO85" s="306"/>
      <c r="IKP85" s="306"/>
      <c r="IKQ85" s="306"/>
      <c r="IKR85" s="306"/>
      <c r="IKS85" s="306"/>
      <c r="IKT85" s="306"/>
      <c r="IKU85" s="306"/>
      <c r="IKV85" s="306"/>
      <c r="IKW85" s="306"/>
      <c r="IKX85" s="306"/>
      <c r="IKY85" s="306"/>
      <c r="IKZ85" s="306"/>
      <c r="ILA85" s="306"/>
      <c r="ILB85" s="306"/>
      <c r="ILC85" s="306"/>
      <c r="ILD85" s="306"/>
      <c r="ILE85" s="306"/>
      <c r="ILF85" s="306"/>
      <c r="ILG85" s="306"/>
      <c r="ILH85" s="306"/>
      <c r="ILI85" s="306"/>
      <c r="ILJ85" s="306"/>
      <c r="ILK85" s="306"/>
      <c r="ILL85" s="306"/>
      <c r="ILM85" s="306"/>
      <c r="ILN85" s="306"/>
      <c r="ILO85" s="306"/>
      <c r="ILP85" s="306"/>
      <c r="ILQ85" s="306"/>
      <c r="ILR85" s="306"/>
      <c r="ILS85" s="306"/>
      <c r="ILT85" s="306"/>
      <c r="ILU85" s="306"/>
      <c r="ILV85" s="306"/>
      <c r="ILW85" s="306"/>
      <c r="ILX85" s="306"/>
      <c r="ILY85" s="306"/>
      <c r="ILZ85" s="306"/>
      <c r="IMA85" s="306"/>
      <c r="IMB85" s="306"/>
      <c r="IMC85" s="306"/>
      <c r="IMD85" s="306"/>
      <c r="IME85" s="306"/>
      <c r="IMF85" s="306"/>
      <c r="IMG85" s="306"/>
      <c r="IMH85" s="306"/>
      <c r="IMI85" s="306"/>
      <c r="IMJ85" s="306"/>
      <c r="IMK85" s="306"/>
      <c r="IML85" s="306"/>
      <c r="IMM85" s="306"/>
      <c r="IMN85" s="306"/>
      <c r="IMO85" s="306"/>
      <c r="IMP85" s="306"/>
      <c r="IMQ85" s="306"/>
      <c r="IMR85" s="306"/>
      <c r="IMS85" s="306"/>
      <c r="IMT85" s="306"/>
      <c r="IMU85" s="306"/>
      <c r="IMV85" s="306"/>
      <c r="IMW85" s="306"/>
      <c r="IMX85" s="306"/>
      <c r="IMY85" s="306"/>
      <c r="IMZ85" s="306"/>
      <c r="INA85" s="306"/>
      <c r="INB85" s="306"/>
      <c r="INC85" s="306"/>
      <c r="IND85" s="306"/>
      <c r="INE85" s="306"/>
      <c r="INF85" s="306"/>
      <c r="ING85" s="306"/>
      <c r="INH85" s="306"/>
      <c r="INI85" s="306"/>
      <c r="INJ85" s="306"/>
      <c r="INK85" s="306"/>
      <c r="INL85" s="306"/>
      <c r="INM85" s="306"/>
      <c r="INN85" s="306"/>
      <c r="INO85" s="306"/>
      <c r="INP85" s="306"/>
      <c r="INQ85" s="306"/>
      <c r="INR85" s="306"/>
      <c r="INS85" s="306"/>
      <c r="INT85" s="306"/>
      <c r="INU85" s="306"/>
      <c r="INV85" s="306"/>
      <c r="INW85" s="306"/>
      <c r="INX85" s="306"/>
      <c r="INY85" s="306"/>
      <c r="INZ85" s="306"/>
      <c r="IOA85" s="306"/>
      <c r="IOB85" s="306"/>
      <c r="IOC85" s="306"/>
      <c r="IOD85" s="306"/>
      <c r="IOE85" s="306"/>
      <c r="IOF85" s="306"/>
      <c r="IOG85" s="306"/>
      <c r="IOH85" s="306"/>
      <c r="IOI85" s="306"/>
      <c r="IOJ85" s="306"/>
      <c r="IOK85" s="306"/>
      <c r="IOL85" s="306"/>
      <c r="IOM85" s="306"/>
      <c r="ION85" s="306"/>
      <c r="IOO85" s="306"/>
      <c r="IOP85" s="306"/>
      <c r="IOQ85" s="306"/>
      <c r="IOR85" s="306"/>
      <c r="IOS85" s="306"/>
      <c r="IOT85" s="306"/>
      <c r="IOU85" s="306"/>
      <c r="IOV85" s="306"/>
      <c r="IOW85" s="306"/>
      <c r="IOX85" s="306"/>
      <c r="IOY85" s="306"/>
      <c r="IOZ85" s="306"/>
      <c r="IPA85" s="306"/>
      <c r="IPB85" s="306"/>
      <c r="IPC85" s="306"/>
      <c r="IPD85" s="306"/>
      <c r="IPE85" s="306"/>
      <c r="IPF85" s="306"/>
      <c r="IPG85" s="306"/>
      <c r="IPH85" s="306"/>
      <c r="IPI85" s="306"/>
      <c r="IPJ85" s="306"/>
      <c r="IPK85" s="306"/>
      <c r="IPL85" s="306"/>
      <c r="IPM85" s="306"/>
      <c r="IPN85" s="306"/>
      <c r="IPO85" s="306"/>
      <c r="IPP85" s="306"/>
      <c r="IPQ85" s="306"/>
      <c r="IPR85" s="306"/>
      <c r="IPS85" s="306"/>
      <c r="IPT85" s="306"/>
      <c r="IPU85" s="306"/>
      <c r="IPV85" s="306"/>
      <c r="IPW85" s="306"/>
      <c r="IPX85" s="306"/>
      <c r="IPY85" s="306"/>
      <c r="IPZ85" s="306"/>
      <c r="IQA85" s="306"/>
      <c r="IQB85" s="306"/>
      <c r="IQC85" s="306"/>
      <c r="IQD85" s="306"/>
      <c r="IQE85" s="306"/>
      <c r="IQF85" s="306"/>
      <c r="IQG85" s="306"/>
      <c r="IQH85" s="306"/>
      <c r="IQI85" s="306"/>
      <c r="IQJ85" s="306"/>
      <c r="IQK85" s="306"/>
      <c r="IQL85" s="306"/>
      <c r="IQM85" s="306"/>
      <c r="IQN85" s="306"/>
      <c r="IQO85" s="306"/>
      <c r="IQP85" s="306"/>
      <c r="IQQ85" s="306"/>
      <c r="IQR85" s="306"/>
      <c r="IQS85" s="306"/>
      <c r="IQT85" s="306"/>
      <c r="IQU85" s="306"/>
      <c r="IQV85" s="306"/>
      <c r="IQW85" s="306"/>
      <c r="IQX85" s="306"/>
      <c r="IQY85" s="306"/>
      <c r="IQZ85" s="306"/>
      <c r="IRA85" s="306"/>
      <c r="IRB85" s="306"/>
      <c r="IRC85" s="306"/>
      <c r="IRD85" s="306"/>
      <c r="IRE85" s="306"/>
      <c r="IRF85" s="306"/>
      <c r="IRG85" s="306"/>
      <c r="IRH85" s="306"/>
      <c r="IRI85" s="306"/>
      <c r="IRJ85" s="306"/>
      <c r="IRK85" s="306"/>
      <c r="IRL85" s="306"/>
      <c r="IRM85" s="306"/>
      <c r="IRN85" s="306"/>
      <c r="IRO85" s="306"/>
      <c r="IRP85" s="306"/>
      <c r="IRQ85" s="306"/>
      <c r="IRR85" s="306"/>
      <c r="IRS85" s="306"/>
      <c r="IRT85" s="306"/>
      <c r="IRU85" s="306"/>
      <c r="IRV85" s="306"/>
      <c r="IRW85" s="306"/>
      <c r="IRX85" s="306"/>
      <c r="IRY85" s="306"/>
      <c r="IRZ85" s="306"/>
      <c r="ISA85" s="306"/>
      <c r="ISB85" s="306"/>
      <c r="ISC85" s="306"/>
      <c r="ISD85" s="306"/>
      <c r="ISE85" s="306"/>
      <c r="ISF85" s="306"/>
      <c r="ISG85" s="306"/>
      <c r="ISH85" s="306"/>
      <c r="ISI85" s="306"/>
      <c r="ISJ85" s="306"/>
      <c r="ISK85" s="306"/>
      <c r="ISL85" s="306"/>
      <c r="ISM85" s="306"/>
      <c r="ISN85" s="306"/>
      <c r="ISO85" s="306"/>
      <c r="ISP85" s="306"/>
      <c r="ISQ85" s="306"/>
      <c r="ISR85" s="306"/>
      <c r="ISS85" s="306"/>
      <c r="IST85" s="306"/>
      <c r="ISU85" s="306"/>
      <c r="ISV85" s="306"/>
      <c r="ISW85" s="306"/>
      <c r="ISX85" s="306"/>
      <c r="ISY85" s="306"/>
      <c r="ISZ85" s="306"/>
      <c r="ITA85" s="306"/>
      <c r="ITB85" s="306"/>
      <c r="ITC85" s="306"/>
      <c r="ITD85" s="306"/>
      <c r="ITE85" s="306"/>
      <c r="ITF85" s="306"/>
      <c r="ITG85" s="306"/>
      <c r="ITH85" s="306"/>
      <c r="ITI85" s="306"/>
      <c r="ITJ85" s="306"/>
      <c r="ITK85" s="306"/>
      <c r="ITL85" s="306"/>
      <c r="ITM85" s="306"/>
      <c r="ITN85" s="306"/>
      <c r="ITO85" s="306"/>
      <c r="ITP85" s="306"/>
      <c r="ITQ85" s="306"/>
      <c r="ITR85" s="306"/>
      <c r="ITS85" s="306"/>
      <c r="ITT85" s="306"/>
      <c r="ITU85" s="306"/>
      <c r="ITV85" s="306"/>
      <c r="ITW85" s="306"/>
      <c r="ITX85" s="306"/>
      <c r="ITY85" s="306"/>
      <c r="ITZ85" s="306"/>
      <c r="IUA85" s="306"/>
      <c r="IUB85" s="306"/>
      <c r="IUC85" s="306"/>
      <c r="IUD85" s="306"/>
      <c r="IUE85" s="306"/>
      <c r="IUF85" s="306"/>
      <c r="IUG85" s="306"/>
      <c r="IUH85" s="306"/>
      <c r="IUI85" s="306"/>
      <c r="IUJ85" s="306"/>
      <c r="IUK85" s="306"/>
      <c r="IUL85" s="306"/>
      <c r="IUM85" s="306"/>
      <c r="IUN85" s="306"/>
      <c r="IUO85" s="306"/>
      <c r="IUP85" s="306"/>
      <c r="IUQ85" s="306"/>
      <c r="IUR85" s="306"/>
      <c r="IUS85" s="306"/>
      <c r="IUT85" s="306"/>
      <c r="IUU85" s="306"/>
      <c r="IUV85" s="306"/>
      <c r="IUW85" s="306"/>
      <c r="IUX85" s="306"/>
      <c r="IUY85" s="306"/>
      <c r="IUZ85" s="306"/>
      <c r="IVA85" s="306"/>
      <c r="IVB85" s="306"/>
      <c r="IVC85" s="306"/>
      <c r="IVD85" s="306"/>
      <c r="IVE85" s="306"/>
      <c r="IVF85" s="306"/>
      <c r="IVG85" s="306"/>
      <c r="IVH85" s="306"/>
      <c r="IVI85" s="306"/>
      <c r="IVJ85" s="306"/>
      <c r="IVK85" s="306"/>
      <c r="IVL85" s="306"/>
      <c r="IVM85" s="306"/>
      <c r="IVN85" s="306"/>
      <c r="IVO85" s="306"/>
      <c r="IVP85" s="306"/>
      <c r="IVQ85" s="306"/>
      <c r="IVR85" s="306"/>
      <c r="IVS85" s="306"/>
      <c r="IVT85" s="306"/>
      <c r="IVU85" s="306"/>
      <c r="IVV85" s="306"/>
      <c r="IVW85" s="306"/>
      <c r="IVX85" s="306"/>
      <c r="IVY85" s="306"/>
      <c r="IVZ85" s="306"/>
      <c r="IWA85" s="306"/>
      <c r="IWB85" s="306"/>
      <c r="IWC85" s="306"/>
      <c r="IWD85" s="306"/>
      <c r="IWE85" s="306"/>
      <c r="IWF85" s="306"/>
      <c r="IWG85" s="306"/>
      <c r="IWH85" s="306"/>
      <c r="IWI85" s="306"/>
      <c r="IWJ85" s="306"/>
      <c r="IWK85" s="306"/>
      <c r="IWL85" s="306"/>
      <c r="IWM85" s="306"/>
      <c r="IWN85" s="306"/>
      <c r="IWO85" s="306"/>
      <c r="IWP85" s="306"/>
      <c r="IWQ85" s="306"/>
      <c r="IWR85" s="306"/>
      <c r="IWS85" s="306"/>
      <c r="IWT85" s="306"/>
      <c r="IWU85" s="306"/>
      <c r="IWV85" s="306"/>
      <c r="IWW85" s="306"/>
      <c r="IWX85" s="306"/>
      <c r="IWY85" s="306"/>
      <c r="IWZ85" s="306"/>
      <c r="IXA85" s="306"/>
      <c r="IXB85" s="306"/>
      <c r="IXC85" s="306"/>
      <c r="IXD85" s="306"/>
      <c r="IXE85" s="306"/>
      <c r="IXF85" s="306"/>
      <c r="IXG85" s="306"/>
      <c r="IXH85" s="306"/>
      <c r="IXI85" s="306"/>
      <c r="IXJ85" s="306"/>
      <c r="IXK85" s="306"/>
      <c r="IXL85" s="306"/>
      <c r="IXM85" s="306"/>
      <c r="IXN85" s="306"/>
      <c r="IXO85" s="306"/>
      <c r="IXP85" s="306"/>
      <c r="IXQ85" s="306"/>
      <c r="IXR85" s="306"/>
      <c r="IXS85" s="306"/>
      <c r="IXT85" s="306"/>
      <c r="IXU85" s="306"/>
      <c r="IXV85" s="306"/>
      <c r="IXW85" s="306"/>
      <c r="IXX85" s="306"/>
      <c r="IXY85" s="306"/>
      <c r="IXZ85" s="306"/>
      <c r="IYA85" s="306"/>
      <c r="IYB85" s="306"/>
      <c r="IYC85" s="306"/>
      <c r="IYD85" s="306"/>
      <c r="IYE85" s="306"/>
      <c r="IYF85" s="306"/>
      <c r="IYG85" s="306"/>
      <c r="IYH85" s="306"/>
      <c r="IYI85" s="306"/>
      <c r="IYJ85" s="306"/>
      <c r="IYK85" s="306"/>
      <c r="IYL85" s="306"/>
      <c r="IYM85" s="306"/>
      <c r="IYN85" s="306"/>
      <c r="IYO85" s="306"/>
      <c r="IYP85" s="306"/>
      <c r="IYQ85" s="306"/>
      <c r="IYR85" s="306"/>
      <c r="IYS85" s="306"/>
      <c r="IYT85" s="306"/>
      <c r="IYU85" s="306"/>
      <c r="IYV85" s="306"/>
      <c r="IYW85" s="306"/>
      <c r="IYX85" s="306"/>
      <c r="IYY85" s="306"/>
      <c r="IYZ85" s="306"/>
      <c r="IZA85" s="306"/>
      <c r="IZB85" s="306"/>
      <c r="IZC85" s="306"/>
      <c r="IZD85" s="306"/>
      <c r="IZE85" s="306"/>
      <c r="IZF85" s="306"/>
      <c r="IZG85" s="306"/>
      <c r="IZH85" s="306"/>
      <c r="IZI85" s="306"/>
      <c r="IZJ85" s="306"/>
      <c r="IZK85" s="306"/>
      <c r="IZL85" s="306"/>
      <c r="IZM85" s="306"/>
      <c r="IZN85" s="306"/>
      <c r="IZO85" s="306"/>
      <c r="IZP85" s="306"/>
      <c r="IZQ85" s="306"/>
      <c r="IZR85" s="306"/>
      <c r="IZS85" s="306"/>
      <c r="IZT85" s="306"/>
      <c r="IZU85" s="306"/>
      <c r="IZV85" s="306"/>
      <c r="IZW85" s="306"/>
      <c r="IZX85" s="306"/>
      <c r="IZY85" s="306"/>
      <c r="IZZ85" s="306"/>
      <c r="JAA85" s="306"/>
      <c r="JAB85" s="306"/>
      <c r="JAC85" s="306"/>
      <c r="JAD85" s="306"/>
      <c r="JAE85" s="306"/>
      <c r="JAF85" s="306"/>
      <c r="JAG85" s="306"/>
      <c r="JAH85" s="306"/>
      <c r="JAI85" s="306"/>
      <c r="JAJ85" s="306"/>
      <c r="JAK85" s="306"/>
      <c r="JAL85" s="306"/>
      <c r="JAM85" s="306"/>
      <c r="JAN85" s="306"/>
      <c r="JAO85" s="306"/>
      <c r="JAP85" s="306"/>
      <c r="JAQ85" s="306"/>
      <c r="JAR85" s="306"/>
      <c r="JAS85" s="306"/>
      <c r="JAT85" s="306"/>
      <c r="JAU85" s="306"/>
      <c r="JAV85" s="306"/>
      <c r="JAW85" s="306"/>
      <c r="JAX85" s="306"/>
      <c r="JAY85" s="306"/>
      <c r="JAZ85" s="306"/>
      <c r="JBA85" s="306"/>
      <c r="JBB85" s="306"/>
      <c r="JBC85" s="306"/>
      <c r="JBD85" s="306"/>
      <c r="JBE85" s="306"/>
      <c r="JBF85" s="306"/>
      <c r="JBG85" s="306"/>
      <c r="JBH85" s="306"/>
      <c r="JBI85" s="306"/>
      <c r="JBJ85" s="306"/>
      <c r="JBK85" s="306"/>
      <c r="JBL85" s="306"/>
      <c r="JBM85" s="306"/>
      <c r="JBN85" s="306"/>
      <c r="JBO85" s="306"/>
      <c r="JBP85" s="306"/>
      <c r="JBQ85" s="306"/>
      <c r="JBR85" s="306"/>
      <c r="JBS85" s="306"/>
      <c r="JBT85" s="306"/>
      <c r="JBU85" s="306"/>
      <c r="JBV85" s="306"/>
      <c r="JBW85" s="306"/>
      <c r="JBX85" s="306"/>
      <c r="JBY85" s="306"/>
      <c r="JBZ85" s="306"/>
      <c r="JCA85" s="306"/>
      <c r="JCB85" s="306"/>
      <c r="JCC85" s="306"/>
      <c r="JCD85" s="306"/>
      <c r="JCE85" s="306"/>
      <c r="JCF85" s="306"/>
      <c r="JCG85" s="306"/>
      <c r="JCH85" s="306"/>
      <c r="JCI85" s="306"/>
      <c r="JCJ85" s="306"/>
      <c r="JCK85" s="306"/>
      <c r="JCL85" s="306"/>
      <c r="JCM85" s="306"/>
      <c r="JCN85" s="306"/>
      <c r="JCO85" s="306"/>
      <c r="JCP85" s="306"/>
      <c r="JCQ85" s="306"/>
      <c r="JCR85" s="306"/>
      <c r="JCS85" s="306"/>
      <c r="JCT85" s="306"/>
      <c r="JCU85" s="306"/>
      <c r="JCV85" s="306"/>
      <c r="JCW85" s="306"/>
      <c r="JCX85" s="306"/>
      <c r="JCY85" s="306"/>
      <c r="JCZ85" s="306"/>
      <c r="JDA85" s="306"/>
      <c r="JDB85" s="306"/>
      <c r="JDC85" s="306"/>
      <c r="JDD85" s="306"/>
      <c r="JDE85" s="306"/>
      <c r="JDF85" s="306"/>
      <c r="JDG85" s="306"/>
      <c r="JDH85" s="306"/>
      <c r="JDI85" s="306"/>
      <c r="JDJ85" s="306"/>
      <c r="JDK85" s="306"/>
      <c r="JDL85" s="306"/>
      <c r="JDM85" s="306"/>
      <c r="JDN85" s="306"/>
      <c r="JDO85" s="306"/>
      <c r="JDP85" s="306"/>
      <c r="JDQ85" s="306"/>
      <c r="JDR85" s="306"/>
      <c r="JDS85" s="306"/>
      <c r="JDT85" s="306"/>
      <c r="JDU85" s="306"/>
      <c r="JDV85" s="306"/>
      <c r="JDW85" s="306"/>
      <c r="JDX85" s="306"/>
      <c r="JDY85" s="306"/>
      <c r="JDZ85" s="306"/>
      <c r="JEA85" s="306"/>
      <c r="JEB85" s="306"/>
      <c r="JEC85" s="306"/>
      <c r="JED85" s="306"/>
      <c r="JEE85" s="306"/>
      <c r="JEF85" s="306"/>
      <c r="JEG85" s="306"/>
      <c r="JEH85" s="306"/>
      <c r="JEI85" s="306"/>
      <c r="JEJ85" s="306"/>
      <c r="JEK85" s="306"/>
      <c r="JEL85" s="306"/>
      <c r="JEM85" s="306"/>
      <c r="JEN85" s="306"/>
      <c r="JEO85" s="306"/>
      <c r="JEP85" s="306"/>
      <c r="JEQ85" s="306"/>
      <c r="JER85" s="306"/>
      <c r="JES85" s="306"/>
      <c r="JET85" s="306"/>
      <c r="JEU85" s="306"/>
      <c r="JEV85" s="306"/>
      <c r="JEW85" s="306"/>
      <c r="JEX85" s="306"/>
      <c r="JEY85" s="306"/>
      <c r="JEZ85" s="306"/>
      <c r="JFA85" s="306"/>
      <c r="JFB85" s="306"/>
      <c r="JFC85" s="306"/>
      <c r="JFD85" s="306"/>
      <c r="JFE85" s="306"/>
      <c r="JFF85" s="306"/>
      <c r="JFG85" s="306"/>
      <c r="JFH85" s="306"/>
      <c r="JFI85" s="306"/>
      <c r="JFJ85" s="306"/>
      <c r="JFK85" s="306"/>
      <c r="JFL85" s="306"/>
      <c r="JFM85" s="306"/>
      <c r="JFN85" s="306"/>
      <c r="JFO85" s="306"/>
      <c r="JFP85" s="306"/>
      <c r="JFQ85" s="306"/>
      <c r="JFR85" s="306"/>
      <c r="JFS85" s="306"/>
      <c r="JFT85" s="306"/>
      <c r="JFU85" s="306"/>
      <c r="JFV85" s="306"/>
      <c r="JFW85" s="306"/>
      <c r="JFX85" s="306"/>
      <c r="JFY85" s="306"/>
      <c r="JFZ85" s="306"/>
      <c r="JGA85" s="306"/>
      <c r="JGB85" s="306"/>
      <c r="JGC85" s="306"/>
      <c r="JGD85" s="306"/>
      <c r="JGE85" s="306"/>
      <c r="JGF85" s="306"/>
      <c r="JGG85" s="306"/>
      <c r="JGH85" s="306"/>
      <c r="JGI85" s="306"/>
      <c r="JGJ85" s="306"/>
      <c r="JGK85" s="306"/>
      <c r="JGL85" s="306"/>
      <c r="JGM85" s="306"/>
      <c r="JGN85" s="306"/>
      <c r="JGO85" s="306"/>
      <c r="JGP85" s="306"/>
      <c r="JGQ85" s="306"/>
      <c r="JGR85" s="306"/>
      <c r="JGS85" s="306"/>
      <c r="JGT85" s="306"/>
      <c r="JGU85" s="306"/>
      <c r="JGV85" s="306"/>
      <c r="JGW85" s="306"/>
      <c r="JGX85" s="306"/>
      <c r="JGY85" s="306"/>
      <c r="JGZ85" s="306"/>
      <c r="JHA85" s="306"/>
      <c r="JHB85" s="306"/>
      <c r="JHC85" s="306"/>
      <c r="JHD85" s="306"/>
      <c r="JHE85" s="306"/>
      <c r="JHF85" s="306"/>
      <c r="JHG85" s="306"/>
      <c r="JHH85" s="306"/>
      <c r="JHI85" s="306"/>
      <c r="JHJ85" s="306"/>
      <c r="JHK85" s="306"/>
      <c r="JHL85" s="306"/>
      <c r="JHM85" s="306"/>
      <c r="JHN85" s="306"/>
      <c r="JHO85" s="306"/>
      <c r="JHP85" s="306"/>
      <c r="JHQ85" s="306"/>
      <c r="JHR85" s="306"/>
      <c r="JHS85" s="306"/>
      <c r="JHT85" s="306"/>
      <c r="JHU85" s="306"/>
      <c r="JHV85" s="306"/>
      <c r="JHW85" s="306"/>
      <c r="JHX85" s="306"/>
      <c r="JHY85" s="306"/>
      <c r="JHZ85" s="306"/>
      <c r="JIA85" s="306"/>
      <c r="JIB85" s="306"/>
      <c r="JIC85" s="306"/>
      <c r="JID85" s="306"/>
      <c r="JIE85" s="306"/>
      <c r="JIF85" s="306"/>
      <c r="JIG85" s="306"/>
      <c r="JIH85" s="306"/>
      <c r="JII85" s="306"/>
      <c r="JIJ85" s="306"/>
      <c r="JIK85" s="306"/>
      <c r="JIL85" s="306"/>
      <c r="JIM85" s="306"/>
      <c r="JIN85" s="306"/>
      <c r="JIO85" s="306"/>
      <c r="JIP85" s="306"/>
      <c r="JIQ85" s="306"/>
      <c r="JIR85" s="306"/>
      <c r="JIS85" s="306"/>
      <c r="JIT85" s="306"/>
      <c r="JIU85" s="306"/>
      <c r="JIV85" s="306"/>
      <c r="JIW85" s="306"/>
      <c r="JIX85" s="306"/>
      <c r="JIY85" s="306"/>
      <c r="JIZ85" s="306"/>
      <c r="JJA85" s="306"/>
      <c r="JJB85" s="306"/>
      <c r="JJC85" s="306"/>
      <c r="JJD85" s="306"/>
      <c r="JJE85" s="306"/>
      <c r="JJF85" s="306"/>
      <c r="JJG85" s="306"/>
      <c r="JJH85" s="306"/>
      <c r="JJI85" s="306"/>
      <c r="JJJ85" s="306"/>
      <c r="JJK85" s="306"/>
      <c r="JJL85" s="306"/>
      <c r="JJM85" s="306"/>
      <c r="JJN85" s="306"/>
      <c r="JJO85" s="306"/>
      <c r="JJP85" s="306"/>
      <c r="JJQ85" s="306"/>
      <c r="JJR85" s="306"/>
      <c r="JJS85" s="306"/>
      <c r="JJT85" s="306"/>
      <c r="JJU85" s="306"/>
      <c r="JJV85" s="306"/>
      <c r="JJW85" s="306"/>
      <c r="JJX85" s="306"/>
      <c r="JJY85" s="306"/>
      <c r="JJZ85" s="306"/>
      <c r="JKA85" s="306"/>
      <c r="JKB85" s="306"/>
      <c r="JKC85" s="306"/>
      <c r="JKD85" s="306"/>
      <c r="JKE85" s="306"/>
      <c r="JKF85" s="306"/>
      <c r="JKG85" s="306"/>
      <c r="JKH85" s="306"/>
      <c r="JKI85" s="306"/>
      <c r="JKJ85" s="306"/>
      <c r="JKK85" s="306"/>
      <c r="JKL85" s="306"/>
      <c r="JKM85" s="306"/>
      <c r="JKN85" s="306"/>
      <c r="JKO85" s="306"/>
      <c r="JKP85" s="306"/>
      <c r="JKQ85" s="306"/>
      <c r="JKR85" s="306"/>
      <c r="JKS85" s="306"/>
      <c r="JKT85" s="306"/>
      <c r="JKU85" s="306"/>
      <c r="JKV85" s="306"/>
      <c r="JKW85" s="306"/>
      <c r="JKX85" s="306"/>
      <c r="JKY85" s="306"/>
      <c r="JKZ85" s="306"/>
      <c r="JLA85" s="306"/>
      <c r="JLB85" s="306"/>
      <c r="JLC85" s="306"/>
      <c r="JLD85" s="306"/>
      <c r="JLE85" s="306"/>
      <c r="JLF85" s="306"/>
      <c r="JLG85" s="306"/>
      <c r="JLH85" s="306"/>
      <c r="JLI85" s="306"/>
      <c r="JLJ85" s="306"/>
      <c r="JLK85" s="306"/>
      <c r="JLL85" s="306"/>
      <c r="JLM85" s="306"/>
      <c r="JLN85" s="306"/>
      <c r="JLO85" s="306"/>
      <c r="JLP85" s="306"/>
      <c r="JLQ85" s="306"/>
      <c r="JLR85" s="306"/>
      <c r="JLS85" s="306"/>
      <c r="JLT85" s="306"/>
      <c r="JLU85" s="306"/>
      <c r="JLV85" s="306"/>
      <c r="JLW85" s="306"/>
      <c r="JLX85" s="306"/>
      <c r="JLY85" s="306"/>
      <c r="JLZ85" s="306"/>
      <c r="JMA85" s="306"/>
      <c r="JMB85" s="306"/>
      <c r="JMC85" s="306"/>
      <c r="JMD85" s="306"/>
      <c r="JME85" s="306"/>
      <c r="JMF85" s="306"/>
      <c r="JMG85" s="306"/>
      <c r="JMH85" s="306"/>
      <c r="JMI85" s="306"/>
      <c r="JMJ85" s="306"/>
      <c r="JMK85" s="306"/>
      <c r="JML85" s="306"/>
      <c r="JMM85" s="306"/>
      <c r="JMN85" s="306"/>
      <c r="JMO85" s="306"/>
      <c r="JMP85" s="306"/>
      <c r="JMQ85" s="306"/>
      <c r="JMR85" s="306"/>
      <c r="JMS85" s="306"/>
      <c r="JMT85" s="306"/>
      <c r="JMU85" s="306"/>
      <c r="JMV85" s="306"/>
      <c r="JMW85" s="306"/>
      <c r="JMX85" s="306"/>
      <c r="JMY85" s="306"/>
      <c r="JMZ85" s="306"/>
      <c r="JNA85" s="306"/>
      <c r="JNB85" s="306"/>
      <c r="JNC85" s="306"/>
      <c r="JND85" s="306"/>
      <c r="JNE85" s="306"/>
      <c r="JNF85" s="306"/>
      <c r="JNG85" s="306"/>
      <c r="JNH85" s="306"/>
      <c r="JNI85" s="306"/>
      <c r="JNJ85" s="306"/>
      <c r="JNK85" s="306"/>
      <c r="JNL85" s="306"/>
      <c r="JNM85" s="306"/>
      <c r="JNN85" s="306"/>
      <c r="JNO85" s="306"/>
      <c r="JNP85" s="306"/>
      <c r="JNQ85" s="306"/>
      <c r="JNR85" s="306"/>
      <c r="JNS85" s="306"/>
      <c r="JNT85" s="306"/>
      <c r="JNU85" s="306"/>
      <c r="JNV85" s="306"/>
      <c r="JNW85" s="306"/>
      <c r="JNX85" s="306"/>
      <c r="JNY85" s="306"/>
      <c r="JNZ85" s="306"/>
      <c r="JOA85" s="306"/>
      <c r="JOB85" s="306"/>
      <c r="JOC85" s="306"/>
      <c r="JOD85" s="306"/>
      <c r="JOE85" s="306"/>
      <c r="JOF85" s="306"/>
      <c r="JOG85" s="306"/>
      <c r="JOH85" s="306"/>
      <c r="JOI85" s="306"/>
      <c r="JOJ85" s="306"/>
      <c r="JOK85" s="306"/>
      <c r="JOL85" s="306"/>
      <c r="JOM85" s="306"/>
      <c r="JON85" s="306"/>
      <c r="JOO85" s="306"/>
      <c r="JOP85" s="306"/>
      <c r="JOQ85" s="306"/>
      <c r="JOR85" s="306"/>
      <c r="JOS85" s="306"/>
      <c r="JOT85" s="306"/>
      <c r="JOU85" s="306"/>
      <c r="JOV85" s="306"/>
      <c r="JOW85" s="306"/>
      <c r="JOX85" s="306"/>
      <c r="JOY85" s="306"/>
      <c r="JOZ85" s="306"/>
      <c r="JPA85" s="306"/>
      <c r="JPB85" s="306"/>
      <c r="JPC85" s="306"/>
      <c r="JPD85" s="306"/>
      <c r="JPE85" s="306"/>
      <c r="JPF85" s="306"/>
      <c r="JPG85" s="306"/>
      <c r="JPH85" s="306"/>
      <c r="JPI85" s="306"/>
      <c r="JPJ85" s="306"/>
      <c r="JPK85" s="306"/>
      <c r="JPL85" s="306"/>
      <c r="JPM85" s="306"/>
      <c r="JPN85" s="306"/>
      <c r="JPO85" s="306"/>
      <c r="JPP85" s="306"/>
      <c r="JPQ85" s="306"/>
      <c r="JPR85" s="306"/>
      <c r="JPS85" s="306"/>
      <c r="JPT85" s="306"/>
      <c r="JPU85" s="306"/>
      <c r="JPV85" s="306"/>
      <c r="JPW85" s="306"/>
      <c r="JPX85" s="306"/>
      <c r="JPY85" s="306"/>
      <c r="JPZ85" s="306"/>
      <c r="JQA85" s="306"/>
      <c r="JQB85" s="306"/>
      <c r="JQC85" s="306"/>
      <c r="JQD85" s="306"/>
      <c r="JQE85" s="306"/>
      <c r="JQF85" s="306"/>
      <c r="JQG85" s="306"/>
      <c r="JQH85" s="306"/>
      <c r="JQI85" s="306"/>
      <c r="JQJ85" s="306"/>
      <c r="JQK85" s="306"/>
      <c r="JQL85" s="306"/>
      <c r="JQM85" s="306"/>
      <c r="JQN85" s="306"/>
      <c r="JQO85" s="306"/>
      <c r="JQP85" s="306"/>
      <c r="JQQ85" s="306"/>
      <c r="JQR85" s="306"/>
      <c r="JQS85" s="306"/>
      <c r="JQT85" s="306"/>
      <c r="JQU85" s="306"/>
      <c r="JQV85" s="306"/>
      <c r="JQW85" s="306"/>
      <c r="JQX85" s="306"/>
      <c r="JQY85" s="306"/>
      <c r="JQZ85" s="306"/>
      <c r="JRA85" s="306"/>
      <c r="JRB85" s="306"/>
      <c r="JRC85" s="306"/>
      <c r="JRD85" s="306"/>
      <c r="JRE85" s="306"/>
      <c r="JRF85" s="306"/>
      <c r="JRG85" s="306"/>
      <c r="JRH85" s="306"/>
      <c r="JRI85" s="306"/>
      <c r="JRJ85" s="306"/>
      <c r="JRK85" s="306"/>
      <c r="JRL85" s="306"/>
      <c r="JRM85" s="306"/>
      <c r="JRN85" s="306"/>
      <c r="JRO85" s="306"/>
      <c r="JRP85" s="306"/>
      <c r="JRQ85" s="306"/>
      <c r="JRR85" s="306"/>
      <c r="JRS85" s="306"/>
      <c r="JRT85" s="306"/>
      <c r="JRU85" s="306"/>
      <c r="JRV85" s="306"/>
      <c r="JRW85" s="306"/>
      <c r="JRX85" s="306"/>
      <c r="JRY85" s="306"/>
      <c r="JRZ85" s="306"/>
      <c r="JSA85" s="306"/>
      <c r="JSB85" s="306"/>
      <c r="JSC85" s="306"/>
      <c r="JSD85" s="306"/>
      <c r="JSE85" s="306"/>
      <c r="JSF85" s="306"/>
      <c r="JSG85" s="306"/>
      <c r="JSH85" s="306"/>
      <c r="JSI85" s="306"/>
      <c r="JSJ85" s="306"/>
      <c r="JSK85" s="306"/>
      <c r="JSL85" s="306"/>
      <c r="JSM85" s="306"/>
      <c r="JSN85" s="306"/>
      <c r="JSO85" s="306"/>
      <c r="JSP85" s="306"/>
      <c r="JSQ85" s="306"/>
      <c r="JSR85" s="306"/>
      <c r="JSS85" s="306"/>
      <c r="JST85" s="306"/>
      <c r="JSU85" s="306"/>
      <c r="JSV85" s="306"/>
      <c r="JSW85" s="306"/>
      <c r="JSX85" s="306"/>
      <c r="JSY85" s="306"/>
      <c r="JSZ85" s="306"/>
      <c r="JTA85" s="306"/>
      <c r="JTB85" s="306"/>
      <c r="JTC85" s="306"/>
      <c r="JTD85" s="306"/>
      <c r="JTE85" s="306"/>
      <c r="JTF85" s="306"/>
      <c r="JTG85" s="306"/>
      <c r="JTH85" s="306"/>
      <c r="JTI85" s="306"/>
      <c r="JTJ85" s="306"/>
      <c r="JTK85" s="306"/>
      <c r="JTL85" s="306"/>
      <c r="JTM85" s="306"/>
      <c r="JTN85" s="306"/>
      <c r="JTO85" s="306"/>
      <c r="JTP85" s="306"/>
      <c r="JTQ85" s="306"/>
      <c r="JTR85" s="306"/>
      <c r="JTS85" s="306"/>
      <c r="JTT85" s="306"/>
      <c r="JTU85" s="306"/>
      <c r="JTV85" s="306"/>
      <c r="JTW85" s="306"/>
      <c r="JTX85" s="306"/>
      <c r="JTY85" s="306"/>
      <c r="JTZ85" s="306"/>
      <c r="JUA85" s="306"/>
      <c r="JUB85" s="306"/>
      <c r="JUC85" s="306"/>
      <c r="JUD85" s="306"/>
      <c r="JUE85" s="306"/>
      <c r="JUF85" s="306"/>
      <c r="JUG85" s="306"/>
      <c r="JUH85" s="306"/>
      <c r="JUI85" s="306"/>
      <c r="JUJ85" s="306"/>
      <c r="JUK85" s="306"/>
      <c r="JUL85" s="306"/>
      <c r="JUM85" s="306"/>
      <c r="JUN85" s="306"/>
      <c r="JUO85" s="306"/>
      <c r="JUP85" s="306"/>
      <c r="JUQ85" s="306"/>
      <c r="JUR85" s="306"/>
      <c r="JUS85" s="306"/>
      <c r="JUT85" s="306"/>
      <c r="JUU85" s="306"/>
      <c r="JUV85" s="306"/>
      <c r="JUW85" s="306"/>
      <c r="JUX85" s="306"/>
      <c r="JUY85" s="306"/>
      <c r="JUZ85" s="306"/>
      <c r="JVA85" s="306"/>
      <c r="JVB85" s="306"/>
      <c r="JVC85" s="306"/>
      <c r="JVD85" s="306"/>
      <c r="JVE85" s="306"/>
      <c r="JVF85" s="306"/>
      <c r="JVG85" s="306"/>
      <c r="JVH85" s="306"/>
      <c r="JVI85" s="306"/>
      <c r="JVJ85" s="306"/>
      <c r="JVK85" s="306"/>
      <c r="JVL85" s="306"/>
      <c r="JVM85" s="306"/>
      <c r="JVN85" s="306"/>
      <c r="JVO85" s="306"/>
      <c r="JVP85" s="306"/>
      <c r="JVQ85" s="306"/>
      <c r="JVR85" s="306"/>
      <c r="JVS85" s="306"/>
      <c r="JVT85" s="306"/>
      <c r="JVU85" s="306"/>
      <c r="JVV85" s="306"/>
      <c r="JVW85" s="306"/>
      <c r="JVX85" s="306"/>
      <c r="JVY85" s="306"/>
      <c r="JVZ85" s="306"/>
      <c r="JWA85" s="306"/>
      <c r="JWB85" s="306"/>
      <c r="JWC85" s="306"/>
      <c r="JWD85" s="306"/>
      <c r="JWE85" s="306"/>
      <c r="JWF85" s="306"/>
      <c r="JWG85" s="306"/>
      <c r="JWH85" s="306"/>
      <c r="JWI85" s="306"/>
      <c r="JWJ85" s="306"/>
      <c r="JWK85" s="306"/>
      <c r="JWL85" s="306"/>
      <c r="JWM85" s="306"/>
      <c r="JWN85" s="306"/>
      <c r="JWO85" s="306"/>
      <c r="JWP85" s="306"/>
      <c r="JWQ85" s="306"/>
      <c r="JWR85" s="306"/>
      <c r="JWS85" s="306"/>
      <c r="JWT85" s="306"/>
      <c r="JWU85" s="306"/>
      <c r="JWV85" s="306"/>
      <c r="JWW85" s="306"/>
      <c r="JWX85" s="306"/>
      <c r="JWY85" s="306"/>
      <c r="JWZ85" s="306"/>
      <c r="JXA85" s="306"/>
      <c r="JXB85" s="306"/>
      <c r="JXC85" s="306"/>
      <c r="JXD85" s="306"/>
      <c r="JXE85" s="306"/>
      <c r="JXF85" s="306"/>
      <c r="JXG85" s="306"/>
      <c r="JXH85" s="306"/>
      <c r="JXI85" s="306"/>
      <c r="JXJ85" s="306"/>
      <c r="JXK85" s="306"/>
      <c r="JXL85" s="306"/>
      <c r="JXM85" s="306"/>
      <c r="JXN85" s="306"/>
      <c r="JXO85" s="306"/>
      <c r="JXP85" s="306"/>
      <c r="JXQ85" s="306"/>
      <c r="JXR85" s="306"/>
      <c r="JXS85" s="306"/>
      <c r="JXT85" s="306"/>
      <c r="JXU85" s="306"/>
      <c r="JXV85" s="306"/>
      <c r="JXW85" s="306"/>
      <c r="JXX85" s="306"/>
      <c r="JXY85" s="306"/>
      <c r="JXZ85" s="306"/>
      <c r="JYA85" s="306"/>
      <c r="JYB85" s="306"/>
      <c r="JYC85" s="306"/>
      <c r="JYD85" s="306"/>
      <c r="JYE85" s="306"/>
      <c r="JYF85" s="306"/>
      <c r="JYG85" s="306"/>
      <c r="JYH85" s="306"/>
      <c r="JYI85" s="306"/>
      <c r="JYJ85" s="306"/>
      <c r="JYK85" s="306"/>
      <c r="JYL85" s="306"/>
      <c r="JYM85" s="306"/>
      <c r="JYN85" s="306"/>
      <c r="JYO85" s="306"/>
      <c r="JYP85" s="306"/>
      <c r="JYQ85" s="306"/>
      <c r="JYR85" s="306"/>
      <c r="JYS85" s="306"/>
      <c r="JYT85" s="306"/>
      <c r="JYU85" s="306"/>
      <c r="JYV85" s="306"/>
      <c r="JYW85" s="306"/>
      <c r="JYX85" s="306"/>
      <c r="JYY85" s="306"/>
      <c r="JYZ85" s="306"/>
      <c r="JZA85" s="306"/>
      <c r="JZB85" s="306"/>
      <c r="JZC85" s="306"/>
      <c r="JZD85" s="306"/>
      <c r="JZE85" s="306"/>
      <c r="JZF85" s="306"/>
      <c r="JZG85" s="306"/>
      <c r="JZH85" s="306"/>
      <c r="JZI85" s="306"/>
      <c r="JZJ85" s="306"/>
      <c r="JZK85" s="306"/>
      <c r="JZL85" s="306"/>
      <c r="JZM85" s="306"/>
      <c r="JZN85" s="306"/>
      <c r="JZO85" s="306"/>
      <c r="JZP85" s="306"/>
      <c r="JZQ85" s="306"/>
      <c r="JZR85" s="306"/>
      <c r="JZS85" s="306"/>
      <c r="JZT85" s="306"/>
      <c r="JZU85" s="306"/>
      <c r="JZV85" s="306"/>
      <c r="JZW85" s="306"/>
      <c r="JZX85" s="306"/>
      <c r="JZY85" s="306"/>
      <c r="JZZ85" s="306"/>
      <c r="KAA85" s="306"/>
      <c r="KAB85" s="306"/>
      <c r="KAC85" s="306"/>
      <c r="KAD85" s="306"/>
      <c r="KAE85" s="306"/>
      <c r="KAF85" s="306"/>
      <c r="KAG85" s="306"/>
      <c r="KAH85" s="306"/>
      <c r="KAI85" s="306"/>
      <c r="KAJ85" s="306"/>
      <c r="KAK85" s="306"/>
      <c r="KAL85" s="306"/>
      <c r="KAM85" s="306"/>
      <c r="KAN85" s="306"/>
      <c r="KAO85" s="306"/>
      <c r="KAP85" s="306"/>
      <c r="KAQ85" s="306"/>
      <c r="KAR85" s="306"/>
      <c r="KAS85" s="306"/>
      <c r="KAT85" s="306"/>
      <c r="KAU85" s="306"/>
      <c r="KAV85" s="306"/>
      <c r="KAW85" s="306"/>
      <c r="KAX85" s="306"/>
      <c r="KAY85" s="306"/>
      <c r="KAZ85" s="306"/>
      <c r="KBA85" s="306"/>
      <c r="KBB85" s="306"/>
      <c r="KBC85" s="306"/>
      <c r="KBD85" s="306"/>
      <c r="KBE85" s="306"/>
      <c r="KBF85" s="306"/>
      <c r="KBG85" s="306"/>
      <c r="KBH85" s="306"/>
      <c r="KBI85" s="306"/>
      <c r="KBJ85" s="306"/>
      <c r="KBK85" s="306"/>
      <c r="KBL85" s="306"/>
      <c r="KBM85" s="306"/>
      <c r="KBN85" s="306"/>
      <c r="KBO85" s="306"/>
      <c r="KBP85" s="306"/>
      <c r="KBQ85" s="306"/>
      <c r="KBR85" s="306"/>
      <c r="KBS85" s="306"/>
      <c r="KBT85" s="306"/>
      <c r="KBU85" s="306"/>
      <c r="KBV85" s="306"/>
      <c r="KBW85" s="306"/>
      <c r="KBX85" s="306"/>
      <c r="KBY85" s="306"/>
      <c r="KBZ85" s="306"/>
      <c r="KCA85" s="306"/>
      <c r="KCB85" s="306"/>
      <c r="KCC85" s="306"/>
      <c r="KCD85" s="306"/>
      <c r="KCE85" s="306"/>
      <c r="KCF85" s="306"/>
      <c r="KCG85" s="306"/>
      <c r="KCH85" s="306"/>
      <c r="KCI85" s="306"/>
      <c r="KCJ85" s="306"/>
      <c r="KCK85" s="306"/>
      <c r="KCL85" s="306"/>
      <c r="KCM85" s="306"/>
      <c r="KCN85" s="306"/>
      <c r="KCO85" s="306"/>
      <c r="KCP85" s="306"/>
      <c r="KCQ85" s="306"/>
      <c r="KCR85" s="306"/>
      <c r="KCS85" s="306"/>
      <c r="KCT85" s="306"/>
      <c r="KCU85" s="306"/>
      <c r="KCV85" s="306"/>
      <c r="KCW85" s="306"/>
      <c r="KCX85" s="306"/>
      <c r="KCY85" s="306"/>
      <c r="KCZ85" s="306"/>
      <c r="KDA85" s="306"/>
      <c r="KDB85" s="306"/>
      <c r="KDC85" s="306"/>
      <c r="KDD85" s="306"/>
      <c r="KDE85" s="306"/>
      <c r="KDF85" s="306"/>
      <c r="KDG85" s="306"/>
      <c r="KDH85" s="306"/>
      <c r="KDI85" s="306"/>
      <c r="KDJ85" s="306"/>
      <c r="KDK85" s="306"/>
      <c r="KDL85" s="306"/>
      <c r="KDM85" s="306"/>
      <c r="KDN85" s="306"/>
      <c r="KDO85" s="306"/>
      <c r="KDP85" s="306"/>
      <c r="KDQ85" s="306"/>
      <c r="KDR85" s="306"/>
      <c r="KDS85" s="306"/>
      <c r="KDT85" s="306"/>
      <c r="KDU85" s="306"/>
      <c r="KDV85" s="306"/>
      <c r="KDW85" s="306"/>
      <c r="KDX85" s="306"/>
      <c r="KDY85" s="306"/>
      <c r="KDZ85" s="306"/>
      <c r="KEA85" s="306"/>
      <c r="KEB85" s="306"/>
      <c r="KEC85" s="306"/>
      <c r="KED85" s="306"/>
      <c r="KEE85" s="306"/>
      <c r="KEF85" s="306"/>
      <c r="KEG85" s="306"/>
      <c r="KEH85" s="306"/>
      <c r="KEI85" s="306"/>
      <c r="KEJ85" s="306"/>
      <c r="KEK85" s="306"/>
      <c r="KEL85" s="306"/>
      <c r="KEM85" s="306"/>
      <c r="KEN85" s="306"/>
      <c r="KEO85" s="306"/>
      <c r="KEP85" s="306"/>
      <c r="KEQ85" s="306"/>
      <c r="KER85" s="306"/>
      <c r="KES85" s="306"/>
      <c r="KET85" s="306"/>
      <c r="KEU85" s="306"/>
      <c r="KEV85" s="306"/>
      <c r="KEW85" s="306"/>
      <c r="KEX85" s="306"/>
      <c r="KEY85" s="306"/>
      <c r="KEZ85" s="306"/>
      <c r="KFA85" s="306"/>
      <c r="KFB85" s="306"/>
      <c r="KFC85" s="306"/>
      <c r="KFD85" s="306"/>
      <c r="KFE85" s="306"/>
      <c r="KFF85" s="306"/>
      <c r="KFG85" s="306"/>
      <c r="KFH85" s="306"/>
      <c r="KFI85" s="306"/>
      <c r="KFJ85" s="306"/>
      <c r="KFK85" s="306"/>
      <c r="KFL85" s="306"/>
      <c r="KFM85" s="306"/>
      <c r="KFN85" s="306"/>
      <c r="KFO85" s="306"/>
      <c r="KFP85" s="306"/>
      <c r="KFQ85" s="306"/>
      <c r="KFR85" s="306"/>
      <c r="KFS85" s="306"/>
      <c r="KFT85" s="306"/>
      <c r="KFU85" s="306"/>
      <c r="KFV85" s="306"/>
      <c r="KFW85" s="306"/>
      <c r="KFX85" s="306"/>
      <c r="KFY85" s="306"/>
      <c r="KFZ85" s="306"/>
      <c r="KGA85" s="306"/>
      <c r="KGB85" s="306"/>
      <c r="KGC85" s="306"/>
      <c r="KGD85" s="306"/>
      <c r="KGE85" s="306"/>
      <c r="KGF85" s="306"/>
      <c r="KGG85" s="306"/>
      <c r="KGH85" s="306"/>
      <c r="KGI85" s="306"/>
      <c r="KGJ85" s="306"/>
      <c r="KGK85" s="306"/>
      <c r="KGL85" s="306"/>
      <c r="KGM85" s="306"/>
      <c r="KGN85" s="306"/>
      <c r="KGO85" s="306"/>
      <c r="KGP85" s="306"/>
      <c r="KGQ85" s="306"/>
      <c r="KGR85" s="306"/>
      <c r="KGS85" s="306"/>
      <c r="KGT85" s="306"/>
      <c r="KGU85" s="306"/>
      <c r="KGV85" s="306"/>
      <c r="KGW85" s="306"/>
      <c r="KGX85" s="306"/>
      <c r="KGY85" s="306"/>
      <c r="KGZ85" s="306"/>
      <c r="KHA85" s="306"/>
      <c r="KHB85" s="306"/>
      <c r="KHC85" s="306"/>
      <c r="KHD85" s="306"/>
      <c r="KHE85" s="306"/>
      <c r="KHF85" s="306"/>
      <c r="KHG85" s="306"/>
      <c r="KHH85" s="306"/>
      <c r="KHI85" s="306"/>
      <c r="KHJ85" s="306"/>
      <c r="KHK85" s="306"/>
      <c r="KHL85" s="306"/>
      <c r="KHM85" s="306"/>
      <c r="KHN85" s="306"/>
      <c r="KHO85" s="306"/>
      <c r="KHP85" s="306"/>
      <c r="KHQ85" s="306"/>
      <c r="KHR85" s="306"/>
      <c r="KHS85" s="306"/>
      <c r="KHT85" s="306"/>
      <c r="KHU85" s="306"/>
      <c r="KHV85" s="306"/>
      <c r="KHW85" s="306"/>
      <c r="KHX85" s="306"/>
      <c r="KHY85" s="306"/>
      <c r="KHZ85" s="306"/>
      <c r="KIA85" s="306"/>
      <c r="KIB85" s="306"/>
      <c r="KIC85" s="306"/>
      <c r="KID85" s="306"/>
      <c r="KIE85" s="306"/>
      <c r="KIF85" s="306"/>
      <c r="KIG85" s="306"/>
      <c r="KIH85" s="306"/>
      <c r="KII85" s="306"/>
      <c r="KIJ85" s="306"/>
      <c r="KIK85" s="306"/>
      <c r="KIL85" s="306"/>
      <c r="KIM85" s="306"/>
      <c r="KIN85" s="306"/>
      <c r="KIO85" s="306"/>
      <c r="KIP85" s="306"/>
      <c r="KIQ85" s="306"/>
      <c r="KIR85" s="306"/>
      <c r="KIS85" s="306"/>
      <c r="KIT85" s="306"/>
      <c r="KIU85" s="306"/>
      <c r="KIV85" s="306"/>
      <c r="KIW85" s="306"/>
      <c r="KIX85" s="306"/>
      <c r="KIY85" s="306"/>
      <c r="KIZ85" s="306"/>
      <c r="KJA85" s="306"/>
      <c r="KJB85" s="306"/>
      <c r="KJC85" s="306"/>
      <c r="KJD85" s="306"/>
      <c r="KJE85" s="306"/>
      <c r="KJF85" s="306"/>
      <c r="KJG85" s="306"/>
      <c r="KJH85" s="306"/>
      <c r="KJI85" s="306"/>
      <c r="KJJ85" s="306"/>
      <c r="KJK85" s="306"/>
      <c r="KJL85" s="306"/>
      <c r="KJM85" s="306"/>
      <c r="KJN85" s="306"/>
      <c r="KJO85" s="306"/>
      <c r="KJP85" s="306"/>
      <c r="KJQ85" s="306"/>
      <c r="KJR85" s="306"/>
      <c r="KJS85" s="306"/>
      <c r="KJT85" s="306"/>
      <c r="KJU85" s="306"/>
      <c r="KJV85" s="306"/>
      <c r="KJW85" s="306"/>
      <c r="KJX85" s="306"/>
      <c r="KJY85" s="306"/>
      <c r="KJZ85" s="306"/>
      <c r="KKA85" s="306"/>
      <c r="KKB85" s="306"/>
      <c r="KKC85" s="306"/>
      <c r="KKD85" s="306"/>
      <c r="KKE85" s="306"/>
      <c r="KKF85" s="306"/>
      <c r="KKG85" s="306"/>
      <c r="KKH85" s="306"/>
      <c r="KKI85" s="306"/>
      <c r="KKJ85" s="306"/>
      <c r="KKK85" s="306"/>
      <c r="KKL85" s="306"/>
      <c r="KKM85" s="306"/>
      <c r="KKN85" s="306"/>
      <c r="KKO85" s="306"/>
      <c r="KKP85" s="306"/>
      <c r="KKQ85" s="306"/>
      <c r="KKR85" s="306"/>
      <c r="KKS85" s="306"/>
      <c r="KKT85" s="306"/>
      <c r="KKU85" s="306"/>
      <c r="KKV85" s="306"/>
      <c r="KKW85" s="306"/>
      <c r="KKX85" s="306"/>
      <c r="KKY85" s="306"/>
      <c r="KKZ85" s="306"/>
      <c r="KLA85" s="306"/>
      <c r="KLB85" s="306"/>
      <c r="KLC85" s="306"/>
      <c r="KLD85" s="306"/>
      <c r="KLE85" s="306"/>
      <c r="KLF85" s="306"/>
      <c r="KLG85" s="306"/>
      <c r="KLH85" s="306"/>
      <c r="KLI85" s="306"/>
      <c r="KLJ85" s="306"/>
      <c r="KLK85" s="306"/>
      <c r="KLL85" s="306"/>
      <c r="KLM85" s="306"/>
      <c r="KLN85" s="306"/>
      <c r="KLO85" s="306"/>
      <c r="KLP85" s="306"/>
      <c r="KLQ85" s="306"/>
      <c r="KLR85" s="306"/>
      <c r="KLS85" s="306"/>
      <c r="KLT85" s="306"/>
      <c r="KLU85" s="306"/>
      <c r="KLV85" s="306"/>
      <c r="KLW85" s="306"/>
      <c r="KLX85" s="306"/>
      <c r="KLY85" s="306"/>
      <c r="KLZ85" s="306"/>
      <c r="KMA85" s="306"/>
      <c r="KMB85" s="306"/>
      <c r="KMC85" s="306"/>
      <c r="KMD85" s="306"/>
      <c r="KME85" s="306"/>
      <c r="KMF85" s="306"/>
      <c r="KMG85" s="306"/>
      <c r="KMH85" s="306"/>
      <c r="KMI85" s="306"/>
      <c r="KMJ85" s="306"/>
      <c r="KMK85" s="306"/>
      <c r="KML85" s="306"/>
      <c r="KMM85" s="306"/>
      <c r="KMN85" s="306"/>
      <c r="KMO85" s="306"/>
      <c r="KMP85" s="306"/>
      <c r="KMQ85" s="306"/>
      <c r="KMR85" s="306"/>
      <c r="KMS85" s="306"/>
      <c r="KMT85" s="306"/>
      <c r="KMU85" s="306"/>
      <c r="KMV85" s="306"/>
      <c r="KMW85" s="306"/>
      <c r="KMX85" s="306"/>
      <c r="KMY85" s="306"/>
      <c r="KMZ85" s="306"/>
      <c r="KNA85" s="306"/>
      <c r="KNB85" s="306"/>
      <c r="KNC85" s="306"/>
      <c r="KND85" s="306"/>
      <c r="KNE85" s="306"/>
      <c r="KNF85" s="306"/>
      <c r="KNG85" s="306"/>
      <c r="KNH85" s="306"/>
      <c r="KNI85" s="306"/>
      <c r="KNJ85" s="306"/>
      <c r="KNK85" s="306"/>
      <c r="KNL85" s="306"/>
      <c r="KNM85" s="306"/>
      <c r="KNN85" s="306"/>
      <c r="KNO85" s="306"/>
      <c r="KNP85" s="306"/>
      <c r="KNQ85" s="306"/>
      <c r="KNR85" s="306"/>
      <c r="KNS85" s="306"/>
      <c r="KNT85" s="306"/>
      <c r="KNU85" s="306"/>
      <c r="KNV85" s="306"/>
      <c r="KNW85" s="306"/>
      <c r="KNX85" s="306"/>
      <c r="KNY85" s="306"/>
      <c r="KNZ85" s="306"/>
      <c r="KOA85" s="306"/>
      <c r="KOB85" s="306"/>
      <c r="KOC85" s="306"/>
      <c r="KOD85" s="306"/>
      <c r="KOE85" s="306"/>
      <c r="KOF85" s="306"/>
      <c r="KOG85" s="306"/>
      <c r="KOH85" s="306"/>
      <c r="KOI85" s="306"/>
      <c r="KOJ85" s="306"/>
      <c r="KOK85" s="306"/>
      <c r="KOL85" s="306"/>
      <c r="KOM85" s="306"/>
      <c r="KON85" s="306"/>
      <c r="KOO85" s="306"/>
      <c r="KOP85" s="306"/>
      <c r="KOQ85" s="306"/>
      <c r="KOR85" s="306"/>
      <c r="KOS85" s="306"/>
      <c r="KOT85" s="306"/>
      <c r="KOU85" s="306"/>
      <c r="KOV85" s="306"/>
      <c r="KOW85" s="306"/>
      <c r="KOX85" s="306"/>
      <c r="KOY85" s="306"/>
      <c r="KOZ85" s="306"/>
      <c r="KPA85" s="306"/>
      <c r="KPB85" s="306"/>
      <c r="KPC85" s="306"/>
      <c r="KPD85" s="306"/>
      <c r="KPE85" s="306"/>
      <c r="KPF85" s="306"/>
      <c r="KPG85" s="306"/>
      <c r="KPH85" s="306"/>
      <c r="KPI85" s="306"/>
      <c r="KPJ85" s="306"/>
      <c r="KPK85" s="306"/>
      <c r="KPL85" s="306"/>
      <c r="KPM85" s="306"/>
      <c r="KPN85" s="306"/>
      <c r="KPO85" s="306"/>
      <c r="KPP85" s="306"/>
      <c r="KPQ85" s="306"/>
      <c r="KPR85" s="306"/>
      <c r="KPS85" s="306"/>
      <c r="KPT85" s="306"/>
      <c r="KPU85" s="306"/>
      <c r="KPV85" s="306"/>
      <c r="KPW85" s="306"/>
      <c r="KPX85" s="306"/>
      <c r="KPY85" s="306"/>
      <c r="KPZ85" s="306"/>
      <c r="KQA85" s="306"/>
      <c r="KQB85" s="306"/>
      <c r="KQC85" s="306"/>
      <c r="KQD85" s="306"/>
      <c r="KQE85" s="306"/>
      <c r="KQF85" s="306"/>
      <c r="KQG85" s="306"/>
      <c r="KQH85" s="306"/>
      <c r="KQI85" s="306"/>
      <c r="KQJ85" s="306"/>
      <c r="KQK85" s="306"/>
      <c r="KQL85" s="306"/>
      <c r="KQM85" s="306"/>
      <c r="KQN85" s="306"/>
      <c r="KQO85" s="306"/>
      <c r="KQP85" s="306"/>
      <c r="KQQ85" s="306"/>
      <c r="KQR85" s="306"/>
      <c r="KQS85" s="306"/>
      <c r="KQT85" s="306"/>
      <c r="KQU85" s="306"/>
      <c r="KQV85" s="306"/>
      <c r="KQW85" s="306"/>
      <c r="KQX85" s="306"/>
      <c r="KQY85" s="306"/>
      <c r="KQZ85" s="306"/>
      <c r="KRA85" s="306"/>
      <c r="KRB85" s="306"/>
      <c r="KRC85" s="306"/>
      <c r="KRD85" s="306"/>
      <c r="KRE85" s="306"/>
      <c r="KRF85" s="306"/>
      <c r="KRG85" s="306"/>
      <c r="KRH85" s="306"/>
      <c r="KRI85" s="306"/>
      <c r="KRJ85" s="306"/>
      <c r="KRK85" s="306"/>
      <c r="KRL85" s="306"/>
      <c r="KRM85" s="306"/>
      <c r="KRN85" s="306"/>
      <c r="KRO85" s="306"/>
      <c r="KRP85" s="306"/>
      <c r="KRQ85" s="306"/>
      <c r="KRR85" s="306"/>
      <c r="KRS85" s="306"/>
      <c r="KRT85" s="306"/>
      <c r="KRU85" s="306"/>
      <c r="KRV85" s="306"/>
      <c r="KRW85" s="306"/>
      <c r="KRX85" s="306"/>
      <c r="KRY85" s="306"/>
      <c r="KRZ85" s="306"/>
      <c r="KSA85" s="306"/>
      <c r="KSB85" s="306"/>
      <c r="KSC85" s="306"/>
      <c r="KSD85" s="306"/>
      <c r="KSE85" s="306"/>
      <c r="KSF85" s="306"/>
      <c r="KSG85" s="306"/>
      <c r="KSH85" s="306"/>
      <c r="KSI85" s="306"/>
      <c r="KSJ85" s="306"/>
      <c r="KSK85" s="306"/>
      <c r="KSL85" s="306"/>
      <c r="KSM85" s="306"/>
      <c r="KSN85" s="306"/>
      <c r="KSO85" s="306"/>
      <c r="KSP85" s="306"/>
      <c r="KSQ85" s="306"/>
      <c r="KSR85" s="306"/>
      <c r="KSS85" s="306"/>
      <c r="KST85" s="306"/>
      <c r="KSU85" s="306"/>
      <c r="KSV85" s="306"/>
      <c r="KSW85" s="306"/>
      <c r="KSX85" s="306"/>
      <c r="KSY85" s="306"/>
      <c r="KSZ85" s="306"/>
      <c r="KTA85" s="306"/>
      <c r="KTB85" s="306"/>
      <c r="KTC85" s="306"/>
      <c r="KTD85" s="306"/>
      <c r="KTE85" s="306"/>
      <c r="KTF85" s="306"/>
      <c r="KTG85" s="306"/>
      <c r="KTH85" s="306"/>
      <c r="KTI85" s="306"/>
      <c r="KTJ85" s="306"/>
      <c r="KTK85" s="306"/>
      <c r="KTL85" s="306"/>
      <c r="KTM85" s="306"/>
      <c r="KTN85" s="306"/>
      <c r="KTO85" s="306"/>
      <c r="KTP85" s="306"/>
      <c r="KTQ85" s="306"/>
      <c r="KTR85" s="306"/>
      <c r="KTS85" s="306"/>
      <c r="KTT85" s="306"/>
      <c r="KTU85" s="306"/>
      <c r="KTV85" s="306"/>
      <c r="KTW85" s="306"/>
      <c r="KTX85" s="306"/>
      <c r="KTY85" s="306"/>
      <c r="KTZ85" s="306"/>
      <c r="KUA85" s="306"/>
      <c r="KUB85" s="306"/>
      <c r="KUC85" s="306"/>
      <c r="KUD85" s="306"/>
      <c r="KUE85" s="306"/>
      <c r="KUF85" s="306"/>
      <c r="KUG85" s="306"/>
      <c r="KUH85" s="306"/>
      <c r="KUI85" s="306"/>
      <c r="KUJ85" s="306"/>
      <c r="KUK85" s="306"/>
      <c r="KUL85" s="306"/>
      <c r="KUM85" s="306"/>
      <c r="KUN85" s="306"/>
      <c r="KUO85" s="306"/>
      <c r="KUP85" s="306"/>
      <c r="KUQ85" s="306"/>
      <c r="KUR85" s="306"/>
      <c r="KUS85" s="306"/>
      <c r="KUT85" s="306"/>
      <c r="KUU85" s="306"/>
      <c r="KUV85" s="306"/>
      <c r="KUW85" s="306"/>
      <c r="KUX85" s="306"/>
      <c r="KUY85" s="306"/>
      <c r="KUZ85" s="306"/>
      <c r="KVA85" s="306"/>
      <c r="KVB85" s="306"/>
      <c r="KVC85" s="306"/>
      <c r="KVD85" s="306"/>
      <c r="KVE85" s="306"/>
      <c r="KVF85" s="306"/>
      <c r="KVG85" s="306"/>
      <c r="KVH85" s="306"/>
      <c r="KVI85" s="306"/>
      <c r="KVJ85" s="306"/>
      <c r="KVK85" s="306"/>
      <c r="KVL85" s="306"/>
      <c r="KVM85" s="306"/>
      <c r="KVN85" s="306"/>
      <c r="KVO85" s="306"/>
      <c r="KVP85" s="306"/>
      <c r="KVQ85" s="306"/>
      <c r="KVR85" s="306"/>
      <c r="KVS85" s="306"/>
      <c r="KVT85" s="306"/>
      <c r="KVU85" s="306"/>
      <c r="KVV85" s="306"/>
      <c r="KVW85" s="306"/>
      <c r="KVX85" s="306"/>
      <c r="KVY85" s="306"/>
      <c r="KVZ85" s="306"/>
      <c r="KWA85" s="306"/>
      <c r="KWB85" s="306"/>
      <c r="KWC85" s="306"/>
      <c r="KWD85" s="306"/>
      <c r="KWE85" s="306"/>
      <c r="KWF85" s="306"/>
      <c r="KWG85" s="306"/>
      <c r="KWH85" s="306"/>
      <c r="KWI85" s="306"/>
      <c r="KWJ85" s="306"/>
      <c r="KWK85" s="306"/>
      <c r="KWL85" s="306"/>
      <c r="KWM85" s="306"/>
      <c r="KWN85" s="306"/>
      <c r="KWO85" s="306"/>
      <c r="KWP85" s="306"/>
      <c r="KWQ85" s="306"/>
      <c r="KWR85" s="306"/>
      <c r="KWS85" s="306"/>
      <c r="KWT85" s="306"/>
      <c r="KWU85" s="306"/>
      <c r="KWV85" s="306"/>
      <c r="KWW85" s="306"/>
      <c r="KWX85" s="306"/>
      <c r="KWY85" s="306"/>
      <c r="KWZ85" s="306"/>
      <c r="KXA85" s="306"/>
      <c r="KXB85" s="306"/>
      <c r="KXC85" s="306"/>
      <c r="KXD85" s="306"/>
      <c r="KXE85" s="306"/>
      <c r="KXF85" s="306"/>
      <c r="KXG85" s="306"/>
      <c r="KXH85" s="306"/>
      <c r="KXI85" s="306"/>
      <c r="KXJ85" s="306"/>
      <c r="KXK85" s="306"/>
      <c r="KXL85" s="306"/>
      <c r="KXM85" s="306"/>
      <c r="KXN85" s="306"/>
      <c r="KXO85" s="306"/>
      <c r="KXP85" s="306"/>
      <c r="KXQ85" s="306"/>
      <c r="KXR85" s="306"/>
      <c r="KXS85" s="306"/>
      <c r="KXT85" s="306"/>
      <c r="KXU85" s="306"/>
      <c r="KXV85" s="306"/>
      <c r="KXW85" s="306"/>
      <c r="KXX85" s="306"/>
      <c r="KXY85" s="306"/>
      <c r="KXZ85" s="306"/>
      <c r="KYA85" s="306"/>
      <c r="KYB85" s="306"/>
      <c r="KYC85" s="306"/>
      <c r="KYD85" s="306"/>
      <c r="KYE85" s="306"/>
      <c r="KYF85" s="306"/>
      <c r="KYG85" s="306"/>
      <c r="KYH85" s="306"/>
      <c r="KYI85" s="306"/>
      <c r="KYJ85" s="306"/>
      <c r="KYK85" s="306"/>
      <c r="KYL85" s="306"/>
      <c r="KYM85" s="306"/>
      <c r="KYN85" s="306"/>
      <c r="KYO85" s="306"/>
      <c r="KYP85" s="306"/>
      <c r="KYQ85" s="306"/>
      <c r="KYR85" s="306"/>
      <c r="KYS85" s="306"/>
      <c r="KYT85" s="306"/>
      <c r="KYU85" s="306"/>
      <c r="KYV85" s="306"/>
      <c r="KYW85" s="306"/>
      <c r="KYX85" s="306"/>
      <c r="KYY85" s="306"/>
      <c r="KYZ85" s="306"/>
      <c r="KZA85" s="306"/>
      <c r="KZB85" s="306"/>
      <c r="KZC85" s="306"/>
      <c r="KZD85" s="306"/>
      <c r="KZE85" s="306"/>
      <c r="KZF85" s="306"/>
      <c r="KZG85" s="306"/>
      <c r="KZH85" s="306"/>
      <c r="KZI85" s="306"/>
      <c r="KZJ85" s="306"/>
      <c r="KZK85" s="306"/>
      <c r="KZL85" s="306"/>
      <c r="KZM85" s="306"/>
      <c r="KZN85" s="306"/>
      <c r="KZO85" s="306"/>
      <c r="KZP85" s="306"/>
      <c r="KZQ85" s="306"/>
      <c r="KZR85" s="306"/>
      <c r="KZS85" s="306"/>
      <c r="KZT85" s="306"/>
      <c r="KZU85" s="306"/>
      <c r="KZV85" s="306"/>
      <c r="KZW85" s="306"/>
      <c r="KZX85" s="306"/>
      <c r="KZY85" s="306"/>
      <c r="KZZ85" s="306"/>
      <c r="LAA85" s="306"/>
      <c r="LAB85" s="306"/>
      <c r="LAC85" s="306"/>
      <c r="LAD85" s="306"/>
      <c r="LAE85" s="306"/>
      <c r="LAF85" s="306"/>
      <c r="LAG85" s="306"/>
      <c r="LAH85" s="306"/>
      <c r="LAI85" s="306"/>
      <c r="LAJ85" s="306"/>
      <c r="LAK85" s="306"/>
      <c r="LAL85" s="306"/>
      <c r="LAM85" s="306"/>
      <c r="LAN85" s="306"/>
      <c r="LAO85" s="306"/>
      <c r="LAP85" s="306"/>
      <c r="LAQ85" s="306"/>
      <c r="LAR85" s="306"/>
      <c r="LAS85" s="306"/>
      <c r="LAT85" s="306"/>
      <c r="LAU85" s="306"/>
      <c r="LAV85" s="306"/>
      <c r="LAW85" s="306"/>
      <c r="LAX85" s="306"/>
      <c r="LAY85" s="306"/>
      <c r="LAZ85" s="306"/>
      <c r="LBA85" s="306"/>
      <c r="LBB85" s="306"/>
      <c r="LBC85" s="306"/>
      <c r="LBD85" s="306"/>
      <c r="LBE85" s="306"/>
      <c r="LBF85" s="306"/>
      <c r="LBG85" s="306"/>
      <c r="LBH85" s="306"/>
      <c r="LBI85" s="306"/>
      <c r="LBJ85" s="306"/>
      <c r="LBK85" s="306"/>
      <c r="LBL85" s="306"/>
      <c r="LBM85" s="306"/>
      <c r="LBN85" s="306"/>
      <c r="LBO85" s="306"/>
      <c r="LBP85" s="306"/>
      <c r="LBQ85" s="306"/>
      <c r="LBR85" s="306"/>
      <c r="LBS85" s="306"/>
      <c r="LBT85" s="306"/>
      <c r="LBU85" s="306"/>
      <c r="LBV85" s="306"/>
      <c r="LBW85" s="306"/>
      <c r="LBX85" s="306"/>
      <c r="LBY85" s="306"/>
      <c r="LBZ85" s="306"/>
      <c r="LCA85" s="306"/>
      <c r="LCB85" s="306"/>
      <c r="LCC85" s="306"/>
      <c r="LCD85" s="306"/>
      <c r="LCE85" s="306"/>
      <c r="LCF85" s="306"/>
      <c r="LCG85" s="306"/>
      <c r="LCH85" s="306"/>
      <c r="LCI85" s="306"/>
      <c r="LCJ85" s="306"/>
      <c r="LCK85" s="306"/>
      <c r="LCL85" s="306"/>
      <c r="LCM85" s="306"/>
      <c r="LCN85" s="306"/>
      <c r="LCO85" s="306"/>
      <c r="LCP85" s="306"/>
      <c r="LCQ85" s="306"/>
      <c r="LCR85" s="306"/>
      <c r="LCS85" s="306"/>
      <c r="LCT85" s="306"/>
      <c r="LCU85" s="306"/>
      <c r="LCV85" s="306"/>
      <c r="LCW85" s="306"/>
      <c r="LCX85" s="306"/>
      <c r="LCY85" s="306"/>
      <c r="LCZ85" s="306"/>
      <c r="LDA85" s="306"/>
      <c r="LDB85" s="306"/>
      <c r="LDC85" s="306"/>
      <c r="LDD85" s="306"/>
      <c r="LDE85" s="306"/>
      <c r="LDF85" s="306"/>
      <c r="LDG85" s="306"/>
      <c r="LDH85" s="306"/>
      <c r="LDI85" s="306"/>
      <c r="LDJ85" s="306"/>
      <c r="LDK85" s="306"/>
      <c r="LDL85" s="306"/>
      <c r="LDM85" s="306"/>
      <c r="LDN85" s="306"/>
      <c r="LDO85" s="306"/>
      <c r="LDP85" s="306"/>
      <c r="LDQ85" s="306"/>
      <c r="LDR85" s="306"/>
      <c r="LDS85" s="306"/>
      <c r="LDT85" s="306"/>
      <c r="LDU85" s="306"/>
      <c r="LDV85" s="306"/>
      <c r="LDW85" s="306"/>
      <c r="LDX85" s="306"/>
      <c r="LDY85" s="306"/>
      <c r="LDZ85" s="306"/>
      <c r="LEA85" s="306"/>
      <c r="LEB85" s="306"/>
      <c r="LEC85" s="306"/>
      <c r="LED85" s="306"/>
      <c r="LEE85" s="306"/>
      <c r="LEF85" s="306"/>
      <c r="LEG85" s="306"/>
      <c r="LEH85" s="306"/>
      <c r="LEI85" s="306"/>
      <c r="LEJ85" s="306"/>
      <c r="LEK85" s="306"/>
      <c r="LEL85" s="306"/>
      <c r="LEM85" s="306"/>
      <c r="LEN85" s="306"/>
      <c r="LEO85" s="306"/>
      <c r="LEP85" s="306"/>
      <c r="LEQ85" s="306"/>
      <c r="LER85" s="306"/>
      <c r="LES85" s="306"/>
      <c r="LET85" s="306"/>
      <c r="LEU85" s="306"/>
      <c r="LEV85" s="306"/>
      <c r="LEW85" s="306"/>
      <c r="LEX85" s="306"/>
      <c r="LEY85" s="306"/>
      <c r="LEZ85" s="306"/>
      <c r="LFA85" s="306"/>
      <c r="LFB85" s="306"/>
      <c r="LFC85" s="306"/>
      <c r="LFD85" s="306"/>
      <c r="LFE85" s="306"/>
      <c r="LFF85" s="306"/>
      <c r="LFG85" s="306"/>
      <c r="LFH85" s="306"/>
      <c r="LFI85" s="306"/>
      <c r="LFJ85" s="306"/>
      <c r="LFK85" s="306"/>
      <c r="LFL85" s="306"/>
      <c r="LFM85" s="306"/>
      <c r="LFN85" s="306"/>
      <c r="LFO85" s="306"/>
      <c r="LFP85" s="306"/>
      <c r="LFQ85" s="306"/>
      <c r="LFR85" s="306"/>
      <c r="LFS85" s="306"/>
      <c r="LFT85" s="306"/>
      <c r="LFU85" s="306"/>
      <c r="LFV85" s="306"/>
      <c r="LFW85" s="306"/>
      <c r="LFX85" s="306"/>
      <c r="LFY85" s="306"/>
      <c r="LFZ85" s="306"/>
      <c r="LGA85" s="306"/>
      <c r="LGB85" s="306"/>
      <c r="LGC85" s="306"/>
      <c r="LGD85" s="306"/>
      <c r="LGE85" s="306"/>
      <c r="LGF85" s="306"/>
      <c r="LGG85" s="306"/>
      <c r="LGH85" s="306"/>
      <c r="LGI85" s="306"/>
      <c r="LGJ85" s="306"/>
      <c r="LGK85" s="306"/>
      <c r="LGL85" s="306"/>
      <c r="LGM85" s="306"/>
      <c r="LGN85" s="306"/>
      <c r="LGO85" s="306"/>
      <c r="LGP85" s="306"/>
      <c r="LGQ85" s="306"/>
      <c r="LGR85" s="306"/>
      <c r="LGS85" s="306"/>
      <c r="LGT85" s="306"/>
      <c r="LGU85" s="306"/>
      <c r="LGV85" s="306"/>
      <c r="LGW85" s="306"/>
      <c r="LGX85" s="306"/>
      <c r="LGY85" s="306"/>
      <c r="LGZ85" s="306"/>
      <c r="LHA85" s="306"/>
      <c r="LHB85" s="306"/>
      <c r="LHC85" s="306"/>
      <c r="LHD85" s="306"/>
      <c r="LHE85" s="306"/>
      <c r="LHF85" s="306"/>
      <c r="LHG85" s="306"/>
      <c r="LHH85" s="306"/>
      <c r="LHI85" s="306"/>
      <c r="LHJ85" s="306"/>
      <c r="LHK85" s="306"/>
      <c r="LHL85" s="306"/>
      <c r="LHM85" s="306"/>
      <c r="LHN85" s="306"/>
      <c r="LHO85" s="306"/>
      <c r="LHP85" s="306"/>
      <c r="LHQ85" s="306"/>
      <c r="LHR85" s="306"/>
      <c r="LHS85" s="306"/>
      <c r="LHT85" s="306"/>
      <c r="LHU85" s="306"/>
      <c r="LHV85" s="306"/>
      <c r="LHW85" s="306"/>
      <c r="LHX85" s="306"/>
      <c r="LHY85" s="306"/>
      <c r="LHZ85" s="306"/>
      <c r="LIA85" s="306"/>
      <c r="LIB85" s="306"/>
      <c r="LIC85" s="306"/>
      <c r="LID85" s="306"/>
      <c r="LIE85" s="306"/>
      <c r="LIF85" s="306"/>
      <c r="LIG85" s="306"/>
      <c r="LIH85" s="306"/>
      <c r="LII85" s="306"/>
      <c r="LIJ85" s="306"/>
      <c r="LIK85" s="306"/>
      <c r="LIL85" s="306"/>
      <c r="LIM85" s="306"/>
      <c r="LIN85" s="306"/>
      <c r="LIO85" s="306"/>
      <c r="LIP85" s="306"/>
      <c r="LIQ85" s="306"/>
      <c r="LIR85" s="306"/>
      <c r="LIS85" s="306"/>
      <c r="LIT85" s="306"/>
      <c r="LIU85" s="306"/>
      <c r="LIV85" s="306"/>
      <c r="LIW85" s="306"/>
      <c r="LIX85" s="306"/>
      <c r="LIY85" s="306"/>
      <c r="LIZ85" s="306"/>
      <c r="LJA85" s="306"/>
      <c r="LJB85" s="306"/>
      <c r="LJC85" s="306"/>
      <c r="LJD85" s="306"/>
      <c r="LJE85" s="306"/>
      <c r="LJF85" s="306"/>
      <c r="LJG85" s="306"/>
      <c r="LJH85" s="306"/>
      <c r="LJI85" s="306"/>
      <c r="LJJ85" s="306"/>
      <c r="LJK85" s="306"/>
      <c r="LJL85" s="306"/>
      <c r="LJM85" s="306"/>
      <c r="LJN85" s="306"/>
      <c r="LJO85" s="306"/>
      <c r="LJP85" s="306"/>
      <c r="LJQ85" s="306"/>
      <c r="LJR85" s="306"/>
      <c r="LJS85" s="306"/>
      <c r="LJT85" s="306"/>
      <c r="LJU85" s="306"/>
      <c r="LJV85" s="306"/>
      <c r="LJW85" s="306"/>
      <c r="LJX85" s="306"/>
      <c r="LJY85" s="306"/>
      <c r="LJZ85" s="306"/>
      <c r="LKA85" s="306"/>
      <c r="LKB85" s="306"/>
      <c r="LKC85" s="306"/>
      <c r="LKD85" s="306"/>
      <c r="LKE85" s="306"/>
      <c r="LKF85" s="306"/>
      <c r="LKG85" s="306"/>
      <c r="LKH85" s="306"/>
      <c r="LKI85" s="306"/>
      <c r="LKJ85" s="306"/>
      <c r="LKK85" s="306"/>
      <c r="LKL85" s="306"/>
      <c r="LKM85" s="306"/>
      <c r="LKN85" s="306"/>
      <c r="LKO85" s="306"/>
      <c r="LKP85" s="306"/>
      <c r="LKQ85" s="306"/>
      <c r="LKR85" s="306"/>
      <c r="LKS85" s="306"/>
      <c r="LKT85" s="306"/>
      <c r="LKU85" s="306"/>
      <c r="LKV85" s="306"/>
      <c r="LKW85" s="306"/>
      <c r="LKX85" s="306"/>
      <c r="LKY85" s="306"/>
      <c r="LKZ85" s="306"/>
      <c r="LLA85" s="306"/>
      <c r="LLB85" s="306"/>
      <c r="LLC85" s="306"/>
      <c r="LLD85" s="306"/>
      <c r="LLE85" s="306"/>
      <c r="LLF85" s="306"/>
      <c r="LLG85" s="306"/>
      <c r="LLH85" s="306"/>
      <c r="LLI85" s="306"/>
      <c r="LLJ85" s="306"/>
      <c r="LLK85" s="306"/>
      <c r="LLL85" s="306"/>
      <c r="LLM85" s="306"/>
      <c r="LLN85" s="306"/>
      <c r="LLO85" s="306"/>
      <c r="LLP85" s="306"/>
      <c r="LLQ85" s="306"/>
      <c r="LLR85" s="306"/>
      <c r="LLS85" s="306"/>
      <c r="LLT85" s="306"/>
      <c r="LLU85" s="306"/>
      <c r="LLV85" s="306"/>
      <c r="LLW85" s="306"/>
      <c r="LLX85" s="306"/>
      <c r="LLY85" s="306"/>
      <c r="LLZ85" s="306"/>
      <c r="LMA85" s="306"/>
      <c r="LMB85" s="306"/>
      <c r="LMC85" s="306"/>
      <c r="LMD85" s="306"/>
      <c r="LME85" s="306"/>
      <c r="LMF85" s="306"/>
      <c r="LMG85" s="306"/>
      <c r="LMH85" s="306"/>
      <c r="LMI85" s="306"/>
      <c r="LMJ85" s="306"/>
      <c r="LMK85" s="306"/>
      <c r="LML85" s="306"/>
      <c r="LMM85" s="306"/>
      <c r="LMN85" s="306"/>
      <c r="LMO85" s="306"/>
      <c r="LMP85" s="306"/>
      <c r="LMQ85" s="306"/>
      <c r="LMR85" s="306"/>
      <c r="LMS85" s="306"/>
      <c r="LMT85" s="306"/>
      <c r="LMU85" s="306"/>
      <c r="LMV85" s="306"/>
      <c r="LMW85" s="306"/>
      <c r="LMX85" s="306"/>
      <c r="LMY85" s="306"/>
      <c r="LMZ85" s="306"/>
      <c r="LNA85" s="306"/>
      <c r="LNB85" s="306"/>
      <c r="LNC85" s="306"/>
      <c r="LND85" s="306"/>
      <c r="LNE85" s="306"/>
      <c r="LNF85" s="306"/>
      <c r="LNG85" s="306"/>
      <c r="LNH85" s="306"/>
      <c r="LNI85" s="306"/>
      <c r="LNJ85" s="306"/>
      <c r="LNK85" s="306"/>
      <c r="LNL85" s="306"/>
      <c r="LNM85" s="306"/>
      <c r="LNN85" s="306"/>
      <c r="LNO85" s="306"/>
      <c r="LNP85" s="306"/>
      <c r="LNQ85" s="306"/>
      <c r="LNR85" s="306"/>
      <c r="LNS85" s="306"/>
      <c r="LNT85" s="306"/>
      <c r="LNU85" s="306"/>
      <c r="LNV85" s="306"/>
      <c r="LNW85" s="306"/>
      <c r="LNX85" s="306"/>
      <c r="LNY85" s="306"/>
      <c r="LNZ85" s="306"/>
      <c r="LOA85" s="306"/>
      <c r="LOB85" s="306"/>
      <c r="LOC85" s="306"/>
      <c r="LOD85" s="306"/>
      <c r="LOE85" s="306"/>
      <c r="LOF85" s="306"/>
      <c r="LOG85" s="306"/>
      <c r="LOH85" s="306"/>
      <c r="LOI85" s="306"/>
      <c r="LOJ85" s="306"/>
      <c r="LOK85" s="306"/>
      <c r="LOL85" s="306"/>
      <c r="LOM85" s="306"/>
      <c r="LON85" s="306"/>
      <c r="LOO85" s="306"/>
      <c r="LOP85" s="306"/>
      <c r="LOQ85" s="306"/>
      <c r="LOR85" s="306"/>
      <c r="LOS85" s="306"/>
      <c r="LOT85" s="306"/>
      <c r="LOU85" s="306"/>
      <c r="LOV85" s="306"/>
      <c r="LOW85" s="306"/>
      <c r="LOX85" s="306"/>
      <c r="LOY85" s="306"/>
      <c r="LOZ85" s="306"/>
      <c r="LPA85" s="306"/>
      <c r="LPB85" s="306"/>
      <c r="LPC85" s="306"/>
      <c r="LPD85" s="306"/>
      <c r="LPE85" s="306"/>
      <c r="LPF85" s="306"/>
      <c r="LPG85" s="306"/>
      <c r="LPH85" s="306"/>
      <c r="LPI85" s="306"/>
      <c r="LPJ85" s="306"/>
      <c r="LPK85" s="306"/>
      <c r="LPL85" s="306"/>
      <c r="LPM85" s="306"/>
      <c r="LPN85" s="306"/>
      <c r="LPO85" s="306"/>
      <c r="LPP85" s="306"/>
      <c r="LPQ85" s="306"/>
      <c r="LPR85" s="306"/>
      <c r="LPS85" s="306"/>
      <c r="LPT85" s="306"/>
      <c r="LPU85" s="306"/>
      <c r="LPV85" s="306"/>
      <c r="LPW85" s="306"/>
      <c r="LPX85" s="306"/>
      <c r="LPY85" s="306"/>
      <c r="LPZ85" s="306"/>
      <c r="LQA85" s="306"/>
      <c r="LQB85" s="306"/>
      <c r="LQC85" s="306"/>
      <c r="LQD85" s="306"/>
      <c r="LQE85" s="306"/>
      <c r="LQF85" s="306"/>
      <c r="LQG85" s="306"/>
      <c r="LQH85" s="306"/>
      <c r="LQI85" s="306"/>
      <c r="LQJ85" s="306"/>
      <c r="LQK85" s="306"/>
      <c r="LQL85" s="306"/>
      <c r="LQM85" s="306"/>
      <c r="LQN85" s="306"/>
      <c r="LQO85" s="306"/>
      <c r="LQP85" s="306"/>
      <c r="LQQ85" s="306"/>
      <c r="LQR85" s="306"/>
      <c r="LQS85" s="306"/>
      <c r="LQT85" s="306"/>
      <c r="LQU85" s="306"/>
      <c r="LQV85" s="306"/>
      <c r="LQW85" s="306"/>
      <c r="LQX85" s="306"/>
      <c r="LQY85" s="306"/>
      <c r="LQZ85" s="306"/>
      <c r="LRA85" s="306"/>
      <c r="LRB85" s="306"/>
      <c r="LRC85" s="306"/>
      <c r="LRD85" s="306"/>
      <c r="LRE85" s="306"/>
      <c r="LRF85" s="306"/>
      <c r="LRG85" s="306"/>
      <c r="LRH85" s="306"/>
      <c r="LRI85" s="306"/>
      <c r="LRJ85" s="306"/>
      <c r="LRK85" s="306"/>
      <c r="LRL85" s="306"/>
      <c r="LRM85" s="306"/>
      <c r="LRN85" s="306"/>
      <c r="LRO85" s="306"/>
      <c r="LRP85" s="306"/>
      <c r="LRQ85" s="306"/>
      <c r="LRR85" s="306"/>
      <c r="LRS85" s="306"/>
      <c r="LRT85" s="306"/>
      <c r="LRU85" s="306"/>
      <c r="LRV85" s="306"/>
      <c r="LRW85" s="306"/>
      <c r="LRX85" s="306"/>
      <c r="LRY85" s="306"/>
      <c r="LRZ85" s="306"/>
      <c r="LSA85" s="306"/>
      <c r="LSB85" s="306"/>
      <c r="LSC85" s="306"/>
      <c r="LSD85" s="306"/>
      <c r="LSE85" s="306"/>
      <c r="LSF85" s="306"/>
      <c r="LSG85" s="306"/>
      <c r="LSH85" s="306"/>
      <c r="LSI85" s="306"/>
      <c r="LSJ85" s="306"/>
      <c r="LSK85" s="306"/>
      <c r="LSL85" s="306"/>
      <c r="LSM85" s="306"/>
      <c r="LSN85" s="306"/>
      <c r="LSO85" s="306"/>
      <c r="LSP85" s="306"/>
      <c r="LSQ85" s="306"/>
      <c r="LSR85" s="306"/>
      <c r="LSS85" s="306"/>
      <c r="LST85" s="306"/>
      <c r="LSU85" s="306"/>
      <c r="LSV85" s="306"/>
      <c r="LSW85" s="306"/>
      <c r="LSX85" s="306"/>
      <c r="LSY85" s="306"/>
      <c r="LSZ85" s="306"/>
      <c r="LTA85" s="306"/>
      <c r="LTB85" s="306"/>
      <c r="LTC85" s="306"/>
      <c r="LTD85" s="306"/>
      <c r="LTE85" s="306"/>
      <c r="LTF85" s="306"/>
      <c r="LTG85" s="306"/>
      <c r="LTH85" s="306"/>
      <c r="LTI85" s="306"/>
      <c r="LTJ85" s="306"/>
      <c r="LTK85" s="306"/>
      <c r="LTL85" s="306"/>
      <c r="LTM85" s="306"/>
      <c r="LTN85" s="306"/>
      <c r="LTO85" s="306"/>
      <c r="LTP85" s="306"/>
      <c r="LTQ85" s="306"/>
      <c r="LTR85" s="306"/>
      <c r="LTS85" s="306"/>
      <c r="LTT85" s="306"/>
      <c r="LTU85" s="306"/>
      <c r="LTV85" s="306"/>
      <c r="LTW85" s="306"/>
      <c r="LTX85" s="306"/>
      <c r="LTY85" s="306"/>
      <c r="LTZ85" s="306"/>
      <c r="LUA85" s="306"/>
      <c r="LUB85" s="306"/>
      <c r="LUC85" s="306"/>
      <c r="LUD85" s="306"/>
      <c r="LUE85" s="306"/>
      <c r="LUF85" s="306"/>
      <c r="LUG85" s="306"/>
      <c r="LUH85" s="306"/>
      <c r="LUI85" s="306"/>
      <c r="LUJ85" s="306"/>
      <c r="LUK85" s="306"/>
      <c r="LUL85" s="306"/>
      <c r="LUM85" s="306"/>
      <c r="LUN85" s="306"/>
      <c r="LUO85" s="306"/>
      <c r="LUP85" s="306"/>
      <c r="LUQ85" s="306"/>
      <c r="LUR85" s="306"/>
      <c r="LUS85" s="306"/>
      <c r="LUT85" s="306"/>
      <c r="LUU85" s="306"/>
      <c r="LUV85" s="306"/>
      <c r="LUW85" s="306"/>
      <c r="LUX85" s="306"/>
      <c r="LUY85" s="306"/>
      <c r="LUZ85" s="306"/>
      <c r="LVA85" s="306"/>
      <c r="LVB85" s="306"/>
      <c r="LVC85" s="306"/>
      <c r="LVD85" s="306"/>
      <c r="LVE85" s="306"/>
      <c r="LVF85" s="306"/>
      <c r="LVG85" s="306"/>
      <c r="LVH85" s="306"/>
      <c r="LVI85" s="306"/>
      <c r="LVJ85" s="306"/>
      <c r="LVK85" s="306"/>
      <c r="LVL85" s="306"/>
      <c r="LVM85" s="306"/>
      <c r="LVN85" s="306"/>
      <c r="LVO85" s="306"/>
      <c r="LVP85" s="306"/>
      <c r="LVQ85" s="306"/>
      <c r="LVR85" s="306"/>
      <c r="LVS85" s="306"/>
      <c r="LVT85" s="306"/>
      <c r="LVU85" s="306"/>
      <c r="LVV85" s="306"/>
      <c r="LVW85" s="306"/>
      <c r="LVX85" s="306"/>
      <c r="LVY85" s="306"/>
      <c r="LVZ85" s="306"/>
      <c r="LWA85" s="306"/>
      <c r="LWB85" s="306"/>
      <c r="LWC85" s="306"/>
      <c r="LWD85" s="306"/>
      <c r="LWE85" s="306"/>
      <c r="LWF85" s="306"/>
      <c r="LWG85" s="306"/>
      <c r="LWH85" s="306"/>
      <c r="LWI85" s="306"/>
      <c r="LWJ85" s="306"/>
      <c r="LWK85" s="306"/>
      <c r="LWL85" s="306"/>
      <c r="LWM85" s="306"/>
      <c r="LWN85" s="306"/>
      <c r="LWO85" s="306"/>
      <c r="LWP85" s="306"/>
      <c r="LWQ85" s="306"/>
      <c r="LWR85" s="306"/>
      <c r="LWS85" s="306"/>
      <c r="LWT85" s="306"/>
      <c r="LWU85" s="306"/>
      <c r="LWV85" s="306"/>
      <c r="LWW85" s="306"/>
      <c r="LWX85" s="306"/>
      <c r="LWY85" s="306"/>
      <c r="LWZ85" s="306"/>
      <c r="LXA85" s="306"/>
      <c r="LXB85" s="306"/>
      <c r="LXC85" s="306"/>
      <c r="LXD85" s="306"/>
      <c r="LXE85" s="306"/>
      <c r="LXF85" s="306"/>
      <c r="LXG85" s="306"/>
      <c r="LXH85" s="306"/>
      <c r="LXI85" s="306"/>
      <c r="LXJ85" s="306"/>
      <c r="LXK85" s="306"/>
      <c r="LXL85" s="306"/>
      <c r="LXM85" s="306"/>
      <c r="LXN85" s="306"/>
      <c r="LXO85" s="306"/>
      <c r="LXP85" s="306"/>
      <c r="LXQ85" s="306"/>
      <c r="LXR85" s="306"/>
      <c r="LXS85" s="306"/>
      <c r="LXT85" s="306"/>
      <c r="LXU85" s="306"/>
      <c r="LXV85" s="306"/>
      <c r="LXW85" s="306"/>
      <c r="LXX85" s="306"/>
      <c r="LXY85" s="306"/>
      <c r="LXZ85" s="306"/>
      <c r="LYA85" s="306"/>
      <c r="LYB85" s="306"/>
      <c r="LYC85" s="306"/>
      <c r="LYD85" s="306"/>
      <c r="LYE85" s="306"/>
      <c r="LYF85" s="306"/>
      <c r="LYG85" s="306"/>
      <c r="LYH85" s="306"/>
      <c r="LYI85" s="306"/>
      <c r="LYJ85" s="306"/>
      <c r="LYK85" s="306"/>
      <c r="LYL85" s="306"/>
      <c r="LYM85" s="306"/>
      <c r="LYN85" s="306"/>
      <c r="LYO85" s="306"/>
      <c r="LYP85" s="306"/>
      <c r="LYQ85" s="306"/>
      <c r="LYR85" s="306"/>
      <c r="LYS85" s="306"/>
      <c r="LYT85" s="306"/>
      <c r="LYU85" s="306"/>
      <c r="LYV85" s="306"/>
      <c r="LYW85" s="306"/>
      <c r="LYX85" s="306"/>
      <c r="LYY85" s="306"/>
      <c r="LYZ85" s="306"/>
      <c r="LZA85" s="306"/>
      <c r="LZB85" s="306"/>
      <c r="LZC85" s="306"/>
      <c r="LZD85" s="306"/>
      <c r="LZE85" s="306"/>
      <c r="LZF85" s="306"/>
      <c r="LZG85" s="306"/>
      <c r="LZH85" s="306"/>
      <c r="LZI85" s="306"/>
      <c r="LZJ85" s="306"/>
      <c r="LZK85" s="306"/>
      <c r="LZL85" s="306"/>
      <c r="LZM85" s="306"/>
      <c r="LZN85" s="306"/>
      <c r="LZO85" s="306"/>
      <c r="LZP85" s="306"/>
      <c r="LZQ85" s="306"/>
      <c r="LZR85" s="306"/>
      <c r="LZS85" s="306"/>
      <c r="LZT85" s="306"/>
      <c r="LZU85" s="306"/>
      <c r="LZV85" s="306"/>
      <c r="LZW85" s="306"/>
      <c r="LZX85" s="306"/>
      <c r="LZY85" s="306"/>
      <c r="LZZ85" s="306"/>
      <c r="MAA85" s="306"/>
      <c r="MAB85" s="306"/>
      <c r="MAC85" s="306"/>
      <c r="MAD85" s="306"/>
      <c r="MAE85" s="306"/>
      <c r="MAF85" s="306"/>
      <c r="MAG85" s="306"/>
      <c r="MAH85" s="306"/>
      <c r="MAI85" s="306"/>
      <c r="MAJ85" s="306"/>
      <c r="MAK85" s="306"/>
      <c r="MAL85" s="306"/>
      <c r="MAM85" s="306"/>
      <c r="MAN85" s="306"/>
      <c r="MAO85" s="306"/>
      <c r="MAP85" s="306"/>
      <c r="MAQ85" s="306"/>
      <c r="MAR85" s="306"/>
      <c r="MAS85" s="306"/>
      <c r="MAT85" s="306"/>
      <c r="MAU85" s="306"/>
      <c r="MAV85" s="306"/>
      <c r="MAW85" s="306"/>
      <c r="MAX85" s="306"/>
      <c r="MAY85" s="306"/>
      <c r="MAZ85" s="306"/>
      <c r="MBA85" s="306"/>
      <c r="MBB85" s="306"/>
      <c r="MBC85" s="306"/>
      <c r="MBD85" s="306"/>
      <c r="MBE85" s="306"/>
      <c r="MBF85" s="306"/>
      <c r="MBG85" s="306"/>
      <c r="MBH85" s="306"/>
      <c r="MBI85" s="306"/>
      <c r="MBJ85" s="306"/>
      <c r="MBK85" s="306"/>
      <c r="MBL85" s="306"/>
      <c r="MBM85" s="306"/>
      <c r="MBN85" s="306"/>
      <c r="MBO85" s="306"/>
      <c r="MBP85" s="306"/>
      <c r="MBQ85" s="306"/>
      <c r="MBR85" s="306"/>
      <c r="MBS85" s="306"/>
      <c r="MBT85" s="306"/>
      <c r="MBU85" s="306"/>
      <c r="MBV85" s="306"/>
      <c r="MBW85" s="306"/>
      <c r="MBX85" s="306"/>
      <c r="MBY85" s="306"/>
      <c r="MBZ85" s="306"/>
      <c r="MCA85" s="306"/>
      <c r="MCB85" s="306"/>
      <c r="MCC85" s="306"/>
      <c r="MCD85" s="306"/>
      <c r="MCE85" s="306"/>
      <c r="MCF85" s="306"/>
      <c r="MCG85" s="306"/>
      <c r="MCH85" s="306"/>
      <c r="MCI85" s="306"/>
      <c r="MCJ85" s="306"/>
      <c r="MCK85" s="306"/>
      <c r="MCL85" s="306"/>
      <c r="MCM85" s="306"/>
      <c r="MCN85" s="306"/>
      <c r="MCO85" s="306"/>
      <c r="MCP85" s="306"/>
      <c r="MCQ85" s="306"/>
      <c r="MCR85" s="306"/>
      <c r="MCS85" s="306"/>
      <c r="MCT85" s="306"/>
      <c r="MCU85" s="306"/>
      <c r="MCV85" s="306"/>
      <c r="MCW85" s="306"/>
      <c r="MCX85" s="306"/>
      <c r="MCY85" s="306"/>
      <c r="MCZ85" s="306"/>
      <c r="MDA85" s="306"/>
      <c r="MDB85" s="306"/>
      <c r="MDC85" s="306"/>
      <c r="MDD85" s="306"/>
      <c r="MDE85" s="306"/>
      <c r="MDF85" s="306"/>
      <c r="MDG85" s="306"/>
      <c r="MDH85" s="306"/>
      <c r="MDI85" s="306"/>
      <c r="MDJ85" s="306"/>
      <c r="MDK85" s="306"/>
      <c r="MDL85" s="306"/>
      <c r="MDM85" s="306"/>
      <c r="MDN85" s="306"/>
      <c r="MDO85" s="306"/>
      <c r="MDP85" s="306"/>
      <c r="MDQ85" s="306"/>
      <c r="MDR85" s="306"/>
      <c r="MDS85" s="306"/>
      <c r="MDT85" s="306"/>
      <c r="MDU85" s="306"/>
      <c r="MDV85" s="306"/>
      <c r="MDW85" s="306"/>
      <c r="MDX85" s="306"/>
      <c r="MDY85" s="306"/>
      <c r="MDZ85" s="306"/>
      <c r="MEA85" s="306"/>
      <c r="MEB85" s="306"/>
      <c r="MEC85" s="306"/>
      <c r="MED85" s="306"/>
      <c r="MEE85" s="306"/>
      <c r="MEF85" s="306"/>
      <c r="MEG85" s="306"/>
      <c r="MEH85" s="306"/>
      <c r="MEI85" s="306"/>
      <c r="MEJ85" s="306"/>
      <c r="MEK85" s="306"/>
      <c r="MEL85" s="306"/>
      <c r="MEM85" s="306"/>
      <c r="MEN85" s="306"/>
      <c r="MEO85" s="306"/>
      <c r="MEP85" s="306"/>
      <c r="MEQ85" s="306"/>
      <c r="MER85" s="306"/>
      <c r="MES85" s="306"/>
      <c r="MET85" s="306"/>
      <c r="MEU85" s="306"/>
      <c r="MEV85" s="306"/>
      <c r="MEW85" s="306"/>
      <c r="MEX85" s="306"/>
      <c r="MEY85" s="306"/>
      <c r="MEZ85" s="306"/>
      <c r="MFA85" s="306"/>
      <c r="MFB85" s="306"/>
      <c r="MFC85" s="306"/>
      <c r="MFD85" s="306"/>
      <c r="MFE85" s="306"/>
      <c r="MFF85" s="306"/>
      <c r="MFG85" s="306"/>
      <c r="MFH85" s="306"/>
      <c r="MFI85" s="306"/>
      <c r="MFJ85" s="306"/>
      <c r="MFK85" s="306"/>
      <c r="MFL85" s="306"/>
      <c r="MFM85" s="306"/>
      <c r="MFN85" s="306"/>
      <c r="MFO85" s="306"/>
      <c r="MFP85" s="306"/>
      <c r="MFQ85" s="306"/>
      <c r="MFR85" s="306"/>
      <c r="MFS85" s="306"/>
      <c r="MFT85" s="306"/>
      <c r="MFU85" s="306"/>
      <c r="MFV85" s="306"/>
      <c r="MFW85" s="306"/>
      <c r="MFX85" s="306"/>
      <c r="MFY85" s="306"/>
      <c r="MFZ85" s="306"/>
      <c r="MGA85" s="306"/>
      <c r="MGB85" s="306"/>
      <c r="MGC85" s="306"/>
      <c r="MGD85" s="306"/>
      <c r="MGE85" s="306"/>
      <c r="MGF85" s="306"/>
      <c r="MGG85" s="306"/>
      <c r="MGH85" s="306"/>
      <c r="MGI85" s="306"/>
      <c r="MGJ85" s="306"/>
      <c r="MGK85" s="306"/>
      <c r="MGL85" s="306"/>
      <c r="MGM85" s="306"/>
      <c r="MGN85" s="306"/>
      <c r="MGO85" s="306"/>
      <c r="MGP85" s="306"/>
      <c r="MGQ85" s="306"/>
      <c r="MGR85" s="306"/>
      <c r="MGS85" s="306"/>
      <c r="MGT85" s="306"/>
      <c r="MGU85" s="306"/>
      <c r="MGV85" s="306"/>
      <c r="MGW85" s="306"/>
      <c r="MGX85" s="306"/>
      <c r="MGY85" s="306"/>
      <c r="MGZ85" s="306"/>
      <c r="MHA85" s="306"/>
      <c r="MHB85" s="306"/>
      <c r="MHC85" s="306"/>
      <c r="MHD85" s="306"/>
      <c r="MHE85" s="306"/>
      <c r="MHF85" s="306"/>
      <c r="MHG85" s="306"/>
      <c r="MHH85" s="306"/>
      <c r="MHI85" s="306"/>
      <c r="MHJ85" s="306"/>
      <c r="MHK85" s="306"/>
      <c r="MHL85" s="306"/>
      <c r="MHM85" s="306"/>
      <c r="MHN85" s="306"/>
      <c r="MHO85" s="306"/>
      <c r="MHP85" s="306"/>
      <c r="MHQ85" s="306"/>
      <c r="MHR85" s="306"/>
      <c r="MHS85" s="306"/>
      <c r="MHT85" s="306"/>
      <c r="MHU85" s="306"/>
      <c r="MHV85" s="306"/>
      <c r="MHW85" s="306"/>
      <c r="MHX85" s="306"/>
      <c r="MHY85" s="306"/>
      <c r="MHZ85" s="306"/>
      <c r="MIA85" s="306"/>
      <c r="MIB85" s="306"/>
      <c r="MIC85" s="306"/>
      <c r="MID85" s="306"/>
      <c r="MIE85" s="306"/>
      <c r="MIF85" s="306"/>
      <c r="MIG85" s="306"/>
      <c r="MIH85" s="306"/>
      <c r="MII85" s="306"/>
      <c r="MIJ85" s="306"/>
      <c r="MIK85" s="306"/>
      <c r="MIL85" s="306"/>
      <c r="MIM85" s="306"/>
      <c r="MIN85" s="306"/>
      <c r="MIO85" s="306"/>
      <c r="MIP85" s="306"/>
      <c r="MIQ85" s="306"/>
      <c r="MIR85" s="306"/>
      <c r="MIS85" s="306"/>
      <c r="MIT85" s="306"/>
      <c r="MIU85" s="306"/>
      <c r="MIV85" s="306"/>
      <c r="MIW85" s="306"/>
      <c r="MIX85" s="306"/>
      <c r="MIY85" s="306"/>
      <c r="MIZ85" s="306"/>
      <c r="MJA85" s="306"/>
      <c r="MJB85" s="306"/>
      <c r="MJC85" s="306"/>
      <c r="MJD85" s="306"/>
      <c r="MJE85" s="306"/>
      <c r="MJF85" s="306"/>
      <c r="MJG85" s="306"/>
      <c r="MJH85" s="306"/>
      <c r="MJI85" s="306"/>
      <c r="MJJ85" s="306"/>
      <c r="MJK85" s="306"/>
      <c r="MJL85" s="306"/>
      <c r="MJM85" s="306"/>
      <c r="MJN85" s="306"/>
      <c r="MJO85" s="306"/>
      <c r="MJP85" s="306"/>
      <c r="MJQ85" s="306"/>
      <c r="MJR85" s="306"/>
      <c r="MJS85" s="306"/>
      <c r="MJT85" s="306"/>
      <c r="MJU85" s="306"/>
      <c r="MJV85" s="306"/>
      <c r="MJW85" s="306"/>
      <c r="MJX85" s="306"/>
      <c r="MJY85" s="306"/>
      <c r="MJZ85" s="306"/>
      <c r="MKA85" s="306"/>
      <c r="MKB85" s="306"/>
      <c r="MKC85" s="306"/>
      <c r="MKD85" s="306"/>
      <c r="MKE85" s="306"/>
      <c r="MKF85" s="306"/>
      <c r="MKG85" s="306"/>
      <c r="MKH85" s="306"/>
      <c r="MKI85" s="306"/>
      <c r="MKJ85" s="306"/>
      <c r="MKK85" s="306"/>
      <c r="MKL85" s="306"/>
      <c r="MKM85" s="306"/>
      <c r="MKN85" s="306"/>
      <c r="MKO85" s="306"/>
      <c r="MKP85" s="306"/>
      <c r="MKQ85" s="306"/>
      <c r="MKR85" s="306"/>
      <c r="MKS85" s="306"/>
      <c r="MKT85" s="306"/>
      <c r="MKU85" s="306"/>
      <c r="MKV85" s="306"/>
      <c r="MKW85" s="306"/>
      <c r="MKX85" s="306"/>
      <c r="MKY85" s="306"/>
      <c r="MKZ85" s="306"/>
      <c r="MLA85" s="306"/>
      <c r="MLB85" s="306"/>
      <c r="MLC85" s="306"/>
      <c r="MLD85" s="306"/>
      <c r="MLE85" s="306"/>
      <c r="MLF85" s="306"/>
      <c r="MLG85" s="306"/>
      <c r="MLH85" s="306"/>
      <c r="MLI85" s="306"/>
      <c r="MLJ85" s="306"/>
      <c r="MLK85" s="306"/>
      <c r="MLL85" s="306"/>
      <c r="MLM85" s="306"/>
      <c r="MLN85" s="306"/>
      <c r="MLO85" s="306"/>
      <c r="MLP85" s="306"/>
      <c r="MLQ85" s="306"/>
      <c r="MLR85" s="306"/>
      <c r="MLS85" s="306"/>
      <c r="MLT85" s="306"/>
      <c r="MLU85" s="306"/>
      <c r="MLV85" s="306"/>
      <c r="MLW85" s="306"/>
      <c r="MLX85" s="306"/>
      <c r="MLY85" s="306"/>
      <c r="MLZ85" s="306"/>
      <c r="MMA85" s="306"/>
      <c r="MMB85" s="306"/>
      <c r="MMC85" s="306"/>
      <c r="MMD85" s="306"/>
      <c r="MME85" s="306"/>
      <c r="MMF85" s="306"/>
      <c r="MMG85" s="306"/>
      <c r="MMH85" s="306"/>
      <c r="MMI85" s="306"/>
      <c r="MMJ85" s="306"/>
      <c r="MMK85" s="306"/>
      <c r="MML85" s="306"/>
      <c r="MMM85" s="306"/>
      <c r="MMN85" s="306"/>
      <c r="MMO85" s="306"/>
      <c r="MMP85" s="306"/>
      <c r="MMQ85" s="306"/>
      <c r="MMR85" s="306"/>
      <c r="MMS85" s="306"/>
      <c r="MMT85" s="306"/>
      <c r="MMU85" s="306"/>
      <c r="MMV85" s="306"/>
      <c r="MMW85" s="306"/>
      <c r="MMX85" s="306"/>
      <c r="MMY85" s="306"/>
      <c r="MMZ85" s="306"/>
      <c r="MNA85" s="306"/>
      <c r="MNB85" s="306"/>
      <c r="MNC85" s="306"/>
      <c r="MND85" s="306"/>
      <c r="MNE85" s="306"/>
      <c r="MNF85" s="306"/>
      <c r="MNG85" s="306"/>
      <c r="MNH85" s="306"/>
      <c r="MNI85" s="306"/>
      <c r="MNJ85" s="306"/>
      <c r="MNK85" s="306"/>
      <c r="MNL85" s="306"/>
      <c r="MNM85" s="306"/>
      <c r="MNN85" s="306"/>
      <c r="MNO85" s="306"/>
      <c r="MNP85" s="306"/>
      <c r="MNQ85" s="306"/>
      <c r="MNR85" s="306"/>
      <c r="MNS85" s="306"/>
      <c r="MNT85" s="306"/>
      <c r="MNU85" s="306"/>
      <c r="MNV85" s="306"/>
      <c r="MNW85" s="306"/>
      <c r="MNX85" s="306"/>
      <c r="MNY85" s="306"/>
      <c r="MNZ85" s="306"/>
      <c r="MOA85" s="306"/>
      <c r="MOB85" s="306"/>
      <c r="MOC85" s="306"/>
      <c r="MOD85" s="306"/>
      <c r="MOE85" s="306"/>
      <c r="MOF85" s="306"/>
      <c r="MOG85" s="306"/>
      <c r="MOH85" s="306"/>
      <c r="MOI85" s="306"/>
      <c r="MOJ85" s="306"/>
      <c r="MOK85" s="306"/>
      <c r="MOL85" s="306"/>
      <c r="MOM85" s="306"/>
      <c r="MON85" s="306"/>
      <c r="MOO85" s="306"/>
      <c r="MOP85" s="306"/>
      <c r="MOQ85" s="306"/>
      <c r="MOR85" s="306"/>
      <c r="MOS85" s="306"/>
      <c r="MOT85" s="306"/>
      <c r="MOU85" s="306"/>
      <c r="MOV85" s="306"/>
      <c r="MOW85" s="306"/>
      <c r="MOX85" s="306"/>
      <c r="MOY85" s="306"/>
      <c r="MOZ85" s="306"/>
      <c r="MPA85" s="306"/>
      <c r="MPB85" s="306"/>
      <c r="MPC85" s="306"/>
      <c r="MPD85" s="306"/>
      <c r="MPE85" s="306"/>
      <c r="MPF85" s="306"/>
      <c r="MPG85" s="306"/>
      <c r="MPH85" s="306"/>
      <c r="MPI85" s="306"/>
      <c r="MPJ85" s="306"/>
      <c r="MPK85" s="306"/>
      <c r="MPL85" s="306"/>
      <c r="MPM85" s="306"/>
      <c r="MPN85" s="306"/>
      <c r="MPO85" s="306"/>
      <c r="MPP85" s="306"/>
      <c r="MPQ85" s="306"/>
      <c r="MPR85" s="306"/>
      <c r="MPS85" s="306"/>
      <c r="MPT85" s="306"/>
      <c r="MPU85" s="306"/>
      <c r="MPV85" s="306"/>
      <c r="MPW85" s="306"/>
      <c r="MPX85" s="306"/>
      <c r="MPY85" s="306"/>
      <c r="MPZ85" s="306"/>
      <c r="MQA85" s="306"/>
      <c r="MQB85" s="306"/>
      <c r="MQC85" s="306"/>
      <c r="MQD85" s="306"/>
      <c r="MQE85" s="306"/>
      <c r="MQF85" s="306"/>
      <c r="MQG85" s="306"/>
      <c r="MQH85" s="306"/>
      <c r="MQI85" s="306"/>
      <c r="MQJ85" s="306"/>
      <c r="MQK85" s="306"/>
      <c r="MQL85" s="306"/>
      <c r="MQM85" s="306"/>
      <c r="MQN85" s="306"/>
      <c r="MQO85" s="306"/>
      <c r="MQP85" s="306"/>
      <c r="MQQ85" s="306"/>
      <c r="MQR85" s="306"/>
      <c r="MQS85" s="306"/>
      <c r="MQT85" s="306"/>
      <c r="MQU85" s="306"/>
      <c r="MQV85" s="306"/>
      <c r="MQW85" s="306"/>
      <c r="MQX85" s="306"/>
      <c r="MQY85" s="306"/>
      <c r="MQZ85" s="306"/>
      <c r="MRA85" s="306"/>
      <c r="MRB85" s="306"/>
      <c r="MRC85" s="306"/>
      <c r="MRD85" s="306"/>
      <c r="MRE85" s="306"/>
      <c r="MRF85" s="306"/>
      <c r="MRG85" s="306"/>
      <c r="MRH85" s="306"/>
      <c r="MRI85" s="306"/>
      <c r="MRJ85" s="306"/>
      <c r="MRK85" s="306"/>
      <c r="MRL85" s="306"/>
      <c r="MRM85" s="306"/>
      <c r="MRN85" s="306"/>
      <c r="MRO85" s="306"/>
      <c r="MRP85" s="306"/>
      <c r="MRQ85" s="306"/>
      <c r="MRR85" s="306"/>
      <c r="MRS85" s="306"/>
      <c r="MRT85" s="306"/>
      <c r="MRU85" s="306"/>
      <c r="MRV85" s="306"/>
      <c r="MRW85" s="306"/>
      <c r="MRX85" s="306"/>
      <c r="MRY85" s="306"/>
      <c r="MRZ85" s="306"/>
      <c r="MSA85" s="306"/>
      <c r="MSB85" s="306"/>
      <c r="MSC85" s="306"/>
      <c r="MSD85" s="306"/>
      <c r="MSE85" s="306"/>
      <c r="MSF85" s="306"/>
      <c r="MSG85" s="306"/>
      <c r="MSH85" s="306"/>
      <c r="MSI85" s="306"/>
      <c r="MSJ85" s="306"/>
      <c r="MSK85" s="306"/>
      <c r="MSL85" s="306"/>
      <c r="MSM85" s="306"/>
      <c r="MSN85" s="306"/>
      <c r="MSO85" s="306"/>
      <c r="MSP85" s="306"/>
      <c r="MSQ85" s="306"/>
      <c r="MSR85" s="306"/>
      <c r="MSS85" s="306"/>
      <c r="MST85" s="306"/>
      <c r="MSU85" s="306"/>
      <c r="MSV85" s="306"/>
      <c r="MSW85" s="306"/>
      <c r="MSX85" s="306"/>
      <c r="MSY85" s="306"/>
      <c r="MSZ85" s="306"/>
      <c r="MTA85" s="306"/>
      <c r="MTB85" s="306"/>
      <c r="MTC85" s="306"/>
      <c r="MTD85" s="306"/>
      <c r="MTE85" s="306"/>
      <c r="MTF85" s="306"/>
      <c r="MTG85" s="306"/>
      <c r="MTH85" s="306"/>
      <c r="MTI85" s="306"/>
      <c r="MTJ85" s="306"/>
      <c r="MTK85" s="306"/>
      <c r="MTL85" s="306"/>
      <c r="MTM85" s="306"/>
      <c r="MTN85" s="306"/>
      <c r="MTO85" s="306"/>
      <c r="MTP85" s="306"/>
      <c r="MTQ85" s="306"/>
      <c r="MTR85" s="306"/>
      <c r="MTS85" s="306"/>
      <c r="MTT85" s="306"/>
      <c r="MTU85" s="306"/>
      <c r="MTV85" s="306"/>
      <c r="MTW85" s="306"/>
      <c r="MTX85" s="306"/>
      <c r="MTY85" s="306"/>
      <c r="MTZ85" s="306"/>
      <c r="MUA85" s="306"/>
      <c r="MUB85" s="306"/>
      <c r="MUC85" s="306"/>
      <c r="MUD85" s="306"/>
      <c r="MUE85" s="306"/>
      <c r="MUF85" s="306"/>
      <c r="MUG85" s="306"/>
      <c r="MUH85" s="306"/>
      <c r="MUI85" s="306"/>
      <c r="MUJ85" s="306"/>
      <c r="MUK85" s="306"/>
      <c r="MUL85" s="306"/>
      <c r="MUM85" s="306"/>
      <c r="MUN85" s="306"/>
      <c r="MUO85" s="306"/>
      <c r="MUP85" s="306"/>
      <c r="MUQ85" s="306"/>
      <c r="MUR85" s="306"/>
      <c r="MUS85" s="306"/>
      <c r="MUT85" s="306"/>
      <c r="MUU85" s="306"/>
      <c r="MUV85" s="306"/>
      <c r="MUW85" s="306"/>
      <c r="MUX85" s="306"/>
      <c r="MUY85" s="306"/>
      <c r="MUZ85" s="306"/>
      <c r="MVA85" s="306"/>
      <c r="MVB85" s="306"/>
      <c r="MVC85" s="306"/>
      <c r="MVD85" s="306"/>
      <c r="MVE85" s="306"/>
      <c r="MVF85" s="306"/>
      <c r="MVG85" s="306"/>
      <c r="MVH85" s="306"/>
      <c r="MVI85" s="306"/>
      <c r="MVJ85" s="306"/>
      <c r="MVK85" s="306"/>
      <c r="MVL85" s="306"/>
      <c r="MVM85" s="306"/>
      <c r="MVN85" s="306"/>
      <c r="MVO85" s="306"/>
      <c r="MVP85" s="306"/>
      <c r="MVQ85" s="306"/>
      <c r="MVR85" s="306"/>
      <c r="MVS85" s="306"/>
      <c r="MVT85" s="306"/>
      <c r="MVU85" s="306"/>
      <c r="MVV85" s="306"/>
      <c r="MVW85" s="306"/>
      <c r="MVX85" s="306"/>
      <c r="MVY85" s="306"/>
      <c r="MVZ85" s="306"/>
      <c r="MWA85" s="306"/>
      <c r="MWB85" s="306"/>
      <c r="MWC85" s="306"/>
      <c r="MWD85" s="306"/>
      <c r="MWE85" s="306"/>
      <c r="MWF85" s="306"/>
      <c r="MWG85" s="306"/>
      <c r="MWH85" s="306"/>
      <c r="MWI85" s="306"/>
      <c r="MWJ85" s="306"/>
      <c r="MWK85" s="306"/>
      <c r="MWL85" s="306"/>
      <c r="MWM85" s="306"/>
      <c r="MWN85" s="306"/>
      <c r="MWO85" s="306"/>
      <c r="MWP85" s="306"/>
      <c r="MWQ85" s="306"/>
      <c r="MWR85" s="306"/>
      <c r="MWS85" s="306"/>
      <c r="MWT85" s="306"/>
      <c r="MWU85" s="306"/>
      <c r="MWV85" s="306"/>
      <c r="MWW85" s="306"/>
      <c r="MWX85" s="306"/>
      <c r="MWY85" s="306"/>
      <c r="MWZ85" s="306"/>
      <c r="MXA85" s="306"/>
      <c r="MXB85" s="306"/>
      <c r="MXC85" s="306"/>
      <c r="MXD85" s="306"/>
      <c r="MXE85" s="306"/>
      <c r="MXF85" s="306"/>
      <c r="MXG85" s="306"/>
      <c r="MXH85" s="306"/>
      <c r="MXI85" s="306"/>
      <c r="MXJ85" s="306"/>
      <c r="MXK85" s="306"/>
      <c r="MXL85" s="306"/>
      <c r="MXM85" s="306"/>
      <c r="MXN85" s="306"/>
      <c r="MXO85" s="306"/>
      <c r="MXP85" s="306"/>
      <c r="MXQ85" s="306"/>
      <c r="MXR85" s="306"/>
      <c r="MXS85" s="306"/>
      <c r="MXT85" s="306"/>
      <c r="MXU85" s="306"/>
      <c r="MXV85" s="306"/>
      <c r="MXW85" s="306"/>
      <c r="MXX85" s="306"/>
      <c r="MXY85" s="306"/>
      <c r="MXZ85" s="306"/>
      <c r="MYA85" s="306"/>
      <c r="MYB85" s="306"/>
      <c r="MYC85" s="306"/>
      <c r="MYD85" s="306"/>
      <c r="MYE85" s="306"/>
      <c r="MYF85" s="306"/>
      <c r="MYG85" s="306"/>
      <c r="MYH85" s="306"/>
      <c r="MYI85" s="306"/>
      <c r="MYJ85" s="306"/>
      <c r="MYK85" s="306"/>
      <c r="MYL85" s="306"/>
      <c r="MYM85" s="306"/>
      <c r="MYN85" s="306"/>
      <c r="MYO85" s="306"/>
      <c r="MYP85" s="306"/>
      <c r="MYQ85" s="306"/>
      <c r="MYR85" s="306"/>
      <c r="MYS85" s="306"/>
      <c r="MYT85" s="306"/>
      <c r="MYU85" s="306"/>
      <c r="MYV85" s="306"/>
      <c r="MYW85" s="306"/>
      <c r="MYX85" s="306"/>
      <c r="MYY85" s="306"/>
      <c r="MYZ85" s="306"/>
      <c r="MZA85" s="306"/>
      <c r="MZB85" s="306"/>
      <c r="MZC85" s="306"/>
      <c r="MZD85" s="306"/>
      <c r="MZE85" s="306"/>
      <c r="MZF85" s="306"/>
      <c r="MZG85" s="306"/>
      <c r="MZH85" s="306"/>
      <c r="MZI85" s="306"/>
      <c r="MZJ85" s="306"/>
      <c r="MZK85" s="306"/>
      <c r="MZL85" s="306"/>
      <c r="MZM85" s="306"/>
      <c r="MZN85" s="306"/>
      <c r="MZO85" s="306"/>
      <c r="MZP85" s="306"/>
      <c r="MZQ85" s="306"/>
      <c r="MZR85" s="306"/>
      <c r="MZS85" s="306"/>
      <c r="MZT85" s="306"/>
      <c r="MZU85" s="306"/>
      <c r="MZV85" s="306"/>
      <c r="MZW85" s="306"/>
      <c r="MZX85" s="306"/>
      <c r="MZY85" s="306"/>
      <c r="MZZ85" s="306"/>
      <c r="NAA85" s="306"/>
      <c r="NAB85" s="306"/>
      <c r="NAC85" s="306"/>
      <c r="NAD85" s="306"/>
      <c r="NAE85" s="306"/>
      <c r="NAF85" s="306"/>
      <c r="NAG85" s="306"/>
      <c r="NAH85" s="306"/>
      <c r="NAI85" s="306"/>
      <c r="NAJ85" s="306"/>
      <c r="NAK85" s="306"/>
      <c r="NAL85" s="306"/>
      <c r="NAM85" s="306"/>
      <c r="NAN85" s="306"/>
      <c r="NAO85" s="306"/>
      <c r="NAP85" s="306"/>
      <c r="NAQ85" s="306"/>
      <c r="NAR85" s="306"/>
      <c r="NAS85" s="306"/>
      <c r="NAT85" s="306"/>
      <c r="NAU85" s="306"/>
      <c r="NAV85" s="306"/>
      <c r="NAW85" s="306"/>
      <c r="NAX85" s="306"/>
      <c r="NAY85" s="306"/>
      <c r="NAZ85" s="306"/>
      <c r="NBA85" s="306"/>
      <c r="NBB85" s="306"/>
      <c r="NBC85" s="306"/>
      <c r="NBD85" s="306"/>
      <c r="NBE85" s="306"/>
      <c r="NBF85" s="306"/>
      <c r="NBG85" s="306"/>
      <c r="NBH85" s="306"/>
      <c r="NBI85" s="306"/>
      <c r="NBJ85" s="306"/>
      <c r="NBK85" s="306"/>
      <c r="NBL85" s="306"/>
      <c r="NBM85" s="306"/>
      <c r="NBN85" s="306"/>
      <c r="NBO85" s="306"/>
      <c r="NBP85" s="306"/>
      <c r="NBQ85" s="306"/>
      <c r="NBR85" s="306"/>
      <c r="NBS85" s="306"/>
      <c r="NBT85" s="306"/>
      <c r="NBU85" s="306"/>
      <c r="NBV85" s="306"/>
      <c r="NBW85" s="306"/>
      <c r="NBX85" s="306"/>
      <c r="NBY85" s="306"/>
      <c r="NBZ85" s="306"/>
      <c r="NCA85" s="306"/>
      <c r="NCB85" s="306"/>
      <c r="NCC85" s="306"/>
      <c r="NCD85" s="306"/>
      <c r="NCE85" s="306"/>
      <c r="NCF85" s="306"/>
      <c r="NCG85" s="306"/>
      <c r="NCH85" s="306"/>
      <c r="NCI85" s="306"/>
      <c r="NCJ85" s="306"/>
      <c r="NCK85" s="306"/>
      <c r="NCL85" s="306"/>
      <c r="NCM85" s="306"/>
      <c r="NCN85" s="306"/>
      <c r="NCO85" s="306"/>
      <c r="NCP85" s="306"/>
      <c r="NCQ85" s="306"/>
      <c r="NCR85" s="306"/>
      <c r="NCS85" s="306"/>
      <c r="NCT85" s="306"/>
      <c r="NCU85" s="306"/>
      <c r="NCV85" s="306"/>
      <c r="NCW85" s="306"/>
      <c r="NCX85" s="306"/>
      <c r="NCY85" s="306"/>
      <c r="NCZ85" s="306"/>
      <c r="NDA85" s="306"/>
      <c r="NDB85" s="306"/>
      <c r="NDC85" s="306"/>
      <c r="NDD85" s="306"/>
      <c r="NDE85" s="306"/>
      <c r="NDF85" s="306"/>
      <c r="NDG85" s="306"/>
      <c r="NDH85" s="306"/>
      <c r="NDI85" s="306"/>
      <c r="NDJ85" s="306"/>
      <c r="NDK85" s="306"/>
      <c r="NDL85" s="306"/>
      <c r="NDM85" s="306"/>
      <c r="NDN85" s="306"/>
      <c r="NDO85" s="306"/>
      <c r="NDP85" s="306"/>
      <c r="NDQ85" s="306"/>
      <c r="NDR85" s="306"/>
      <c r="NDS85" s="306"/>
      <c r="NDT85" s="306"/>
      <c r="NDU85" s="306"/>
      <c r="NDV85" s="306"/>
      <c r="NDW85" s="306"/>
      <c r="NDX85" s="306"/>
      <c r="NDY85" s="306"/>
      <c r="NDZ85" s="306"/>
      <c r="NEA85" s="306"/>
      <c r="NEB85" s="306"/>
      <c r="NEC85" s="306"/>
      <c r="NED85" s="306"/>
      <c r="NEE85" s="306"/>
      <c r="NEF85" s="306"/>
      <c r="NEG85" s="306"/>
      <c r="NEH85" s="306"/>
      <c r="NEI85" s="306"/>
      <c r="NEJ85" s="306"/>
      <c r="NEK85" s="306"/>
      <c r="NEL85" s="306"/>
      <c r="NEM85" s="306"/>
      <c r="NEN85" s="306"/>
      <c r="NEO85" s="306"/>
      <c r="NEP85" s="306"/>
      <c r="NEQ85" s="306"/>
      <c r="NER85" s="306"/>
      <c r="NES85" s="306"/>
      <c r="NET85" s="306"/>
      <c r="NEU85" s="306"/>
      <c r="NEV85" s="306"/>
      <c r="NEW85" s="306"/>
      <c r="NEX85" s="306"/>
      <c r="NEY85" s="306"/>
      <c r="NEZ85" s="306"/>
      <c r="NFA85" s="306"/>
      <c r="NFB85" s="306"/>
      <c r="NFC85" s="306"/>
      <c r="NFD85" s="306"/>
      <c r="NFE85" s="306"/>
      <c r="NFF85" s="306"/>
      <c r="NFG85" s="306"/>
      <c r="NFH85" s="306"/>
      <c r="NFI85" s="306"/>
      <c r="NFJ85" s="306"/>
      <c r="NFK85" s="306"/>
      <c r="NFL85" s="306"/>
      <c r="NFM85" s="306"/>
      <c r="NFN85" s="306"/>
      <c r="NFO85" s="306"/>
      <c r="NFP85" s="306"/>
      <c r="NFQ85" s="306"/>
      <c r="NFR85" s="306"/>
      <c r="NFS85" s="306"/>
      <c r="NFT85" s="306"/>
      <c r="NFU85" s="306"/>
      <c r="NFV85" s="306"/>
      <c r="NFW85" s="306"/>
      <c r="NFX85" s="306"/>
      <c r="NFY85" s="306"/>
      <c r="NFZ85" s="306"/>
      <c r="NGA85" s="306"/>
      <c r="NGB85" s="306"/>
      <c r="NGC85" s="306"/>
      <c r="NGD85" s="306"/>
      <c r="NGE85" s="306"/>
      <c r="NGF85" s="306"/>
      <c r="NGG85" s="306"/>
      <c r="NGH85" s="306"/>
      <c r="NGI85" s="306"/>
      <c r="NGJ85" s="306"/>
      <c r="NGK85" s="306"/>
      <c r="NGL85" s="306"/>
      <c r="NGM85" s="306"/>
      <c r="NGN85" s="306"/>
      <c r="NGO85" s="306"/>
      <c r="NGP85" s="306"/>
      <c r="NGQ85" s="306"/>
      <c r="NGR85" s="306"/>
      <c r="NGS85" s="306"/>
      <c r="NGT85" s="306"/>
      <c r="NGU85" s="306"/>
      <c r="NGV85" s="306"/>
      <c r="NGW85" s="306"/>
      <c r="NGX85" s="306"/>
      <c r="NGY85" s="306"/>
      <c r="NGZ85" s="306"/>
      <c r="NHA85" s="306"/>
      <c r="NHB85" s="306"/>
      <c r="NHC85" s="306"/>
      <c r="NHD85" s="306"/>
      <c r="NHE85" s="306"/>
      <c r="NHF85" s="306"/>
      <c r="NHG85" s="306"/>
      <c r="NHH85" s="306"/>
      <c r="NHI85" s="306"/>
      <c r="NHJ85" s="306"/>
      <c r="NHK85" s="306"/>
      <c r="NHL85" s="306"/>
      <c r="NHM85" s="306"/>
      <c r="NHN85" s="306"/>
      <c r="NHO85" s="306"/>
      <c r="NHP85" s="306"/>
      <c r="NHQ85" s="306"/>
      <c r="NHR85" s="306"/>
      <c r="NHS85" s="306"/>
      <c r="NHT85" s="306"/>
      <c r="NHU85" s="306"/>
      <c r="NHV85" s="306"/>
      <c r="NHW85" s="306"/>
      <c r="NHX85" s="306"/>
      <c r="NHY85" s="306"/>
      <c r="NHZ85" s="306"/>
      <c r="NIA85" s="306"/>
      <c r="NIB85" s="306"/>
      <c r="NIC85" s="306"/>
      <c r="NID85" s="306"/>
      <c r="NIE85" s="306"/>
      <c r="NIF85" s="306"/>
      <c r="NIG85" s="306"/>
      <c r="NIH85" s="306"/>
      <c r="NII85" s="306"/>
      <c r="NIJ85" s="306"/>
      <c r="NIK85" s="306"/>
      <c r="NIL85" s="306"/>
      <c r="NIM85" s="306"/>
      <c r="NIN85" s="306"/>
      <c r="NIO85" s="306"/>
      <c r="NIP85" s="306"/>
      <c r="NIQ85" s="306"/>
      <c r="NIR85" s="306"/>
      <c r="NIS85" s="306"/>
      <c r="NIT85" s="306"/>
      <c r="NIU85" s="306"/>
      <c r="NIV85" s="306"/>
      <c r="NIW85" s="306"/>
      <c r="NIX85" s="306"/>
      <c r="NIY85" s="306"/>
      <c r="NIZ85" s="306"/>
      <c r="NJA85" s="306"/>
      <c r="NJB85" s="306"/>
      <c r="NJC85" s="306"/>
      <c r="NJD85" s="306"/>
      <c r="NJE85" s="306"/>
      <c r="NJF85" s="306"/>
      <c r="NJG85" s="306"/>
      <c r="NJH85" s="306"/>
      <c r="NJI85" s="306"/>
      <c r="NJJ85" s="306"/>
      <c r="NJK85" s="306"/>
      <c r="NJL85" s="306"/>
      <c r="NJM85" s="306"/>
      <c r="NJN85" s="306"/>
      <c r="NJO85" s="306"/>
      <c r="NJP85" s="306"/>
      <c r="NJQ85" s="306"/>
      <c r="NJR85" s="306"/>
      <c r="NJS85" s="306"/>
      <c r="NJT85" s="306"/>
      <c r="NJU85" s="306"/>
      <c r="NJV85" s="306"/>
      <c r="NJW85" s="306"/>
      <c r="NJX85" s="306"/>
      <c r="NJY85" s="306"/>
      <c r="NJZ85" s="306"/>
      <c r="NKA85" s="306"/>
      <c r="NKB85" s="306"/>
      <c r="NKC85" s="306"/>
      <c r="NKD85" s="306"/>
      <c r="NKE85" s="306"/>
      <c r="NKF85" s="306"/>
      <c r="NKG85" s="306"/>
      <c r="NKH85" s="306"/>
      <c r="NKI85" s="306"/>
      <c r="NKJ85" s="306"/>
      <c r="NKK85" s="306"/>
      <c r="NKL85" s="306"/>
      <c r="NKM85" s="306"/>
      <c r="NKN85" s="306"/>
      <c r="NKO85" s="306"/>
      <c r="NKP85" s="306"/>
      <c r="NKQ85" s="306"/>
      <c r="NKR85" s="306"/>
      <c r="NKS85" s="306"/>
      <c r="NKT85" s="306"/>
      <c r="NKU85" s="306"/>
      <c r="NKV85" s="306"/>
      <c r="NKW85" s="306"/>
      <c r="NKX85" s="306"/>
      <c r="NKY85" s="306"/>
      <c r="NKZ85" s="306"/>
      <c r="NLA85" s="306"/>
      <c r="NLB85" s="306"/>
      <c r="NLC85" s="306"/>
      <c r="NLD85" s="306"/>
      <c r="NLE85" s="306"/>
      <c r="NLF85" s="306"/>
      <c r="NLG85" s="306"/>
      <c r="NLH85" s="306"/>
      <c r="NLI85" s="306"/>
      <c r="NLJ85" s="306"/>
      <c r="NLK85" s="306"/>
      <c r="NLL85" s="306"/>
      <c r="NLM85" s="306"/>
      <c r="NLN85" s="306"/>
      <c r="NLO85" s="306"/>
      <c r="NLP85" s="306"/>
      <c r="NLQ85" s="306"/>
      <c r="NLR85" s="306"/>
      <c r="NLS85" s="306"/>
      <c r="NLT85" s="306"/>
      <c r="NLU85" s="306"/>
      <c r="NLV85" s="306"/>
      <c r="NLW85" s="306"/>
      <c r="NLX85" s="306"/>
      <c r="NLY85" s="306"/>
      <c r="NLZ85" s="306"/>
      <c r="NMA85" s="306"/>
      <c r="NMB85" s="306"/>
      <c r="NMC85" s="306"/>
      <c r="NMD85" s="306"/>
      <c r="NME85" s="306"/>
      <c r="NMF85" s="306"/>
      <c r="NMG85" s="306"/>
      <c r="NMH85" s="306"/>
      <c r="NMI85" s="306"/>
      <c r="NMJ85" s="306"/>
      <c r="NMK85" s="306"/>
      <c r="NML85" s="306"/>
      <c r="NMM85" s="306"/>
      <c r="NMN85" s="306"/>
      <c r="NMO85" s="306"/>
      <c r="NMP85" s="306"/>
      <c r="NMQ85" s="306"/>
      <c r="NMR85" s="306"/>
      <c r="NMS85" s="306"/>
      <c r="NMT85" s="306"/>
      <c r="NMU85" s="306"/>
      <c r="NMV85" s="306"/>
      <c r="NMW85" s="306"/>
      <c r="NMX85" s="306"/>
      <c r="NMY85" s="306"/>
      <c r="NMZ85" s="306"/>
      <c r="NNA85" s="306"/>
      <c r="NNB85" s="306"/>
      <c r="NNC85" s="306"/>
      <c r="NND85" s="306"/>
      <c r="NNE85" s="306"/>
      <c r="NNF85" s="306"/>
      <c r="NNG85" s="306"/>
      <c r="NNH85" s="306"/>
      <c r="NNI85" s="306"/>
      <c r="NNJ85" s="306"/>
      <c r="NNK85" s="306"/>
      <c r="NNL85" s="306"/>
      <c r="NNM85" s="306"/>
      <c r="NNN85" s="306"/>
      <c r="NNO85" s="306"/>
      <c r="NNP85" s="306"/>
      <c r="NNQ85" s="306"/>
      <c r="NNR85" s="306"/>
      <c r="NNS85" s="306"/>
      <c r="NNT85" s="306"/>
      <c r="NNU85" s="306"/>
      <c r="NNV85" s="306"/>
      <c r="NNW85" s="306"/>
      <c r="NNX85" s="306"/>
      <c r="NNY85" s="306"/>
      <c r="NNZ85" s="306"/>
      <c r="NOA85" s="306"/>
      <c r="NOB85" s="306"/>
      <c r="NOC85" s="306"/>
      <c r="NOD85" s="306"/>
      <c r="NOE85" s="306"/>
      <c r="NOF85" s="306"/>
      <c r="NOG85" s="306"/>
      <c r="NOH85" s="306"/>
      <c r="NOI85" s="306"/>
      <c r="NOJ85" s="306"/>
      <c r="NOK85" s="306"/>
      <c r="NOL85" s="306"/>
      <c r="NOM85" s="306"/>
      <c r="NON85" s="306"/>
      <c r="NOO85" s="306"/>
      <c r="NOP85" s="306"/>
      <c r="NOQ85" s="306"/>
      <c r="NOR85" s="306"/>
      <c r="NOS85" s="306"/>
      <c r="NOT85" s="306"/>
      <c r="NOU85" s="306"/>
      <c r="NOV85" s="306"/>
      <c r="NOW85" s="306"/>
      <c r="NOX85" s="306"/>
      <c r="NOY85" s="306"/>
      <c r="NOZ85" s="306"/>
      <c r="NPA85" s="306"/>
      <c r="NPB85" s="306"/>
      <c r="NPC85" s="306"/>
      <c r="NPD85" s="306"/>
      <c r="NPE85" s="306"/>
      <c r="NPF85" s="306"/>
      <c r="NPG85" s="306"/>
      <c r="NPH85" s="306"/>
      <c r="NPI85" s="306"/>
      <c r="NPJ85" s="306"/>
      <c r="NPK85" s="306"/>
      <c r="NPL85" s="306"/>
      <c r="NPM85" s="306"/>
      <c r="NPN85" s="306"/>
      <c r="NPO85" s="306"/>
      <c r="NPP85" s="306"/>
      <c r="NPQ85" s="306"/>
      <c r="NPR85" s="306"/>
      <c r="NPS85" s="306"/>
      <c r="NPT85" s="306"/>
      <c r="NPU85" s="306"/>
      <c r="NPV85" s="306"/>
      <c r="NPW85" s="306"/>
      <c r="NPX85" s="306"/>
      <c r="NPY85" s="306"/>
      <c r="NPZ85" s="306"/>
      <c r="NQA85" s="306"/>
      <c r="NQB85" s="306"/>
      <c r="NQC85" s="306"/>
      <c r="NQD85" s="306"/>
      <c r="NQE85" s="306"/>
      <c r="NQF85" s="306"/>
      <c r="NQG85" s="306"/>
      <c r="NQH85" s="306"/>
      <c r="NQI85" s="306"/>
      <c r="NQJ85" s="306"/>
      <c r="NQK85" s="306"/>
      <c r="NQL85" s="306"/>
      <c r="NQM85" s="306"/>
      <c r="NQN85" s="306"/>
      <c r="NQO85" s="306"/>
      <c r="NQP85" s="306"/>
      <c r="NQQ85" s="306"/>
      <c r="NQR85" s="306"/>
      <c r="NQS85" s="306"/>
      <c r="NQT85" s="306"/>
      <c r="NQU85" s="306"/>
      <c r="NQV85" s="306"/>
      <c r="NQW85" s="306"/>
      <c r="NQX85" s="306"/>
      <c r="NQY85" s="306"/>
      <c r="NQZ85" s="306"/>
      <c r="NRA85" s="306"/>
      <c r="NRB85" s="306"/>
      <c r="NRC85" s="306"/>
      <c r="NRD85" s="306"/>
      <c r="NRE85" s="306"/>
      <c r="NRF85" s="306"/>
      <c r="NRG85" s="306"/>
      <c r="NRH85" s="306"/>
      <c r="NRI85" s="306"/>
      <c r="NRJ85" s="306"/>
      <c r="NRK85" s="306"/>
      <c r="NRL85" s="306"/>
      <c r="NRM85" s="306"/>
      <c r="NRN85" s="306"/>
      <c r="NRO85" s="306"/>
      <c r="NRP85" s="306"/>
      <c r="NRQ85" s="306"/>
      <c r="NRR85" s="306"/>
      <c r="NRS85" s="306"/>
      <c r="NRT85" s="306"/>
      <c r="NRU85" s="306"/>
      <c r="NRV85" s="306"/>
      <c r="NRW85" s="306"/>
      <c r="NRX85" s="306"/>
      <c r="NRY85" s="306"/>
      <c r="NRZ85" s="306"/>
      <c r="NSA85" s="306"/>
      <c r="NSB85" s="306"/>
      <c r="NSC85" s="306"/>
      <c r="NSD85" s="306"/>
      <c r="NSE85" s="306"/>
      <c r="NSF85" s="306"/>
      <c r="NSG85" s="306"/>
      <c r="NSH85" s="306"/>
      <c r="NSI85" s="306"/>
      <c r="NSJ85" s="306"/>
      <c r="NSK85" s="306"/>
      <c r="NSL85" s="306"/>
      <c r="NSM85" s="306"/>
      <c r="NSN85" s="306"/>
      <c r="NSO85" s="306"/>
      <c r="NSP85" s="306"/>
      <c r="NSQ85" s="306"/>
      <c r="NSR85" s="306"/>
      <c r="NSS85" s="306"/>
      <c r="NST85" s="306"/>
      <c r="NSU85" s="306"/>
      <c r="NSV85" s="306"/>
      <c r="NSW85" s="306"/>
      <c r="NSX85" s="306"/>
      <c r="NSY85" s="306"/>
      <c r="NSZ85" s="306"/>
      <c r="NTA85" s="306"/>
      <c r="NTB85" s="306"/>
      <c r="NTC85" s="306"/>
      <c r="NTD85" s="306"/>
      <c r="NTE85" s="306"/>
      <c r="NTF85" s="306"/>
      <c r="NTG85" s="306"/>
      <c r="NTH85" s="306"/>
      <c r="NTI85" s="306"/>
      <c r="NTJ85" s="306"/>
      <c r="NTK85" s="306"/>
      <c r="NTL85" s="306"/>
      <c r="NTM85" s="306"/>
      <c r="NTN85" s="306"/>
      <c r="NTO85" s="306"/>
      <c r="NTP85" s="306"/>
      <c r="NTQ85" s="306"/>
      <c r="NTR85" s="306"/>
      <c r="NTS85" s="306"/>
      <c r="NTT85" s="306"/>
      <c r="NTU85" s="306"/>
      <c r="NTV85" s="306"/>
      <c r="NTW85" s="306"/>
      <c r="NTX85" s="306"/>
      <c r="NTY85" s="306"/>
      <c r="NTZ85" s="306"/>
      <c r="NUA85" s="306"/>
      <c r="NUB85" s="306"/>
      <c r="NUC85" s="306"/>
      <c r="NUD85" s="306"/>
      <c r="NUE85" s="306"/>
      <c r="NUF85" s="306"/>
      <c r="NUG85" s="306"/>
      <c r="NUH85" s="306"/>
      <c r="NUI85" s="306"/>
      <c r="NUJ85" s="306"/>
      <c r="NUK85" s="306"/>
      <c r="NUL85" s="306"/>
      <c r="NUM85" s="306"/>
      <c r="NUN85" s="306"/>
      <c r="NUO85" s="306"/>
      <c r="NUP85" s="306"/>
      <c r="NUQ85" s="306"/>
      <c r="NUR85" s="306"/>
      <c r="NUS85" s="306"/>
      <c r="NUT85" s="306"/>
      <c r="NUU85" s="306"/>
      <c r="NUV85" s="306"/>
      <c r="NUW85" s="306"/>
      <c r="NUX85" s="306"/>
      <c r="NUY85" s="306"/>
      <c r="NUZ85" s="306"/>
      <c r="NVA85" s="306"/>
      <c r="NVB85" s="306"/>
      <c r="NVC85" s="306"/>
      <c r="NVD85" s="306"/>
      <c r="NVE85" s="306"/>
      <c r="NVF85" s="306"/>
      <c r="NVG85" s="306"/>
      <c r="NVH85" s="306"/>
      <c r="NVI85" s="306"/>
      <c r="NVJ85" s="306"/>
      <c r="NVK85" s="306"/>
      <c r="NVL85" s="306"/>
      <c r="NVM85" s="306"/>
      <c r="NVN85" s="306"/>
      <c r="NVO85" s="306"/>
      <c r="NVP85" s="306"/>
      <c r="NVQ85" s="306"/>
      <c r="NVR85" s="306"/>
      <c r="NVS85" s="306"/>
      <c r="NVT85" s="306"/>
      <c r="NVU85" s="306"/>
      <c r="NVV85" s="306"/>
      <c r="NVW85" s="306"/>
      <c r="NVX85" s="306"/>
      <c r="NVY85" s="306"/>
      <c r="NVZ85" s="306"/>
      <c r="NWA85" s="306"/>
      <c r="NWB85" s="306"/>
      <c r="NWC85" s="306"/>
      <c r="NWD85" s="306"/>
      <c r="NWE85" s="306"/>
      <c r="NWF85" s="306"/>
      <c r="NWG85" s="306"/>
      <c r="NWH85" s="306"/>
      <c r="NWI85" s="306"/>
      <c r="NWJ85" s="306"/>
      <c r="NWK85" s="306"/>
      <c r="NWL85" s="306"/>
      <c r="NWM85" s="306"/>
      <c r="NWN85" s="306"/>
      <c r="NWO85" s="306"/>
      <c r="NWP85" s="306"/>
      <c r="NWQ85" s="306"/>
      <c r="NWR85" s="306"/>
      <c r="NWS85" s="306"/>
      <c r="NWT85" s="306"/>
      <c r="NWU85" s="306"/>
      <c r="NWV85" s="306"/>
      <c r="NWW85" s="306"/>
      <c r="NWX85" s="306"/>
      <c r="NWY85" s="306"/>
      <c r="NWZ85" s="306"/>
      <c r="NXA85" s="306"/>
      <c r="NXB85" s="306"/>
      <c r="NXC85" s="306"/>
      <c r="NXD85" s="306"/>
      <c r="NXE85" s="306"/>
      <c r="NXF85" s="306"/>
      <c r="NXG85" s="306"/>
      <c r="NXH85" s="306"/>
      <c r="NXI85" s="306"/>
      <c r="NXJ85" s="306"/>
      <c r="NXK85" s="306"/>
      <c r="NXL85" s="306"/>
      <c r="NXM85" s="306"/>
      <c r="NXN85" s="306"/>
      <c r="NXO85" s="306"/>
      <c r="NXP85" s="306"/>
      <c r="NXQ85" s="306"/>
      <c r="NXR85" s="306"/>
      <c r="NXS85" s="306"/>
      <c r="NXT85" s="306"/>
      <c r="NXU85" s="306"/>
      <c r="NXV85" s="306"/>
      <c r="NXW85" s="306"/>
      <c r="NXX85" s="306"/>
      <c r="NXY85" s="306"/>
      <c r="NXZ85" s="306"/>
      <c r="NYA85" s="306"/>
      <c r="NYB85" s="306"/>
      <c r="NYC85" s="306"/>
      <c r="NYD85" s="306"/>
      <c r="NYE85" s="306"/>
      <c r="NYF85" s="306"/>
      <c r="NYG85" s="306"/>
      <c r="NYH85" s="306"/>
      <c r="NYI85" s="306"/>
      <c r="NYJ85" s="306"/>
      <c r="NYK85" s="306"/>
      <c r="NYL85" s="306"/>
      <c r="NYM85" s="306"/>
      <c r="NYN85" s="306"/>
      <c r="NYO85" s="306"/>
      <c r="NYP85" s="306"/>
      <c r="NYQ85" s="306"/>
      <c r="NYR85" s="306"/>
      <c r="NYS85" s="306"/>
      <c r="NYT85" s="306"/>
      <c r="NYU85" s="306"/>
      <c r="NYV85" s="306"/>
      <c r="NYW85" s="306"/>
      <c r="NYX85" s="306"/>
      <c r="NYY85" s="306"/>
      <c r="NYZ85" s="306"/>
      <c r="NZA85" s="306"/>
      <c r="NZB85" s="306"/>
      <c r="NZC85" s="306"/>
      <c r="NZD85" s="306"/>
      <c r="NZE85" s="306"/>
      <c r="NZF85" s="306"/>
      <c r="NZG85" s="306"/>
      <c r="NZH85" s="306"/>
      <c r="NZI85" s="306"/>
      <c r="NZJ85" s="306"/>
      <c r="NZK85" s="306"/>
      <c r="NZL85" s="306"/>
      <c r="NZM85" s="306"/>
      <c r="NZN85" s="306"/>
      <c r="NZO85" s="306"/>
      <c r="NZP85" s="306"/>
      <c r="NZQ85" s="306"/>
      <c r="NZR85" s="306"/>
      <c r="NZS85" s="306"/>
      <c r="NZT85" s="306"/>
      <c r="NZU85" s="306"/>
      <c r="NZV85" s="306"/>
      <c r="NZW85" s="306"/>
      <c r="NZX85" s="306"/>
      <c r="NZY85" s="306"/>
      <c r="NZZ85" s="306"/>
      <c r="OAA85" s="306"/>
      <c r="OAB85" s="306"/>
      <c r="OAC85" s="306"/>
      <c r="OAD85" s="306"/>
      <c r="OAE85" s="306"/>
      <c r="OAF85" s="306"/>
      <c r="OAG85" s="306"/>
      <c r="OAH85" s="306"/>
      <c r="OAI85" s="306"/>
      <c r="OAJ85" s="306"/>
      <c r="OAK85" s="306"/>
      <c r="OAL85" s="306"/>
      <c r="OAM85" s="306"/>
      <c r="OAN85" s="306"/>
      <c r="OAO85" s="306"/>
      <c r="OAP85" s="306"/>
      <c r="OAQ85" s="306"/>
      <c r="OAR85" s="306"/>
      <c r="OAS85" s="306"/>
      <c r="OAT85" s="306"/>
      <c r="OAU85" s="306"/>
      <c r="OAV85" s="306"/>
      <c r="OAW85" s="306"/>
      <c r="OAX85" s="306"/>
      <c r="OAY85" s="306"/>
      <c r="OAZ85" s="306"/>
      <c r="OBA85" s="306"/>
      <c r="OBB85" s="306"/>
      <c r="OBC85" s="306"/>
      <c r="OBD85" s="306"/>
      <c r="OBE85" s="306"/>
      <c r="OBF85" s="306"/>
      <c r="OBG85" s="306"/>
      <c r="OBH85" s="306"/>
      <c r="OBI85" s="306"/>
      <c r="OBJ85" s="306"/>
      <c r="OBK85" s="306"/>
      <c r="OBL85" s="306"/>
      <c r="OBM85" s="306"/>
      <c r="OBN85" s="306"/>
      <c r="OBO85" s="306"/>
      <c r="OBP85" s="306"/>
      <c r="OBQ85" s="306"/>
      <c r="OBR85" s="306"/>
      <c r="OBS85" s="306"/>
      <c r="OBT85" s="306"/>
      <c r="OBU85" s="306"/>
      <c r="OBV85" s="306"/>
      <c r="OBW85" s="306"/>
      <c r="OBX85" s="306"/>
      <c r="OBY85" s="306"/>
      <c r="OBZ85" s="306"/>
      <c r="OCA85" s="306"/>
      <c r="OCB85" s="306"/>
      <c r="OCC85" s="306"/>
      <c r="OCD85" s="306"/>
      <c r="OCE85" s="306"/>
      <c r="OCF85" s="306"/>
      <c r="OCG85" s="306"/>
      <c r="OCH85" s="306"/>
      <c r="OCI85" s="306"/>
      <c r="OCJ85" s="306"/>
      <c r="OCK85" s="306"/>
      <c r="OCL85" s="306"/>
      <c r="OCM85" s="306"/>
      <c r="OCN85" s="306"/>
      <c r="OCO85" s="306"/>
      <c r="OCP85" s="306"/>
      <c r="OCQ85" s="306"/>
      <c r="OCR85" s="306"/>
      <c r="OCS85" s="306"/>
      <c r="OCT85" s="306"/>
      <c r="OCU85" s="306"/>
      <c r="OCV85" s="306"/>
      <c r="OCW85" s="306"/>
      <c r="OCX85" s="306"/>
      <c r="OCY85" s="306"/>
      <c r="OCZ85" s="306"/>
      <c r="ODA85" s="306"/>
      <c r="ODB85" s="306"/>
      <c r="ODC85" s="306"/>
      <c r="ODD85" s="306"/>
      <c r="ODE85" s="306"/>
      <c r="ODF85" s="306"/>
      <c r="ODG85" s="306"/>
      <c r="ODH85" s="306"/>
      <c r="ODI85" s="306"/>
      <c r="ODJ85" s="306"/>
      <c r="ODK85" s="306"/>
      <c r="ODL85" s="306"/>
      <c r="ODM85" s="306"/>
      <c r="ODN85" s="306"/>
      <c r="ODO85" s="306"/>
      <c r="ODP85" s="306"/>
      <c r="ODQ85" s="306"/>
      <c r="ODR85" s="306"/>
      <c r="ODS85" s="306"/>
      <c r="ODT85" s="306"/>
      <c r="ODU85" s="306"/>
      <c r="ODV85" s="306"/>
      <c r="ODW85" s="306"/>
      <c r="ODX85" s="306"/>
      <c r="ODY85" s="306"/>
      <c r="ODZ85" s="306"/>
      <c r="OEA85" s="306"/>
      <c r="OEB85" s="306"/>
      <c r="OEC85" s="306"/>
      <c r="OED85" s="306"/>
      <c r="OEE85" s="306"/>
      <c r="OEF85" s="306"/>
      <c r="OEG85" s="306"/>
      <c r="OEH85" s="306"/>
      <c r="OEI85" s="306"/>
      <c r="OEJ85" s="306"/>
      <c r="OEK85" s="306"/>
      <c r="OEL85" s="306"/>
      <c r="OEM85" s="306"/>
      <c r="OEN85" s="306"/>
      <c r="OEO85" s="306"/>
      <c r="OEP85" s="306"/>
      <c r="OEQ85" s="306"/>
      <c r="OER85" s="306"/>
      <c r="OES85" s="306"/>
      <c r="OET85" s="306"/>
      <c r="OEU85" s="306"/>
      <c r="OEV85" s="306"/>
      <c r="OEW85" s="306"/>
      <c r="OEX85" s="306"/>
      <c r="OEY85" s="306"/>
      <c r="OEZ85" s="306"/>
      <c r="OFA85" s="306"/>
      <c r="OFB85" s="306"/>
      <c r="OFC85" s="306"/>
      <c r="OFD85" s="306"/>
      <c r="OFE85" s="306"/>
      <c r="OFF85" s="306"/>
      <c r="OFG85" s="306"/>
      <c r="OFH85" s="306"/>
      <c r="OFI85" s="306"/>
      <c r="OFJ85" s="306"/>
      <c r="OFK85" s="306"/>
      <c r="OFL85" s="306"/>
      <c r="OFM85" s="306"/>
      <c r="OFN85" s="306"/>
      <c r="OFO85" s="306"/>
      <c r="OFP85" s="306"/>
      <c r="OFQ85" s="306"/>
      <c r="OFR85" s="306"/>
      <c r="OFS85" s="306"/>
      <c r="OFT85" s="306"/>
      <c r="OFU85" s="306"/>
      <c r="OFV85" s="306"/>
      <c r="OFW85" s="306"/>
      <c r="OFX85" s="306"/>
      <c r="OFY85" s="306"/>
      <c r="OFZ85" s="306"/>
      <c r="OGA85" s="306"/>
      <c r="OGB85" s="306"/>
      <c r="OGC85" s="306"/>
      <c r="OGD85" s="306"/>
      <c r="OGE85" s="306"/>
      <c r="OGF85" s="306"/>
      <c r="OGG85" s="306"/>
      <c r="OGH85" s="306"/>
      <c r="OGI85" s="306"/>
      <c r="OGJ85" s="306"/>
      <c r="OGK85" s="306"/>
      <c r="OGL85" s="306"/>
      <c r="OGM85" s="306"/>
      <c r="OGN85" s="306"/>
      <c r="OGO85" s="306"/>
      <c r="OGP85" s="306"/>
      <c r="OGQ85" s="306"/>
      <c r="OGR85" s="306"/>
      <c r="OGS85" s="306"/>
      <c r="OGT85" s="306"/>
      <c r="OGU85" s="306"/>
      <c r="OGV85" s="306"/>
      <c r="OGW85" s="306"/>
      <c r="OGX85" s="306"/>
      <c r="OGY85" s="306"/>
      <c r="OGZ85" s="306"/>
      <c r="OHA85" s="306"/>
      <c r="OHB85" s="306"/>
      <c r="OHC85" s="306"/>
      <c r="OHD85" s="306"/>
      <c r="OHE85" s="306"/>
      <c r="OHF85" s="306"/>
      <c r="OHG85" s="306"/>
      <c r="OHH85" s="306"/>
      <c r="OHI85" s="306"/>
      <c r="OHJ85" s="306"/>
      <c r="OHK85" s="306"/>
      <c r="OHL85" s="306"/>
      <c r="OHM85" s="306"/>
      <c r="OHN85" s="306"/>
      <c r="OHO85" s="306"/>
      <c r="OHP85" s="306"/>
      <c r="OHQ85" s="306"/>
      <c r="OHR85" s="306"/>
      <c r="OHS85" s="306"/>
      <c r="OHT85" s="306"/>
      <c r="OHU85" s="306"/>
      <c r="OHV85" s="306"/>
      <c r="OHW85" s="306"/>
      <c r="OHX85" s="306"/>
      <c r="OHY85" s="306"/>
      <c r="OHZ85" s="306"/>
      <c r="OIA85" s="306"/>
      <c r="OIB85" s="306"/>
      <c r="OIC85" s="306"/>
      <c r="OID85" s="306"/>
      <c r="OIE85" s="306"/>
      <c r="OIF85" s="306"/>
      <c r="OIG85" s="306"/>
      <c r="OIH85" s="306"/>
      <c r="OII85" s="306"/>
      <c r="OIJ85" s="306"/>
      <c r="OIK85" s="306"/>
      <c r="OIL85" s="306"/>
      <c r="OIM85" s="306"/>
      <c r="OIN85" s="306"/>
      <c r="OIO85" s="306"/>
      <c r="OIP85" s="306"/>
      <c r="OIQ85" s="306"/>
      <c r="OIR85" s="306"/>
      <c r="OIS85" s="306"/>
      <c r="OIT85" s="306"/>
      <c r="OIU85" s="306"/>
      <c r="OIV85" s="306"/>
      <c r="OIW85" s="306"/>
      <c r="OIX85" s="306"/>
      <c r="OIY85" s="306"/>
      <c r="OIZ85" s="306"/>
      <c r="OJA85" s="306"/>
      <c r="OJB85" s="306"/>
      <c r="OJC85" s="306"/>
      <c r="OJD85" s="306"/>
      <c r="OJE85" s="306"/>
      <c r="OJF85" s="306"/>
      <c r="OJG85" s="306"/>
      <c r="OJH85" s="306"/>
      <c r="OJI85" s="306"/>
      <c r="OJJ85" s="306"/>
      <c r="OJK85" s="306"/>
      <c r="OJL85" s="306"/>
      <c r="OJM85" s="306"/>
      <c r="OJN85" s="306"/>
      <c r="OJO85" s="306"/>
      <c r="OJP85" s="306"/>
      <c r="OJQ85" s="306"/>
      <c r="OJR85" s="306"/>
      <c r="OJS85" s="306"/>
      <c r="OJT85" s="306"/>
      <c r="OJU85" s="306"/>
      <c r="OJV85" s="306"/>
      <c r="OJW85" s="306"/>
      <c r="OJX85" s="306"/>
      <c r="OJY85" s="306"/>
      <c r="OJZ85" s="306"/>
      <c r="OKA85" s="306"/>
      <c r="OKB85" s="306"/>
      <c r="OKC85" s="306"/>
      <c r="OKD85" s="306"/>
      <c r="OKE85" s="306"/>
      <c r="OKF85" s="306"/>
      <c r="OKG85" s="306"/>
      <c r="OKH85" s="306"/>
      <c r="OKI85" s="306"/>
      <c r="OKJ85" s="306"/>
      <c r="OKK85" s="306"/>
      <c r="OKL85" s="306"/>
      <c r="OKM85" s="306"/>
      <c r="OKN85" s="306"/>
      <c r="OKO85" s="306"/>
      <c r="OKP85" s="306"/>
      <c r="OKQ85" s="306"/>
      <c r="OKR85" s="306"/>
      <c r="OKS85" s="306"/>
      <c r="OKT85" s="306"/>
      <c r="OKU85" s="306"/>
      <c r="OKV85" s="306"/>
      <c r="OKW85" s="306"/>
      <c r="OKX85" s="306"/>
      <c r="OKY85" s="306"/>
      <c r="OKZ85" s="306"/>
      <c r="OLA85" s="306"/>
      <c r="OLB85" s="306"/>
      <c r="OLC85" s="306"/>
      <c r="OLD85" s="306"/>
      <c r="OLE85" s="306"/>
      <c r="OLF85" s="306"/>
      <c r="OLG85" s="306"/>
      <c r="OLH85" s="306"/>
      <c r="OLI85" s="306"/>
      <c r="OLJ85" s="306"/>
      <c r="OLK85" s="306"/>
      <c r="OLL85" s="306"/>
      <c r="OLM85" s="306"/>
      <c r="OLN85" s="306"/>
      <c r="OLO85" s="306"/>
      <c r="OLP85" s="306"/>
      <c r="OLQ85" s="306"/>
      <c r="OLR85" s="306"/>
      <c r="OLS85" s="306"/>
      <c r="OLT85" s="306"/>
      <c r="OLU85" s="306"/>
      <c r="OLV85" s="306"/>
      <c r="OLW85" s="306"/>
      <c r="OLX85" s="306"/>
      <c r="OLY85" s="306"/>
      <c r="OLZ85" s="306"/>
      <c r="OMA85" s="306"/>
      <c r="OMB85" s="306"/>
      <c r="OMC85" s="306"/>
      <c r="OMD85" s="306"/>
      <c r="OME85" s="306"/>
      <c r="OMF85" s="306"/>
      <c r="OMG85" s="306"/>
      <c r="OMH85" s="306"/>
      <c r="OMI85" s="306"/>
      <c r="OMJ85" s="306"/>
      <c r="OMK85" s="306"/>
      <c r="OML85" s="306"/>
      <c r="OMM85" s="306"/>
      <c r="OMN85" s="306"/>
      <c r="OMO85" s="306"/>
      <c r="OMP85" s="306"/>
      <c r="OMQ85" s="306"/>
      <c r="OMR85" s="306"/>
      <c r="OMS85" s="306"/>
      <c r="OMT85" s="306"/>
      <c r="OMU85" s="306"/>
      <c r="OMV85" s="306"/>
      <c r="OMW85" s="306"/>
      <c r="OMX85" s="306"/>
      <c r="OMY85" s="306"/>
      <c r="OMZ85" s="306"/>
      <c r="ONA85" s="306"/>
      <c r="ONB85" s="306"/>
      <c r="ONC85" s="306"/>
      <c r="OND85" s="306"/>
      <c r="ONE85" s="306"/>
      <c r="ONF85" s="306"/>
      <c r="ONG85" s="306"/>
      <c r="ONH85" s="306"/>
      <c r="ONI85" s="306"/>
      <c r="ONJ85" s="306"/>
      <c r="ONK85" s="306"/>
      <c r="ONL85" s="306"/>
      <c r="ONM85" s="306"/>
      <c r="ONN85" s="306"/>
      <c r="ONO85" s="306"/>
      <c r="ONP85" s="306"/>
      <c r="ONQ85" s="306"/>
      <c r="ONR85" s="306"/>
      <c r="ONS85" s="306"/>
      <c r="ONT85" s="306"/>
      <c r="ONU85" s="306"/>
      <c r="ONV85" s="306"/>
      <c r="ONW85" s="306"/>
      <c r="ONX85" s="306"/>
      <c r="ONY85" s="306"/>
      <c r="ONZ85" s="306"/>
      <c r="OOA85" s="306"/>
      <c r="OOB85" s="306"/>
      <c r="OOC85" s="306"/>
      <c r="OOD85" s="306"/>
      <c r="OOE85" s="306"/>
      <c r="OOF85" s="306"/>
      <c r="OOG85" s="306"/>
      <c r="OOH85" s="306"/>
      <c r="OOI85" s="306"/>
      <c r="OOJ85" s="306"/>
      <c r="OOK85" s="306"/>
      <c r="OOL85" s="306"/>
      <c r="OOM85" s="306"/>
      <c r="OON85" s="306"/>
      <c r="OOO85" s="306"/>
      <c r="OOP85" s="306"/>
      <c r="OOQ85" s="306"/>
      <c r="OOR85" s="306"/>
      <c r="OOS85" s="306"/>
      <c r="OOT85" s="306"/>
      <c r="OOU85" s="306"/>
      <c r="OOV85" s="306"/>
      <c r="OOW85" s="306"/>
      <c r="OOX85" s="306"/>
      <c r="OOY85" s="306"/>
      <c r="OOZ85" s="306"/>
      <c r="OPA85" s="306"/>
      <c r="OPB85" s="306"/>
      <c r="OPC85" s="306"/>
      <c r="OPD85" s="306"/>
      <c r="OPE85" s="306"/>
      <c r="OPF85" s="306"/>
      <c r="OPG85" s="306"/>
      <c r="OPH85" s="306"/>
      <c r="OPI85" s="306"/>
      <c r="OPJ85" s="306"/>
      <c r="OPK85" s="306"/>
      <c r="OPL85" s="306"/>
      <c r="OPM85" s="306"/>
      <c r="OPN85" s="306"/>
      <c r="OPO85" s="306"/>
      <c r="OPP85" s="306"/>
      <c r="OPQ85" s="306"/>
      <c r="OPR85" s="306"/>
      <c r="OPS85" s="306"/>
      <c r="OPT85" s="306"/>
      <c r="OPU85" s="306"/>
      <c r="OPV85" s="306"/>
      <c r="OPW85" s="306"/>
      <c r="OPX85" s="306"/>
      <c r="OPY85" s="306"/>
      <c r="OPZ85" s="306"/>
      <c r="OQA85" s="306"/>
      <c r="OQB85" s="306"/>
      <c r="OQC85" s="306"/>
      <c r="OQD85" s="306"/>
      <c r="OQE85" s="306"/>
      <c r="OQF85" s="306"/>
      <c r="OQG85" s="306"/>
      <c r="OQH85" s="306"/>
      <c r="OQI85" s="306"/>
      <c r="OQJ85" s="306"/>
      <c r="OQK85" s="306"/>
      <c r="OQL85" s="306"/>
      <c r="OQM85" s="306"/>
      <c r="OQN85" s="306"/>
      <c r="OQO85" s="306"/>
      <c r="OQP85" s="306"/>
      <c r="OQQ85" s="306"/>
      <c r="OQR85" s="306"/>
      <c r="OQS85" s="306"/>
      <c r="OQT85" s="306"/>
      <c r="OQU85" s="306"/>
      <c r="OQV85" s="306"/>
      <c r="OQW85" s="306"/>
      <c r="OQX85" s="306"/>
      <c r="OQY85" s="306"/>
      <c r="OQZ85" s="306"/>
      <c r="ORA85" s="306"/>
      <c r="ORB85" s="306"/>
      <c r="ORC85" s="306"/>
      <c r="ORD85" s="306"/>
      <c r="ORE85" s="306"/>
      <c r="ORF85" s="306"/>
      <c r="ORG85" s="306"/>
      <c r="ORH85" s="306"/>
      <c r="ORI85" s="306"/>
      <c r="ORJ85" s="306"/>
      <c r="ORK85" s="306"/>
      <c r="ORL85" s="306"/>
      <c r="ORM85" s="306"/>
      <c r="ORN85" s="306"/>
      <c r="ORO85" s="306"/>
      <c r="ORP85" s="306"/>
      <c r="ORQ85" s="306"/>
      <c r="ORR85" s="306"/>
      <c r="ORS85" s="306"/>
      <c r="ORT85" s="306"/>
      <c r="ORU85" s="306"/>
      <c r="ORV85" s="306"/>
      <c r="ORW85" s="306"/>
      <c r="ORX85" s="306"/>
      <c r="ORY85" s="306"/>
      <c r="ORZ85" s="306"/>
      <c r="OSA85" s="306"/>
      <c r="OSB85" s="306"/>
      <c r="OSC85" s="306"/>
      <c r="OSD85" s="306"/>
      <c r="OSE85" s="306"/>
      <c r="OSF85" s="306"/>
      <c r="OSG85" s="306"/>
      <c r="OSH85" s="306"/>
      <c r="OSI85" s="306"/>
      <c r="OSJ85" s="306"/>
      <c r="OSK85" s="306"/>
      <c r="OSL85" s="306"/>
      <c r="OSM85" s="306"/>
      <c r="OSN85" s="306"/>
      <c r="OSO85" s="306"/>
      <c r="OSP85" s="306"/>
      <c r="OSQ85" s="306"/>
      <c r="OSR85" s="306"/>
      <c r="OSS85" s="306"/>
      <c r="OST85" s="306"/>
      <c r="OSU85" s="306"/>
      <c r="OSV85" s="306"/>
      <c r="OSW85" s="306"/>
      <c r="OSX85" s="306"/>
      <c r="OSY85" s="306"/>
      <c r="OSZ85" s="306"/>
      <c r="OTA85" s="306"/>
      <c r="OTB85" s="306"/>
      <c r="OTC85" s="306"/>
      <c r="OTD85" s="306"/>
      <c r="OTE85" s="306"/>
      <c r="OTF85" s="306"/>
      <c r="OTG85" s="306"/>
      <c r="OTH85" s="306"/>
      <c r="OTI85" s="306"/>
      <c r="OTJ85" s="306"/>
      <c r="OTK85" s="306"/>
      <c r="OTL85" s="306"/>
      <c r="OTM85" s="306"/>
      <c r="OTN85" s="306"/>
      <c r="OTO85" s="306"/>
      <c r="OTP85" s="306"/>
      <c r="OTQ85" s="306"/>
      <c r="OTR85" s="306"/>
      <c r="OTS85" s="306"/>
      <c r="OTT85" s="306"/>
      <c r="OTU85" s="306"/>
      <c r="OTV85" s="306"/>
      <c r="OTW85" s="306"/>
      <c r="OTX85" s="306"/>
      <c r="OTY85" s="306"/>
      <c r="OTZ85" s="306"/>
      <c r="OUA85" s="306"/>
      <c r="OUB85" s="306"/>
      <c r="OUC85" s="306"/>
      <c r="OUD85" s="306"/>
      <c r="OUE85" s="306"/>
      <c r="OUF85" s="306"/>
      <c r="OUG85" s="306"/>
      <c r="OUH85" s="306"/>
      <c r="OUI85" s="306"/>
      <c r="OUJ85" s="306"/>
      <c r="OUK85" s="306"/>
      <c r="OUL85" s="306"/>
      <c r="OUM85" s="306"/>
      <c r="OUN85" s="306"/>
      <c r="OUO85" s="306"/>
      <c r="OUP85" s="306"/>
      <c r="OUQ85" s="306"/>
      <c r="OUR85" s="306"/>
      <c r="OUS85" s="306"/>
      <c r="OUT85" s="306"/>
      <c r="OUU85" s="306"/>
      <c r="OUV85" s="306"/>
      <c r="OUW85" s="306"/>
      <c r="OUX85" s="306"/>
      <c r="OUY85" s="306"/>
      <c r="OUZ85" s="306"/>
      <c r="OVA85" s="306"/>
      <c r="OVB85" s="306"/>
      <c r="OVC85" s="306"/>
      <c r="OVD85" s="306"/>
      <c r="OVE85" s="306"/>
      <c r="OVF85" s="306"/>
      <c r="OVG85" s="306"/>
      <c r="OVH85" s="306"/>
      <c r="OVI85" s="306"/>
      <c r="OVJ85" s="306"/>
      <c r="OVK85" s="306"/>
      <c r="OVL85" s="306"/>
      <c r="OVM85" s="306"/>
      <c r="OVN85" s="306"/>
      <c r="OVO85" s="306"/>
      <c r="OVP85" s="306"/>
      <c r="OVQ85" s="306"/>
      <c r="OVR85" s="306"/>
      <c r="OVS85" s="306"/>
      <c r="OVT85" s="306"/>
      <c r="OVU85" s="306"/>
      <c r="OVV85" s="306"/>
      <c r="OVW85" s="306"/>
      <c r="OVX85" s="306"/>
      <c r="OVY85" s="306"/>
      <c r="OVZ85" s="306"/>
      <c r="OWA85" s="306"/>
      <c r="OWB85" s="306"/>
      <c r="OWC85" s="306"/>
      <c r="OWD85" s="306"/>
      <c r="OWE85" s="306"/>
      <c r="OWF85" s="306"/>
      <c r="OWG85" s="306"/>
      <c r="OWH85" s="306"/>
      <c r="OWI85" s="306"/>
      <c r="OWJ85" s="306"/>
      <c r="OWK85" s="306"/>
      <c r="OWL85" s="306"/>
      <c r="OWM85" s="306"/>
      <c r="OWN85" s="306"/>
      <c r="OWO85" s="306"/>
      <c r="OWP85" s="306"/>
      <c r="OWQ85" s="306"/>
      <c r="OWR85" s="306"/>
      <c r="OWS85" s="306"/>
      <c r="OWT85" s="306"/>
      <c r="OWU85" s="306"/>
      <c r="OWV85" s="306"/>
      <c r="OWW85" s="306"/>
      <c r="OWX85" s="306"/>
      <c r="OWY85" s="306"/>
      <c r="OWZ85" s="306"/>
      <c r="OXA85" s="306"/>
      <c r="OXB85" s="306"/>
      <c r="OXC85" s="306"/>
      <c r="OXD85" s="306"/>
      <c r="OXE85" s="306"/>
      <c r="OXF85" s="306"/>
      <c r="OXG85" s="306"/>
      <c r="OXH85" s="306"/>
      <c r="OXI85" s="306"/>
      <c r="OXJ85" s="306"/>
      <c r="OXK85" s="306"/>
      <c r="OXL85" s="306"/>
      <c r="OXM85" s="306"/>
      <c r="OXN85" s="306"/>
      <c r="OXO85" s="306"/>
      <c r="OXP85" s="306"/>
      <c r="OXQ85" s="306"/>
      <c r="OXR85" s="306"/>
      <c r="OXS85" s="306"/>
      <c r="OXT85" s="306"/>
      <c r="OXU85" s="306"/>
      <c r="OXV85" s="306"/>
      <c r="OXW85" s="306"/>
      <c r="OXX85" s="306"/>
      <c r="OXY85" s="306"/>
      <c r="OXZ85" s="306"/>
      <c r="OYA85" s="306"/>
      <c r="OYB85" s="306"/>
      <c r="OYC85" s="306"/>
      <c r="OYD85" s="306"/>
      <c r="OYE85" s="306"/>
      <c r="OYF85" s="306"/>
      <c r="OYG85" s="306"/>
      <c r="OYH85" s="306"/>
      <c r="OYI85" s="306"/>
      <c r="OYJ85" s="306"/>
      <c r="OYK85" s="306"/>
      <c r="OYL85" s="306"/>
      <c r="OYM85" s="306"/>
      <c r="OYN85" s="306"/>
      <c r="OYO85" s="306"/>
      <c r="OYP85" s="306"/>
      <c r="OYQ85" s="306"/>
      <c r="OYR85" s="306"/>
      <c r="OYS85" s="306"/>
      <c r="OYT85" s="306"/>
      <c r="OYU85" s="306"/>
      <c r="OYV85" s="306"/>
      <c r="OYW85" s="306"/>
      <c r="OYX85" s="306"/>
      <c r="OYY85" s="306"/>
      <c r="OYZ85" s="306"/>
      <c r="OZA85" s="306"/>
      <c r="OZB85" s="306"/>
      <c r="OZC85" s="306"/>
      <c r="OZD85" s="306"/>
      <c r="OZE85" s="306"/>
      <c r="OZF85" s="306"/>
      <c r="OZG85" s="306"/>
      <c r="OZH85" s="306"/>
      <c r="OZI85" s="306"/>
      <c r="OZJ85" s="306"/>
      <c r="OZK85" s="306"/>
      <c r="OZL85" s="306"/>
      <c r="OZM85" s="306"/>
      <c r="OZN85" s="306"/>
      <c r="OZO85" s="306"/>
      <c r="OZP85" s="306"/>
      <c r="OZQ85" s="306"/>
      <c r="OZR85" s="306"/>
      <c r="OZS85" s="306"/>
      <c r="OZT85" s="306"/>
      <c r="OZU85" s="306"/>
      <c r="OZV85" s="306"/>
      <c r="OZW85" s="306"/>
      <c r="OZX85" s="306"/>
      <c r="OZY85" s="306"/>
      <c r="OZZ85" s="306"/>
      <c r="PAA85" s="306"/>
      <c r="PAB85" s="306"/>
      <c r="PAC85" s="306"/>
      <c r="PAD85" s="306"/>
      <c r="PAE85" s="306"/>
      <c r="PAF85" s="306"/>
      <c r="PAG85" s="306"/>
      <c r="PAH85" s="306"/>
      <c r="PAI85" s="306"/>
      <c r="PAJ85" s="306"/>
      <c r="PAK85" s="306"/>
      <c r="PAL85" s="306"/>
      <c r="PAM85" s="306"/>
      <c r="PAN85" s="306"/>
      <c r="PAO85" s="306"/>
      <c r="PAP85" s="306"/>
      <c r="PAQ85" s="306"/>
      <c r="PAR85" s="306"/>
      <c r="PAS85" s="306"/>
      <c r="PAT85" s="306"/>
      <c r="PAU85" s="306"/>
      <c r="PAV85" s="306"/>
      <c r="PAW85" s="306"/>
      <c r="PAX85" s="306"/>
      <c r="PAY85" s="306"/>
      <c r="PAZ85" s="306"/>
      <c r="PBA85" s="306"/>
      <c r="PBB85" s="306"/>
      <c r="PBC85" s="306"/>
      <c r="PBD85" s="306"/>
      <c r="PBE85" s="306"/>
      <c r="PBF85" s="306"/>
      <c r="PBG85" s="306"/>
      <c r="PBH85" s="306"/>
      <c r="PBI85" s="306"/>
      <c r="PBJ85" s="306"/>
      <c r="PBK85" s="306"/>
      <c r="PBL85" s="306"/>
      <c r="PBM85" s="306"/>
      <c r="PBN85" s="306"/>
      <c r="PBO85" s="306"/>
      <c r="PBP85" s="306"/>
      <c r="PBQ85" s="306"/>
      <c r="PBR85" s="306"/>
      <c r="PBS85" s="306"/>
      <c r="PBT85" s="306"/>
      <c r="PBU85" s="306"/>
      <c r="PBV85" s="306"/>
      <c r="PBW85" s="306"/>
      <c r="PBX85" s="306"/>
      <c r="PBY85" s="306"/>
      <c r="PBZ85" s="306"/>
      <c r="PCA85" s="306"/>
      <c r="PCB85" s="306"/>
      <c r="PCC85" s="306"/>
      <c r="PCD85" s="306"/>
      <c r="PCE85" s="306"/>
      <c r="PCF85" s="306"/>
      <c r="PCG85" s="306"/>
      <c r="PCH85" s="306"/>
      <c r="PCI85" s="306"/>
      <c r="PCJ85" s="306"/>
      <c r="PCK85" s="306"/>
      <c r="PCL85" s="306"/>
      <c r="PCM85" s="306"/>
      <c r="PCN85" s="306"/>
      <c r="PCO85" s="306"/>
      <c r="PCP85" s="306"/>
      <c r="PCQ85" s="306"/>
      <c r="PCR85" s="306"/>
      <c r="PCS85" s="306"/>
      <c r="PCT85" s="306"/>
      <c r="PCU85" s="306"/>
      <c r="PCV85" s="306"/>
      <c r="PCW85" s="306"/>
      <c r="PCX85" s="306"/>
      <c r="PCY85" s="306"/>
      <c r="PCZ85" s="306"/>
      <c r="PDA85" s="306"/>
      <c r="PDB85" s="306"/>
      <c r="PDC85" s="306"/>
      <c r="PDD85" s="306"/>
      <c r="PDE85" s="306"/>
      <c r="PDF85" s="306"/>
      <c r="PDG85" s="306"/>
      <c r="PDH85" s="306"/>
      <c r="PDI85" s="306"/>
      <c r="PDJ85" s="306"/>
      <c r="PDK85" s="306"/>
      <c r="PDL85" s="306"/>
      <c r="PDM85" s="306"/>
      <c r="PDN85" s="306"/>
      <c r="PDO85" s="306"/>
      <c r="PDP85" s="306"/>
      <c r="PDQ85" s="306"/>
      <c r="PDR85" s="306"/>
      <c r="PDS85" s="306"/>
      <c r="PDT85" s="306"/>
      <c r="PDU85" s="306"/>
      <c r="PDV85" s="306"/>
      <c r="PDW85" s="306"/>
      <c r="PDX85" s="306"/>
      <c r="PDY85" s="306"/>
      <c r="PDZ85" s="306"/>
      <c r="PEA85" s="306"/>
      <c r="PEB85" s="306"/>
      <c r="PEC85" s="306"/>
      <c r="PED85" s="306"/>
      <c r="PEE85" s="306"/>
      <c r="PEF85" s="306"/>
      <c r="PEG85" s="306"/>
      <c r="PEH85" s="306"/>
      <c r="PEI85" s="306"/>
      <c r="PEJ85" s="306"/>
      <c r="PEK85" s="306"/>
      <c r="PEL85" s="306"/>
      <c r="PEM85" s="306"/>
      <c r="PEN85" s="306"/>
      <c r="PEO85" s="306"/>
      <c r="PEP85" s="306"/>
      <c r="PEQ85" s="306"/>
      <c r="PER85" s="306"/>
      <c r="PES85" s="306"/>
      <c r="PET85" s="306"/>
      <c r="PEU85" s="306"/>
      <c r="PEV85" s="306"/>
      <c r="PEW85" s="306"/>
      <c r="PEX85" s="306"/>
      <c r="PEY85" s="306"/>
      <c r="PEZ85" s="306"/>
      <c r="PFA85" s="306"/>
      <c r="PFB85" s="306"/>
      <c r="PFC85" s="306"/>
      <c r="PFD85" s="306"/>
      <c r="PFE85" s="306"/>
      <c r="PFF85" s="306"/>
      <c r="PFG85" s="306"/>
      <c r="PFH85" s="306"/>
      <c r="PFI85" s="306"/>
      <c r="PFJ85" s="306"/>
      <c r="PFK85" s="306"/>
      <c r="PFL85" s="306"/>
      <c r="PFM85" s="306"/>
      <c r="PFN85" s="306"/>
      <c r="PFO85" s="306"/>
      <c r="PFP85" s="306"/>
      <c r="PFQ85" s="306"/>
      <c r="PFR85" s="306"/>
      <c r="PFS85" s="306"/>
      <c r="PFT85" s="306"/>
      <c r="PFU85" s="306"/>
      <c r="PFV85" s="306"/>
      <c r="PFW85" s="306"/>
      <c r="PFX85" s="306"/>
      <c r="PFY85" s="306"/>
      <c r="PFZ85" s="306"/>
      <c r="PGA85" s="306"/>
      <c r="PGB85" s="306"/>
      <c r="PGC85" s="306"/>
      <c r="PGD85" s="306"/>
      <c r="PGE85" s="306"/>
      <c r="PGF85" s="306"/>
      <c r="PGG85" s="306"/>
      <c r="PGH85" s="306"/>
      <c r="PGI85" s="306"/>
      <c r="PGJ85" s="306"/>
      <c r="PGK85" s="306"/>
      <c r="PGL85" s="306"/>
      <c r="PGM85" s="306"/>
      <c r="PGN85" s="306"/>
      <c r="PGO85" s="306"/>
      <c r="PGP85" s="306"/>
      <c r="PGQ85" s="306"/>
      <c r="PGR85" s="306"/>
      <c r="PGS85" s="306"/>
      <c r="PGT85" s="306"/>
      <c r="PGU85" s="306"/>
      <c r="PGV85" s="306"/>
      <c r="PGW85" s="306"/>
      <c r="PGX85" s="306"/>
      <c r="PGY85" s="306"/>
      <c r="PGZ85" s="306"/>
      <c r="PHA85" s="306"/>
      <c r="PHB85" s="306"/>
      <c r="PHC85" s="306"/>
      <c r="PHD85" s="306"/>
      <c r="PHE85" s="306"/>
      <c r="PHF85" s="306"/>
      <c r="PHG85" s="306"/>
      <c r="PHH85" s="306"/>
      <c r="PHI85" s="306"/>
      <c r="PHJ85" s="306"/>
      <c r="PHK85" s="306"/>
      <c r="PHL85" s="306"/>
      <c r="PHM85" s="306"/>
      <c r="PHN85" s="306"/>
      <c r="PHO85" s="306"/>
      <c r="PHP85" s="306"/>
      <c r="PHQ85" s="306"/>
      <c r="PHR85" s="306"/>
      <c r="PHS85" s="306"/>
      <c r="PHT85" s="306"/>
      <c r="PHU85" s="306"/>
      <c r="PHV85" s="306"/>
      <c r="PHW85" s="306"/>
      <c r="PHX85" s="306"/>
      <c r="PHY85" s="306"/>
      <c r="PHZ85" s="306"/>
      <c r="PIA85" s="306"/>
      <c r="PIB85" s="306"/>
      <c r="PIC85" s="306"/>
      <c r="PID85" s="306"/>
      <c r="PIE85" s="306"/>
      <c r="PIF85" s="306"/>
      <c r="PIG85" s="306"/>
      <c r="PIH85" s="306"/>
      <c r="PII85" s="306"/>
      <c r="PIJ85" s="306"/>
      <c r="PIK85" s="306"/>
      <c r="PIL85" s="306"/>
      <c r="PIM85" s="306"/>
      <c r="PIN85" s="306"/>
      <c r="PIO85" s="306"/>
      <c r="PIP85" s="306"/>
      <c r="PIQ85" s="306"/>
      <c r="PIR85" s="306"/>
      <c r="PIS85" s="306"/>
      <c r="PIT85" s="306"/>
      <c r="PIU85" s="306"/>
      <c r="PIV85" s="306"/>
      <c r="PIW85" s="306"/>
      <c r="PIX85" s="306"/>
      <c r="PIY85" s="306"/>
      <c r="PIZ85" s="306"/>
      <c r="PJA85" s="306"/>
      <c r="PJB85" s="306"/>
      <c r="PJC85" s="306"/>
      <c r="PJD85" s="306"/>
      <c r="PJE85" s="306"/>
      <c r="PJF85" s="306"/>
      <c r="PJG85" s="306"/>
      <c r="PJH85" s="306"/>
      <c r="PJI85" s="306"/>
      <c r="PJJ85" s="306"/>
      <c r="PJK85" s="306"/>
      <c r="PJL85" s="306"/>
      <c r="PJM85" s="306"/>
      <c r="PJN85" s="306"/>
      <c r="PJO85" s="306"/>
      <c r="PJP85" s="306"/>
      <c r="PJQ85" s="306"/>
      <c r="PJR85" s="306"/>
      <c r="PJS85" s="306"/>
      <c r="PJT85" s="306"/>
      <c r="PJU85" s="306"/>
      <c r="PJV85" s="306"/>
      <c r="PJW85" s="306"/>
      <c r="PJX85" s="306"/>
      <c r="PJY85" s="306"/>
      <c r="PJZ85" s="306"/>
      <c r="PKA85" s="306"/>
      <c r="PKB85" s="306"/>
      <c r="PKC85" s="306"/>
      <c r="PKD85" s="306"/>
      <c r="PKE85" s="306"/>
      <c r="PKF85" s="306"/>
      <c r="PKG85" s="306"/>
      <c r="PKH85" s="306"/>
      <c r="PKI85" s="306"/>
      <c r="PKJ85" s="306"/>
      <c r="PKK85" s="306"/>
      <c r="PKL85" s="306"/>
      <c r="PKM85" s="306"/>
      <c r="PKN85" s="306"/>
      <c r="PKO85" s="306"/>
      <c r="PKP85" s="306"/>
      <c r="PKQ85" s="306"/>
      <c r="PKR85" s="306"/>
      <c r="PKS85" s="306"/>
      <c r="PKT85" s="306"/>
      <c r="PKU85" s="306"/>
      <c r="PKV85" s="306"/>
      <c r="PKW85" s="306"/>
      <c r="PKX85" s="306"/>
      <c r="PKY85" s="306"/>
      <c r="PKZ85" s="306"/>
      <c r="PLA85" s="306"/>
      <c r="PLB85" s="306"/>
      <c r="PLC85" s="306"/>
      <c r="PLD85" s="306"/>
      <c r="PLE85" s="306"/>
      <c r="PLF85" s="306"/>
      <c r="PLG85" s="306"/>
      <c r="PLH85" s="306"/>
      <c r="PLI85" s="306"/>
      <c r="PLJ85" s="306"/>
      <c r="PLK85" s="306"/>
      <c r="PLL85" s="306"/>
      <c r="PLM85" s="306"/>
      <c r="PLN85" s="306"/>
      <c r="PLO85" s="306"/>
      <c r="PLP85" s="306"/>
      <c r="PLQ85" s="306"/>
      <c r="PLR85" s="306"/>
      <c r="PLS85" s="306"/>
      <c r="PLT85" s="306"/>
      <c r="PLU85" s="306"/>
      <c r="PLV85" s="306"/>
      <c r="PLW85" s="306"/>
      <c r="PLX85" s="306"/>
      <c r="PLY85" s="306"/>
      <c r="PLZ85" s="306"/>
      <c r="PMA85" s="306"/>
      <c r="PMB85" s="306"/>
      <c r="PMC85" s="306"/>
      <c r="PMD85" s="306"/>
      <c r="PME85" s="306"/>
      <c r="PMF85" s="306"/>
      <c r="PMG85" s="306"/>
      <c r="PMH85" s="306"/>
      <c r="PMI85" s="306"/>
      <c r="PMJ85" s="306"/>
      <c r="PMK85" s="306"/>
      <c r="PML85" s="306"/>
      <c r="PMM85" s="306"/>
      <c r="PMN85" s="306"/>
      <c r="PMO85" s="306"/>
      <c r="PMP85" s="306"/>
      <c r="PMQ85" s="306"/>
      <c r="PMR85" s="306"/>
      <c r="PMS85" s="306"/>
      <c r="PMT85" s="306"/>
      <c r="PMU85" s="306"/>
      <c r="PMV85" s="306"/>
      <c r="PMW85" s="306"/>
      <c r="PMX85" s="306"/>
      <c r="PMY85" s="306"/>
      <c r="PMZ85" s="306"/>
      <c r="PNA85" s="306"/>
      <c r="PNB85" s="306"/>
      <c r="PNC85" s="306"/>
      <c r="PND85" s="306"/>
      <c r="PNE85" s="306"/>
      <c r="PNF85" s="306"/>
      <c r="PNG85" s="306"/>
      <c r="PNH85" s="306"/>
      <c r="PNI85" s="306"/>
      <c r="PNJ85" s="306"/>
      <c r="PNK85" s="306"/>
      <c r="PNL85" s="306"/>
      <c r="PNM85" s="306"/>
      <c r="PNN85" s="306"/>
      <c r="PNO85" s="306"/>
      <c r="PNP85" s="306"/>
      <c r="PNQ85" s="306"/>
      <c r="PNR85" s="306"/>
      <c r="PNS85" s="306"/>
      <c r="PNT85" s="306"/>
      <c r="PNU85" s="306"/>
      <c r="PNV85" s="306"/>
      <c r="PNW85" s="306"/>
      <c r="PNX85" s="306"/>
      <c r="PNY85" s="306"/>
      <c r="PNZ85" s="306"/>
      <c r="POA85" s="306"/>
      <c r="POB85" s="306"/>
      <c r="POC85" s="306"/>
      <c r="POD85" s="306"/>
      <c r="POE85" s="306"/>
      <c r="POF85" s="306"/>
      <c r="POG85" s="306"/>
      <c r="POH85" s="306"/>
      <c r="POI85" s="306"/>
      <c r="POJ85" s="306"/>
      <c r="POK85" s="306"/>
      <c r="POL85" s="306"/>
      <c r="POM85" s="306"/>
      <c r="PON85" s="306"/>
      <c r="POO85" s="306"/>
      <c r="POP85" s="306"/>
      <c r="POQ85" s="306"/>
      <c r="POR85" s="306"/>
      <c r="POS85" s="306"/>
      <c r="POT85" s="306"/>
      <c r="POU85" s="306"/>
      <c r="POV85" s="306"/>
      <c r="POW85" s="306"/>
      <c r="POX85" s="306"/>
      <c r="POY85" s="306"/>
      <c r="POZ85" s="306"/>
      <c r="PPA85" s="306"/>
      <c r="PPB85" s="306"/>
      <c r="PPC85" s="306"/>
      <c r="PPD85" s="306"/>
      <c r="PPE85" s="306"/>
      <c r="PPF85" s="306"/>
      <c r="PPG85" s="306"/>
      <c r="PPH85" s="306"/>
      <c r="PPI85" s="306"/>
      <c r="PPJ85" s="306"/>
      <c r="PPK85" s="306"/>
      <c r="PPL85" s="306"/>
      <c r="PPM85" s="306"/>
      <c r="PPN85" s="306"/>
      <c r="PPO85" s="306"/>
      <c r="PPP85" s="306"/>
      <c r="PPQ85" s="306"/>
      <c r="PPR85" s="306"/>
      <c r="PPS85" s="306"/>
      <c r="PPT85" s="306"/>
      <c r="PPU85" s="306"/>
      <c r="PPV85" s="306"/>
      <c r="PPW85" s="306"/>
      <c r="PPX85" s="306"/>
      <c r="PPY85" s="306"/>
      <c r="PPZ85" s="306"/>
      <c r="PQA85" s="306"/>
      <c r="PQB85" s="306"/>
      <c r="PQC85" s="306"/>
      <c r="PQD85" s="306"/>
      <c r="PQE85" s="306"/>
      <c r="PQF85" s="306"/>
      <c r="PQG85" s="306"/>
      <c r="PQH85" s="306"/>
      <c r="PQI85" s="306"/>
      <c r="PQJ85" s="306"/>
      <c r="PQK85" s="306"/>
      <c r="PQL85" s="306"/>
      <c r="PQM85" s="306"/>
      <c r="PQN85" s="306"/>
      <c r="PQO85" s="306"/>
      <c r="PQP85" s="306"/>
      <c r="PQQ85" s="306"/>
      <c r="PQR85" s="306"/>
      <c r="PQS85" s="306"/>
      <c r="PQT85" s="306"/>
      <c r="PQU85" s="306"/>
      <c r="PQV85" s="306"/>
      <c r="PQW85" s="306"/>
      <c r="PQX85" s="306"/>
      <c r="PQY85" s="306"/>
      <c r="PQZ85" s="306"/>
      <c r="PRA85" s="306"/>
      <c r="PRB85" s="306"/>
      <c r="PRC85" s="306"/>
      <c r="PRD85" s="306"/>
      <c r="PRE85" s="306"/>
      <c r="PRF85" s="306"/>
      <c r="PRG85" s="306"/>
      <c r="PRH85" s="306"/>
      <c r="PRI85" s="306"/>
      <c r="PRJ85" s="306"/>
      <c r="PRK85" s="306"/>
      <c r="PRL85" s="306"/>
      <c r="PRM85" s="306"/>
      <c r="PRN85" s="306"/>
      <c r="PRO85" s="306"/>
      <c r="PRP85" s="306"/>
      <c r="PRQ85" s="306"/>
      <c r="PRR85" s="306"/>
      <c r="PRS85" s="306"/>
      <c r="PRT85" s="306"/>
      <c r="PRU85" s="306"/>
      <c r="PRV85" s="306"/>
      <c r="PRW85" s="306"/>
      <c r="PRX85" s="306"/>
      <c r="PRY85" s="306"/>
      <c r="PRZ85" s="306"/>
      <c r="PSA85" s="306"/>
      <c r="PSB85" s="306"/>
      <c r="PSC85" s="306"/>
      <c r="PSD85" s="306"/>
      <c r="PSE85" s="306"/>
      <c r="PSF85" s="306"/>
      <c r="PSG85" s="306"/>
      <c r="PSH85" s="306"/>
      <c r="PSI85" s="306"/>
      <c r="PSJ85" s="306"/>
      <c r="PSK85" s="306"/>
      <c r="PSL85" s="306"/>
      <c r="PSM85" s="306"/>
      <c r="PSN85" s="306"/>
      <c r="PSO85" s="306"/>
      <c r="PSP85" s="306"/>
      <c r="PSQ85" s="306"/>
      <c r="PSR85" s="306"/>
      <c r="PSS85" s="306"/>
      <c r="PST85" s="306"/>
      <c r="PSU85" s="306"/>
      <c r="PSV85" s="306"/>
      <c r="PSW85" s="306"/>
      <c r="PSX85" s="306"/>
      <c r="PSY85" s="306"/>
      <c r="PSZ85" s="306"/>
      <c r="PTA85" s="306"/>
      <c r="PTB85" s="306"/>
      <c r="PTC85" s="306"/>
      <c r="PTD85" s="306"/>
      <c r="PTE85" s="306"/>
      <c r="PTF85" s="306"/>
      <c r="PTG85" s="306"/>
      <c r="PTH85" s="306"/>
      <c r="PTI85" s="306"/>
      <c r="PTJ85" s="306"/>
      <c r="PTK85" s="306"/>
      <c r="PTL85" s="306"/>
      <c r="PTM85" s="306"/>
      <c r="PTN85" s="306"/>
      <c r="PTO85" s="306"/>
      <c r="PTP85" s="306"/>
      <c r="PTQ85" s="306"/>
      <c r="PTR85" s="306"/>
      <c r="PTS85" s="306"/>
      <c r="PTT85" s="306"/>
      <c r="PTU85" s="306"/>
      <c r="PTV85" s="306"/>
      <c r="PTW85" s="306"/>
      <c r="PTX85" s="306"/>
      <c r="PTY85" s="306"/>
      <c r="PTZ85" s="306"/>
      <c r="PUA85" s="306"/>
      <c r="PUB85" s="306"/>
      <c r="PUC85" s="306"/>
      <c r="PUD85" s="306"/>
      <c r="PUE85" s="306"/>
      <c r="PUF85" s="306"/>
      <c r="PUG85" s="306"/>
      <c r="PUH85" s="306"/>
      <c r="PUI85" s="306"/>
      <c r="PUJ85" s="306"/>
      <c r="PUK85" s="306"/>
      <c r="PUL85" s="306"/>
      <c r="PUM85" s="306"/>
      <c r="PUN85" s="306"/>
      <c r="PUO85" s="306"/>
      <c r="PUP85" s="306"/>
      <c r="PUQ85" s="306"/>
      <c r="PUR85" s="306"/>
      <c r="PUS85" s="306"/>
      <c r="PUT85" s="306"/>
      <c r="PUU85" s="306"/>
      <c r="PUV85" s="306"/>
      <c r="PUW85" s="306"/>
      <c r="PUX85" s="306"/>
      <c r="PUY85" s="306"/>
      <c r="PUZ85" s="306"/>
      <c r="PVA85" s="306"/>
      <c r="PVB85" s="306"/>
      <c r="PVC85" s="306"/>
      <c r="PVD85" s="306"/>
      <c r="PVE85" s="306"/>
      <c r="PVF85" s="306"/>
      <c r="PVG85" s="306"/>
      <c r="PVH85" s="306"/>
      <c r="PVI85" s="306"/>
      <c r="PVJ85" s="306"/>
      <c r="PVK85" s="306"/>
      <c r="PVL85" s="306"/>
      <c r="PVM85" s="306"/>
      <c r="PVN85" s="306"/>
      <c r="PVO85" s="306"/>
      <c r="PVP85" s="306"/>
      <c r="PVQ85" s="306"/>
      <c r="PVR85" s="306"/>
      <c r="PVS85" s="306"/>
      <c r="PVT85" s="306"/>
      <c r="PVU85" s="306"/>
      <c r="PVV85" s="306"/>
      <c r="PVW85" s="306"/>
      <c r="PVX85" s="306"/>
      <c r="PVY85" s="306"/>
      <c r="PVZ85" s="306"/>
      <c r="PWA85" s="306"/>
      <c r="PWB85" s="306"/>
      <c r="PWC85" s="306"/>
      <c r="PWD85" s="306"/>
      <c r="PWE85" s="306"/>
      <c r="PWF85" s="306"/>
      <c r="PWG85" s="306"/>
      <c r="PWH85" s="306"/>
      <c r="PWI85" s="306"/>
      <c r="PWJ85" s="306"/>
      <c r="PWK85" s="306"/>
      <c r="PWL85" s="306"/>
      <c r="PWM85" s="306"/>
      <c r="PWN85" s="306"/>
      <c r="PWO85" s="306"/>
      <c r="PWP85" s="306"/>
      <c r="PWQ85" s="306"/>
      <c r="PWR85" s="306"/>
      <c r="PWS85" s="306"/>
      <c r="PWT85" s="306"/>
      <c r="PWU85" s="306"/>
      <c r="PWV85" s="306"/>
      <c r="PWW85" s="306"/>
      <c r="PWX85" s="306"/>
      <c r="PWY85" s="306"/>
      <c r="PWZ85" s="306"/>
      <c r="PXA85" s="306"/>
      <c r="PXB85" s="306"/>
      <c r="PXC85" s="306"/>
      <c r="PXD85" s="306"/>
      <c r="PXE85" s="306"/>
      <c r="PXF85" s="306"/>
      <c r="PXG85" s="306"/>
      <c r="PXH85" s="306"/>
      <c r="PXI85" s="306"/>
      <c r="PXJ85" s="306"/>
      <c r="PXK85" s="306"/>
      <c r="PXL85" s="306"/>
      <c r="PXM85" s="306"/>
      <c r="PXN85" s="306"/>
      <c r="PXO85" s="306"/>
      <c r="PXP85" s="306"/>
      <c r="PXQ85" s="306"/>
      <c r="PXR85" s="306"/>
      <c r="PXS85" s="306"/>
      <c r="PXT85" s="306"/>
      <c r="PXU85" s="306"/>
      <c r="PXV85" s="306"/>
      <c r="PXW85" s="306"/>
      <c r="PXX85" s="306"/>
      <c r="PXY85" s="306"/>
      <c r="PXZ85" s="306"/>
      <c r="PYA85" s="306"/>
      <c r="PYB85" s="306"/>
      <c r="PYC85" s="306"/>
      <c r="PYD85" s="306"/>
      <c r="PYE85" s="306"/>
      <c r="PYF85" s="306"/>
      <c r="PYG85" s="306"/>
      <c r="PYH85" s="306"/>
      <c r="PYI85" s="306"/>
      <c r="PYJ85" s="306"/>
      <c r="PYK85" s="306"/>
      <c r="PYL85" s="306"/>
      <c r="PYM85" s="306"/>
      <c r="PYN85" s="306"/>
      <c r="PYO85" s="306"/>
      <c r="PYP85" s="306"/>
      <c r="PYQ85" s="306"/>
      <c r="PYR85" s="306"/>
      <c r="PYS85" s="306"/>
      <c r="PYT85" s="306"/>
      <c r="PYU85" s="306"/>
      <c r="PYV85" s="306"/>
      <c r="PYW85" s="306"/>
      <c r="PYX85" s="306"/>
      <c r="PYY85" s="306"/>
      <c r="PYZ85" s="306"/>
      <c r="PZA85" s="306"/>
      <c r="PZB85" s="306"/>
      <c r="PZC85" s="306"/>
      <c r="PZD85" s="306"/>
      <c r="PZE85" s="306"/>
      <c r="PZF85" s="306"/>
      <c r="PZG85" s="306"/>
      <c r="PZH85" s="306"/>
      <c r="PZI85" s="306"/>
      <c r="PZJ85" s="306"/>
      <c r="PZK85" s="306"/>
      <c r="PZL85" s="306"/>
      <c r="PZM85" s="306"/>
      <c r="PZN85" s="306"/>
      <c r="PZO85" s="306"/>
      <c r="PZP85" s="306"/>
      <c r="PZQ85" s="306"/>
      <c r="PZR85" s="306"/>
      <c r="PZS85" s="306"/>
      <c r="PZT85" s="306"/>
      <c r="PZU85" s="306"/>
      <c r="PZV85" s="306"/>
      <c r="PZW85" s="306"/>
      <c r="PZX85" s="306"/>
      <c r="PZY85" s="306"/>
      <c r="PZZ85" s="306"/>
      <c r="QAA85" s="306"/>
      <c r="QAB85" s="306"/>
      <c r="QAC85" s="306"/>
      <c r="QAD85" s="306"/>
      <c r="QAE85" s="306"/>
      <c r="QAF85" s="306"/>
      <c r="QAG85" s="306"/>
      <c r="QAH85" s="306"/>
      <c r="QAI85" s="306"/>
      <c r="QAJ85" s="306"/>
      <c r="QAK85" s="306"/>
      <c r="QAL85" s="306"/>
      <c r="QAM85" s="306"/>
      <c r="QAN85" s="306"/>
      <c r="QAO85" s="306"/>
      <c r="QAP85" s="306"/>
      <c r="QAQ85" s="306"/>
      <c r="QAR85" s="306"/>
      <c r="QAS85" s="306"/>
      <c r="QAT85" s="306"/>
      <c r="QAU85" s="306"/>
      <c r="QAV85" s="306"/>
      <c r="QAW85" s="306"/>
      <c r="QAX85" s="306"/>
      <c r="QAY85" s="306"/>
      <c r="QAZ85" s="306"/>
      <c r="QBA85" s="306"/>
      <c r="QBB85" s="306"/>
      <c r="QBC85" s="306"/>
      <c r="QBD85" s="306"/>
      <c r="QBE85" s="306"/>
      <c r="QBF85" s="306"/>
      <c r="QBG85" s="306"/>
      <c r="QBH85" s="306"/>
      <c r="QBI85" s="306"/>
      <c r="QBJ85" s="306"/>
      <c r="QBK85" s="306"/>
      <c r="QBL85" s="306"/>
      <c r="QBM85" s="306"/>
      <c r="QBN85" s="306"/>
      <c r="QBO85" s="306"/>
      <c r="QBP85" s="306"/>
      <c r="QBQ85" s="306"/>
      <c r="QBR85" s="306"/>
      <c r="QBS85" s="306"/>
      <c r="QBT85" s="306"/>
      <c r="QBU85" s="306"/>
      <c r="QBV85" s="306"/>
      <c r="QBW85" s="306"/>
      <c r="QBX85" s="306"/>
      <c r="QBY85" s="306"/>
      <c r="QBZ85" s="306"/>
      <c r="QCA85" s="306"/>
      <c r="QCB85" s="306"/>
      <c r="QCC85" s="306"/>
      <c r="QCD85" s="306"/>
      <c r="QCE85" s="306"/>
      <c r="QCF85" s="306"/>
      <c r="QCG85" s="306"/>
      <c r="QCH85" s="306"/>
      <c r="QCI85" s="306"/>
      <c r="QCJ85" s="306"/>
      <c r="QCK85" s="306"/>
      <c r="QCL85" s="306"/>
      <c r="QCM85" s="306"/>
      <c r="QCN85" s="306"/>
      <c r="QCO85" s="306"/>
      <c r="QCP85" s="306"/>
      <c r="QCQ85" s="306"/>
      <c r="QCR85" s="306"/>
      <c r="QCS85" s="306"/>
      <c r="QCT85" s="306"/>
      <c r="QCU85" s="306"/>
      <c r="QCV85" s="306"/>
      <c r="QCW85" s="306"/>
      <c r="QCX85" s="306"/>
      <c r="QCY85" s="306"/>
      <c r="QCZ85" s="306"/>
      <c r="QDA85" s="306"/>
      <c r="QDB85" s="306"/>
      <c r="QDC85" s="306"/>
      <c r="QDD85" s="306"/>
      <c r="QDE85" s="306"/>
      <c r="QDF85" s="306"/>
      <c r="QDG85" s="306"/>
      <c r="QDH85" s="306"/>
      <c r="QDI85" s="306"/>
      <c r="QDJ85" s="306"/>
      <c r="QDK85" s="306"/>
      <c r="QDL85" s="306"/>
      <c r="QDM85" s="306"/>
      <c r="QDN85" s="306"/>
      <c r="QDO85" s="306"/>
      <c r="QDP85" s="306"/>
      <c r="QDQ85" s="306"/>
      <c r="QDR85" s="306"/>
      <c r="QDS85" s="306"/>
      <c r="QDT85" s="306"/>
      <c r="QDU85" s="306"/>
      <c r="QDV85" s="306"/>
      <c r="QDW85" s="306"/>
      <c r="QDX85" s="306"/>
      <c r="QDY85" s="306"/>
      <c r="QDZ85" s="306"/>
      <c r="QEA85" s="306"/>
      <c r="QEB85" s="306"/>
      <c r="QEC85" s="306"/>
      <c r="QED85" s="306"/>
      <c r="QEE85" s="306"/>
      <c r="QEF85" s="306"/>
      <c r="QEG85" s="306"/>
      <c r="QEH85" s="306"/>
      <c r="QEI85" s="306"/>
      <c r="QEJ85" s="306"/>
      <c r="QEK85" s="306"/>
      <c r="QEL85" s="306"/>
      <c r="QEM85" s="306"/>
      <c r="QEN85" s="306"/>
      <c r="QEO85" s="306"/>
      <c r="QEP85" s="306"/>
      <c r="QEQ85" s="306"/>
      <c r="QER85" s="306"/>
      <c r="QES85" s="306"/>
      <c r="QET85" s="306"/>
      <c r="QEU85" s="306"/>
      <c r="QEV85" s="306"/>
      <c r="QEW85" s="306"/>
      <c r="QEX85" s="306"/>
      <c r="QEY85" s="306"/>
      <c r="QEZ85" s="306"/>
      <c r="QFA85" s="306"/>
      <c r="QFB85" s="306"/>
      <c r="QFC85" s="306"/>
      <c r="QFD85" s="306"/>
      <c r="QFE85" s="306"/>
      <c r="QFF85" s="306"/>
      <c r="QFG85" s="306"/>
      <c r="QFH85" s="306"/>
      <c r="QFI85" s="306"/>
      <c r="QFJ85" s="306"/>
      <c r="QFK85" s="306"/>
      <c r="QFL85" s="306"/>
      <c r="QFM85" s="306"/>
      <c r="QFN85" s="306"/>
      <c r="QFO85" s="306"/>
      <c r="QFP85" s="306"/>
      <c r="QFQ85" s="306"/>
      <c r="QFR85" s="306"/>
      <c r="QFS85" s="306"/>
      <c r="QFT85" s="306"/>
      <c r="QFU85" s="306"/>
      <c r="QFV85" s="306"/>
      <c r="QFW85" s="306"/>
      <c r="QFX85" s="306"/>
      <c r="QFY85" s="306"/>
      <c r="QFZ85" s="306"/>
      <c r="QGA85" s="306"/>
      <c r="QGB85" s="306"/>
      <c r="QGC85" s="306"/>
      <c r="QGD85" s="306"/>
      <c r="QGE85" s="306"/>
      <c r="QGF85" s="306"/>
      <c r="QGG85" s="306"/>
      <c r="QGH85" s="306"/>
      <c r="QGI85" s="306"/>
      <c r="QGJ85" s="306"/>
      <c r="QGK85" s="306"/>
      <c r="QGL85" s="306"/>
      <c r="QGM85" s="306"/>
      <c r="QGN85" s="306"/>
      <c r="QGO85" s="306"/>
      <c r="QGP85" s="306"/>
      <c r="QGQ85" s="306"/>
      <c r="QGR85" s="306"/>
      <c r="QGS85" s="306"/>
      <c r="QGT85" s="306"/>
      <c r="QGU85" s="306"/>
      <c r="QGV85" s="306"/>
      <c r="QGW85" s="306"/>
      <c r="QGX85" s="306"/>
      <c r="QGY85" s="306"/>
      <c r="QGZ85" s="306"/>
      <c r="QHA85" s="306"/>
      <c r="QHB85" s="306"/>
      <c r="QHC85" s="306"/>
      <c r="QHD85" s="306"/>
      <c r="QHE85" s="306"/>
      <c r="QHF85" s="306"/>
      <c r="QHG85" s="306"/>
      <c r="QHH85" s="306"/>
      <c r="QHI85" s="306"/>
      <c r="QHJ85" s="306"/>
      <c r="QHK85" s="306"/>
      <c r="QHL85" s="306"/>
      <c r="QHM85" s="306"/>
      <c r="QHN85" s="306"/>
      <c r="QHO85" s="306"/>
      <c r="QHP85" s="306"/>
      <c r="QHQ85" s="306"/>
      <c r="QHR85" s="306"/>
      <c r="QHS85" s="306"/>
      <c r="QHT85" s="306"/>
      <c r="QHU85" s="306"/>
      <c r="QHV85" s="306"/>
      <c r="QHW85" s="306"/>
      <c r="QHX85" s="306"/>
      <c r="QHY85" s="306"/>
      <c r="QHZ85" s="306"/>
      <c r="QIA85" s="306"/>
      <c r="QIB85" s="306"/>
      <c r="QIC85" s="306"/>
      <c r="QID85" s="306"/>
      <c r="QIE85" s="306"/>
      <c r="QIF85" s="306"/>
      <c r="QIG85" s="306"/>
      <c r="QIH85" s="306"/>
      <c r="QII85" s="306"/>
      <c r="QIJ85" s="306"/>
      <c r="QIK85" s="306"/>
      <c r="QIL85" s="306"/>
      <c r="QIM85" s="306"/>
      <c r="QIN85" s="306"/>
      <c r="QIO85" s="306"/>
      <c r="QIP85" s="306"/>
      <c r="QIQ85" s="306"/>
      <c r="QIR85" s="306"/>
      <c r="QIS85" s="306"/>
      <c r="QIT85" s="306"/>
      <c r="QIU85" s="306"/>
      <c r="QIV85" s="306"/>
      <c r="QIW85" s="306"/>
      <c r="QIX85" s="306"/>
      <c r="QIY85" s="306"/>
      <c r="QIZ85" s="306"/>
      <c r="QJA85" s="306"/>
      <c r="QJB85" s="306"/>
      <c r="QJC85" s="306"/>
      <c r="QJD85" s="306"/>
      <c r="QJE85" s="306"/>
      <c r="QJF85" s="306"/>
      <c r="QJG85" s="306"/>
      <c r="QJH85" s="306"/>
      <c r="QJI85" s="306"/>
      <c r="QJJ85" s="306"/>
      <c r="QJK85" s="306"/>
      <c r="QJL85" s="306"/>
      <c r="QJM85" s="306"/>
      <c r="QJN85" s="306"/>
      <c r="QJO85" s="306"/>
      <c r="QJP85" s="306"/>
      <c r="QJQ85" s="306"/>
      <c r="QJR85" s="306"/>
      <c r="QJS85" s="306"/>
      <c r="QJT85" s="306"/>
      <c r="QJU85" s="306"/>
      <c r="QJV85" s="306"/>
      <c r="QJW85" s="306"/>
      <c r="QJX85" s="306"/>
      <c r="QJY85" s="306"/>
      <c r="QJZ85" s="306"/>
      <c r="QKA85" s="306"/>
      <c r="QKB85" s="306"/>
      <c r="QKC85" s="306"/>
      <c r="QKD85" s="306"/>
      <c r="QKE85" s="306"/>
      <c r="QKF85" s="306"/>
      <c r="QKG85" s="306"/>
      <c r="QKH85" s="306"/>
      <c r="QKI85" s="306"/>
      <c r="QKJ85" s="306"/>
      <c r="QKK85" s="306"/>
      <c r="QKL85" s="306"/>
      <c r="QKM85" s="306"/>
      <c r="QKN85" s="306"/>
      <c r="QKO85" s="306"/>
      <c r="QKP85" s="306"/>
      <c r="QKQ85" s="306"/>
      <c r="QKR85" s="306"/>
      <c r="QKS85" s="306"/>
      <c r="QKT85" s="306"/>
      <c r="QKU85" s="306"/>
      <c r="QKV85" s="306"/>
      <c r="QKW85" s="306"/>
      <c r="QKX85" s="306"/>
      <c r="QKY85" s="306"/>
      <c r="QKZ85" s="306"/>
      <c r="QLA85" s="306"/>
      <c r="QLB85" s="306"/>
      <c r="QLC85" s="306"/>
      <c r="QLD85" s="306"/>
      <c r="QLE85" s="306"/>
      <c r="QLF85" s="306"/>
      <c r="QLG85" s="306"/>
      <c r="QLH85" s="306"/>
      <c r="QLI85" s="306"/>
      <c r="QLJ85" s="306"/>
      <c r="QLK85" s="306"/>
      <c r="QLL85" s="306"/>
      <c r="QLM85" s="306"/>
      <c r="QLN85" s="306"/>
      <c r="QLO85" s="306"/>
      <c r="QLP85" s="306"/>
      <c r="QLQ85" s="306"/>
      <c r="QLR85" s="306"/>
      <c r="QLS85" s="306"/>
      <c r="QLT85" s="306"/>
      <c r="QLU85" s="306"/>
      <c r="QLV85" s="306"/>
      <c r="QLW85" s="306"/>
      <c r="QLX85" s="306"/>
      <c r="QLY85" s="306"/>
      <c r="QLZ85" s="306"/>
      <c r="QMA85" s="306"/>
      <c r="QMB85" s="306"/>
      <c r="QMC85" s="306"/>
      <c r="QMD85" s="306"/>
      <c r="QME85" s="306"/>
      <c r="QMF85" s="306"/>
      <c r="QMG85" s="306"/>
      <c r="QMH85" s="306"/>
      <c r="QMI85" s="306"/>
      <c r="QMJ85" s="306"/>
      <c r="QMK85" s="306"/>
      <c r="QML85" s="306"/>
      <c r="QMM85" s="306"/>
      <c r="QMN85" s="306"/>
      <c r="QMO85" s="306"/>
      <c r="QMP85" s="306"/>
      <c r="QMQ85" s="306"/>
      <c r="QMR85" s="306"/>
      <c r="QMS85" s="306"/>
      <c r="QMT85" s="306"/>
      <c r="QMU85" s="306"/>
      <c r="QMV85" s="306"/>
      <c r="QMW85" s="306"/>
      <c r="QMX85" s="306"/>
      <c r="QMY85" s="306"/>
      <c r="QMZ85" s="306"/>
      <c r="QNA85" s="306"/>
      <c r="QNB85" s="306"/>
      <c r="QNC85" s="306"/>
      <c r="QND85" s="306"/>
      <c r="QNE85" s="306"/>
      <c r="QNF85" s="306"/>
      <c r="QNG85" s="306"/>
      <c r="QNH85" s="306"/>
      <c r="QNI85" s="306"/>
      <c r="QNJ85" s="306"/>
      <c r="QNK85" s="306"/>
      <c r="QNL85" s="306"/>
      <c r="QNM85" s="306"/>
      <c r="QNN85" s="306"/>
      <c r="QNO85" s="306"/>
      <c r="QNP85" s="306"/>
      <c r="QNQ85" s="306"/>
      <c r="QNR85" s="306"/>
      <c r="QNS85" s="306"/>
      <c r="QNT85" s="306"/>
      <c r="QNU85" s="306"/>
      <c r="QNV85" s="306"/>
      <c r="QNW85" s="306"/>
      <c r="QNX85" s="306"/>
      <c r="QNY85" s="306"/>
      <c r="QNZ85" s="306"/>
      <c r="QOA85" s="306"/>
      <c r="QOB85" s="306"/>
      <c r="QOC85" s="306"/>
      <c r="QOD85" s="306"/>
      <c r="QOE85" s="306"/>
      <c r="QOF85" s="306"/>
      <c r="QOG85" s="306"/>
      <c r="QOH85" s="306"/>
      <c r="QOI85" s="306"/>
      <c r="QOJ85" s="306"/>
      <c r="QOK85" s="306"/>
      <c r="QOL85" s="306"/>
      <c r="QOM85" s="306"/>
      <c r="QON85" s="306"/>
      <c r="QOO85" s="306"/>
      <c r="QOP85" s="306"/>
      <c r="QOQ85" s="306"/>
      <c r="QOR85" s="306"/>
      <c r="QOS85" s="306"/>
      <c r="QOT85" s="306"/>
      <c r="QOU85" s="306"/>
      <c r="QOV85" s="306"/>
      <c r="QOW85" s="306"/>
      <c r="QOX85" s="306"/>
      <c r="QOY85" s="306"/>
      <c r="QOZ85" s="306"/>
      <c r="QPA85" s="306"/>
      <c r="QPB85" s="306"/>
      <c r="QPC85" s="306"/>
      <c r="QPD85" s="306"/>
      <c r="QPE85" s="306"/>
      <c r="QPF85" s="306"/>
      <c r="QPG85" s="306"/>
      <c r="QPH85" s="306"/>
      <c r="QPI85" s="306"/>
      <c r="QPJ85" s="306"/>
      <c r="QPK85" s="306"/>
      <c r="QPL85" s="306"/>
      <c r="QPM85" s="306"/>
      <c r="QPN85" s="306"/>
      <c r="QPO85" s="306"/>
      <c r="QPP85" s="306"/>
      <c r="QPQ85" s="306"/>
      <c r="QPR85" s="306"/>
      <c r="QPS85" s="306"/>
      <c r="QPT85" s="306"/>
      <c r="QPU85" s="306"/>
      <c r="QPV85" s="306"/>
      <c r="QPW85" s="306"/>
      <c r="QPX85" s="306"/>
      <c r="QPY85" s="306"/>
      <c r="QPZ85" s="306"/>
      <c r="QQA85" s="306"/>
      <c r="QQB85" s="306"/>
      <c r="QQC85" s="306"/>
      <c r="QQD85" s="306"/>
      <c r="QQE85" s="306"/>
      <c r="QQF85" s="306"/>
      <c r="QQG85" s="306"/>
      <c r="QQH85" s="306"/>
      <c r="QQI85" s="306"/>
      <c r="QQJ85" s="306"/>
      <c r="QQK85" s="306"/>
      <c r="QQL85" s="306"/>
      <c r="QQM85" s="306"/>
      <c r="QQN85" s="306"/>
      <c r="QQO85" s="306"/>
      <c r="QQP85" s="306"/>
      <c r="QQQ85" s="306"/>
      <c r="QQR85" s="306"/>
      <c r="QQS85" s="306"/>
      <c r="QQT85" s="306"/>
      <c r="QQU85" s="306"/>
      <c r="QQV85" s="306"/>
      <c r="QQW85" s="306"/>
      <c r="QQX85" s="306"/>
      <c r="QQY85" s="306"/>
      <c r="QQZ85" s="306"/>
      <c r="QRA85" s="306"/>
      <c r="QRB85" s="306"/>
      <c r="QRC85" s="306"/>
      <c r="QRD85" s="306"/>
      <c r="QRE85" s="306"/>
      <c r="QRF85" s="306"/>
      <c r="QRG85" s="306"/>
      <c r="QRH85" s="306"/>
      <c r="QRI85" s="306"/>
      <c r="QRJ85" s="306"/>
      <c r="QRK85" s="306"/>
      <c r="QRL85" s="306"/>
      <c r="QRM85" s="306"/>
      <c r="QRN85" s="306"/>
      <c r="QRO85" s="306"/>
      <c r="QRP85" s="306"/>
      <c r="QRQ85" s="306"/>
      <c r="QRR85" s="306"/>
      <c r="QRS85" s="306"/>
      <c r="QRT85" s="306"/>
      <c r="QRU85" s="306"/>
      <c r="QRV85" s="306"/>
      <c r="QRW85" s="306"/>
      <c r="QRX85" s="306"/>
      <c r="QRY85" s="306"/>
      <c r="QRZ85" s="306"/>
      <c r="QSA85" s="306"/>
      <c r="QSB85" s="306"/>
      <c r="QSC85" s="306"/>
      <c r="QSD85" s="306"/>
      <c r="QSE85" s="306"/>
      <c r="QSF85" s="306"/>
      <c r="QSG85" s="306"/>
      <c r="QSH85" s="306"/>
      <c r="QSI85" s="306"/>
      <c r="QSJ85" s="306"/>
      <c r="QSK85" s="306"/>
      <c r="QSL85" s="306"/>
      <c r="QSM85" s="306"/>
      <c r="QSN85" s="306"/>
      <c r="QSO85" s="306"/>
      <c r="QSP85" s="306"/>
      <c r="QSQ85" s="306"/>
      <c r="QSR85" s="306"/>
      <c r="QSS85" s="306"/>
      <c r="QST85" s="306"/>
      <c r="QSU85" s="306"/>
      <c r="QSV85" s="306"/>
      <c r="QSW85" s="306"/>
      <c r="QSX85" s="306"/>
      <c r="QSY85" s="306"/>
      <c r="QSZ85" s="306"/>
      <c r="QTA85" s="306"/>
      <c r="QTB85" s="306"/>
      <c r="QTC85" s="306"/>
      <c r="QTD85" s="306"/>
      <c r="QTE85" s="306"/>
      <c r="QTF85" s="306"/>
      <c r="QTG85" s="306"/>
      <c r="QTH85" s="306"/>
      <c r="QTI85" s="306"/>
      <c r="QTJ85" s="306"/>
      <c r="QTK85" s="306"/>
      <c r="QTL85" s="306"/>
      <c r="QTM85" s="306"/>
      <c r="QTN85" s="306"/>
      <c r="QTO85" s="306"/>
      <c r="QTP85" s="306"/>
      <c r="QTQ85" s="306"/>
      <c r="QTR85" s="306"/>
      <c r="QTS85" s="306"/>
      <c r="QTT85" s="306"/>
      <c r="QTU85" s="306"/>
      <c r="QTV85" s="306"/>
      <c r="QTW85" s="306"/>
      <c r="QTX85" s="306"/>
      <c r="QTY85" s="306"/>
      <c r="QTZ85" s="306"/>
      <c r="QUA85" s="306"/>
      <c r="QUB85" s="306"/>
      <c r="QUC85" s="306"/>
      <c r="QUD85" s="306"/>
      <c r="QUE85" s="306"/>
      <c r="QUF85" s="306"/>
      <c r="QUG85" s="306"/>
      <c r="QUH85" s="306"/>
      <c r="QUI85" s="306"/>
      <c r="QUJ85" s="306"/>
      <c r="QUK85" s="306"/>
      <c r="QUL85" s="306"/>
      <c r="QUM85" s="306"/>
      <c r="QUN85" s="306"/>
      <c r="QUO85" s="306"/>
      <c r="QUP85" s="306"/>
      <c r="QUQ85" s="306"/>
      <c r="QUR85" s="306"/>
      <c r="QUS85" s="306"/>
      <c r="QUT85" s="306"/>
      <c r="QUU85" s="306"/>
      <c r="QUV85" s="306"/>
      <c r="QUW85" s="306"/>
      <c r="QUX85" s="306"/>
      <c r="QUY85" s="306"/>
      <c r="QUZ85" s="306"/>
      <c r="QVA85" s="306"/>
      <c r="QVB85" s="306"/>
      <c r="QVC85" s="306"/>
      <c r="QVD85" s="306"/>
      <c r="QVE85" s="306"/>
      <c r="QVF85" s="306"/>
      <c r="QVG85" s="306"/>
      <c r="QVH85" s="306"/>
      <c r="QVI85" s="306"/>
      <c r="QVJ85" s="306"/>
      <c r="QVK85" s="306"/>
      <c r="QVL85" s="306"/>
      <c r="QVM85" s="306"/>
      <c r="QVN85" s="306"/>
      <c r="QVO85" s="306"/>
      <c r="QVP85" s="306"/>
      <c r="QVQ85" s="306"/>
      <c r="QVR85" s="306"/>
      <c r="QVS85" s="306"/>
      <c r="QVT85" s="306"/>
      <c r="QVU85" s="306"/>
      <c r="QVV85" s="306"/>
      <c r="QVW85" s="306"/>
      <c r="QVX85" s="306"/>
      <c r="QVY85" s="306"/>
      <c r="QVZ85" s="306"/>
      <c r="QWA85" s="306"/>
      <c r="QWB85" s="306"/>
      <c r="QWC85" s="306"/>
      <c r="QWD85" s="306"/>
      <c r="QWE85" s="306"/>
      <c r="QWF85" s="306"/>
      <c r="QWG85" s="306"/>
      <c r="QWH85" s="306"/>
      <c r="QWI85" s="306"/>
      <c r="QWJ85" s="306"/>
      <c r="QWK85" s="306"/>
      <c r="QWL85" s="306"/>
      <c r="QWM85" s="306"/>
      <c r="QWN85" s="306"/>
      <c r="QWO85" s="306"/>
      <c r="QWP85" s="306"/>
      <c r="QWQ85" s="306"/>
      <c r="QWR85" s="306"/>
      <c r="QWS85" s="306"/>
      <c r="QWT85" s="306"/>
      <c r="QWU85" s="306"/>
      <c r="QWV85" s="306"/>
      <c r="QWW85" s="306"/>
      <c r="QWX85" s="306"/>
      <c r="QWY85" s="306"/>
      <c r="QWZ85" s="306"/>
      <c r="QXA85" s="306"/>
      <c r="QXB85" s="306"/>
      <c r="QXC85" s="306"/>
      <c r="QXD85" s="306"/>
      <c r="QXE85" s="306"/>
      <c r="QXF85" s="306"/>
      <c r="QXG85" s="306"/>
      <c r="QXH85" s="306"/>
      <c r="QXI85" s="306"/>
      <c r="QXJ85" s="306"/>
      <c r="QXK85" s="306"/>
      <c r="QXL85" s="306"/>
      <c r="QXM85" s="306"/>
      <c r="QXN85" s="306"/>
      <c r="QXO85" s="306"/>
      <c r="QXP85" s="306"/>
      <c r="QXQ85" s="306"/>
      <c r="QXR85" s="306"/>
      <c r="QXS85" s="306"/>
      <c r="QXT85" s="306"/>
      <c r="QXU85" s="306"/>
      <c r="QXV85" s="306"/>
      <c r="QXW85" s="306"/>
      <c r="QXX85" s="306"/>
      <c r="QXY85" s="306"/>
      <c r="QXZ85" s="306"/>
      <c r="QYA85" s="306"/>
      <c r="QYB85" s="306"/>
      <c r="QYC85" s="306"/>
      <c r="QYD85" s="306"/>
      <c r="QYE85" s="306"/>
      <c r="QYF85" s="306"/>
      <c r="QYG85" s="306"/>
      <c r="QYH85" s="306"/>
      <c r="QYI85" s="306"/>
      <c r="QYJ85" s="306"/>
      <c r="QYK85" s="306"/>
      <c r="QYL85" s="306"/>
      <c r="QYM85" s="306"/>
      <c r="QYN85" s="306"/>
      <c r="QYO85" s="306"/>
      <c r="QYP85" s="306"/>
      <c r="QYQ85" s="306"/>
      <c r="QYR85" s="306"/>
      <c r="QYS85" s="306"/>
      <c r="QYT85" s="306"/>
      <c r="QYU85" s="306"/>
      <c r="QYV85" s="306"/>
      <c r="QYW85" s="306"/>
      <c r="QYX85" s="306"/>
      <c r="QYY85" s="306"/>
      <c r="QYZ85" s="306"/>
      <c r="QZA85" s="306"/>
      <c r="QZB85" s="306"/>
      <c r="QZC85" s="306"/>
      <c r="QZD85" s="306"/>
      <c r="QZE85" s="306"/>
      <c r="QZF85" s="306"/>
      <c r="QZG85" s="306"/>
      <c r="QZH85" s="306"/>
      <c r="QZI85" s="306"/>
      <c r="QZJ85" s="306"/>
      <c r="QZK85" s="306"/>
      <c r="QZL85" s="306"/>
      <c r="QZM85" s="306"/>
      <c r="QZN85" s="306"/>
      <c r="QZO85" s="306"/>
      <c r="QZP85" s="306"/>
      <c r="QZQ85" s="306"/>
      <c r="QZR85" s="306"/>
      <c r="QZS85" s="306"/>
      <c r="QZT85" s="306"/>
      <c r="QZU85" s="306"/>
      <c r="QZV85" s="306"/>
      <c r="QZW85" s="306"/>
      <c r="QZX85" s="306"/>
      <c r="QZY85" s="306"/>
      <c r="QZZ85" s="306"/>
      <c r="RAA85" s="306"/>
      <c r="RAB85" s="306"/>
      <c r="RAC85" s="306"/>
      <c r="RAD85" s="306"/>
      <c r="RAE85" s="306"/>
      <c r="RAF85" s="306"/>
      <c r="RAG85" s="306"/>
      <c r="RAH85" s="306"/>
      <c r="RAI85" s="306"/>
      <c r="RAJ85" s="306"/>
      <c r="RAK85" s="306"/>
      <c r="RAL85" s="306"/>
      <c r="RAM85" s="306"/>
      <c r="RAN85" s="306"/>
      <c r="RAO85" s="306"/>
      <c r="RAP85" s="306"/>
      <c r="RAQ85" s="306"/>
      <c r="RAR85" s="306"/>
      <c r="RAS85" s="306"/>
      <c r="RAT85" s="306"/>
      <c r="RAU85" s="306"/>
      <c r="RAV85" s="306"/>
      <c r="RAW85" s="306"/>
      <c r="RAX85" s="306"/>
      <c r="RAY85" s="306"/>
      <c r="RAZ85" s="306"/>
      <c r="RBA85" s="306"/>
      <c r="RBB85" s="306"/>
      <c r="RBC85" s="306"/>
      <c r="RBD85" s="306"/>
      <c r="RBE85" s="306"/>
      <c r="RBF85" s="306"/>
      <c r="RBG85" s="306"/>
      <c r="RBH85" s="306"/>
      <c r="RBI85" s="306"/>
      <c r="RBJ85" s="306"/>
      <c r="RBK85" s="306"/>
      <c r="RBL85" s="306"/>
      <c r="RBM85" s="306"/>
      <c r="RBN85" s="306"/>
      <c r="RBO85" s="306"/>
      <c r="RBP85" s="306"/>
      <c r="RBQ85" s="306"/>
      <c r="RBR85" s="306"/>
      <c r="RBS85" s="306"/>
      <c r="RBT85" s="306"/>
      <c r="RBU85" s="306"/>
      <c r="RBV85" s="306"/>
      <c r="RBW85" s="306"/>
      <c r="RBX85" s="306"/>
      <c r="RBY85" s="306"/>
      <c r="RBZ85" s="306"/>
      <c r="RCA85" s="306"/>
      <c r="RCB85" s="306"/>
      <c r="RCC85" s="306"/>
      <c r="RCD85" s="306"/>
      <c r="RCE85" s="306"/>
      <c r="RCF85" s="306"/>
      <c r="RCG85" s="306"/>
      <c r="RCH85" s="306"/>
      <c r="RCI85" s="306"/>
      <c r="RCJ85" s="306"/>
      <c r="RCK85" s="306"/>
      <c r="RCL85" s="306"/>
      <c r="RCM85" s="306"/>
      <c r="RCN85" s="306"/>
      <c r="RCO85" s="306"/>
      <c r="RCP85" s="306"/>
      <c r="RCQ85" s="306"/>
      <c r="RCR85" s="306"/>
      <c r="RCS85" s="306"/>
      <c r="RCT85" s="306"/>
      <c r="RCU85" s="306"/>
      <c r="RCV85" s="306"/>
      <c r="RCW85" s="306"/>
      <c r="RCX85" s="306"/>
      <c r="RCY85" s="306"/>
      <c r="RCZ85" s="306"/>
      <c r="RDA85" s="306"/>
      <c r="RDB85" s="306"/>
      <c r="RDC85" s="306"/>
      <c r="RDD85" s="306"/>
      <c r="RDE85" s="306"/>
      <c r="RDF85" s="306"/>
      <c r="RDG85" s="306"/>
      <c r="RDH85" s="306"/>
      <c r="RDI85" s="306"/>
      <c r="RDJ85" s="306"/>
      <c r="RDK85" s="306"/>
      <c r="RDL85" s="306"/>
      <c r="RDM85" s="306"/>
      <c r="RDN85" s="306"/>
      <c r="RDO85" s="306"/>
      <c r="RDP85" s="306"/>
      <c r="RDQ85" s="306"/>
      <c r="RDR85" s="306"/>
      <c r="RDS85" s="306"/>
      <c r="RDT85" s="306"/>
      <c r="RDU85" s="306"/>
      <c r="RDV85" s="306"/>
      <c r="RDW85" s="306"/>
      <c r="RDX85" s="306"/>
      <c r="RDY85" s="306"/>
      <c r="RDZ85" s="306"/>
      <c r="REA85" s="306"/>
      <c r="REB85" s="306"/>
      <c r="REC85" s="306"/>
      <c r="RED85" s="306"/>
      <c r="REE85" s="306"/>
      <c r="REF85" s="306"/>
      <c r="REG85" s="306"/>
      <c r="REH85" s="306"/>
      <c r="REI85" s="306"/>
      <c r="REJ85" s="306"/>
      <c r="REK85" s="306"/>
      <c r="REL85" s="306"/>
      <c r="REM85" s="306"/>
      <c r="REN85" s="306"/>
      <c r="REO85" s="306"/>
      <c r="REP85" s="306"/>
      <c r="REQ85" s="306"/>
      <c r="RER85" s="306"/>
      <c r="RES85" s="306"/>
      <c r="RET85" s="306"/>
      <c r="REU85" s="306"/>
      <c r="REV85" s="306"/>
      <c r="REW85" s="306"/>
      <c r="REX85" s="306"/>
      <c r="REY85" s="306"/>
      <c r="REZ85" s="306"/>
      <c r="RFA85" s="306"/>
      <c r="RFB85" s="306"/>
      <c r="RFC85" s="306"/>
      <c r="RFD85" s="306"/>
      <c r="RFE85" s="306"/>
      <c r="RFF85" s="306"/>
      <c r="RFG85" s="306"/>
      <c r="RFH85" s="306"/>
      <c r="RFI85" s="306"/>
      <c r="RFJ85" s="306"/>
      <c r="RFK85" s="306"/>
      <c r="RFL85" s="306"/>
      <c r="RFM85" s="306"/>
      <c r="RFN85" s="306"/>
      <c r="RFO85" s="306"/>
      <c r="RFP85" s="306"/>
      <c r="RFQ85" s="306"/>
      <c r="RFR85" s="306"/>
      <c r="RFS85" s="306"/>
      <c r="RFT85" s="306"/>
      <c r="RFU85" s="306"/>
      <c r="RFV85" s="306"/>
      <c r="RFW85" s="306"/>
      <c r="RFX85" s="306"/>
      <c r="RFY85" s="306"/>
      <c r="RFZ85" s="306"/>
      <c r="RGA85" s="306"/>
      <c r="RGB85" s="306"/>
      <c r="RGC85" s="306"/>
      <c r="RGD85" s="306"/>
      <c r="RGE85" s="306"/>
      <c r="RGF85" s="306"/>
      <c r="RGG85" s="306"/>
      <c r="RGH85" s="306"/>
      <c r="RGI85" s="306"/>
      <c r="RGJ85" s="306"/>
      <c r="RGK85" s="306"/>
      <c r="RGL85" s="306"/>
      <c r="RGM85" s="306"/>
      <c r="RGN85" s="306"/>
      <c r="RGO85" s="306"/>
      <c r="RGP85" s="306"/>
      <c r="RGQ85" s="306"/>
      <c r="RGR85" s="306"/>
      <c r="RGS85" s="306"/>
      <c r="RGT85" s="306"/>
      <c r="RGU85" s="306"/>
      <c r="RGV85" s="306"/>
      <c r="RGW85" s="306"/>
      <c r="RGX85" s="306"/>
      <c r="RGY85" s="306"/>
      <c r="RGZ85" s="306"/>
      <c r="RHA85" s="306"/>
      <c r="RHB85" s="306"/>
      <c r="RHC85" s="306"/>
      <c r="RHD85" s="306"/>
      <c r="RHE85" s="306"/>
      <c r="RHF85" s="306"/>
      <c r="RHG85" s="306"/>
      <c r="RHH85" s="306"/>
      <c r="RHI85" s="306"/>
      <c r="RHJ85" s="306"/>
      <c r="RHK85" s="306"/>
      <c r="RHL85" s="306"/>
      <c r="RHM85" s="306"/>
      <c r="RHN85" s="306"/>
      <c r="RHO85" s="306"/>
      <c r="RHP85" s="306"/>
      <c r="RHQ85" s="306"/>
      <c r="RHR85" s="306"/>
      <c r="RHS85" s="306"/>
      <c r="RHT85" s="306"/>
      <c r="RHU85" s="306"/>
      <c r="RHV85" s="306"/>
      <c r="RHW85" s="306"/>
      <c r="RHX85" s="306"/>
      <c r="RHY85" s="306"/>
      <c r="RHZ85" s="306"/>
      <c r="RIA85" s="306"/>
      <c r="RIB85" s="306"/>
      <c r="RIC85" s="306"/>
      <c r="RID85" s="306"/>
      <c r="RIE85" s="306"/>
      <c r="RIF85" s="306"/>
      <c r="RIG85" s="306"/>
      <c r="RIH85" s="306"/>
      <c r="RII85" s="306"/>
      <c r="RIJ85" s="306"/>
      <c r="RIK85" s="306"/>
      <c r="RIL85" s="306"/>
      <c r="RIM85" s="306"/>
      <c r="RIN85" s="306"/>
      <c r="RIO85" s="306"/>
      <c r="RIP85" s="306"/>
      <c r="RIQ85" s="306"/>
      <c r="RIR85" s="306"/>
      <c r="RIS85" s="306"/>
      <c r="RIT85" s="306"/>
      <c r="RIU85" s="306"/>
      <c r="RIV85" s="306"/>
      <c r="RIW85" s="306"/>
      <c r="RIX85" s="306"/>
      <c r="RIY85" s="306"/>
      <c r="RIZ85" s="306"/>
      <c r="RJA85" s="306"/>
      <c r="RJB85" s="306"/>
      <c r="RJC85" s="306"/>
      <c r="RJD85" s="306"/>
      <c r="RJE85" s="306"/>
      <c r="RJF85" s="306"/>
      <c r="RJG85" s="306"/>
      <c r="RJH85" s="306"/>
      <c r="RJI85" s="306"/>
      <c r="RJJ85" s="306"/>
      <c r="RJK85" s="306"/>
      <c r="RJL85" s="306"/>
      <c r="RJM85" s="306"/>
      <c r="RJN85" s="306"/>
      <c r="RJO85" s="306"/>
      <c r="RJP85" s="306"/>
      <c r="RJQ85" s="306"/>
      <c r="RJR85" s="306"/>
      <c r="RJS85" s="306"/>
      <c r="RJT85" s="306"/>
      <c r="RJU85" s="306"/>
      <c r="RJV85" s="306"/>
      <c r="RJW85" s="306"/>
      <c r="RJX85" s="306"/>
      <c r="RJY85" s="306"/>
      <c r="RJZ85" s="306"/>
      <c r="RKA85" s="306"/>
      <c r="RKB85" s="306"/>
      <c r="RKC85" s="306"/>
      <c r="RKD85" s="306"/>
      <c r="RKE85" s="306"/>
      <c r="RKF85" s="306"/>
      <c r="RKG85" s="306"/>
      <c r="RKH85" s="306"/>
      <c r="RKI85" s="306"/>
      <c r="RKJ85" s="306"/>
      <c r="RKK85" s="306"/>
      <c r="RKL85" s="306"/>
      <c r="RKM85" s="306"/>
      <c r="RKN85" s="306"/>
      <c r="RKO85" s="306"/>
      <c r="RKP85" s="306"/>
      <c r="RKQ85" s="306"/>
      <c r="RKR85" s="306"/>
      <c r="RKS85" s="306"/>
      <c r="RKT85" s="306"/>
      <c r="RKU85" s="306"/>
      <c r="RKV85" s="306"/>
      <c r="RKW85" s="306"/>
      <c r="RKX85" s="306"/>
      <c r="RKY85" s="306"/>
      <c r="RKZ85" s="306"/>
      <c r="RLA85" s="306"/>
      <c r="RLB85" s="306"/>
      <c r="RLC85" s="306"/>
      <c r="RLD85" s="306"/>
      <c r="RLE85" s="306"/>
      <c r="RLF85" s="306"/>
      <c r="RLG85" s="306"/>
      <c r="RLH85" s="306"/>
      <c r="RLI85" s="306"/>
      <c r="RLJ85" s="306"/>
      <c r="RLK85" s="306"/>
      <c r="RLL85" s="306"/>
      <c r="RLM85" s="306"/>
      <c r="RLN85" s="306"/>
      <c r="RLO85" s="306"/>
      <c r="RLP85" s="306"/>
      <c r="RLQ85" s="306"/>
      <c r="RLR85" s="306"/>
      <c r="RLS85" s="306"/>
      <c r="RLT85" s="306"/>
      <c r="RLU85" s="306"/>
      <c r="RLV85" s="306"/>
      <c r="RLW85" s="306"/>
      <c r="RLX85" s="306"/>
      <c r="RLY85" s="306"/>
      <c r="RLZ85" s="306"/>
      <c r="RMA85" s="306"/>
      <c r="RMB85" s="306"/>
      <c r="RMC85" s="306"/>
      <c r="RMD85" s="306"/>
      <c r="RME85" s="306"/>
      <c r="RMF85" s="306"/>
      <c r="RMG85" s="306"/>
      <c r="RMH85" s="306"/>
      <c r="RMI85" s="306"/>
      <c r="RMJ85" s="306"/>
      <c r="RMK85" s="306"/>
      <c r="RML85" s="306"/>
      <c r="RMM85" s="306"/>
      <c r="RMN85" s="306"/>
      <c r="RMO85" s="306"/>
      <c r="RMP85" s="306"/>
      <c r="RMQ85" s="306"/>
      <c r="RMR85" s="306"/>
      <c r="RMS85" s="306"/>
      <c r="RMT85" s="306"/>
      <c r="RMU85" s="306"/>
      <c r="RMV85" s="306"/>
      <c r="RMW85" s="306"/>
      <c r="RMX85" s="306"/>
      <c r="RMY85" s="306"/>
      <c r="RMZ85" s="306"/>
      <c r="RNA85" s="306"/>
      <c r="RNB85" s="306"/>
      <c r="RNC85" s="306"/>
      <c r="RND85" s="306"/>
      <c r="RNE85" s="306"/>
      <c r="RNF85" s="306"/>
      <c r="RNG85" s="306"/>
      <c r="RNH85" s="306"/>
      <c r="RNI85" s="306"/>
      <c r="RNJ85" s="306"/>
      <c r="RNK85" s="306"/>
      <c r="RNL85" s="306"/>
      <c r="RNM85" s="306"/>
      <c r="RNN85" s="306"/>
      <c r="RNO85" s="306"/>
      <c r="RNP85" s="306"/>
      <c r="RNQ85" s="306"/>
      <c r="RNR85" s="306"/>
      <c r="RNS85" s="306"/>
      <c r="RNT85" s="306"/>
      <c r="RNU85" s="306"/>
      <c r="RNV85" s="306"/>
      <c r="RNW85" s="306"/>
      <c r="RNX85" s="306"/>
      <c r="RNY85" s="306"/>
      <c r="RNZ85" s="306"/>
      <c r="ROA85" s="306"/>
      <c r="ROB85" s="306"/>
      <c r="ROC85" s="306"/>
      <c r="ROD85" s="306"/>
      <c r="ROE85" s="306"/>
      <c r="ROF85" s="306"/>
      <c r="ROG85" s="306"/>
      <c r="ROH85" s="306"/>
      <c r="ROI85" s="306"/>
      <c r="ROJ85" s="306"/>
      <c r="ROK85" s="306"/>
      <c r="ROL85" s="306"/>
      <c r="ROM85" s="306"/>
      <c r="RON85" s="306"/>
      <c r="ROO85" s="306"/>
      <c r="ROP85" s="306"/>
      <c r="ROQ85" s="306"/>
      <c r="ROR85" s="306"/>
      <c r="ROS85" s="306"/>
      <c r="ROT85" s="306"/>
      <c r="ROU85" s="306"/>
      <c r="ROV85" s="306"/>
      <c r="ROW85" s="306"/>
      <c r="ROX85" s="306"/>
      <c r="ROY85" s="306"/>
      <c r="ROZ85" s="306"/>
      <c r="RPA85" s="306"/>
      <c r="RPB85" s="306"/>
      <c r="RPC85" s="306"/>
      <c r="RPD85" s="306"/>
      <c r="RPE85" s="306"/>
      <c r="RPF85" s="306"/>
      <c r="RPG85" s="306"/>
      <c r="RPH85" s="306"/>
      <c r="RPI85" s="306"/>
      <c r="RPJ85" s="306"/>
      <c r="RPK85" s="306"/>
      <c r="RPL85" s="306"/>
      <c r="RPM85" s="306"/>
      <c r="RPN85" s="306"/>
      <c r="RPO85" s="306"/>
      <c r="RPP85" s="306"/>
      <c r="RPQ85" s="306"/>
      <c r="RPR85" s="306"/>
      <c r="RPS85" s="306"/>
      <c r="RPT85" s="306"/>
      <c r="RPU85" s="306"/>
      <c r="RPV85" s="306"/>
      <c r="RPW85" s="306"/>
      <c r="RPX85" s="306"/>
      <c r="RPY85" s="306"/>
      <c r="RPZ85" s="306"/>
      <c r="RQA85" s="306"/>
      <c r="RQB85" s="306"/>
      <c r="RQC85" s="306"/>
      <c r="RQD85" s="306"/>
      <c r="RQE85" s="306"/>
      <c r="RQF85" s="306"/>
      <c r="RQG85" s="306"/>
      <c r="RQH85" s="306"/>
      <c r="RQI85" s="306"/>
      <c r="RQJ85" s="306"/>
      <c r="RQK85" s="306"/>
      <c r="RQL85" s="306"/>
      <c r="RQM85" s="306"/>
      <c r="RQN85" s="306"/>
      <c r="RQO85" s="306"/>
      <c r="RQP85" s="306"/>
      <c r="RQQ85" s="306"/>
      <c r="RQR85" s="306"/>
      <c r="RQS85" s="306"/>
      <c r="RQT85" s="306"/>
      <c r="RQU85" s="306"/>
      <c r="RQV85" s="306"/>
      <c r="RQW85" s="306"/>
      <c r="RQX85" s="306"/>
      <c r="RQY85" s="306"/>
      <c r="RQZ85" s="306"/>
      <c r="RRA85" s="306"/>
      <c r="RRB85" s="306"/>
      <c r="RRC85" s="306"/>
      <c r="RRD85" s="306"/>
      <c r="RRE85" s="306"/>
      <c r="RRF85" s="306"/>
      <c r="RRG85" s="306"/>
      <c r="RRH85" s="306"/>
      <c r="RRI85" s="306"/>
      <c r="RRJ85" s="306"/>
      <c r="RRK85" s="306"/>
      <c r="RRL85" s="306"/>
      <c r="RRM85" s="306"/>
      <c r="RRN85" s="306"/>
      <c r="RRO85" s="306"/>
      <c r="RRP85" s="306"/>
      <c r="RRQ85" s="306"/>
      <c r="RRR85" s="306"/>
      <c r="RRS85" s="306"/>
      <c r="RRT85" s="306"/>
      <c r="RRU85" s="306"/>
      <c r="RRV85" s="306"/>
      <c r="RRW85" s="306"/>
      <c r="RRX85" s="306"/>
      <c r="RRY85" s="306"/>
      <c r="RRZ85" s="306"/>
      <c r="RSA85" s="306"/>
      <c r="RSB85" s="306"/>
      <c r="RSC85" s="306"/>
      <c r="RSD85" s="306"/>
      <c r="RSE85" s="306"/>
      <c r="RSF85" s="306"/>
      <c r="RSG85" s="306"/>
      <c r="RSH85" s="306"/>
      <c r="RSI85" s="306"/>
      <c r="RSJ85" s="306"/>
      <c r="RSK85" s="306"/>
      <c r="RSL85" s="306"/>
      <c r="RSM85" s="306"/>
      <c r="RSN85" s="306"/>
      <c r="RSO85" s="306"/>
      <c r="RSP85" s="306"/>
      <c r="RSQ85" s="306"/>
      <c r="RSR85" s="306"/>
      <c r="RSS85" s="306"/>
      <c r="RST85" s="306"/>
      <c r="RSU85" s="306"/>
      <c r="RSV85" s="306"/>
      <c r="RSW85" s="306"/>
      <c r="RSX85" s="306"/>
      <c r="RSY85" s="306"/>
      <c r="RSZ85" s="306"/>
      <c r="RTA85" s="306"/>
      <c r="RTB85" s="306"/>
      <c r="RTC85" s="306"/>
      <c r="RTD85" s="306"/>
      <c r="RTE85" s="306"/>
      <c r="RTF85" s="306"/>
      <c r="RTG85" s="306"/>
      <c r="RTH85" s="306"/>
      <c r="RTI85" s="306"/>
      <c r="RTJ85" s="306"/>
      <c r="RTK85" s="306"/>
      <c r="RTL85" s="306"/>
      <c r="RTM85" s="306"/>
      <c r="RTN85" s="306"/>
      <c r="RTO85" s="306"/>
      <c r="RTP85" s="306"/>
      <c r="RTQ85" s="306"/>
      <c r="RTR85" s="306"/>
      <c r="RTS85" s="306"/>
      <c r="RTT85" s="306"/>
      <c r="RTU85" s="306"/>
      <c r="RTV85" s="306"/>
      <c r="RTW85" s="306"/>
      <c r="RTX85" s="306"/>
      <c r="RTY85" s="306"/>
      <c r="RTZ85" s="306"/>
      <c r="RUA85" s="306"/>
      <c r="RUB85" s="306"/>
      <c r="RUC85" s="306"/>
      <c r="RUD85" s="306"/>
      <c r="RUE85" s="306"/>
      <c r="RUF85" s="306"/>
      <c r="RUG85" s="306"/>
      <c r="RUH85" s="306"/>
      <c r="RUI85" s="306"/>
      <c r="RUJ85" s="306"/>
      <c r="RUK85" s="306"/>
      <c r="RUL85" s="306"/>
      <c r="RUM85" s="306"/>
      <c r="RUN85" s="306"/>
      <c r="RUO85" s="306"/>
      <c r="RUP85" s="306"/>
      <c r="RUQ85" s="306"/>
      <c r="RUR85" s="306"/>
      <c r="RUS85" s="306"/>
      <c r="RUT85" s="306"/>
      <c r="RUU85" s="306"/>
      <c r="RUV85" s="306"/>
      <c r="RUW85" s="306"/>
      <c r="RUX85" s="306"/>
      <c r="RUY85" s="306"/>
      <c r="RUZ85" s="306"/>
      <c r="RVA85" s="306"/>
      <c r="RVB85" s="306"/>
      <c r="RVC85" s="306"/>
      <c r="RVD85" s="306"/>
      <c r="RVE85" s="306"/>
      <c r="RVF85" s="306"/>
      <c r="RVG85" s="306"/>
      <c r="RVH85" s="306"/>
      <c r="RVI85" s="306"/>
      <c r="RVJ85" s="306"/>
      <c r="RVK85" s="306"/>
      <c r="RVL85" s="306"/>
      <c r="RVM85" s="306"/>
      <c r="RVN85" s="306"/>
      <c r="RVO85" s="306"/>
      <c r="RVP85" s="306"/>
      <c r="RVQ85" s="306"/>
      <c r="RVR85" s="306"/>
      <c r="RVS85" s="306"/>
      <c r="RVT85" s="306"/>
      <c r="RVU85" s="306"/>
      <c r="RVV85" s="306"/>
      <c r="RVW85" s="306"/>
      <c r="RVX85" s="306"/>
      <c r="RVY85" s="306"/>
      <c r="RVZ85" s="306"/>
      <c r="RWA85" s="306"/>
      <c r="RWB85" s="306"/>
      <c r="RWC85" s="306"/>
      <c r="RWD85" s="306"/>
      <c r="RWE85" s="306"/>
      <c r="RWF85" s="306"/>
      <c r="RWG85" s="306"/>
      <c r="RWH85" s="306"/>
      <c r="RWI85" s="306"/>
      <c r="RWJ85" s="306"/>
      <c r="RWK85" s="306"/>
      <c r="RWL85" s="306"/>
      <c r="RWM85" s="306"/>
      <c r="RWN85" s="306"/>
      <c r="RWO85" s="306"/>
      <c r="RWP85" s="306"/>
      <c r="RWQ85" s="306"/>
      <c r="RWR85" s="306"/>
      <c r="RWS85" s="306"/>
      <c r="RWT85" s="306"/>
      <c r="RWU85" s="306"/>
      <c r="RWV85" s="306"/>
      <c r="RWW85" s="306"/>
      <c r="RWX85" s="306"/>
      <c r="RWY85" s="306"/>
      <c r="RWZ85" s="306"/>
      <c r="RXA85" s="306"/>
      <c r="RXB85" s="306"/>
      <c r="RXC85" s="306"/>
      <c r="RXD85" s="306"/>
      <c r="RXE85" s="306"/>
      <c r="RXF85" s="306"/>
      <c r="RXG85" s="306"/>
      <c r="RXH85" s="306"/>
      <c r="RXI85" s="306"/>
      <c r="RXJ85" s="306"/>
      <c r="RXK85" s="306"/>
      <c r="RXL85" s="306"/>
      <c r="RXM85" s="306"/>
      <c r="RXN85" s="306"/>
      <c r="RXO85" s="306"/>
      <c r="RXP85" s="306"/>
      <c r="RXQ85" s="306"/>
      <c r="RXR85" s="306"/>
      <c r="RXS85" s="306"/>
      <c r="RXT85" s="306"/>
      <c r="RXU85" s="306"/>
      <c r="RXV85" s="306"/>
      <c r="RXW85" s="306"/>
      <c r="RXX85" s="306"/>
      <c r="RXY85" s="306"/>
      <c r="RXZ85" s="306"/>
      <c r="RYA85" s="306"/>
      <c r="RYB85" s="306"/>
      <c r="RYC85" s="306"/>
      <c r="RYD85" s="306"/>
      <c r="RYE85" s="306"/>
      <c r="RYF85" s="306"/>
      <c r="RYG85" s="306"/>
      <c r="RYH85" s="306"/>
      <c r="RYI85" s="306"/>
      <c r="RYJ85" s="306"/>
      <c r="RYK85" s="306"/>
      <c r="RYL85" s="306"/>
      <c r="RYM85" s="306"/>
      <c r="RYN85" s="306"/>
      <c r="RYO85" s="306"/>
      <c r="RYP85" s="306"/>
      <c r="RYQ85" s="306"/>
      <c r="RYR85" s="306"/>
      <c r="RYS85" s="306"/>
      <c r="RYT85" s="306"/>
      <c r="RYU85" s="306"/>
      <c r="RYV85" s="306"/>
      <c r="RYW85" s="306"/>
      <c r="RYX85" s="306"/>
      <c r="RYY85" s="306"/>
      <c r="RYZ85" s="306"/>
      <c r="RZA85" s="306"/>
      <c r="RZB85" s="306"/>
      <c r="RZC85" s="306"/>
      <c r="RZD85" s="306"/>
      <c r="RZE85" s="306"/>
      <c r="RZF85" s="306"/>
      <c r="RZG85" s="306"/>
      <c r="RZH85" s="306"/>
      <c r="RZI85" s="306"/>
      <c r="RZJ85" s="306"/>
      <c r="RZK85" s="306"/>
      <c r="RZL85" s="306"/>
      <c r="RZM85" s="306"/>
      <c r="RZN85" s="306"/>
      <c r="RZO85" s="306"/>
      <c r="RZP85" s="306"/>
      <c r="RZQ85" s="306"/>
      <c r="RZR85" s="306"/>
      <c r="RZS85" s="306"/>
      <c r="RZT85" s="306"/>
      <c r="RZU85" s="306"/>
      <c r="RZV85" s="306"/>
      <c r="RZW85" s="306"/>
      <c r="RZX85" s="306"/>
      <c r="RZY85" s="306"/>
      <c r="RZZ85" s="306"/>
      <c r="SAA85" s="306"/>
      <c r="SAB85" s="306"/>
      <c r="SAC85" s="306"/>
      <c r="SAD85" s="306"/>
      <c r="SAE85" s="306"/>
      <c r="SAF85" s="306"/>
      <c r="SAG85" s="306"/>
      <c r="SAH85" s="306"/>
      <c r="SAI85" s="306"/>
      <c r="SAJ85" s="306"/>
      <c r="SAK85" s="306"/>
      <c r="SAL85" s="306"/>
      <c r="SAM85" s="306"/>
      <c r="SAN85" s="306"/>
      <c r="SAO85" s="306"/>
      <c r="SAP85" s="306"/>
      <c r="SAQ85" s="306"/>
      <c r="SAR85" s="306"/>
      <c r="SAS85" s="306"/>
      <c r="SAT85" s="306"/>
      <c r="SAU85" s="306"/>
      <c r="SAV85" s="306"/>
      <c r="SAW85" s="306"/>
      <c r="SAX85" s="306"/>
      <c r="SAY85" s="306"/>
      <c r="SAZ85" s="306"/>
      <c r="SBA85" s="306"/>
      <c r="SBB85" s="306"/>
      <c r="SBC85" s="306"/>
      <c r="SBD85" s="306"/>
      <c r="SBE85" s="306"/>
      <c r="SBF85" s="306"/>
      <c r="SBG85" s="306"/>
      <c r="SBH85" s="306"/>
      <c r="SBI85" s="306"/>
      <c r="SBJ85" s="306"/>
      <c r="SBK85" s="306"/>
      <c r="SBL85" s="306"/>
      <c r="SBM85" s="306"/>
      <c r="SBN85" s="306"/>
      <c r="SBO85" s="306"/>
      <c r="SBP85" s="306"/>
      <c r="SBQ85" s="306"/>
      <c r="SBR85" s="306"/>
      <c r="SBS85" s="306"/>
      <c r="SBT85" s="306"/>
      <c r="SBU85" s="306"/>
      <c r="SBV85" s="306"/>
      <c r="SBW85" s="306"/>
      <c r="SBX85" s="306"/>
      <c r="SBY85" s="306"/>
      <c r="SBZ85" s="306"/>
      <c r="SCA85" s="306"/>
      <c r="SCB85" s="306"/>
      <c r="SCC85" s="306"/>
      <c r="SCD85" s="306"/>
      <c r="SCE85" s="306"/>
      <c r="SCF85" s="306"/>
      <c r="SCG85" s="306"/>
      <c r="SCH85" s="306"/>
      <c r="SCI85" s="306"/>
      <c r="SCJ85" s="306"/>
      <c r="SCK85" s="306"/>
      <c r="SCL85" s="306"/>
      <c r="SCM85" s="306"/>
      <c r="SCN85" s="306"/>
      <c r="SCO85" s="306"/>
      <c r="SCP85" s="306"/>
      <c r="SCQ85" s="306"/>
      <c r="SCR85" s="306"/>
      <c r="SCS85" s="306"/>
      <c r="SCT85" s="306"/>
      <c r="SCU85" s="306"/>
      <c r="SCV85" s="306"/>
      <c r="SCW85" s="306"/>
      <c r="SCX85" s="306"/>
      <c r="SCY85" s="306"/>
      <c r="SCZ85" s="306"/>
      <c r="SDA85" s="306"/>
      <c r="SDB85" s="306"/>
      <c r="SDC85" s="306"/>
      <c r="SDD85" s="306"/>
      <c r="SDE85" s="306"/>
      <c r="SDF85" s="306"/>
      <c r="SDG85" s="306"/>
      <c r="SDH85" s="306"/>
      <c r="SDI85" s="306"/>
      <c r="SDJ85" s="306"/>
      <c r="SDK85" s="306"/>
      <c r="SDL85" s="306"/>
      <c r="SDM85" s="306"/>
      <c r="SDN85" s="306"/>
      <c r="SDO85" s="306"/>
      <c r="SDP85" s="306"/>
      <c r="SDQ85" s="306"/>
      <c r="SDR85" s="306"/>
      <c r="SDS85" s="306"/>
      <c r="SDT85" s="306"/>
      <c r="SDU85" s="306"/>
      <c r="SDV85" s="306"/>
      <c r="SDW85" s="306"/>
      <c r="SDX85" s="306"/>
      <c r="SDY85" s="306"/>
      <c r="SDZ85" s="306"/>
      <c r="SEA85" s="306"/>
      <c r="SEB85" s="306"/>
      <c r="SEC85" s="306"/>
      <c r="SED85" s="306"/>
      <c r="SEE85" s="306"/>
      <c r="SEF85" s="306"/>
      <c r="SEG85" s="306"/>
      <c r="SEH85" s="306"/>
      <c r="SEI85" s="306"/>
      <c r="SEJ85" s="306"/>
      <c r="SEK85" s="306"/>
      <c r="SEL85" s="306"/>
      <c r="SEM85" s="306"/>
      <c r="SEN85" s="306"/>
      <c r="SEO85" s="306"/>
      <c r="SEP85" s="306"/>
      <c r="SEQ85" s="306"/>
      <c r="SER85" s="306"/>
      <c r="SES85" s="306"/>
      <c r="SET85" s="306"/>
      <c r="SEU85" s="306"/>
      <c r="SEV85" s="306"/>
      <c r="SEW85" s="306"/>
      <c r="SEX85" s="306"/>
      <c r="SEY85" s="306"/>
      <c r="SEZ85" s="306"/>
      <c r="SFA85" s="306"/>
      <c r="SFB85" s="306"/>
      <c r="SFC85" s="306"/>
      <c r="SFD85" s="306"/>
      <c r="SFE85" s="306"/>
      <c r="SFF85" s="306"/>
      <c r="SFG85" s="306"/>
      <c r="SFH85" s="306"/>
      <c r="SFI85" s="306"/>
      <c r="SFJ85" s="306"/>
      <c r="SFK85" s="306"/>
      <c r="SFL85" s="306"/>
      <c r="SFM85" s="306"/>
      <c r="SFN85" s="306"/>
      <c r="SFO85" s="306"/>
      <c r="SFP85" s="306"/>
      <c r="SFQ85" s="306"/>
      <c r="SFR85" s="306"/>
      <c r="SFS85" s="306"/>
      <c r="SFT85" s="306"/>
      <c r="SFU85" s="306"/>
      <c r="SFV85" s="306"/>
      <c r="SFW85" s="306"/>
      <c r="SFX85" s="306"/>
      <c r="SFY85" s="306"/>
      <c r="SFZ85" s="306"/>
      <c r="SGA85" s="306"/>
      <c r="SGB85" s="306"/>
      <c r="SGC85" s="306"/>
      <c r="SGD85" s="306"/>
      <c r="SGE85" s="306"/>
      <c r="SGF85" s="306"/>
      <c r="SGG85" s="306"/>
      <c r="SGH85" s="306"/>
      <c r="SGI85" s="306"/>
      <c r="SGJ85" s="306"/>
      <c r="SGK85" s="306"/>
      <c r="SGL85" s="306"/>
      <c r="SGM85" s="306"/>
      <c r="SGN85" s="306"/>
      <c r="SGO85" s="306"/>
      <c r="SGP85" s="306"/>
      <c r="SGQ85" s="306"/>
      <c r="SGR85" s="306"/>
      <c r="SGS85" s="306"/>
      <c r="SGT85" s="306"/>
      <c r="SGU85" s="306"/>
      <c r="SGV85" s="306"/>
      <c r="SGW85" s="306"/>
      <c r="SGX85" s="306"/>
      <c r="SGY85" s="306"/>
      <c r="SGZ85" s="306"/>
      <c r="SHA85" s="306"/>
      <c r="SHB85" s="306"/>
      <c r="SHC85" s="306"/>
      <c r="SHD85" s="306"/>
      <c r="SHE85" s="306"/>
      <c r="SHF85" s="306"/>
      <c r="SHG85" s="306"/>
      <c r="SHH85" s="306"/>
      <c r="SHI85" s="306"/>
      <c r="SHJ85" s="306"/>
      <c r="SHK85" s="306"/>
      <c r="SHL85" s="306"/>
      <c r="SHM85" s="306"/>
      <c r="SHN85" s="306"/>
      <c r="SHO85" s="306"/>
      <c r="SHP85" s="306"/>
      <c r="SHQ85" s="306"/>
      <c r="SHR85" s="306"/>
      <c r="SHS85" s="306"/>
      <c r="SHT85" s="306"/>
      <c r="SHU85" s="306"/>
      <c r="SHV85" s="306"/>
      <c r="SHW85" s="306"/>
      <c r="SHX85" s="306"/>
      <c r="SHY85" s="306"/>
      <c r="SHZ85" s="306"/>
      <c r="SIA85" s="306"/>
      <c r="SIB85" s="306"/>
      <c r="SIC85" s="306"/>
      <c r="SID85" s="306"/>
      <c r="SIE85" s="306"/>
      <c r="SIF85" s="306"/>
      <c r="SIG85" s="306"/>
      <c r="SIH85" s="306"/>
      <c r="SII85" s="306"/>
      <c r="SIJ85" s="306"/>
      <c r="SIK85" s="306"/>
      <c r="SIL85" s="306"/>
      <c r="SIM85" s="306"/>
      <c r="SIN85" s="306"/>
      <c r="SIO85" s="306"/>
      <c r="SIP85" s="306"/>
      <c r="SIQ85" s="306"/>
      <c r="SIR85" s="306"/>
      <c r="SIS85" s="306"/>
      <c r="SIT85" s="306"/>
      <c r="SIU85" s="306"/>
      <c r="SIV85" s="306"/>
      <c r="SIW85" s="306"/>
      <c r="SIX85" s="306"/>
      <c r="SIY85" s="306"/>
      <c r="SIZ85" s="306"/>
      <c r="SJA85" s="306"/>
      <c r="SJB85" s="306"/>
      <c r="SJC85" s="306"/>
      <c r="SJD85" s="306"/>
      <c r="SJE85" s="306"/>
      <c r="SJF85" s="306"/>
      <c r="SJG85" s="306"/>
      <c r="SJH85" s="306"/>
      <c r="SJI85" s="306"/>
      <c r="SJJ85" s="306"/>
      <c r="SJK85" s="306"/>
      <c r="SJL85" s="306"/>
      <c r="SJM85" s="306"/>
      <c r="SJN85" s="306"/>
      <c r="SJO85" s="306"/>
      <c r="SJP85" s="306"/>
      <c r="SJQ85" s="306"/>
      <c r="SJR85" s="306"/>
      <c r="SJS85" s="306"/>
      <c r="SJT85" s="306"/>
      <c r="SJU85" s="306"/>
      <c r="SJV85" s="306"/>
      <c r="SJW85" s="306"/>
      <c r="SJX85" s="306"/>
      <c r="SJY85" s="306"/>
      <c r="SJZ85" s="306"/>
      <c r="SKA85" s="306"/>
      <c r="SKB85" s="306"/>
      <c r="SKC85" s="306"/>
      <c r="SKD85" s="306"/>
      <c r="SKE85" s="306"/>
      <c r="SKF85" s="306"/>
      <c r="SKG85" s="306"/>
      <c r="SKH85" s="306"/>
      <c r="SKI85" s="306"/>
      <c r="SKJ85" s="306"/>
      <c r="SKK85" s="306"/>
      <c r="SKL85" s="306"/>
      <c r="SKM85" s="306"/>
      <c r="SKN85" s="306"/>
      <c r="SKO85" s="306"/>
      <c r="SKP85" s="306"/>
      <c r="SKQ85" s="306"/>
      <c r="SKR85" s="306"/>
      <c r="SKS85" s="306"/>
      <c r="SKT85" s="306"/>
      <c r="SKU85" s="306"/>
      <c r="SKV85" s="306"/>
      <c r="SKW85" s="306"/>
      <c r="SKX85" s="306"/>
      <c r="SKY85" s="306"/>
      <c r="SKZ85" s="306"/>
      <c r="SLA85" s="306"/>
      <c r="SLB85" s="306"/>
      <c r="SLC85" s="306"/>
      <c r="SLD85" s="306"/>
      <c r="SLE85" s="306"/>
      <c r="SLF85" s="306"/>
      <c r="SLG85" s="306"/>
      <c r="SLH85" s="306"/>
      <c r="SLI85" s="306"/>
      <c r="SLJ85" s="306"/>
      <c r="SLK85" s="306"/>
      <c r="SLL85" s="306"/>
      <c r="SLM85" s="306"/>
      <c r="SLN85" s="306"/>
      <c r="SLO85" s="306"/>
      <c r="SLP85" s="306"/>
      <c r="SLQ85" s="306"/>
      <c r="SLR85" s="306"/>
      <c r="SLS85" s="306"/>
      <c r="SLT85" s="306"/>
      <c r="SLU85" s="306"/>
      <c r="SLV85" s="306"/>
      <c r="SLW85" s="306"/>
      <c r="SLX85" s="306"/>
      <c r="SLY85" s="306"/>
      <c r="SLZ85" s="306"/>
      <c r="SMA85" s="306"/>
      <c r="SMB85" s="306"/>
      <c r="SMC85" s="306"/>
      <c r="SMD85" s="306"/>
      <c r="SME85" s="306"/>
      <c r="SMF85" s="306"/>
      <c r="SMG85" s="306"/>
      <c r="SMH85" s="306"/>
      <c r="SMI85" s="306"/>
      <c r="SMJ85" s="306"/>
      <c r="SMK85" s="306"/>
      <c r="SML85" s="306"/>
      <c r="SMM85" s="306"/>
      <c r="SMN85" s="306"/>
      <c r="SMO85" s="306"/>
      <c r="SMP85" s="306"/>
      <c r="SMQ85" s="306"/>
      <c r="SMR85" s="306"/>
      <c r="SMS85" s="306"/>
      <c r="SMT85" s="306"/>
      <c r="SMU85" s="306"/>
      <c r="SMV85" s="306"/>
      <c r="SMW85" s="306"/>
      <c r="SMX85" s="306"/>
      <c r="SMY85" s="306"/>
      <c r="SMZ85" s="306"/>
      <c r="SNA85" s="306"/>
      <c r="SNB85" s="306"/>
      <c r="SNC85" s="306"/>
      <c r="SND85" s="306"/>
      <c r="SNE85" s="306"/>
      <c r="SNF85" s="306"/>
      <c r="SNG85" s="306"/>
      <c r="SNH85" s="306"/>
      <c r="SNI85" s="306"/>
      <c r="SNJ85" s="306"/>
      <c r="SNK85" s="306"/>
      <c r="SNL85" s="306"/>
      <c r="SNM85" s="306"/>
      <c r="SNN85" s="306"/>
      <c r="SNO85" s="306"/>
      <c r="SNP85" s="306"/>
      <c r="SNQ85" s="306"/>
      <c r="SNR85" s="306"/>
      <c r="SNS85" s="306"/>
      <c r="SNT85" s="306"/>
      <c r="SNU85" s="306"/>
      <c r="SNV85" s="306"/>
      <c r="SNW85" s="306"/>
      <c r="SNX85" s="306"/>
      <c r="SNY85" s="306"/>
      <c r="SNZ85" s="306"/>
      <c r="SOA85" s="306"/>
      <c r="SOB85" s="306"/>
      <c r="SOC85" s="306"/>
      <c r="SOD85" s="306"/>
      <c r="SOE85" s="306"/>
      <c r="SOF85" s="306"/>
      <c r="SOG85" s="306"/>
      <c r="SOH85" s="306"/>
      <c r="SOI85" s="306"/>
      <c r="SOJ85" s="306"/>
      <c r="SOK85" s="306"/>
      <c r="SOL85" s="306"/>
      <c r="SOM85" s="306"/>
      <c r="SON85" s="306"/>
      <c r="SOO85" s="306"/>
      <c r="SOP85" s="306"/>
      <c r="SOQ85" s="306"/>
      <c r="SOR85" s="306"/>
      <c r="SOS85" s="306"/>
      <c r="SOT85" s="306"/>
      <c r="SOU85" s="306"/>
      <c r="SOV85" s="306"/>
      <c r="SOW85" s="306"/>
      <c r="SOX85" s="306"/>
      <c r="SOY85" s="306"/>
      <c r="SOZ85" s="306"/>
      <c r="SPA85" s="306"/>
      <c r="SPB85" s="306"/>
      <c r="SPC85" s="306"/>
      <c r="SPD85" s="306"/>
      <c r="SPE85" s="306"/>
      <c r="SPF85" s="306"/>
      <c r="SPG85" s="306"/>
      <c r="SPH85" s="306"/>
      <c r="SPI85" s="306"/>
      <c r="SPJ85" s="306"/>
      <c r="SPK85" s="306"/>
      <c r="SPL85" s="306"/>
      <c r="SPM85" s="306"/>
      <c r="SPN85" s="306"/>
      <c r="SPO85" s="306"/>
      <c r="SPP85" s="306"/>
      <c r="SPQ85" s="306"/>
      <c r="SPR85" s="306"/>
      <c r="SPS85" s="306"/>
      <c r="SPT85" s="306"/>
      <c r="SPU85" s="306"/>
      <c r="SPV85" s="306"/>
      <c r="SPW85" s="306"/>
      <c r="SPX85" s="306"/>
      <c r="SPY85" s="306"/>
      <c r="SPZ85" s="306"/>
      <c r="SQA85" s="306"/>
      <c r="SQB85" s="306"/>
      <c r="SQC85" s="306"/>
      <c r="SQD85" s="306"/>
      <c r="SQE85" s="306"/>
      <c r="SQF85" s="306"/>
      <c r="SQG85" s="306"/>
      <c r="SQH85" s="306"/>
      <c r="SQI85" s="306"/>
      <c r="SQJ85" s="306"/>
      <c r="SQK85" s="306"/>
      <c r="SQL85" s="306"/>
      <c r="SQM85" s="306"/>
      <c r="SQN85" s="306"/>
      <c r="SQO85" s="306"/>
      <c r="SQP85" s="306"/>
      <c r="SQQ85" s="306"/>
      <c r="SQR85" s="306"/>
      <c r="SQS85" s="306"/>
      <c r="SQT85" s="306"/>
      <c r="SQU85" s="306"/>
      <c r="SQV85" s="306"/>
      <c r="SQW85" s="306"/>
      <c r="SQX85" s="306"/>
      <c r="SQY85" s="306"/>
      <c r="SQZ85" s="306"/>
      <c r="SRA85" s="306"/>
      <c r="SRB85" s="306"/>
      <c r="SRC85" s="306"/>
      <c r="SRD85" s="306"/>
      <c r="SRE85" s="306"/>
      <c r="SRF85" s="306"/>
      <c r="SRG85" s="306"/>
      <c r="SRH85" s="306"/>
      <c r="SRI85" s="306"/>
      <c r="SRJ85" s="306"/>
      <c r="SRK85" s="306"/>
      <c r="SRL85" s="306"/>
      <c r="SRM85" s="306"/>
      <c r="SRN85" s="306"/>
      <c r="SRO85" s="306"/>
      <c r="SRP85" s="306"/>
      <c r="SRQ85" s="306"/>
      <c r="SRR85" s="306"/>
      <c r="SRS85" s="306"/>
      <c r="SRT85" s="306"/>
      <c r="SRU85" s="306"/>
      <c r="SRV85" s="306"/>
      <c r="SRW85" s="306"/>
      <c r="SRX85" s="306"/>
      <c r="SRY85" s="306"/>
      <c r="SRZ85" s="306"/>
      <c r="SSA85" s="306"/>
      <c r="SSB85" s="306"/>
      <c r="SSC85" s="306"/>
      <c r="SSD85" s="306"/>
      <c r="SSE85" s="306"/>
      <c r="SSF85" s="306"/>
      <c r="SSG85" s="306"/>
      <c r="SSH85" s="306"/>
      <c r="SSI85" s="306"/>
      <c r="SSJ85" s="306"/>
      <c r="SSK85" s="306"/>
      <c r="SSL85" s="306"/>
      <c r="SSM85" s="306"/>
      <c r="SSN85" s="306"/>
      <c r="SSO85" s="306"/>
      <c r="SSP85" s="306"/>
      <c r="SSQ85" s="306"/>
      <c r="SSR85" s="306"/>
      <c r="SSS85" s="306"/>
      <c r="SST85" s="306"/>
      <c r="SSU85" s="306"/>
      <c r="SSV85" s="306"/>
      <c r="SSW85" s="306"/>
      <c r="SSX85" s="306"/>
      <c r="SSY85" s="306"/>
      <c r="SSZ85" s="306"/>
      <c r="STA85" s="306"/>
      <c r="STB85" s="306"/>
      <c r="STC85" s="306"/>
      <c r="STD85" s="306"/>
      <c r="STE85" s="306"/>
      <c r="STF85" s="306"/>
      <c r="STG85" s="306"/>
      <c r="STH85" s="306"/>
      <c r="STI85" s="306"/>
      <c r="STJ85" s="306"/>
      <c r="STK85" s="306"/>
      <c r="STL85" s="306"/>
      <c r="STM85" s="306"/>
      <c r="STN85" s="306"/>
      <c r="STO85" s="306"/>
      <c r="STP85" s="306"/>
      <c r="STQ85" s="306"/>
      <c r="STR85" s="306"/>
      <c r="STS85" s="306"/>
      <c r="STT85" s="306"/>
      <c r="STU85" s="306"/>
      <c r="STV85" s="306"/>
      <c r="STW85" s="306"/>
      <c r="STX85" s="306"/>
      <c r="STY85" s="306"/>
      <c r="STZ85" s="306"/>
      <c r="SUA85" s="306"/>
      <c r="SUB85" s="306"/>
      <c r="SUC85" s="306"/>
      <c r="SUD85" s="306"/>
      <c r="SUE85" s="306"/>
      <c r="SUF85" s="306"/>
      <c r="SUG85" s="306"/>
      <c r="SUH85" s="306"/>
      <c r="SUI85" s="306"/>
      <c r="SUJ85" s="306"/>
      <c r="SUK85" s="306"/>
      <c r="SUL85" s="306"/>
      <c r="SUM85" s="306"/>
      <c r="SUN85" s="306"/>
      <c r="SUO85" s="306"/>
      <c r="SUP85" s="306"/>
      <c r="SUQ85" s="306"/>
      <c r="SUR85" s="306"/>
      <c r="SUS85" s="306"/>
      <c r="SUT85" s="306"/>
      <c r="SUU85" s="306"/>
      <c r="SUV85" s="306"/>
      <c r="SUW85" s="306"/>
      <c r="SUX85" s="306"/>
      <c r="SUY85" s="306"/>
      <c r="SUZ85" s="306"/>
      <c r="SVA85" s="306"/>
      <c r="SVB85" s="306"/>
      <c r="SVC85" s="306"/>
      <c r="SVD85" s="306"/>
      <c r="SVE85" s="306"/>
      <c r="SVF85" s="306"/>
      <c r="SVG85" s="306"/>
      <c r="SVH85" s="306"/>
      <c r="SVI85" s="306"/>
      <c r="SVJ85" s="306"/>
      <c r="SVK85" s="306"/>
      <c r="SVL85" s="306"/>
      <c r="SVM85" s="306"/>
      <c r="SVN85" s="306"/>
      <c r="SVO85" s="306"/>
      <c r="SVP85" s="306"/>
      <c r="SVQ85" s="306"/>
      <c r="SVR85" s="306"/>
      <c r="SVS85" s="306"/>
      <c r="SVT85" s="306"/>
      <c r="SVU85" s="306"/>
      <c r="SVV85" s="306"/>
      <c r="SVW85" s="306"/>
      <c r="SVX85" s="306"/>
      <c r="SVY85" s="306"/>
      <c r="SVZ85" s="306"/>
      <c r="SWA85" s="306"/>
      <c r="SWB85" s="306"/>
      <c r="SWC85" s="306"/>
      <c r="SWD85" s="306"/>
      <c r="SWE85" s="306"/>
      <c r="SWF85" s="306"/>
      <c r="SWG85" s="306"/>
      <c r="SWH85" s="306"/>
      <c r="SWI85" s="306"/>
      <c r="SWJ85" s="306"/>
      <c r="SWK85" s="306"/>
      <c r="SWL85" s="306"/>
      <c r="SWM85" s="306"/>
      <c r="SWN85" s="306"/>
      <c r="SWO85" s="306"/>
      <c r="SWP85" s="306"/>
      <c r="SWQ85" s="306"/>
      <c r="SWR85" s="306"/>
      <c r="SWS85" s="306"/>
      <c r="SWT85" s="306"/>
      <c r="SWU85" s="306"/>
      <c r="SWV85" s="306"/>
      <c r="SWW85" s="306"/>
      <c r="SWX85" s="306"/>
      <c r="SWY85" s="306"/>
      <c r="SWZ85" s="306"/>
      <c r="SXA85" s="306"/>
      <c r="SXB85" s="306"/>
      <c r="SXC85" s="306"/>
      <c r="SXD85" s="306"/>
      <c r="SXE85" s="306"/>
      <c r="SXF85" s="306"/>
      <c r="SXG85" s="306"/>
      <c r="SXH85" s="306"/>
      <c r="SXI85" s="306"/>
      <c r="SXJ85" s="306"/>
      <c r="SXK85" s="306"/>
      <c r="SXL85" s="306"/>
      <c r="SXM85" s="306"/>
      <c r="SXN85" s="306"/>
      <c r="SXO85" s="306"/>
      <c r="SXP85" s="306"/>
      <c r="SXQ85" s="306"/>
      <c r="SXR85" s="306"/>
      <c r="SXS85" s="306"/>
      <c r="SXT85" s="306"/>
      <c r="SXU85" s="306"/>
      <c r="SXV85" s="306"/>
      <c r="SXW85" s="306"/>
      <c r="SXX85" s="306"/>
      <c r="SXY85" s="306"/>
      <c r="SXZ85" s="306"/>
      <c r="SYA85" s="306"/>
      <c r="SYB85" s="306"/>
      <c r="SYC85" s="306"/>
      <c r="SYD85" s="306"/>
      <c r="SYE85" s="306"/>
      <c r="SYF85" s="306"/>
      <c r="SYG85" s="306"/>
      <c r="SYH85" s="306"/>
      <c r="SYI85" s="306"/>
      <c r="SYJ85" s="306"/>
      <c r="SYK85" s="306"/>
      <c r="SYL85" s="306"/>
      <c r="SYM85" s="306"/>
      <c r="SYN85" s="306"/>
      <c r="SYO85" s="306"/>
      <c r="SYP85" s="306"/>
      <c r="SYQ85" s="306"/>
      <c r="SYR85" s="306"/>
      <c r="SYS85" s="306"/>
      <c r="SYT85" s="306"/>
      <c r="SYU85" s="306"/>
      <c r="SYV85" s="306"/>
      <c r="SYW85" s="306"/>
      <c r="SYX85" s="306"/>
      <c r="SYY85" s="306"/>
      <c r="SYZ85" s="306"/>
      <c r="SZA85" s="306"/>
      <c r="SZB85" s="306"/>
      <c r="SZC85" s="306"/>
      <c r="SZD85" s="306"/>
      <c r="SZE85" s="306"/>
      <c r="SZF85" s="306"/>
      <c r="SZG85" s="306"/>
      <c r="SZH85" s="306"/>
      <c r="SZI85" s="306"/>
      <c r="SZJ85" s="306"/>
      <c r="SZK85" s="306"/>
      <c r="SZL85" s="306"/>
      <c r="SZM85" s="306"/>
      <c r="SZN85" s="306"/>
      <c r="SZO85" s="306"/>
      <c r="SZP85" s="306"/>
      <c r="SZQ85" s="306"/>
      <c r="SZR85" s="306"/>
      <c r="SZS85" s="306"/>
      <c r="SZT85" s="306"/>
      <c r="SZU85" s="306"/>
      <c r="SZV85" s="306"/>
      <c r="SZW85" s="306"/>
      <c r="SZX85" s="306"/>
      <c r="SZY85" s="306"/>
      <c r="SZZ85" s="306"/>
      <c r="TAA85" s="306"/>
      <c r="TAB85" s="306"/>
      <c r="TAC85" s="306"/>
      <c r="TAD85" s="306"/>
      <c r="TAE85" s="306"/>
      <c r="TAF85" s="306"/>
      <c r="TAG85" s="306"/>
      <c r="TAH85" s="306"/>
      <c r="TAI85" s="306"/>
      <c r="TAJ85" s="306"/>
      <c r="TAK85" s="306"/>
      <c r="TAL85" s="306"/>
      <c r="TAM85" s="306"/>
      <c r="TAN85" s="306"/>
      <c r="TAO85" s="306"/>
      <c r="TAP85" s="306"/>
      <c r="TAQ85" s="306"/>
      <c r="TAR85" s="306"/>
      <c r="TAS85" s="306"/>
      <c r="TAT85" s="306"/>
      <c r="TAU85" s="306"/>
      <c r="TAV85" s="306"/>
      <c r="TAW85" s="306"/>
      <c r="TAX85" s="306"/>
      <c r="TAY85" s="306"/>
      <c r="TAZ85" s="306"/>
      <c r="TBA85" s="306"/>
      <c r="TBB85" s="306"/>
      <c r="TBC85" s="306"/>
      <c r="TBD85" s="306"/>
      <c r="TBE85" s="306"/>
      <c r="TBF85" s="306"/>
      <c r="TBG85" s="306"/>
      <c r="TBH85" s="306"/>
      <c r="TBI85" s="306"/>
      <c r="TBJ85" s="306"/>
      <c r="TBK85" s="306"/>
      <c r="TBL85" s="306"/>
      <c r="TBM85" s="306"/>
      <c r="TBN85" s="306"/>
      <c r="TBO85" s="306"/>
      <c r="TBP85" s="306"/>
      <c r="TBQ85" s="306"/>
      <c r="TBR85" s="306"/>
      <c r="TBS85" s="306"/>
      <c r="TBT85" s="306"/>
      <c r="TBU85" s="306"/>
      <c r="TBV85" s="306"/>
      <c r="TBW85" s="306"/>
      <c r="TBX85" s="306"/>
      <c r="TBY85" s="306"/>
      <c r="TBZ85" s="306"/>
      <c r="TCA85" s="306"/>
      <c r="TCB85" s="306"/>
      <c r="TCC85" s="306"/>
      <c r="TCD85" s="306"/>
      <c r="TCE85" s="306"/>
      <c r="TCF85" s="306"/>
      <c r="TCG85" s="306"/>
      <c r="TCH85" s="306"/>
      <c r="TCI85" s="306"/>
      <c r="TCJ85" s="306"/>
      <c r="TCK85" s="306"/>
      <c r="TCL85" s="306"/>
      <c r="TCM85" s="306"/>
      <c r="TCN85" s="306"/>
      <c r="TCO85" s="306"/>
      <c r="TCP85" s="306"/>
      <c r="TCQ85" s="306"/>
      <c r="TCR85" s="306"/>
      <c r="TCS85" s="306"/>
      <c r="TCT85" s="306"/>
      <c r="TCU85" s="306"/>
      <c r="TCV85" s="306"/>
      <c r="TCW85" s="306"/>
      <c r="TCX85" s="306"/>
      <c r="TCY85" s="306"/>
      <c r="TCZ85" s="306"/>
      <c r="TDA85" s="306"/>
      <c r="TDB85" s="306"/>
      <c r="TDC85" s="306"/>
      <c r="TDD85" s="306"/>
      <c r="TDE85" s="306"/>
      <c r="TDF85" s="306"/>
      <c r="TDG85" s="306"/>
      <c r="TDH85" s="306"/>
      <c r="TDI85" s="306"/>
      <c r="TDJ85" s="306"/>
      <c r="TDK85" s="306"/>
      <c r="TDL85" s="306"/>
      <c r="TDM85" s="306"/>
      <c r="TDN85" s="306"/>
      <c r="TDO85" s="306"/>
      <c r="TDP85" s="306"/>
      <c r="TDQ85" s="306"/>
      <c r="TDR85" s="306"/>
      <c r="TDS85" s="306"/>
      <c r="TDT85" s="306"/>
      <c r="TDU85" s="306"/>
      <c r="TDV85" s="306"/>
      <c r="TDW85" s="306"/>
      <c r="TDX85" s="306"/>
      <c r="TDY85" s="306"/>
      <c r="TDZ85" s="306"/>
      <c r="TEA85" s="306"/>
      <c r="TEB85" s="306"/>
      <c r="TEC85" s="306"/>
      <c r="TED85" s="306"/>
      <c r="TEE85" s="306"/>
      <c r="TEF85" s="306"/>
      <c r="TEG85" s="306"/>
      <c r="TEH85" s="306"/>
      <c r="TEI85" s="306"/>
      <c r="TEJ85" s="306"/>
      <c r="TEK85" s="306"/>
      <c r="TEL85" s="306"/>
      <c r="TEM85" s="306"/>
      <c r="TEN85" s="306"/>
      <c r="TEO85" s="306"/>
      <c r="TEP85" s="306"/>
      <c r="TEQ85" s="306"/>
      <c r="TER85" s="306"/>
      <c r="TES85" s="306"/>
      <c r="TET85" s="306"/>
      <c r="TEU85" s="306"/>
      <c r="TEV85" s="306"/>
      <c r="TEW85" s="306"/>
      <c r="TEX85" s="306"/>
      <c r="TEY85" s="306"/>
      <c r="TEZ85" s="306"/>
      <c r="TFA85" s="306"/>
      <c r="TFB85" s="306"/>
      <c r="TFC85" s="306"/>
      <c r="TFD85" s="306"/>
      <c r="TFE85" s="306"/>
      <c r="TFF85" s="306"/>
      <c r="TFG85" s="306"/>
      <c r="TFH85" s="306"/>
      <c r="TFI85" s="306"/>
      <c r="TFJ85" s="306"/>
      <c r="TFK85" s="306"/>
      <c r="TFL85" s="306"/>
      <c r="TFM85" s="306"/>
      <c r="TFN85" s="306"/>
      <c r="TFO85" s="306"/>
      <c r="TFP85" s="306"/>
      <c r="TFQ85" s="306"/>
      <c r="TFR85" s="306"/>
      <c r="TFS85" s="306"/>
      <c r="TFT85" s="306"/>
      <c r="TFU85" s="306"/>
      <c r="TFV85" s="306"/>
      <c r="TFW85" s="306"/>
      <c r="TFX85" s="306"/>
      <c r="TFY85" s="306"/>
      <c r="TFZ85" s="306"/>
      <c r="TGA85" s="306"/>
      <c r="TGB85" s="306"/>
      <c r="TGC85" s="306"/>
      <c r="TGD85" s="306"/>
      <c r="TGE85" s="306"/>
      <c r="TGF85" s="306"/>
      <c r="TGG85" s="306"/>
      <c r="TGH85" s="306"/>
      <c r="TGI85" s="306"/>
      <c r="TGJ85" s="306"/>
      <c r="TGK85" s="306"/>
      <c r="TGL85" s="306"/>
      <c r="TGM85" s="306"/>
      <c r="TGN85" s="306"/>
      <c r="TGO85" s="306"/>
      <c r="TGP85" s="306"/>
      <c r="TGQ85" s="306"/>
      <c r="TGR85" s="306"/>
      <c r="TGS85" s="306"/>
      <c r="TGT85" s="306"/>
      <c r="TGU85" s="306"/>
      <c r="TGV85" s="306"/>
      <c r="TGW85" s="306"/>
      <c r="TGX85" s="306"/>
      <c r="TGY85" s="306"/>
      <c r="TGZ85" s="306"/>
      <c r="THA85" s="306"/>
      <c r="THB85" s="306"/>
      <c r="THC85" s="306"/>
      <c r="THD85" s="306"/>
      <c r="THE85" s="306"/>
      <c r="THF85" s="306"/>
      <c r="THG85" s="306"/>
      <c r="THH85" s="306"/>
      <c r="THI85" s="306"/>
      <c r="THJ85" s="306"/>
      <c r="THK85" s="306"/>
      <c r="THL85" s="306"/>
      <c r="THM85" s="306"/>
      <c r="THN85" s="306"/>
      <c r="THO85" s="306"/>
      <c r="THP85" s="306"/>
      <c r="THQ85" s="306"/>
      <c r="THR85" s="306"/>
      <c r="THS85" s="306"/>
      <c r="THT85" s="306"/>
      <c r="THU85" s="306"/>
      <c r="THV85" s="306"/>
      <c r="THW85" s="306"/>
      <c r="THX85" s="306"/>
      <c r="THY85" s="306"/>
      <c r="THZ85" s="306"/>
      <c r="TIA85" s="306"/>
      <c r="TIB85" s="306"/>
      <c r="TIC85" s="306"/>
      <c r="TID85" s="306"/>
      <c r="TIE85" s="306"/>
      <c r="TIF85" s="306"/>
      <c r="TIG85" s="306"/>
      <c r="TIH85" s="306"/>
      <c r="TII85" s="306"/>
      <c r="TIJ85" s="306"/>
      <c r="TIK85" s="306"/>
      <c r="TIL85" s="306"/>
      <c r="TIM85" s="306"/>
      <c r="TIN85" s="306"/>
      <c r="TIO85" s="306"/>
      <c r="TIP85" s="306"/>
      <c r="TIQ85" s="306"/>
      <c r="TIR85" s="306"/>
      <c r="TIS85" s="306"/>
      <c r="TIT85" s="306"/>
      <c r="TIU85" s="306"/>
      <c r="TIV85" s="306"/>
      <c r="TIW85" s="306"/>
      <c r="TIX85" s="306"/>
      <c r="TIY85" s="306"/>
      <c r="TIZ85" s="306"/>
      <c r="TJA85" s="306"/>
      <c r="TJB85" s="306"/>
      <c r="TJC85" s="306"/>
      <c r="TJD85" s="306"/>
      <c r="TJE85" s="306"/>
      <c r="TJF85" s="306"/>
      <c r="TJG85" s="306"/>
      <c r="TJH85" s="306"/>
      <c r="TJI85" s="306"/>
      <c r="TJJ85" s="306"/>
      <c r="TJK85" s="306"/>
      <c r="TJL85" s="306"/>
      <c r="TJM85" s="306"/>
      <c r="TJN85" s="306"/>
      <c r="TJO85" s="306"/>
      <c r="TJP85" s="306"/>
      <c r="TJQ85" s="306"/>
      <c r="TJR85" s="306"/>
      <c r="TJS85" s="306"/>
      <c r="TJT85" s="306"/>
      <c r="TJU85" s="306"/>
      <c r="TJV85" s="306"/>
      <c r="TJW85" s="306"/>
      <c r="TJX85" s="306"/>
      <c r="TJY85" s="306"/>
      <c r="TJZ85" s="306"/>
      <c r="TKA85" s="306"/>
      <c r="TKB85" s="306"/>
      <c r="TKC85" s="306"/>
      <c r="TKD85" s="306"/>
      <c r="TKE85" s="306"/>
      <c r="TKF85" s="306"/>
      <c r="TKG85" s="306"/>
      <c r="TKH85" s="306"/>
      <c r="TKI85" s="306"/>
      <c r="TKJ85" s="306"/>
      <c r="TKK85" s="306"/>
      <c r="TKL85" s="306"/>
      <c r="TKM85" s="306"/>
      <c r="TKN85" s="306"/>
      <c r="TKO85" s="306"/>
      <c r="TKP85" s="306"/>
      <c r="TKQ85" s="306"/>
      <c r="TKR85" s="306"/>
      <c r="TKS85" s="306"/>
      <c r="TKT85" s="306"/>
      <c r="TKU85" s="306"/>
      <c r="TKV85" s="306"/>
      <c r="TKW85" s="306"/>
      <c r="TKX85" s="306"/>
      <c r="TKY85" s="306"/>
      <c r="TKZ85" s="306"/>
      <c r="TLA85" s="306"/>
      <c r="TLB85" s="306"/>
      <c r="TLC85" s="306"/>
      <c r="TLD85" s="306"/>
      <c r="TLE85" s="306"/>
      <c r="TLF85" s="306"/>
      <c r="TLG85" s="306"/>
      <c r="TLH85" s="306"/>
      <c r="TLI85" s="306"/>
      <c r="TLJ85" s="306"/>
      <c r="TLK85" s="306"/>
      <c r="TLL85" s="306"/>
      <c r="TLM85" s="306"/>
      <c r="TLN85" s="306"/>
      <c r="TLO85" s="306"/>
      <c r="TLP85" s="306"/>
      <c r="TLQ85" s="306"/>
      <c r="TLR85" s="306"/>
      <c r="TLS85" s="306"/>
      <c r="TLT85" s="306"/>
      <c r="TLU85" s="306"/>
      <c r="TLV85" s="306"/>
      <c r="TLW85" s="306"/>
      <c r="TLX85" s="306"/>
      <c r="TLY85" s="306"/>
      <c r="TLZ85" s="306"/>
      <c r="TMA85" s="306"/>
      <c r="TMB85" s="306"/>
      <c r="TMC85" s="306"/>
      <c r="TMD85" s="306"/>
      <c r="TME85" s="306"/>
      <c r="TMF85" s="306"/>
      <c r="TMG85" s="306"/>
      <c r="TMH85" s="306"/>
      <c r="TMI85" s="306"/>
      <c r="TMJ85" s="306"/>
      <c r="TMK85" s="306"/>
      <c r="TML85" s="306"/>
      <c r="TMM85" s="306"/>
      <c r="TMN85" s="306"/>
      <c r="TMO85" s="306"/>
      <c r="TMP85" s="306"/>
      <c r="TMQ85" s="306"/>
      <c r="TMR85" s="306"/>
      <c r="TMS85" s="306"/>
      <c r="TMT85" s="306"/>
      <c r="TMU85" s="306"/>
      <c r="TMV85" s="306"/>
      <c r="TMW85" s="306"/>
      <c r="TMX85" s="306"/>
      <c r="TMY85" s="306"/>
      <c r="TMZ85" s="306"/>
      <c r="TNA85" s="306"/>
      <c r="TNB85" s="306"/>
      <c r="TNC85" s="306"/>
      <c r="TND85" s="306"/>
      <c r="TNE85" s="306"/>
      <c r="TNF85" s="306"/>
      <c r="TNG85" s="306"/>
      <c r="TNH85" s="306"/>
      <c r="TNI85" s="306"/>
      <c r="TNJ85" s="306"/>
      <c r="TNK85" s="306"/>
      <c r="TNL85" s="306"/>
      <c r="TNM85" s="306"/>
      <c r="TNN85" s="306"/>
      <c r="TNO85" s="306"/>
      <c r="TNP85" s="306"/>
      <c r="TNQ85" s="306"/>
      <c r="TNR85" s="306"/>
      <c r="TNS85" s="306"/>
      <c r="TNT85" s="306"/>
      <c r="TNU85" s="306"/>
      <c r="TNV85" s="306"/>
      <c r="TNW85" s="306"/>
      <c r="TNX85" s="306"/>
      <c r="TNY85" s="306"/>
      <c r="TNZ85" s="306"/>
      <c r="TOA85" s="306"/>
      <c r="TOB85" s="306"/>
      <c r="TOC85" s="306"/>
      <c r="TOD85" s="306"/>
      <c r="TOE85" s="306"/>
      <c r="TOF85" s="306"/>
      <c r="TOG85" s="306"/>
      <c r="TOH85" s="306"/>
      <c r="TOI85" s="306"/>
      <c r="TOJ85" s="306"/>
      <c r="TOK85" s="306"/>
      <c r="TOL85" s="306"/>
      <c r="TOM85" s="306"/>
      <c r="TON85" s="306"/>
      <c r="TOO85" s="306"/>
      <c r="TOP85" s="306"/>
      <c r="TOQ85" s="306"/>
      <c r="TOR85" s="306"/>
      <c r="TOS85" s="306"/>
      <c r="TOT85" s="306"/>
      <c r="TOU85" s="306"/>
      <c r="TOV85" s="306"/>
      <c r="TOW85" s="306"/>
      <c r="TOX85" s="306"/>
      <c r="TOY85" s="306"/>
      <c r="TOZ85" s="306"/>
      <c r="TPA85" s="306"/>
      <c r="TPB85" s="306"/>
      <c r="TPC85" s="306"/>
      <c r="TPD85" s="306"/>
      <c r="TPE85" s="306"/>
      <c r="TPF85" s="306"/>
      <c r="TPG85" s="306"/>
      <c r="TPH85" s="306"/>
      <c r="TPI85" s="306"/>
      <c r="TPJ85" s="306"/>
      <c r="TPK85" s="306"/>
      <c r="TPL85" s="306"/>
      <c r="TPM85" s="306"/>
      <c r="TPN85" s="306"/>
      <c r="TPO85" s="306"/>
      <c r="TPP85" s="306"/>
      <c r="TPQ85" s="306"/>
      <c r="TPR85" s="306"/>
      <c r="TPS85" s="306"/>
      <c r="TPT85" s="306"/>
      <c r="TPU85" s="306"/>
      <c r="TPV85" s="306"/>
      <c r="TPW85" s="306"/>
      <c r="TPX85" s="306"/>
      <c r="TPY85" s="306"/>
      <c r="TPZ85" s="306"/>
      <c r="TQA85" s="306"/>
      <c r="TQB85" s="306"/>
      <c r="TQC85" s="306"/>
      <c r="TQD85" s="306"/>
      <c r="TQE85" s="306"/>
      <c r="TQF85" s="306"/>
      <c r="TQG85" s="306"/>
      <c r="TQH85" s="306"/>
      <c r="TQI85" s="306"/>
      <c r="TQJ85" s="306"/>
      <c r="TQK85" s="306"/>
      <c r="TQL85" s="306"/>
      <c r="TQM85" s="306"/>
      <c r="TQN85" s="306"/>
      <c r="TQO85" s="306"/>
      <c r="TQP85" s="306"/>
      <c r="TQQ85" s="306"/>
      <c r="TQR85" s="306"/>
      <c r="TQS85" s="306"/>
      <c r="TQT85" s="306"/>
      <c r="TQU85" s="306"/>
      <c r="TQV85" s="306"/>
      <c r="TQW85" s="306"/>
      <c r="TQX85" s="306"/>
      <c r="TQY85" s="306"/>
      <c r="TQZ85" s="306"/>
      <c r="TRA85" s="306"/>
      <c r="TRB85" s="306"/>
      <c r="TRC85" s="306"/>
      <c r="TRD85" s="306"/>
      <c r="TRE85" s="306"/>
      <c r="TRF85" s="306"/>
      <c r="TRG85" s="306"/>
      <c r="TRH85" s="306"/>
      <c r="TRI85" s="306"/>
      <c r="TRJ85" s="306"/>
      <c r="TRK85" s="306"/>
      <c r="TRL85" s="306"/>
      <c r="TRM85" s="306"/>
      <c r="TRN85" s="306"/>
      <c r="TRO85" s="306"/>
      <c r="TRP85" s="306"/>
      <c r="TRQ85" s="306"/>
      <c r="TRR85" s="306"/>
      <c r="TRS85" s="306"/>
      <c r="TRT85" s="306"/>
      <c r="TRU85" s="306"/>
      <c r="TRV85" s="306"/>
      <c r="TRW85" s="306"/>
      <c r="TRX85" s="306"/>
      <c r="TRY85" s="306"/>
      <c r="TRZ85" s="306"/>
      <c r="TSA85" s="306"/>
      <c r="TSB85" s="306"/>
      <c r="TSC85" s="306"/>
      <c r="TSD85" s="306"/>
      <c r="TSE85" s="306"/>
      <c r="TSF85" s="306"/>
      <c r="TSG85" s="306"/>
      <c r="TSH85" s="306"/>
      <c r="TSI85" s="306"/>
      <c r="TSJ85" s="306"/>
      <c r="TSK85" s="306"/>
      <c r="TSL85" s="306"/>
      <c r="TSM85" s="306"/>
      <c r="TSN85" s="306"/>
      <c r="TSO85" s="306"/>
      <c r="TSP85" s="306"/>
      <c r="TSQ85" s="306"/>
      <c r="TSR85" s="306"/>
      <c r="TSS85" s="306"/>
      <c r="TST85" s="306"/>
      <c r="TSU85" s="306"/>
      <c r="TSV85" s="306"/>
      <c r="TSW85" s="306"/>
      <c r="TSX85" s="306"/>
      <c r="TSY85" s="306"/>
      <c r="TSZ85" s="306"/>
      <c r="TTA85" s="306"/>
      <c r="TTB85" s="306"/>
      <c r="TTC85" s="306"/>
      <c r="TTD85" s="306"/>
      <c r="TTE85" s="306"/>
      <c r="TTF85" s="306"/>
      <c r="TTG85" s="306"/>
      <c r="TTH85" s="306"/>
      <c r="TTI85" s="306"/>
      <c r="TTJ85" s="306"/>
      <c r="TTK85" s="306"/>
      <c r="TTL85" s="306"/>
      <c r="TTM85" s="306"/>
      <c r="TTN85" s="306"/>
      <c r="TTO85" s="306"/>
      <c r="TTP85" s="306"/>
      <c r="TTQ85" s="306"/>
      <c r="TTR85" s="306"/>
      <c r="TTS85" s="306"/>
      <c r="TTT85" s="306"/>
      <c r="TTU85" s="306"/>
      <c r="TTV85" s="306"/>
      <c r="TTW85" s="306"/>
      <c r="TTX85" s="306"/>
      <c r="TTY85" s="306"/>
      <c r="TTZ85" s="306"/>
      <c r="TUA85" s="306"/>
      <c r="TUB85" s="306"/>
      <c r="TUC85" s="306"/>
      <c r="TUD85" s="306"/>
      <c r="TUE85" s="306"/>
      <c r="TUF85" s="306"/>
      <c r="TUG85" s="306"/>
      <c r="TUH85" s="306"/>
      <c r="TUI85" s="306"/>
      <c r="TUJ85" s="306"/>
      <c r="TUK85" s="306"/>
      <c r="TUL85" s="306"/>
      <c r="TUM85" s="306"/>
      <c r="TUN85" s="306"/>
      <c r="TUO85" s="306"/>
      <c r="TUP85" s="306"/>
      <c r="TUQ85" s="306"/>
      <c r="TUR85" s="306"/>
      <c r="TUS85" s="306"/>
      <c r="TUT85" s="306"/>
      <c r="TUU85" s="306"/>
      <c r="TUV85" s="306"/>
      <c r="TUW85" s="306"/>
      <c r="TUX85" s="306"/>
      <c r="TUY85" s="306"/>
      <c r="TUZ85" s="306"/>
      <c r="TVA85" s="306"/>
      <c r="TVB85" s="306"/>
      <c r="TVC85" s="306"/>
      <c r="TVD85" s="306"/>
      <c r="TVE85" s="306"/>
      <c r="TVF85" s="306"/>
      <c r="TVG85" s="306"/>
      <c r="TVH85" s="306"/>
      <c r="TVI85" s="306"/>
      <c r="TVJ85" s="306"/>
      <c r="TVK85" s="306"/>
      <c r="TVL85" s="306"/>
      <c r="TVM85" s="306"/>
      <c r="TVN85" s="306"/>
      <c r="TVO85" s="306"/>
      <c r="TVP85" s="306"/>
      <c r="TVQ85" s="306"/>
      <c r="TVR85" s="306"/>
      <c r="TVS85" s="306"/>
      <c r="TVT85" s="306"/>
      <c r="TVU85" s="306"/>
      <c r="TVV85" s="306"/>
      <c r="TVW85" s="306"/>
      <c r="TVX85" s="306"/>
      <c r="TVY85" s="306"/>
      <c r="TVZ85" s="306"/>
      <c r="TWA85" s="306"/>
      <c r="TWB85" s="306"/>
      <c r="TWC85" s="306"/>
      <c r="TWD85" s="306"/>
      <c r="TWE85" s="306"/>
      <c r="TWF85" s="306"/>
      <c r="TWG85" s="306"/>
      <c r="TWH85" s="306"/>
      <c r="TWI85" s="306"/>
      <c r="TWJ85" s="306"/>
      <c r="TWK85" s="306"/>
      <c r="TWL85" s="306"/>
      <c r="TWM85" s="306"/>
      <c r="TWN85" s="306"/>
      <c r="TWO85" s="306"/>
      <c r="TWP85" s="306"/>
      <c r="TWQ85" s="306"/>
      <c r="TWR85" s="306"/>
      <c r="TWS85" s="306"/>
      <c r="TWT85" s="306"/>
      <c r="TWU85" s="306"/>
      <c r="TWV85" s="306"/>
      <c r="TWW85" s="306"/>
      <c r="TWX85" s="306"/>
      <c r="TWY85" s="306"/>
      <c r="TWZ85" s="306"/>
      <c r="TXA85" s="306"/>
      <c r="TXB85" s="306"/>
      <c r="TXC85" s="306"/>
      <c r="TXD85" s="306"/>
      <c r="TXE85" s="306"/>
      <c r="TXF85" s="306"/>
      <c r="TXG85" s="306"/>
      <c r="TXH85" s="306"/>
      <c r="TXI85" s="306"/>
      <c r="TXJ85" s="306"/>
      <c r="TXK85" s="306"/>
      <c r="TXL85" s="306"/>
      <c r="TXM85" s="306"/>
      <c r="TXN85" s="306"/>
      <c r="TXO85" s="306"/>
      <c r="TXP85" s="306"/>
      <c r="TXQ85" s="306"/>
      <c r="TXR85" s="306"/>
      <c r="TXS85" s="306"/>
      <c r="TXT85" s="306"/>
      <c r="TXU85" s="306"/>
      <c r="TXV85" s="306"/>
      <c r="TXW85" s="306"/>
      <c r="TXX85" s="306"/>
      <c r="TXY85" s="306"/>
      <c r="TXZ85" s="306"/>
      <c r="TYA85" s="306"/>
      <c r="TYB85" s="306"/>
      <c r="TYC85" s="306"/>
      <c r="TYD85" s="306"/>
      <c r="TYE85" s="306"/>
      <c r="TYF85" s="306"/>
      <c r="TYG85" s="306"/>
      <c r="TYH85" s="306"/>
      <c r="TYI85" s="306"/>
      <c r="TYJ85" s="306"/>
      <c r="TYK85" s="306"/>
      <c r="TYL85" s="306"/>
      <c r="TYM85" s="306"/>
      <c r="TYN85" s="306"/>
      <c r="TYO85" s="306"/>
      <c r="TYP85" s="306"/>
      <c r="TYQ85" s="306"/>
      <c r="TYR85" s="306"/>
      <c r="TYS85" s="306"/>
      <c r="TYT85" s="306"/>
      <c r="TYU85" s="306"/>
      <c r="TYV85" s="306"/>
      <c r="TYW85" s="306"/>
      <c r="TYX85" s="306"/>
      <c r="TYY85" s="306"/>
      <c r="TYZ85" s="306"/>
      <c r="TZA85" s="306"/>
      <c r="TZB85" s="306"/>
      <c r="TZC85" s="306"/>
      <c r="TZD85" s="306"/>
      <c r="TZE85" s="306"/>
      <c r="TZF85" s="306"/>
      <c r="TZG85" s="306"/>
      <c r="TZH85" s="306"/>
      <c r="TZI85" s="306"/>
      <c r="TZJ85" s="306"/>
      <c r="TZK85" s="306"/>
      <c r="TZL85" s="306"/>
      <c r="TZM85" s="306"/>
      <c r="TZN85" s="306"/>
      <c r="TZO85" s="306"/>
      <c r="TZP85" s="306"/>
      <c r="TZQ85" s="306"/>
      <c r="TZR85" s="306"/>
      <c r="TZS85" s="306"/>
      <c r="TZT85" s="306"/>
      <c r="TZU85" s="306"/>
      <c r="TZV85" s="306"/>
      <c r="TZW85" s="306"/>
      <c r="TZX85" s="306"/>
      <c r="TZY85" s="306"/>
      <c r="TZZ85" s="306"/>
      <c r="UAA85" s="306"/>
      <c r="UAB85" s="306"/>
      <c r="UAC85" s="306"/>
      <c r="UAD85" s="306"/>
      <c r="UAE85" s="306"/>
      <c r="UAF85" s="306"/>
      <c r="UAG85" s="306"/>
      <c r="UAH85" s="306"/>
      <c r="UAI85" s="306"/>
      <c r="UAJ85" s="306"/>
      <c r="UAK85" s="306"/>
      <c r="UAL85" s="306"/>
      <c r="UAM85" s="306"/>
      <c r="UAN85" s="306"/>
      <c r="UAO85" s="306"/>
      <c r="UAP85" s="306"/>
      <c r="UAQ85" s="306"/>
      <c r="UAR85" s="306"/>
      <c r="UAS85" s="306"/>
      <c r="UAT85" s="306"/>
      <c r="UAU85" s="306"/>
      <c r="UAV85" s="306"/>
      <c r="UAW85" s="306"/>
      <c r="UAX85" s="306"/>
      <c r="UAY85" s="306"/>
      <c r="UAZ85" s="306"/>
      <c r="UBA85" s="306"/>
      <c r="UBB85" s="306"/>
      <c r="UBC85" s="306"/>
      <c r="UBD85" s="306"/>
      <c r="UBE85" s="306"/>
      <c r="UBF85" s="306"/>
      <c r="UBG85" s="306"/>
      <c r="UBH85" s="306"/>
      <c r="UBI85" s="306"/>
      <c r="UBJ85" s="306"/>
      <c r="UBK85" s="306"/>
      <c r="UBL85" s="306"/>
      <c r="UBM85" s="306"/>
      <c r="UBN85" s="306"/>
      <c r="UBO85" s="306"/>
      <c r="UBP85" s="306"/>
      <c r="UBQ85" s="306"/>
      <c r="UBR85" s="306"/>
      <c r="UBS85" s="306"/>
      <c r="UBT85" s="306"/>
      <c r="UBU85" s="306"/>
      <c r="UBV85" s="306"/>
      <c r="UBW85" s="306"/>
      <c r="UBX85" s="306"/>
      <c r="UBY85" s="306"/>
      <c r="UBZ85" s="306"/>
      <c r="UCA85" s="306"/>
      <c r="UCB85" s="306"/>
      <c r="UCC85" s="306"/>
      <c r="UCD85" s="306"/>
      <c r="UCE85" s="306"/>
      <c r="UCF85" s="306"/>
      <c r="UCG85" s="306"/>
      <c r="UCH85" s="306"/>
      <c r="UCI85" s="306"/>
      <c r="UCJ85" s="306"/>
      <c r="UCK85" s="306"/>
      <c r="UCL85" s="306"/>
      <c r="UCM85" s="306"/>
      <c r="UCN85" s="306"/>
      <c r="UCO85" s="306"/>
      <c r="UCP85" s="306"/>
      <c r="UCQ85" s="306"/>
      <c r="UCR85" s="306"/>
      <c r="UCS85" s="306"/>
      <c r="UCT85" s="306"/>
      <c r="UCU85" s="306"/>
      <c r="UCV85" s="306"/>
      <c r="UCW85" s="306"/>
      <c r="UCX85" s="306"/>
      <c r="UCY85" s="306"/>
      <c r="UCZ85" s="306"/>
      <c r="UDA85" s="306"/>
      <c r="UDB85" s="306"/>
      <c r="UDC85" s="306"/>
      <c r="UDD85" s="306"/>
      <c r="UDE85" s="306"/>
      <c r="UDF85" s="306"/>
      <c r="UDG85" s="306"/>
      <c r="UDH85" s="306"/>
      <c r="UDI85" s="306"/>
      <c r="UDJ85" s="306"/>
      <c r="UDK85" s="306"/>
      <c r="UDL85" s="306"/>
      <c r="UDM85" s="306"/>
      <c r="UDN85" s="306"/>
      <c r="UDO85" s="306"/>
      <c r="UDP85" s="306"/>
      <c r="UDQ85" s="306"/>
      <c r="UDR85" s="306"/>
      <c r="UDS85" s="306"/>
      <c r="UDT85" s="306"/>
      <c r="UDU85" s="306"/>
      <c r="UDV85" s="306"/>
      <c r="UDW85" s="306"/>
      <c r="UDX85" s="306"/>
      <c r="UDY85" s="306"/>
      <c r="UDZ85" s="306"/>
      <c r="UEA85" s="306"/>
      <c r="UEB85" s="306"/>
      <c r="UEC85" s="306"/>
      <c r="UED85" s="306"/>
      <c r="UEE85" s="306"/>
      <c r="UEF85" s="306"/>
      <c r="UEG85" s="306"/>
      <c r="UEH85" s="306"/>
      <c r="UEI85" s="306"/>
      <c r="UEJ85" s="306"/>
      <c r="UEK85" s="306"/>
      <c r="UEL85" s="306"/>
      <c r="UEM85" s="306"/>
      <c r="UEN85" s="306"/>
      <c r="UEO85" s="306"/>
      <c r="UEP85" s="306"/>
      <c r="UEQ85" s="306"/>
      <c r="UER85" s="306"/>
      <c r="UES85" s="306"/>
      <c r="UET85" s="306"/>
      <c r="UEU85" s="306"/>
      <c r="UEV85" s="306"/>
      <c r="UEW85" s="306"/>
      <c r="UEX85" s="306"/>
      <c r="UEY85" s="306"/>
      <c r="UEZ85" s="306"/>
      <c r="UFA85" s="306"/>
      <c r="UFB85" s="306"/>
      <c r="UFC85" s="306"/>
      <c r="UFD85" s="306"/>
      <c r="UFE85" s="306"/>
      <c r="UFF85" s="306"/>
      <c r="UFG85" s="306"/>
      <c r="UFH85" s="306"/>
      <c r="UFI85" s="306"/>
      <c r="UFJ85" s="306"/>
      <c r="UFK85" s="306"/>
      <c r="UFL85" s="306"/>
      <c r="UFM85" s="306"/>
      <c r="UFN85" s="306"/>
      <c r="UFO85" s="306"/>
      <c r="UFP85" s="306"/>
      <c r="UFQ85" s="306"/>
      <c r="UFR85" s="306"/>
      <c r="UFS85" s="306"/>
      <c r="UFT85" s="306"/>
      <c r="UFU85" s="306"/>
      <c r="UFV85" s="306"/>
      <c r="UFW85" s="306"/>
      <c r="UFX85" s="306"/>
      <c r="UFY85" s="306"/>
      <c r="UFZ85" s="306"/>
      <c r="UGA85" s="306"/>
      <c r="UGB85" s="306"/>
      <c r="UGC85" s="306"/>
      <c r="UGD85" s="306"/>
      <c r="UGE85" s="306"/>
      <c r="UGF85" s="306"/>
      <c r="UGG85" s="306"/>
      <c r="UGH85" s="306"/>
      <c r="UGI85" s="306"/>
      <c r="UGJ85" s="306"/>
      <c r="UGK85" s="306"/>
      <c r="UGL85" s="306"/>
      <c r="UGM85" s="306"/>
      <c r="UGN85" s="306"/>
      <c r="UGO85" s="306"/>
      <c r="UGP85" s="306"/>
      <c r="UGQ85" s="306"/>
      <c r="UGR85" s="306"/>
      <c r="UGS85" s="306"/>
      <c r="UGT85" s="306"/>
      <c r="UGU85" s="306"/>
      <c r="UGV85" s="306"/>
      <c r="UGW85" s="306"/>
      <c r="UGX85" s="306"/>
      <c r="UGY85" s="306"/>
      <c r="UGZ85" s="306"/>
      <c r="UHA85" s="306"/>
      <c r="UHB85" s="306"/>
      <c r="UHC85" s="306"/>
      <c r="UHD85" s="306"/>
      <c r="UHE85" s="306"/>
      <c r="UHF85" s="306"/>
      <c r="UHG85" s="306"/>
      <c r="UHH85" s="306"/>
      <c r="UHI85" s="306"/>
      <c r="UHJ85" s="306"/>
      <c r="UHK85" s="306"/>
      <c r="UHL85" s="306"/>
      <c r="UHM85" s="306"/>
      <c r="UHN85" s="306"/>
      <c r="UHO85" s="306"/>
      <c r="UHP85" s="306"/>
      <c r="UHQ85" s="306"/>
      <c r="UHR85" s="306"/>
      <c r="UHS85" s="306"/>
      <c r="UHT85" s="306"/>
      <c r="UHU85" s="306"/>
      <c r="UHV85" s="306"/>
      <c r="UHW85" s="306"/>
      <c r="UHX85" s="306"/>
      <c r="UHY85" s="306"/>
      <c r="UHZ85" s="306"/>
      <c r="UIA85" s="306"/>
      <c r="UIB85" s="306"/>
      <c r="UIC85" s="306"/>
      <c r="UID85" s="306"/>
      <c r="UIE85" s="306"/>
      <c r="UIF85" s="306"/>
      <c r="UIG85" s="306"/>
      <c r="UIH85" s="306"/>
      <c r="UII85" s="306"/>
      <c r="UIJ85" s="306"/>
      <c r="UIK85" s="306"/>
      <c r="UIL85" s="306"/>
      <c r="UIM85" s="306"/>
      <c r="UIN85" s="306"/>
      <c r="UIO85" s="306"/>
      <c r="UIP85" s="306"/>
      <c r="UIQ85" s="306"/>
      <c r="UIR85" s="306"/>
      <c r="UIS85" s="306"/>
      <c r="UIT85" s="306"/>
      <c r="UIU85" s="306"/>
      <c r="UIV85" s="306"/>
      <c r="UIW85" s="306"/>
      <c r="UIX85" s="306"/>
      <c r="UIY85" s="306"/>
      <c r="UIZ85" s="306"/>
      <c r="UJA85" s="306"/>
      <c r="UJB85" s="306"/>
      <c r="UJC85" s="306"/>
      <c r="UJD85" s="306"/>
      <c r="UJE85" s="306"/>
      <c r="UJF85" s="306"/>
      <c r="UJG85" s="306"/>
      <c r="UJH85" s="306"/>
      <c r="UJI85" s="306"/>
      <c r="UJJ85" s="306"/>
      <c r="UJK85" s="306"/>
      <c r="UJL85" s="306"/>
      <c r="UJM85" s="306"/>
      <c r="UJN85" s="306"/>
      <c r="UJO85" s="306"/>
      <c r="UJP85" s="306"/>
      <c r="UJQ85" s="306"/>
      <c r="UJR85" s="306"/>
      <c r="UJS85" s="306"/>
      <c r="UJT85" s="306"/>
      <c r="UJU85" s="306"/>
      <c r="UJV85" s="306"/>
      <c r="UJW85" s="306"/>
      <c r="UJX85" s="306"/>
      <c r="UJY85" s="306"/>
      <c r="UJZ85" s="306"/>
      <c r="UKA85" s="306"/>
      <c r="UKB85" s="306"/>
      <c r="UKC85" s="306"/>
      <c r="UKD85" s="306"/>
      <c r="UKE85" s="306"/>
      <c r="UKF85" s="306"/>
      <c r="UKG85" s="306"/>
      <c r="UKH85" s="306"/>
      <c r="UKI85" s="306"/>
      <c r="UKJ85" s="306"/>
      <c r="UKK85" s="306"/>
      <c r="UKL85" s="306"/>
      <c r="UKM85" s="306"/>
      <c r="UKN85" s="306"/>
      <c r="UKO85" s="306"/>
      <c r="UKP85" s="306"/>
      <c r="UKQ85" s="306"/>
      <c r="UKR85" s="306"/>
      <c r="UKS85" s="306"/>
      <c r="UKT85" s="306"/>
      <c r="UKU85" s="306"/>
      <c r="UKV85" s="306"/>
      <c r="UKW85" s="306"/>
      <c r="UKX85" s="306"/>
      <c r="UKY85" s="306"/>
      <c r="UKZ85" s="306"/>
      <c r="ULA85" s="306"/>
      <c r="ULB85" s="306"/>
      <c r="ULC85" s="306"/>
      <c r="ULD85" s="306"/>
      <c r="ULE85" s="306"/>
      <c r="ULF85" s="306"/>
      <c r="ULG85" s="306"/>
      <c r="ULH85" s="306"/>
      <c r="ULI85" s="306"/>
      <c r="ULJ85" s="306"/>
      <c r="ULK85" s="306"/>
      <c r="ULL85" s="306"/>
      <c r="ULM85" s="306"/>
      <c r="ULN85" s="306"/>
      <c r="ULO85" s="306"/>
      <c r="ULP85" s="306"/>
      <c r="ULQ85" s="306"/>
      <c r="ULR85" s="306"/>
      <c r="ULS85" s="306"/>
      <c r="ULT85" s="306"/>
      <c r="ULU85" s="306"/>
      <c r="ULV85" s="306"/>
      <c r="ULW85" s="306"/>
      <c r="ULX85" s="306"/>
      <c r="ULY85" s="306"/>
      <c r="ULZ85" s="306"/>
      <c r="UMA85" s="306"/>
      <c r="UMB85" s="306"/>
      <c r="UMC85" s="306"/>
      <c r="UMD85" s="306"/>
      <c r="UME85" s="306"/>
      <c r="UMF85" s="306"/>
      <c r="UMG85" s="306"/>
      <c r="UMH85" s="306"/>
      <c r="UMI85" s="306"/>
      <c r="UMJ85" s="306"/>
      <c r="UMK85" s="306"/>
      <c r="UML85" s="306"/>
      <c r="UMM85" s="306"/>
      <c r="UMN85" s="306"/>
      <c r="UMO85" s="306"/>
      <c r="UMP85" s="306"/>
      <c r="UMQ85" s="306"/>
      <c r="UMR85" s="306"/>
      <c r="UMS85" s="306"/>
      <c r="UMT85" s="306"/>
      <c r="UMU85" s="306"/>
      <c r="UMV85" s="306"/>
      <c r="UMW85" s="306"/>
      <c r="UMX85" s="306"/>
      <c r="UMY85" s="306"/>
      <c r="UMZ85" s="306"/>
      <c r="UNA85" s="306"/>
      <c r="UNB85" s="306"/>
      <c r="UNC85" s="306"/>
      <c r="UND85" s="306"/>
      <c r="UNE85" s="306"/>
      <c r="UNF85" s="306"/>
      <c r="UNG85" s="306"/>
      <c r="UNH85" s="306"/>
      <c r="UNI85" s="306"/>
      <c r="UNJ85" s="306"/>
      <c r="UNK85" s="306"/>
      <c r="UNL85" s="306"/>
      <c r="UNM85" s="306"/>
      <c r="UNN85" s="306"/>
      <c r="UNO85" s="306"/>
      <c r="UNP85" s="306"/>
      <c r="UNQ85" s="306"/>
      <c r="UNR85" s="306"/>
      <c r="UNS85" s="306"/>
      <c r="UNT85" s="306"/>
      <c r="UNU85" s="306"/>
      <c r="UNV85" s="306"/>
      <c r="UNW85" s="306"/>
      <c r="UNX85" s="306"/>
      <c r="UNY85" s="306"/>
      <c r="UNZ85" s="306"/>
      <c r="UOA85" s="306"/>
      <c r="UOB85" s="306"/>
      <c r="UOC85" s="306"/>
      <c r="UOD85" s="306"/>
      <c r="UOE85" s="306"/>
      <c r="UOF85" s="306"/>
      <c r="UOG85" s="306"/>
      <c r="UOH85" s="306"/>
      <c r="UOI85" s="306"/>
      <c r="UOJ85" s="306"/>
      <c r="UOK85" s="306"/>
      <c r="UOL85" s="306"/>
      <c r="UOM85" s="306"/>
      <c r="UON85" s="306"/>
      <c r="UOO85" s="306"/>
      <c r="UOP85" s="306"/>
      <c r="UOQ85" s="306"/>
      <c r="UOR85" s="306"/>
      <c r="UOS85" s="306"/>
      <c r="UOT85" s="306"/>
      <c r="UOU85" s="306"/>
      <c r="UOV85" s="306"/>
      <c r="UOW85" s="306"/>
      <c r="UOX85" s="306"/>
      <c r="UOY85" s="306"/>
      <c r="UOZ85" s="306"/>
      <c r="UPA85" s="306"/>
      <c r="UPB85" s="306"/>
      <c r="UPC85" s="306"/>
      <c r="UPD85" s="306"/>
      <c r="UPE85" s="306"/>
      <c r="UPF85" s="306"/>
      <c r="UPG85" s="306"/>
      <c r="UPH85" s="306"/>
      <c r="UPI85" s="306"/>
      <c r="UPJ85" s="306"/>
      <c r="UPK85" s="306"/>
      <c r="UPL85" s="306"/>
      <c r="UPM85" s="306"/>
      <c r="UPN85" s="306"/>
      <c r="UPO85" s="306"/>
      <c r="UPP85" s="306"/>
      <c r="UPQ85" s="306"/>
      <c r="UPR85" s="306"/>
      <c r="UPS85" s="306"/>
      <c r="UPT85" s="306"/>
      <c r="UPU85" s="306"/>
      <c r="UPV85" s="306"/>
      <c r="UPW85" s="306"/>
      <c r="UPX85" s="306"/>
      <c r="UPY85" s="306"/>
      <c r="UPZ85" s="306"/>
      <c r="UQA85" s="306"/>
      <c r="UQB85" s="306"/>
      <c r="UQC85" s="306"/>
      <c r="UQD85" s="306"/>
      <c r="UQE85" s="306"/>
      <c r="UQF85" s="306"/>
      <c r="UQG85" s="306"/>
      <c r="UQH85" s="306"/>
      <c r="UQI85" s="306"/>
      <c r="UQJ85" s="306"/>
      <c r="UQK85" s="306"/>
      <c r="UQL85" s="306"/>
      <c r="UQM85" s="306"/>
      <c r="UQN85" s="306"/>
      <c r="UQO85" s="306"/>
      <c r="UQP85" s="306"/>
      <c r="UQQ85" s="306"/>
      <c r="UQR85" s="306"/>
      <c r="UQS85" s="306"/>
      <c r="UQT85" s="306"/>
      <c r="UQU85" s="306"/>
      <c r="UQV85" s="306"/>
      <c r="UQW85" s="306"/>
      <c r="UQX85" s="306"/>
      <c r="UQY85" s="306"/>
      <c r="UQZ85" s="306"/>
      <c r="URA85" s="306"/>
      <c r="URB85" s="306"/>
      <c r="URC85" s="306"/>
      <c r="URD85" s="306"/>
      <c r="URE85" s="306"/>
      <c r="URF85" s="306"/>
      <c r="URG85" s="306"/>
      <c r="URH85" s="306"/>
      <c r="URI85" s="306"/>
      <c r="URJ85" s="306"/>
      <c r="URK85" s="306"/>
      <c r="URL85" s="306"/>
      <c r="URM85" s="306"/>
      <c r="URN85" s="306"/>
      <c r="URO85" s="306"/>
      <c r="URP85" s="306"/>
      <c r="URQ85" s="306"/>
      <c r="URR85" s="306"/>
      <c r="URS85" s="306"/>
      <c r="URT85" s="306"/>
      <c r="URU85" s="306"/>
      <c r="URV85" s="306"/>
      <c r="URW85" s="306"/>
      <c r="URX85" s="306"/>
      <c r="URY85" s="306"/>
      <c r="URZ85" s="306"/>
      <c r="USA85" s="306"/>
      <c r="USB85" s="306"/>
      <c r="USC85" s="306"/>
      <c r="USD85" s="306"/>
      <c r="USE85" s="306"/>
      <c r="USF85" s="306"/>
      <c r="USG85" s="306"/>
      <c r="USH85" s="306"/>
      <c r="USI85" s="306"/>
      <c r="USJ85" s="306"/>
      <c r="USK85" s="306"/>
      <c r="USL85" s="306"/>
      <c r="USM85" s="306"/>
      <c r="USN85" s="306"/>
      <c r="USO85" s="306"/>
      <c r="USP85" s="306"/>
      <c r="USQ85" s="306"/>
      <c r="USR85" s="306"/>
      <c r="USS85" s="306"/>
      <c r="UST85" s="306"/>
      <c r="USU85" s="306"/>
      <c r="USV85" s="306"/>
      <c r="USW85" s="306"/>
      <c r="USX85" s="306"/>
      <c r="USY85" s="306"/>
      <c r="USZ85" s="306"/>
      <c r="UTA85" s="306"/>
      <c r="UTB85" s="306"/>
      <c r="UTC85" s="306"/>
      <c r="UTD85" s="306"/>
      <c r="UTE85" s="306"/>
      <c r="UTF85" s="306"/>
      <c r="UTG85" s="306"/>
      <c r="UTH85" s="306"/>
      <c r="UTI85" s="306"/>
      <c r="UTJ85" s="306"/>
      <c r="UTK85" s="306"/>
      <c r="UTL85" s="306"/>
      <c r="UTM85" s="306"/>
      <c r="UTN85" s="306"/>
      <c r="UTO85" s="306"/>
      <c r="UTP85" s="306"/>
      <c r="UTQ85" s="306"/>
      <c r="UTR85" s="306"/>
      <c r="UTS85" s="306"/>
      <c r="UTT85" s="306"/>
      <c r="UTU85" s="306"/>
      <c r="UTV85" s="306"/>
      <c r="UTW85" s="306"/>
      <c r="UTX85" s="306"/>
      <c r="UTY85" s="306"/>
      <c r="UTZ85" s="306"/>
      <c r="UUA85" s="306"/>
      <c r="UUB85" s="306"/>
      <c r="UUC85" s="306"/>
      <c r="UUD85" s="306"/>
      <c r="UUE85" s="306"/>
      <c r="UUF85" s="306"/>
      <c r="UUG85" s="306"/>
      <c r="UUH85" s="306"/>
      <c r="UUI85" s="306"/>
      <c r="UUJ85" s="306"/>
      <c r="UUK85" s="306"/>
      <c r="UUL85" s="306"/>
      <c r="UUM85" s="306"/>
      <c r="UUN85" s="306"/>
      <c r="UUO85" s="306"/>
      <c r="UUP85" s="306"/>
      <c r="UUQ85" s="306"/>
      <c r="UUR85" s="306"/>
      <c r="UUS85" s="306"/>
      <c r="UUT85" s="306"/>
      <c r="UUU85" s="306"/>
      <c r="UUV85" s="306"/>
      <c r="UUW85" s="306"/>
      <c r="UUX85" s="306"/>
      <c r="UUY85" s="306"/>
      <c r="UUZ85" s="306"/>
      <c r="UVA85" s="306"/>
      <c r="UVB85" s="306"/>
      <c r="UVC85" s="306"/>
      <c r="UVD85" s="306"/>
      <c r="UVE85" s="306"/>
      <c r="UVF85" s="306"/>
      <c r="UVG85" s="306"/>
      <c r="UVH85" s="306"/>
      <c r="UVI85" s="306"/>
      <c r="UVJ85" s="306"/>
      <c r="UVK85" s="306"/>
      <c r="UVL85" s="306"/>
      <c r="UVM85" s="306"/>
      <c r="UVN85" s="306"/>
      <c r="UVO85" s="306"/>
      <c r="UVP85" s="306"/>
      <c r="UVQ85" s="306"/>
      <c r="UVR85" s="306"/>
      <c r="UVS85" s="306"/>
      <c r="UVT85" s="306"/>
      <c r="UVU85" s="306"/>
      <c r="UVV85" s="306"/>
      <c r="UVW85" s="306"/>
      <c r="UVX85" s="306"/>
      <c r="UVY85" s="306"/>
      <c r="UVZ85" s="306"/>
      <c r="UWA85" s="306"/>
      <c r="UWB85" s="306"/>
      <c r="UWC85" s="306"/>
      <c r="UWD85" s="306"/>
      <c r="UWE85" s="306"/>
      <c r="UWF85" s="306"/>
      <c r="UWG85" s="306"/>
      <c r="UWH85" s="306"/>
      <c r="UWI85" s="306"/>
      <c r="UWJ85" s="306"/>
      <c r="UWK85" s="306"/>
      <c r="UWL85" s="306"/>
      <c r="UWM85" s="306"/>
      <c r="UWN85" s="306"/>
      <c r="UWO85" s="306"/>
      <c r="UWP85" s="306"/>
      <c r="UWQ85" s="306"/>
      <c r="UWR85" s="306"/>
      <c r="UWS85" s="306"/>
      <c r="UWT85" s="306"/>
      <c r="UWU85" s="306"/>
      <c r="UWV85" s="306"/>
      <c r="UWW85" s="306"/>
      <c r="UWX85" s="306"/>
      <c r="UWY85" s="306"/>
      <c r="UWZ85" s="306"/>
      <c r="UXA85" s="306"/>
      <c r="UXB85" s="306"/>
      <c r="UXC85" s="306"/>
      <c r="UXD85" s="306"/>
      <c r="UXE85" s="306"/>
      <c r="UXF85" s="306"/>
      <c r="UXG85" s="306"/>
      <c r="UXH85" s="306"/>
      <c r="UXI85" s="306"/>
      <c r="UXJ85" s="306"/>
      <c r="UXK85" s="306"/>
      <c r="UXL85" s="306"/>
      <c r="UXM85" s="306"/>
      <c r="UXN85" s="306"/>
      <c r="UXO85" s="306"/>
      <c r="UXP85" s="306"/>
      <c r="UXQ85" s="306"/>
      <c r="UXR85" s="306"/>
      <c r="UXS85" s="306"/>
      <c r="UXT85" s="306"/>
      <c r="UXU85" s="306"/>
      <c r="UXV85" s="306"/>
      <c r="UXW85" s="306"/>
      <c r="UXX85" s="306"/>
      <c r="UXY85" s="306"/>
      <c r="UXZ85" s="306"/>
      <c r="UYA85" s="306"/>
      <c r="UYB85" s="306"/>
      <c r="UYC85" s="306"/>
      <c r="UYD85" s="306"/>
      <c r="UYE85" s="306"/>
      <c r="UYF85" s="306"/>
      <c r="UYG85" s="306"/>
      <c r="UYH85" s="306"/>
      <c r="UYI85" s="306"/>
      <c r="UYJ85" s="306"/>
      <c r="UYK85" s="306"/>
      <c r="UYL85" s="306"/>
      <c r="UYM85" s="306"/>
      <c r="UYN85" s="306"/>
      <c r="UYO85" s="306"/>
      <c r="UYP85" s="306"/>
      <c r="UYQ85" s="306"/>
      <c r="UYR85" s="306"/>
      <c r="UYS85" s="306"/>
      <c r="UYT85" s="306"/>
      <c r="UYU85" s="306"/>
      <c r="UYV85" s="306"/>
      <c r="UYW85" s="306"/>
      <c r="UYX85" s="306"/>
      <c r="UYY85" s="306"/>
      <c r="UYZ85" s="306"/>
      <c r="UZA85" s="306"/>
      <c r="UZB85" s="306"/>
      <c r="UZC85" s="306"/>
      <c r="UZD85" s="306"/>
      <c r="UZE85" s="306"/>
      <c r="UZF85" s="306"/>
      <c r="UZG85" s="306"/>
      <c r="UZH85" s="306"/>
      <c r="UZI85" s="306"/>
      <c r="UZJ85" s="306"/>
      <c r="UZK85" s="306"/>
      <c r="UZL85" s="306"/>
      <c r="UZM85" s="306"/>
      <c r="UZN85" s="306"/>
      <c r="UZO85" s="306"/>
      <c r="UZP85" s="306"/>
      <c r="UZQ85" s="306"/>
      <c r="UZR85" s="306"/>
      <c r="UZS85" s="306"/>
      <c r="UZT85" s="306"/>
      <c r="UZU85" s="306"/>
      <c r="UZV85" s="306"/>
      <c r="UZW85" s="306"/>
      <c r="UZX85" s="306"/>
      <c r="UZY85" s="306"/>
      <c r="UZZ85" s="306"/>
      <c r="VAA85" s="306"/>
      <c r="VAB85" s="306"/>
      <c r="VAC85" s="306"/>
      <c r="VAD85" s="306"/>
      <c r="VAE85" s="306"/>
      <c r="VAF85" s="306"/>
      <c r="VAG85" s="306"/>
      <c r="VAH85" s="306"/>
      <c r="VAI85" s="306"/>
      <c r="VAJ85" s="306"/>
      <c r="VAK85" s="306"/>
      <c r="VAL85" s="306"/>
      <c r="VAM85" s="306"/>
      <c r="VAN85" s="306"/>
      <c r="VAO85" s="306"/>
      <c r="VAP85" s="306"/>
      <c r="VAQ85" s="306"/>
      <c r="VAR85" s="306"/>
      <c r="VAS85" s="306"/>
      <c r="VAT85" s="306"/>
      <c r="VAU85" s="306"/>
      <c r="VAV85" s="306"/>
      <c r="VAW85" s="306"/>
      <c r="VAX85" s="306"/>
      <c r="VAY85" s="306"/>
      <c r="VAZ85" s="306"/>
      <c r="VBA85" s="306"/>
      <c r="VBB85" s="306"/>
      <c r="VBC85" s="306"/>
      <c r="VBD85" s="306"/>
      <c r="VBE85" s="306"/>
      <c r="VBF85" s="306"/>
      <c r="VBG85" s="306"/>
      <c r="VBH85" s="306"/>
      <c r="VBI85" s="306"/>
      <c r="VBJ85" s="306"/>
      <c r="VBK85" s="306"/>
      <c r="VBL85" s="306"/>
      <c r="VBM85" s="306"/>
      <c r="VBN85" s="306"/>
      <c r="VBO85" s="306"/>
      <c r="VBP85" s="306"/>
      <c r="VBQ85" s="306"/>
      <c r="VBR85" s="306"/>
      <c r="VBS85" s="306"/>
      <c r="VBT85" s="306"/>
      <c r="VBU85" s="306"/>
      <c r="VBV85" s="306"/>
      <c r="VBW85" s="306"/>
      <c r="VBX85" s="306"/>
      <c r="VBY85" s="306"/>
      <c r="VBZ85" s="306"/>
      <c r="VCA85" s="306"/>
      <c r="VCB85" s="306"/>
      <c r="VCC85" s="306"/>
      <c r="VCD85" s="306"/>
      <c r="VCE85" s="306"/>
      <c r="VCF85" s="306"/>
      <c r="VCG85" s="306"/>
      <c r="VCH85" s="306"/>
      <c r="VCI85" s="306"/>
      <c r="VCJ85" s="306"/>
      <c r="VCK85" s="306"/>
      <c r="VCL85" s="306"/>
      <c r="VCM85" s="306"/>
      <c r="VCN85" s="306"/>
      <c r="VCO85" s="306"/>
      <c r="VCP85" s="306"/>
      <c r="VCQ85" s="306"/>
      <c r="VCR85" s="306"/>
      <c r="VCS85" s="306"/>
      <c r="VCT85" s="306"/>
      <c r="VCU85" s="306"/>
      <c r="VCV85" s="306"/>
      <c r="VCW85" s="306"/>
      <c r="VCX85" s="306"/>
      <c r="VCY85" s="306"/>
      <c r="VCZ85" s="306"/>
      <c r="VDA85" s="306"/>
      <c r="VDB85" s="306"/>
      <c r="VDC85" s="306"/>
      <c r="VDD85" s="306"/>
      <c r="VDE85" s="306"/>
      <c r="VDF85" s="306"/>
      <c r="VDG85" s="306"/>
      <c r="VDH85" s="306"/>
      <c r="VDI85" s="306"/>
      <c r="VDJ85" s="306"/>
      <c r="VDK85" s="306"/>
      <c r="VDL85" s="306"/>
      <c r="VDM85" s="306"/>
      <c r="VDN85" s="306"/>
      <c r="VDO85" s="306"/>
      <c r="VDP85" s="306"/>
      <c r="VDQ85" s="306"/>
      <c r="VDR85" s="306"/>
      <c r="VDS85" s="306"/>
      <c r="VDT85" s="306"/>
      <c r="VDU85" s="306"/>
      <c r="VDV85" s="306"/>
      <c r="VDW85" s="306"/>
      <c r="VDX85" s="306"/>
      <c r="VDY85" s="306"/>
      <c r="VDZ85" s="306"/>
      <c r="VEA85" s="306"/>
      <c r="VEB85" s="306"/>
      <c r="VEC85" s="306"/>
      <c r="VED85" s="306"/>
      <c r="VEE85" s="306"/>
      <c r="VEF85" s="306"/>
      <c r="VEG85" s="306"/>
      <c r="VEH85" s="306"/>
      <c r="VEI85" s="306"/>
      <c r="VEJ85" s="306"/>
      <c r="VEK85" s="306"/>
      <c r="VEL85" s="306"/>
      <c r="VEM85" s="306"/>
      <c r="VEN85" s="306"/>
      <c r="VEO85" s="306"/>
      <c r="VEP85" s="306"/>
      <c r="VEQ85" s="306"/>
      <c r="VER85" s="306"/>
      <c r="VES85" s="306"/>
      <c r="VET85" s="306"/>
      <c r="VEU85" s="306"/>
      <c r="VEV85" s="306"/>
      <c r="VEW85" s="306"/>
      <c r="VEX85" s="306"/>
      <c r="VEY85" s="306"/>
      <c r="VEZ85" s="306"/>
      <c r="VFA85" s="306"/>
      <c r="VFB85" s="306"/>
      <c r="VFC85" s="306"/>
      <c r="VFD85" s="306"/>
      <c r="VFE85" s="306"/>
      <c r="VFF85" s="306"/>
      <c r="VFG85" s="306"/>
      <c r="VFH85" s="306"/>
      <c r="VFI85" s="306"/>
      <c r="VFJ85" s="306"/>
      <c r="VFK85" s="306"/>
      <c r="VFL85" s="306"/>
      <c r="VFM85" s="306"/>
      <c r="VFN85" s="306"/>
      <c r="VFO85" s="306"/>
      <c r="VFP85" s="306"/>
      <c r="VFQ85" s="306"/>
      <c r="VFR85" s="306"/>
      <c r="VFS85" s="306"/>
      <c r="VFT85" s="306"/>
      <c r="VFU85" s="306"/>
      <c r="VFV85" s="306"/>
      <c r="VFW85" s="306"/>
      <c r="VFX85" s="306"/>
      <c r="VFY85" s="306"/>
      <c r="VFZ85" s="306"/>
      <c r="VGA85" s="306"/>
      <c r="VGB85" s="306"/>
      <c r="VGC85" s="306"/>
      <c r="VGD85" s="306"/>
      <c r="VGE85" s="306"/>
      <c r="VGF85" s="306"/>
      <c r="VGG85" s="306"/>
      <c r="VGH85" s="306"/>
      <c r="VGI85" s="306"/>
      <c r="VGJ85" s="306"/>
      <c r="VGK85" s="306"/>
      <c r="VGL85" s="306"/>
      <c r="VGM85" s="306"/>
      <c r="VGN85" s="306"/>
      <c r="VGO85" s="306"/>
      <c r="VGP85" s="306"/>
      <c r="VGQ85" s="306"/>
      <c r="VGR85" s="306"/>
      <c r="VGS85" s="306"/>
      <c r="VGT85" s="306"/>
      <c r="VGU85" s="306"/>
      <c r="VGV85" s="306"/>
      <c r="VGW85" s="306"/>
      <c r="VGX85" s="306"/>
      <c r="VGY85" s="306"/>
      <c r="VGZ85" s="306"/>
      <c r="VHA85" s="306"/>
      <c r="VHB85" s="306"/>
      <c r="VHC85" s="306"/>
      <c r="VHD85" s="306"/>
      <c r="VHE85" s="306"/>
      <c r="VHF85" s="306"/>
      <c r="VHG85" s="306"/>
      <c r="VHH85" s="306"/>
      <c r="VHI85" s="306"/>
      <c r="VHJ85" s="306"/>
      <c r="VHK85" s="306"/>
      <c r="VHL85" s="306"/>
      <c r="VHM85" s="306"/>
      <c r="VHN85" s="306"/>
      <c r="VHO85" s="306"/>
      <c r="VHP85" s="306"/>
      <c r="VHQ85" s="306"/>
      <c r="VHR85" s="306"/>
      <c r="VHS85" s="306"/>
      <c r="VHT85" s="306"/>
      <c r="VHU85" s="306"/>
      <c r="VHV85" s="306"/>
      <c r="VHW85" s="306"/>
      <c r="VHX85" s="306"/>
      <c r="VHY85" s="306"/>
      <c r="VHZ85" s="306"/>
      <c r="VIA85" s="306"/>
      <c r="VIB85" s="306"/>
      <c r="VIC85" s="306"/>
      <c r="VID85" s="306"/>
      <c r="VIE85" s="306"/>
      <c r="VIF85" s="306"/>
      <c r="VIG85" s="306"/>
      <c r="VIH85" s="306"/>
      <c r="VII85" s="306"/>
      <c r="VIJ85" s="306"/>
      <c r="VIK85" s="306"/>
      <c r="VIL85" s="306"/>
      <c r="VIM85" s="306"/>
      <c r="VIN85" s="306"/>
      <c r="VIO85" s="306"/>
      <c r="VIP85" s="306"/>
      <c r="VIQ85" s="306"/>
      <c r="VIR85" s="306"/>
      <c r="VIS85" s="306"/>
      <c r="VIT85" s="306"/>
      <c r="VIU85" s="306"/>
      <c r="VIV85" s="306"/>
      <c r="VIW85" s="306"/>
      <c r="VIX85" s="306"/>
      <c r="VIY85" s="306"/>
      <c r="VIZ85" s="306"/>
      <c r="VJA85" s="306"/>
      <c r="VJB85" s="306"/>
      <c r="VJC85" s="306"/>
      <c r="VJD85" s="306"/>
      <c r="VJE85" s="306"/>
      <c r="VJF85" s="306"/>
      <c r="VJG85" s="306"/>
      <c r="VJH85" s="306"/>
      <c r="VJI85" s="306"/>
      <c r="VJJ85" s="306"/>
      <c r="VJK85" s="306"/>
      <c r="VJL85" s="306"/>
      <c r="VJM85" s="306"/>
      <c r="VJN85" s="306"/>
      <c r="VJO85" s="306"/>
      <c r="VJP85" s="306"/>
      <c r="VJQ85" s="306"/>
      <c r="VJR85" s="306"/>
      <c r="VJS85" s="306"/>
      <c r="VJT85" s="306"/>
      <c r="VJU85" s="306"/>
      <c r="VJV85" s="306"/>
      <c r="VJW85" s="306"/>
      <c r="VJX85" s="306"/>
      <c r="VJY85" s="306"/>
      <c r="VJZ85" s="306"/>
      <c r="VKA85" s="306"/>
      <c r="VKB85" s="306"/>
      <c r="VKC85" s="306"/>
      <c r="VKD85" s="306"/>
      <c r="VKE85" s="306"/>
      <c r="VKF85" s="306"/>
      <c r="VKG85" s="306"/>
      <c r="VKH85" s="306"/>
      <c r="VKI85" s="306"/>
      <c r="VKJ85" s="306"/>
      <c r="VKK85" s="306"/>
      <c r="VKL85" s="306"/>
      <c r="VKM85" s="306"/>
      <c r="VKN85" s="306"/>
      <c r="VKO85" s="306"/>
      <c r="VKP85" s="306"/>
      <c r="VKQ85" s="306"/>
      <c r="VKR85" s="306"/>
      <c r="VKS85" s="306"/>
      <c r="VKT85" s="306"/>
      <c r="VKU85" s="306"/>
      <c r="VKV85" s="306"/>
      <c r="VKW85" s="306"/>
      <c r="VKX85" s="306"/>
      <c r="VKY85" s="306"/>
      <c r="VKZ85" s="306"/>
      <c r="VLA85" s="306"/>
      <c r="VLB85" s="306"/>
      <c r="VLC85" s="306"/>
      <c r="VLD85" s="306"/>
      <c r="VLE85" s="306"/>
      <c r="VLF85" s="306"/>
      <c r="VLG85" s="306"/>
      <c r="VLH85" s="306"/>
      <c r="VLI85" s="306"/>
      <c r="VLJ85" s="306"/>
      <c r="VLK85" s="306"/>
      <c r="VLL85" s="306"/>
      <c r="VLM85" s="306"/>
      <c r="VLN85" s="306"/>
      <c r="VLO85" s="306"/>
      <c r="VLP85" s="306"/>
      <c r="VLQ85" s="306"/>
      <c r="VLR85" s="306"/>
      <c r="VLS85" s="306"/>
      <c r="VLT85" s="306"/>
      <c r="VLU85" s="306"/>
      <c r="VLV85" s="306"/>
      <c r="VLW85" s="306"/>
      <c r="VLX85" s="306"/>
      <c r="VLY85" s="306"/>
      <c r="VLZ85" s="306"/>
      <c r="VMA85" s="306"/>
      <c r="VMB85" s="306"/>
      <c r="VMC85" s="306"/>
      <c r="VMD85" s="306"/>
      <c r="VME85" s="306"/>
      <c r="VMF85" s="306"/>
      <c r="VMG85" s="306"/>
      <c r="VMH85" s="306"/>
      <c r="VMI85" s="306"/>
      <c r="VMJ85" s="306"/>
      <c r="VMK85" s="306"/>
      <c r="VML85" s="306"/>
      <c r="VMM85" s="306"/>
      <c r="VMN85" s="306"/>
      <c r="VMO85" s="306"/>
      <c r="VMP85" s="306"/>
      <c r="VMQ85" s="306"/>
      <c r="VMR85" s="306"/>
      <c r="VMS85" s="306"/>
      <c r="VMT85" s="306"/>
      <c r="VMU85" s="306"/>
      <c r="VMV85" s="306"/>
      <c r="VMW85" s="306"/>
      <c r="VMX85" s="306"/>
      <c r="VMY85" s="306"/>
      <c r="VMZ85" s="306"/>
      <c r="VNA85" s="306"/>
      <c r="VNB85" s="306"/>
      <c r="VNC85" s="306"/>
      <c r="VND85" s="306"/>
      <c r="VNE85" s="306"/>
      <c r="VNF85" s="306"/>
      <c r="VNG85" s="306"/>
      <c r="VNH85" s="306"/>
      <c r="VNI85" s="306"/>
      <c r="VNJ85" s="306"/>
      <c r="VNK85" s="306"/>
      <c r="VNL85" s="306"/>
      <c r="VNM85" s="306"/>
      <c r="VNN85" s="306"/>
      <c r="VNO85" s="306"/>
      <c r="VNP85" s="306"/>
      <c r="VNQ85" s="306"/>
      <c r="VNR85" s="306"/>
      <c r="VNS85" s="306"/>
      <c r="VNT85" s="306"/>
      <c r="VNU85" s="306"/>
      <c r="VNV85" s="306"/>
      <c r="VNW85" s="306"/>
      <c r="VNX85" s="306"/>
      <c r="VNY85" s="306"/>
      <c r="VNZ85" s="306"/>
      <c r="VOA85" s="306"/>
      <c r="VOB85" s="306"/>
      <c r="VOC85" s="306"/>
      <c r="VOD85" s="306"/>
      <c r="VOE85" s="306"/>
      <c r="VOF85" s="306"/>
      <c r="VOG85" s="306"/>
      <c r="VOH85" s="306"/>
      <c r="VOI85" s="306"/>
      <c r="VOJ85" s="306"/>
      <c r="VOK85" s="306"/>
      <c r="VOL85" s="306"/>
      <c r="VOM85" s="306"/>
      <c r="VON85" s="306"/>
      <c r="VOO85" s="306"/>
      <c r="VOP85" s="306"/>
      <c r="VOQ85" s="306"/>
      <c r="VOR85" s="306"/>
      <c r="VOS85" s="306"/>
      <c r="VOT85" s="306"/>
      <c r="VOU85" s="306"/>
      <c r="VOV85" s="306"/>
      <c r="VOW85" s="306"/>
      <c r="VOX85" s="306"/>
      <c r="VOY85" s="306"/>
      <c r="VOZ85" s="306"/>
      <c r="VPA85" s="306"/>
      <c r="VPB85" s="306"/>
      <c r="VPC85" s="306"/>
      <c r="VPD85" s="306"/>
      <c r="VPE85" s="306"/>
      <c r="VPF85" s="306"/>
      <c r="VPG85" s="306"/>
      <c r="VPH85" s="306"/>
      <c r="VPI85" s="306"/>
      <c r="VPJ85" s="306"/>
      <c r="VPK85" s="306"/>
      <c r="VPL85" s="306"/>
      <c r="VPM85" s="306"/>
      <c r="VPN85" s="306"/>
      <c r="VPO85" s="306"/>
      <c r="VPP85" s="306"/>
      <c r="VPQ85" s="306"/>
      <c r="VPR85" s="306"/>
      <c r="VPS85" s="306"/>
      <c r="VPT85" s="306"/>
      <c r="VPU85" s="306"/>
      <c r="VPV85" s="306"/>
      <c r="VPW85" s="306"/>
      <c r="VPX85" s="306"/>
      <c r="VPY85" s="306"/>
      <c r="VPZ85" s="306"/>
      <c r="VQA85" s="306"/>
      <c r="VQB85" s="306"/>
      <c r="VQC85" s="306"/>
      <c r="VQD85" s="306"/>
      <c r="VQE85" s="306"/>
      <c r="VQF85" s="306"/>
      <c r="VQG85" s="306"/>
      <c r="VQH85" s="306"/>
      <c r="VQI85" s="306"/>
      <c r="VQJ85" s="306"/>
      <c r="VQK85" s="306"/>
      <c r="VQL85" s="306"/>
      <c r="VQM85" s="306"/>
      <c r="VQN85" s="306"/>
      <c r="VQO85" s="306"/>
      <c r="VQP85" s="306"/>
      <c r="VQQ85" s="306"/>
      <c r="VQR85" s="306"/>
      <c r="VQS85" s="306"/>
      <c r="VQT85" s="306"/>
      <c r="VQU85" s="306"/>
      <c r="VQV85" s="306"/>
      <c r="VQW85" s="306"/>
      <c r="VQX85" s="306"/>
      <c r="VQY85" s="306"/>
      <c r="VQZ85" s="306"/>
      <c r="VRA85" s="306"/>
      <c r="VRB85" s="306"/>
      <c r="VRC85" s="306"/>
      <c r="VRD85" s="306"/>
      <c r="VRE85" s="306"/>
      <c r="VRF85" s="306"/>
      <c r="VRG85" s="306"/>
      <c r="VRH85" s="306"/>
      <c r="VRI85" s="306"/>
      <c r="VRJ85" s="306"/>
      <c r="VRK85" s="306"/>
      <c r="VRL85" s="306"/>
      <c r="VRM85" s="306"/>
      <c r="VRN85" s="306"/>
      <c r="VRO85" s="306"/>
      <c r="VRP85" s="306"/>
      <c r="VRQ85" s="306"/>
      <c r="VRR85" s="306"/>
      <c r="VRS85" s="306"/>
      <c r="VRT85" s="306"/>
      <c r="VRU85" s="306"/>
      <c r="VRV85" s="306"/>
      <c r="VRW85" s="306"/>
      <c r="VRX85" s="306"/>
      <c r="VRY85" s="306"/>
      <c r="VRZ85" s="306"/>
      <c r="VSA85" s="306"/>
      <c r="VSB85" s="306"/>
      <c r="VSC85" s="306"/>
      <c r="VSD85" s="306"/>
      <c r="VSE85" s="306"/>
      <c r="VSF85" s="306"/>
      <c r="VSG85" s="306"/>
      <c r="VSH85" s="306"/>
      <c r="VSI85" s="306"/>
      <c r="VSJ85" s="306"/>
      <c r="VSK85" s="306"/>
      <c r="VSL85" s="306"/>
      <c r="VSM85" s="306"/>
      <c r="VSN85" s="306"/>
      <c r="VSO85" s="306"/>
      <c r="VSP85" s="306"/>
      <c r="VSQ85" s="306"/>
      <c r="VSR85" s="306"/>
      <c r="VSS85" s="306"/>
      <c r="VST85" s="306"/>
      <c r="VSU85" s="306"/>
      <c r="VSV85" s="306"/>
      <c r="VSW85" s="306"/>
      <c r="VSX85" s="306"/>
      <c r="VSY85" s="306"/>
      <c r="VSZ85" s="306"/>
      <c r="VTA85" s="306"/>
      <c r="VTB85" s="306"/>
      <c r="VTC85" s="306"/>
      <c r="VTD85" s="306"/>
      <c r="VTE85" s="306"/>
      <c r="VTF85" s="306"/>
      <c r="VTG85" s="306"/>
      <c r="VTH85" s="306"/>
      <c r="VTI85" s="306"/>
      <c r="VTJ85" s="306"/>
      <c r="VTK85" s="306"/>
      <c r="VTL85" s="306"/>
      <c r="VTM85" s="306"/>
      <c r="VTN85" s="306"/>
      <c r="VTO85" s="306"/>
      <c r="VTP85" s="306"/>
      <c r="VTQ85" s="306"/>
      <c r="VTR85" s="306"/>
      <c r="VTS85" s="306"/>
      <c r="VTT85" s="306"/>
      <c r="VTU85" s="306"/>
      <c r="VTV85" s="306"/>
      <c r="VTW85" s="306"/>
      <c r="VTX85" s="306"/>
      <c r="VTY85" s="306"/>
      <c r="VTZ85" s="306"/>
      <c r="VUA85" s="306"/>
      <c r="VUB85" s="306"/>
      <c r="VUC85" s="306"/>
      <c r="VUD85" s="306"/>
      <c r="VUE85" s="306"/>
      <c r="VUF85" s="306"/>
      <c r="VUG85" s="306"/>
      <c r="VUH85" s="306"/>
      <c r="VUI85" s="306"/>
      <c r="VUJ85" s="306"/>
      <c r="VUK85" s="306"/>
      <c r="VUL85" s="306"/>
      <c r="VUM85" s="306"/>
      <c r="VUN85" s="306"/>
      <c r="VUO85" s="306"/>
      <c r="VUP85" s="306"/>
      <c r="VUQ85" s="306"/>
      <c r="VUR85" s="306"/>
      <c r="VUS85" s="306"/>
      <c r="VUT85" s="306"/>
      <c r="VUU85" s="306"/>
      <c r="VUV85" s="306"/>
      <c r="VUW85" s="306"/>
      <c r="VUX85" s="306"/>
      <c r="VUY85" s="306"/>
      <c r="VUZ85" s="306"/>
      <c r="VVA85" s="306"/>
      <c r="VVB85" s="306"/>
      <c r="VVC85" s="306"/>
      <c r="VVD85" s="306"/>
      <c r="VVE85" s="306"/>
      <c r="VVF85" s="306"/>
      <c r="VVG85" s="306"/>
      <c r="VVH85" s="306"/>
      <c r="VVI85" s="306"/>
      <c r="VVJ85" s="306"/>
      <c r="VVK85" s="306"/>
      <c r="VVL85" s="306"/>
      <c r="VVM85" s="306"/>
      <c r="VVN85" s="306"/>
      <c r="VVO85" s="306"/>
      <c r="VVP85" s="306"/>
      <c r="VVQ85" s="306"/>
      <c r="VVR85" s="306"/>
      <c r="VVS85" s="306"/>
      <c r="VVT85" s="306"/>
      <c r="VVU85" s="306"/>
      <c r="VVV85" s="306"/>
      <c r="VVW85" s="306"/>
      <c r="VVX85" s="306"/>
      <c r="VVY85" s="306"/>
      <c r="VVZ85" s="306"/>
      <c r="VWA85" s="306"/>
      <c r="VWB85" s="306"/>
      <c r="VWC85" s="306"/>
      <c r="VWD85" s="306"/>
      <c r="VWE85" s="306"/>
      <c r="VWF85" s="306"/>
      <c r="VWG85" s="306"/>
      <c r="VWH85" s="306"/>
      <c r="VWI85" s="306"/>
      <c r="VWJ85" s="306"/>
      <c r="VWK85" s="306"/>
      <c r="VWL85" s="306"/>
      <c r="VWM85" s="306"/>
      <c r="VWN85" s="306"/>
      <c r="VWO85" s="306"/>
      <c r="VWP85" s="306"/>
      <c r="VWQ85" s="306"/>
      <c r="VWR85" s="306"/>
      <c r="VWS85" s="306"/>
      <c r="VWT85" s="306"/>
      <c r="VWU85" s="306"/>
      <c r="VWV85" s="306"/>
      <c r="VWW85" s="306"/>
      <c r="VWX85" s="306"/>
      <c r="VWY85" s="306"/>
      <c r="VWZ85" s="306"/>
      <c r="VXA85" s="306"/>
      <c r="VXB85" s="306"/>
      <c r="VXC85" s="306"/>
      <c r="VXD85" s="306"/>
      <c r="VXE85" s="306"/>
      <c r="VXF85" s="306"/>
      <c r="VXG85" s="306"/>
      <c r="VXH85" s="306"/>
      <c r="VXI85" s="306"/>
      <c r="VXJ85" s="306"/>
      <c r="VXK85" s="306"/>
      <c r="VXL85" s="306"/>
      <c r="VXM85" s="306"/>
      <c r="VXN85" s="306"/>
      <c r="VXO85" s="306"/>
      <c r="VXP85" s="306"/>
      <c r="VXQ85" s="306"/>
      <c r="VXR85" s="306"/>
      <c r="VXS85" s="306"/>
      <c r="VXT85" s="306"/>
      <c r="VXU85" s="306"/>
      <c r="VXV85" s="306"/>
      <c r="VXW85" s="306"/>
      <c r="VXX85" s="306"/>
      <c r="VXY85" s="306"/>
      <c r="VXZ85" s="306"/>
      <c r="VYA85" s="306"/>
      <c r="VYB85" s="306"/>
      <c r="VYC85" s="306"/>
      <c r="VYD85" s="306"/>
      <c r="VYE85" s="306"/>
      <c r="VYF85" s="306"/>
      <c r="VYG85" s="306"/>
      <c r="VYH85" s="306"/>
      <c r="VYI85" s="306"/>
      <c r="VYJ85" s="306"/>
      <c r="VYK85" s="306"/>
      <c r="VYL85" s="306"/>
      <c r="VYM85" s="306"/>
      <c r="VYN85" s="306"/>
      <c r="VYO85" s="306"/>
      <c r="VYP85" s="306"/>
      <c r="VYQ85" s="306"/>
      <c r="VYR85" s="306"/>
      <c r="VYS85" s="306"/>
      <c r="VYT85" s="306"/>
      <c r="VYU85" s="306"/>
      <c r="VYV85" s="306"/>
      <c r="VYW85" s="306"/>
      <c r="VYX85" s="306"/>
      <c r="VYY85" s="306"/>
      <c r="VYZ85" s="306"/>
      <c r="VZA85" s="306"/>
      <c r="VZB85" s="306"/>
      <c r="VZC85" s="306"/>
      <c r="VZD85" s="306"/>
      <c r="VZE85" s="306"/>
      <c r="VZF85" s="306"/>
      <c r="VZG85" s="306"/>
      <c r="VZH85" s="306"/>
      <c r="VZI85" s="306"/>
      <c r="VZJ85" s="306"/>
      <c r="VZK85" s="306"/>
      <c r="VZL85" s="306"/>
      <c r="VZM85" s="306"/>
      <c r="VZN85" s="306"/>
      <c r="VZO85" s="306"/>
      <c r="VZP85" s="306"/>
      <c r="VZQ85" s="306"/>
      <c r="VZR85" s="306"/>
      <c r="VZS85" s="306"/>
      <c r="VZT85" s="306"/>
      <c r="VZU85" s="306"/>
      <c r="VZV85" s="306"/>
      <c r="VZW85" s="306"/>
      <c r="VZX85" s="306"/>
      <c r="VZY85" s="306"/>
      <c r="VZZ85" s="306"/>
      <c r="WAA85" s="306"/>
      <c r="WAB85" s="306"/>
      <c r="WAC85" s="306"/>
      <c r="WAD85" s="306"/>
      <c r="WAE85" s="306"/>
      <c r="WAF85" s="306"/>
      <c r="WAG85" s="306"/>
      <c r="WAH85" s="306"/>
      <c r="WAI85" s="306"/>
      <c r="WAJ85" s="306"/>
      <c r="WAK85" s="306"/>
      <c r="WAL85" s="306"/>
      <c r="WAM85" s="306"/>
      <c r="WAN85" s="306"/>
      <c r="WAO85" s="306"/>
      <c r="WAP85" s="306"/>
      <c r="WAQ85" s="306"/>
      <c r="WAR85" s="306"/>
      <c r="WAS85" s="306"/>
      <c r="WAT85" s="306"/>
      <c r="WAU85" s="306"/>
      <c r="WAV85" s="306"/>
      <c r="WAW85" s="306"/>
      <c r="WAX85" s="306"/>
      <c r="WAY85" s="306"/>
      <c r="WAZ85" s="306"/>
      <c r="WBA85" s="306"/>
      <c r="WBB85" s="306"/>
      <c r="WBC85" s="306"/>
      <c r="WBD85" s="306"/>
      <c r="WBE85" s="306"/>
      <c r="WBF85" s="306"/>
      <c r="WBG85" s="306"/>
      <c r="WBH85" s="306"/>
      <c r="WBI85" s="306"/>
      <c r="WBJ85" s="306"/>
      <c r="WBK85" s="306"/>
      <c r="WBL85" s="306"/>
      <c r="WBM85" s="306"/>
      <c r="WBN85" s="306"/>
      <c r="WBO85" s="306"/>
      <c r="WBP85" s="306"/>
      <c r="WBQ85" s="306"/>
      <c r="WBR85" s="306"/>
      <c r="WBS85" s="306"/>
      <c r="WBT85" s="306"/>
      <c r="WBU85" s="306"/>
      <c r="WBV85" s="306"/>
      <c r="WBW85" s="306"/>
      <c r="WBX85" s="306"/>
      <c r="WBY85" s="306"/>
      <c r="WBZ85" s="306"/>
      <c r="WCA85" s="306"/>
      <c r="WCB85" s="306"/>
      <c r="WCC85" s="306"/>
      <c r="WCD85" s="306"/>
      <c r="WCE85" s="306"/>
      <c r="WCF85" s="306"/>
      <c r="WCG85" s="306"/>
      <c r="WCH85" s="306"/>
      <c r="WCI85" s="306"/>
      <c r="WCJ85" s="306"/>
      <c r="WCK85" s="306"/>
      <c r="WCL85" s="306"/>
      <c r="WCM85" s="306"/>
      <c r="WCN85" s="306"/>
      <c r="WCO85" s="306"/>
      <c r="WCP85" s="306"/>
      <c r="WCQ85" s="306"/>
      <c r="WCR85" s="306"/>
      <c r="WCS85" s="306"/>
      <c r="WCT85" s="306"/>
      <c r="WCU85" s="306"/>
      <c r="WCV85" s="306"/>
      <c r="WCW85" s="306"/>
      <c r="WCX85" s="306"/>
      <c r="WCY85" s="306"/>
      <c r="WCZ85" s="306"/>
      <c r="WDA85" s="306"/>
      <c r="WDB85" s="306"/>
      <c r="WDC85" s="306"/>
      <c r="WDD85" s="306"/>
      <c r="WDE85" s="306"/>
      <c r="WDF85" s="306"/>
      <c r="WDG85" s="306"/>
      <c r="WDH85" s="306"/>
      <c r="WDI85" s="306"/>
      <c r="WDJ85" s="306"/>
      <c r="WDK85" s="306"/>
      <c r="WDL85" s="306"/>
      <c r="WDM85" s="306"/>
      <c r="WDN85" s="306"/>
      <c r="WDO85" s="306"/>
      <c r="WDP85" s="306"/>
      <c r="WDQ85" s="306"/>
      <c r="WDR85" s="306"/>
      <c r="WDS85" s="306"/>
      <c r="WDT85" s="306"/>
      <c r="WDU85" s="306"/>
      <c r="WDV85" s="306"/>
      <c r="WDW85" s="306"/>
      <c r="WDX85" s="306"/>
      <c r="WDY85" s="306"/>
      <c r="WDZ85" s="306"/>
      <c r="WEA85" s="306"/>
      <c r="WEB85" s="306"/>
      <c r="WEC85" s="306"/>
      <c r="WED85" s="306"/>
      <c r="WEE85" s="306"/>
      <c r="WEF85" s="306"/>
      <c r="WEG85" s="306"/>
      <c r="WEH85" s="306"/>
      <c r="WEI85" s="306"/>
      <c r="WEJ85" s="306"/>
      <c r="WEK85" s="306"/>
      <c r="WEL85" s="306"/>
      <c r="WEM85" s="306"/>
      <c r="WEN85" s="306"/>
      <c r="WEO85" s="306"/>
      <c r="WEP85" s="306"/>
      <c r="WEQ85" s="306"/>
      <c r="WER85" s="306"/>
      <c r="WES85" s="306"/>
      <c r="WET85" s="306"/>
      <c r="WEU85" s="306"/>
      <c r="WEV85" s="306"/>
      <c r="WEW85" s="306"/>
      <c r="WEX85" s="306"/>
      <c r="WEY85" s="306"/>
      <c r="WEZ85" s="306"/>
      <c r="WFA85" s="306"/>
      <c r="WFB85" s="306"/>
      <c r="WFC85" s="306"/>
      <c r="WFD85" s="306"/>
      <c r="WFE85" s="306"/>
      <c r="WFF85" s="306"/>
      <c r="WFG85" s="306"/>
      <c r="WFH85" s="306"/>
      <c r="WFI85" s="306"/>
      <c r="WFJ85" s="306"/>
      <c r="WFK85" s="306"/>
      <c r="WFL85" s="306"/>
      <c r="WFM85" s="306"/>
      <c r="WFN85" s="306"/>
      <c r="WFO85" s="306"/>
      <c r="WFP85" s="306"/>
      <c r="WFQ85" s="306"/>
      <c r="WFR85" s="306"/>
      <c r="WFS85" s="306"/>
      <c r="WFT85" s="306"/>
      <c r="WFU85" s="306"/>
      <c r="WFV85" s="306"/>
      <c r="WFW85" s="306"/>
      <c r="WFX85" s="306"/>
      <c r="WFY85" s="306"/>
      <c r="WFZ85" s="306"/>
      <c r="WGA85" s="306"/>
      <c r="WGB85" s="306"/>
      <c r="WGC85" s="306"/>
      <c r="WGD85" s="306"/>
      <c r="WGE85" s="306"/>
      <c r="WGF85" s="306"/>
      <c r="WGG85" s="306"/>
      <c r="WGH85" s="306"/>
      <c r="WGI85" s="306"/>
      <c r="WGJ85" s="306"/>
      <c r="WGK85" s="306"/>
      <c r="WGL85" s="306"/>
      <c r="WGM85" s="306"/>
      <c r="WGN85" s="306"/>
      <c r="WGO85" s="306"/>
      <c r="WGP85" s="306"/>
      <c r="WGQ85" s="306"/>
      <c r="WGR85" s="306"/>
      <c r="WGS85" s="306"/>
      <c r="WGT85" s="306"/>
      <c r="WGU85" s="306"/>
      <c r="WGV85" s="306"/>
      <c r="WGW85" s="306"/>
      <c r="WGX85" s="306"/>
      <c r="WGY85" s="306"/>
      <c r="WGZ85" s="306"/>
      <c r="WHA85" s="306"/>
      <c r="WHB85" s="306"/>
      <c r="WHC85" s="306"/>
      <c r="WHD85" s="306"/>
      <c r="WHE85" s="306"/>
      <c r="WHF85" s="306"/>
      <c r="WHG85" s="306"/>
      <c r="WHH85" s="306"/>
      <c r="WHI85" s="306"/>
      <c r="WHJ85" s="306"/>
      <c r="WHK85" s="306"/>
      <c r="WHL85" s="306"/>
      <c r="WHM85" s="306"/>
      <c r="WHN85" s="306"/>
      <c r="WHO85" s="306"/>
      <c r="WHP85" s="306"/>
      <c r="WHQ85" s="306"/>
      <c r="WHR85" s="306"/>
      <c r="WHS85" s="306"/>
      <c r="WHT85" s="306"/>
      <c r="WHU85" s="306"/>
      <c r="WHV85" s="306"/>
      <c r="WHW85" s="306"/>
      <c r="WHX85" s="306"/>
      <c r="WHY85" s="306"/>
      <c r="WHZ85" s="306"/>
      <c r="WIA85" s="306"/>
      <c r="WIB85" s="306"/>
      <c r="WIC85" s="306"/>
      <c r="WID85" s="306"/>
      <c r="WIE85" s="306"/>
      <c r="WIF85" s="306"/>
      <c r="WIG85" s="306"/>
      <c r="WIH85" s="306"/>
      <c r="WII85" s="306"/>
      <c r="WIJ85" s="306"/>
      <c r="WIK85" s="306"/>
      <c r="WIL85" s="306"/>
      <c r="WIM85" s="306"/>
      <c r="WIN85" s="306"/>
      <c r="WIO85" s="306"/>
      <c r="WIP85" s="306"/>
      <c r="WIQ85" s="306"/>
      <c r="WIR85" s="306"/>
      <c r="WIS85" s="306"/>
      <c r="WIT85" s="306"/>
      <c r="WIU85" s="306"/>
      <c r="WIV85" s="306"/>
      <c r="WIW85" s="306"/>
      <c r="WIX85" s="306"/>
      <c r="WIY85" s="306"/>
      <c r="WIZ85" s="306"/>
      <c r="WJA85" s="306"/>
      <c r="WJB85" s="306"/>
      <c r="WJC85" s="306"/>
      <c r="WJD85" s="306"/>
      <c r="WJE85" s="306"/>
      <c r="WJF85" s="306"/>
      <c r="WJG85" s="306"/>
      <c r="WJH85" s="306"/>
      <c r="WJI85" s="306"/>
      <c r="WJJ85" s="306"/>
      <c r="WJK85" s="306"/>
      <c r="WJL85" s="306"/>
      <c r="WJM85" s="306"/>
      <c r="WJN85" s="306"/>
      <c r="WJO85" s="306"/>
      <c r="WJP85" s="306"/>
      <c r="WJQ85" s="306"/>
      <c r="WJR85" s="306"/>
      <c r="WJS85" s="306"/>
      <c r="WJT85" s="306"/>
      <c r="WJU85" s="306"/>
      <c r="WJV85" s="306"/>
      <c r="WJW85" s="306"/>
      <c r="WJX85" s="306"/>
      <c r="WJY85" s="306"/>
      <c r="WJZ85" s="306"/>
      <c r="WKA85" s="306"/>
      <c r="WKB85" s="306"/>
      <c r="WKC85" s="306"/>
      <c r="WKD85" s="306"/>
      <c r="WKE85" s="306"/>
      <c r="WKF85" s="306"/>
      <c r="WKG85" s="306"/>
      <c r="WKH85" s="306"/>
      <c r="WKI85" s="306"/>
      <c r="WKJ85" s="306"/>
      <c r="WKK85" s="306"/>
      <c r="WKL85" s="306"/>
      <c r="WKM85" s="306"/>
      <c r="WKN85" s="306"/>
      <c r="WKO85" s="306"/>
      <c r="WKP85" s="306"/>
      <c r="WKQ85" s="306"/>
      <c r="WKR85" s="306"/>
      <c r="WKS85" s="306"/>
      <c r="WKT85" s="306"/>
      <c r="WKU85" s="306"/>
      <c r="WKV85" s="306"/>
      <c r="WKW85" s="306"/>
      <c r="WKX85" s="306"/>
      <c r="WKY85" s="306"/>
      <c r="WKZ85" s="306"/>
      <c r="WLA85" s="306"/>
      <c r="WLB85" s="306"/>
      <c r="WLC85" s="306"/>
      <c r="WLD85" s="306"/>
      <c r="WLE85" s="306"/>
      <c r="WLF85" s="306"/>
      <c r="WLG85" s="306"/>
      <c r="WLH85" s="306"/>
      <c r="WLI85" s="306"/>
      <c r="WLJ85" s="306"/>
      <c r="WLK85" s="306"/>
      <c r="WLL85" s="306"/>
      <c r="WLM85" s="306"/>
      <c r="WLN85" s="306"/>
      <c r="WLO85" s="306"/>
      <c r="WLP85" s="306"/>
      <c r="WLQ85" s="306"/>
      <c r="WLR85" s="306"/>
      <c r="WLS85" s="306"/>
      <c r="WLT85" s="306"/>
      <c r="WLU85" s="306"/>
      <c r="WLV85" s="306"/>
      <c r="WLW85" s="306"/>
      <c r="WLX85" s="306"/>
      <c r="WLY85" s="306"/>
      <c r="WLZ85" s="306"/>
      <c r="WMA85" s="306"/>
      <c r="WMB85" s="306"/>
      <c r="WMC85" s="306"/>
      <c r="WMD85" s="306"/>
      <c r="WME85" s="306"/>
      <c r="WMF85" s="306"/>
      <c r="WMG85" s="306"/>
      <c r="WMH85" s="306"/>
      <c r="WMI85" s="306"/>
      <c r="WMJ85" s="306"/>
      <c r="WMK85" s="306"/>
      <c r="WML85" s="306"/>
      <c r="WMM85" s="306"/>
      <c r="WMN85" s="306"/>
      <c r="WMO85" s="306"/>
      <c r="WMP85" s="306"/>
      <c r="WMQ85" s="306"/>
      <c r="WMR85" s="306"/>
      <c r="WMS85" s="306"/>
      <c r="WMT85" s="306"/>
      <c r="WMU85" s="306"/>
      <c r="WMV85" s="306"/>
      <c r="WMW85" s="306"/>
      <c r="WMX85" s="306"/>
      <c r="WMY85" s="306"/>
      <c r="WMZ85" s="306"/>
      <c r="WNA85" s="306"/>
      <c r="WNB85" s="306"/>
      <c r="WNC85" s="306"/>
      <c r="WND85" s="306"/>
      <c r="WNE85" s="306"/>
      <c r="WNF85" s="306"/>
      <c r="WNG85" s="306"/>
      <c r="WNH85" s="306"/>
      <c r="WNI85" s="306"/>
      <c r="WNJ85" s="306"/>
      <c r="WNK85" s="306"/>
      <c r="WNL85" s="306"/>
      <c r="WNM85" s="306"/>
      <c r="WNN85" s="306"/>
      <c r="WNO85" s="306"/>
      <c r="WNP85" s="306"/>
      <c r="WNQ85" s="306"/>
      <c r="WNR85" s="306"/>
      <c r="WNS85" s="306"/>
      <c r="WNT85" s="306"/>
      <c r="WNU85" s="306"/>
      <c r="WNV85" s="306"/>
      <c r="WNW85" s="306"/>
      <c r="WNX85" s="306"/>
      <c r="WNY85" s="306"/>
      <c r="WNZ85" s="306"/>
      <c r="WOA85" s="306"/>
      <c r="WOB85" s="306"/>
      <c r="WOC85" s="306"/>
      <c r="WOD85" s="306"/>
      <c r="WOE85" s="306"/>
      <c r="WOF85" s="306"/>
      <c r="WOG85" s="306"/>
      <c r="WOH85" s="306"/>
      <c r="WOI85" s="306"/>
      <c r="WOJ85" s="306"/>
      <c r="WOK85" s="306"/>
      <c r="WOL85" s="306"/>
      <c r="WOM85" s="306"/>
      <c r="WON85" s="306"/>
      <c r="WOO85" s="306"/>
      <c r="WOP85" s="306"/>
      <c r="WOQ85" s="306"/>
      <c r="WOR85" s="306"/>
      <c r="WOS85" s="306"/>
      <c r="WOT85" s="306"/>
      <c r="WOU85" s="306"/>
      <c r="WOV85" s="306"/>
      <c r="WOW85" s="306"/>
      <c r="WOX85" s="306"/>
      <c r="WOY85" s="306"/>
      <c r="WOZ85" s="306"/>
      <c r="WPA85" s="306"/>
      <c r="WPB85" s="306"/>
      <c r="WPC85" s="306"/>
      <c r="WPD85" s="306"/>
      <c r="WPE85" s="306"/>
      <c r="WPF85" s="306"/>
      <c r="WPG85" s="306"/>
      <c r="WPH85" s="306"/>
      <c r="WPI85" s="306"/>
      <c r="WPJ85" s="306"/>
      <c r="WPK85" s="306"/>
      <c r="WPL85" s="306"/>
      <c r="WPM85" s="306"/>
      <c r="WPN85" s="306"/>
      <c r="WPO85" s="306"/>
      <c r="WPP85" s="306"/>
      <c r="WPQ85" s="306"/>
      <c r="WPR85" s="306"/>
      <c r="WPS85" s="306"/>
      <c r="WPT85" s="306"/>
      <c r="WPU85" s="306"/>
      <c r="WPV85" s="306"/>
      <c r="WPW85" s="306"/>
      <c r="WPX85" s="306"/>
      <c r="WPY85" s="306"/>
      <c r="WPZ85" s="306"/>
      <c r="WQA85" s="306"/>
      <c r="WQB85" s="306"/>
      <c r="WQC85" s="306"/>
      <c r="WQD85" s="306"/>
      <c r="WQE85" s="306"/>
      <c r="WQF85" s="306"/>
      <c r="WQG85" s="306"/>
      <c r="WQH85" s="306"/>
      <c r="WQI85" s="306"/>
      <c r="WQJ85" s="306"/>
      <c r="WQK85" s="306"/>
      <c r="WQL85" s="306"/>
      <c r="WQM85" s="306"/>
      <c r="WQN85" s="306"/>
      <c r="WQO85" s="306"/>
      <c r="WQP85" s="306"/>
      <c r="WQQ85" s="306"/>
      <c r="WQR85" s="306"/>
      <c r="WQS85" s="306"/>
      <c r="WQT85" s="306"/>
      <c r="WQU85" s="306"/>
      <c r="WQV85" s="306"/>
      <c r="WQW85" s="306"/>
      <c r="WQX85" s="306"/>
      <c r="WQY85" s="306"/>
      <c r="WQZ85" s="306"/>
      <c r="WRA85" s="306"/>
      <c r="WRB85" s="306"/>
      <c r="WRC85" s="306"/>
      <c r="WRD85" s="306"/>
      <c r="WRE85" s="306"/>
      <c r="WRF85" s="306"/>
      <c r="WRG85" s="306"/>
      <c r="WRH85" s="306"/>
      <c r="WRI85" s="306"/>
      <c r="WRJ85" s="306"/>
      <c r="WRK85" s="306"/>
      <c r="WRL85" s="306"/>
      <c r="WRM85" s="306"/>
      <c r="WRN85" s="306"/>
      <c r="WRO85" s="306"/>
      <c r="WRP85" s="306"/>
      <c r="WRQ85" s="306"/>
      <c r="WRR85" s="306"/>
      <c r="WRS85" s="306"/>
      <c r="WRT85" s="306"/>
      <c r="WRU85" s="306"/>
      <c r="WRV85" s="306"/>
      <c r="WRW85" s="306"/>
      <c r="WRX85" s="306"/>
      <c r="WRY85" s="306"/>
      <c r="WRZ85" s="306"/>
      <c r="WSA85" s="306"/>
      <c r="WSB85" s="306"/>
      <c r="WSC85" s="306"/>
      <c r="WSD85" s="306"/>
      <c r="WSE85" s="306"/>
      <c r="WSF85" s="306"/>
      <c r="WSG85" s="306"/>
      <c r="WSH85" s="306"/>
      <c r="WSI85" s="306"/>
      <c r="WSJ85" s="306"/>
      <c r="WSK85" s="306"/>
      <c r="WSL85" s="306"/>
      <c r="WSM85" s="306"/>
      <c r="WSN85" s="306"/>
      <c r="WSO85" s="306"/>
      <c r="WSP85" s="306"/>
      <c r="WSQ85" s="306"/>
      <c r="WSR85" s="306"/>
      <c r="WSS85" s="306"/>
      <c r="WST85" s="306"/>
      <c r="WSU85" s="306"/>
      <c r="WSV85" s="306"/>
      <c r="WSW85" s="306"/>
      <c r="WSX85" s="306"/>
      <c r="WSY85" s="306"/>
      <c r="WSZ85" s="306"/>
      <c r="WTA85" s="306"/>
      <c r="WTB85" s="306"/>
      <c r="WTC85" s="306"/>
      <c r="WTD85" s="306"/>
      <c r="WTE85" s="306"/>
      <c r="WTF85" s="306"/>
      <c r="WTG85" s="306"/>
      <c r="WTH85" s="306"/>
      <c r="WTI85" s="306"/>
      <c r="WTJ85" s="306"/>
      <c r="WTK85" s="306"/>
      <c r="WTL85" s="306"/>
      <c r="WTM85" s="306"/>
      <c r="WTN85" s="306"/>
      <c r="WTO85" s="306"/>
      <c r="WTP85" s="306"/>
      <c r="WTQ85" s="306"/>
      <c r="WTR85" s="306"/>
      <c r="WTS85" s="306"/>
      <c r="WTT85" s="306"/>
      <c r="WTU85" s="306"/>
      <c r="WTV85" s="306"/>
      <c r="WTW85" s="306"/>
      <c r="WTX85" s="306"/>
      <c r="WTY85" s="306"/>
      <c r="WTZ85" s="306"/>
      <c r="WUA85" s="306"/>
      <c r="WUB85" s="306"/>
      <c r="WUC85" s="306"/>
      <c r="WUD85" s="306"/>
      <c r="WUE85" s="306"/>
      <c r="WUF85" s="306"/>
      <c r="WUG85" s="306"/>
      <c r="WUH85" s="306"/>
      <c r="WUI85" s="306"/>
      <c r="WUJ85" s="306"/>
      <c r="WUK85" s="306"/>
      <c r="WUL85" s="306"/>
      <c r="WUM85" s="306"/>
      <c r="WUN85" s="306"/>
      <c r="WUO85" s="306"/>
      <c r="WUP85" s="306"/>
      <c r="WUQ85" s="306"/>
      <c r="WUR85" s="306"/>
      <c r="WUS85" s="306"/>
      <c r="WUT85" s="306"/>
      <c r="WUU85" s="306"/>
      <c r="WUV85" s="306"/>
      <c r="WUW85" s="306"/>
      <c r="WUX85" s="306"/>
      <c r="WUY85" s="306"/>
      <c r="WUZ85" s="306"/>
      <c r="WVA85" s="306"/>
      <c r="WVB85" s="306"/>
      <c r="WVC85" s="306"/>
      <c r="WVD85" s="306"/>
      <c r="WVE85" s="306"/>
      <c r="WVF85" s="306"/>
      <c r="WVG85" s="306"/>
      <c r="WVH85" s="306"/>
      <c r="WVI85" s="306"/>
      <c r="WVJ85" s="306"/>
      <c r="WVK85" s="306"/>
      <c r="WVL85" s="306"/>
      <c r="WVM85" s="306"/>
      <c r="WVN85" s="306"/>
      <c r="WVO85" s="306"/>
      <c r="WVP85" s="306"/>
      <c r="WVQ85" s="306"/>
      <c r="WVR85" s="306"/>
      <c r="WVS85" s="306"/>
      <c r="WVT85" s="306"/>
      <c r="WVU85" s="306"/>
      <c r="WVV85" s="306"/>
      <c r="WVW85" s="306"/>
      <c r="WVX85" s="306"/>
      <c r="WVY85" s="306"/>
      <c r="WVZ85" s="306"/>
      <c r="WWA85" s="306"/>
      <c r="WWB85" s="306"/>
      <c r="WWC85" s="306"/>
      <c r="WWD85" s="306"/>
      <c r="WWE85" s="306"/>
      <c r="WWF85" s="306"/>
      <c r="WWG85" s="306"/>
      <c r="WWH85" s="306"/>
      <c r="WWI85" s="306"/>
      <c r="WWJ85" s="306"/>
      <c r="WWK85" s="306"/>
      <c r="WWL85" s="306"/>
      <c r="WWM85" s="306"/>
      <c r="WWN85" s="306"/>
      <c r="WWO85" s="306"/>
      <c r="WWP85" s="306"/>
      <c r="WWQ85" s="306"/>
      <c r="WWR85" s="306"/>
      <c r="WWS85" s="306"/>
      <c r="WWT85" s="306"/>
      <c r="WWU85" s="306"/>
      <c r="WWV85" s="306"/>
      <c r="WWW85" s="306"/>
      <c r="WWX85" s="306"/>
      <c r="WWY85" s="306"/>
      <c r="WWZ85" s="306"/>
      <c r="WXA85" s="306"/>
      <c r="WXB85" s="306"/>
      <c r="WXC85" s="306"/>
      <c r="WXD85" s="306"/>
      <c r="WXE85" s="306"/>
      <c r="WXF85" s="306"/>
      <c r="WXG85" s="306"/>
      <c r="WXH85" s="306"/>
      <c r="WXI85" s="306"/>
      <c r="WXJ85" s="306"/>
      <c r="WXK85" s="306"/>
      <c r="WXL85" s="306"/>
      <c r="WXM85" s="306"/>
      <c r="WXN85" s="306"/>
      <c r="WXO85" s="306"/>
      <c r="WXP85" s="306"/>
      <c r="WXQ85" s="306"/>
      <c r="WXR85" s="306"/>
      <c r="WXS85" s="306"/>
      <c r="WXT85" s="306"/>
      <c r="WXU85" s="306"/>
      <c r="WXV85" s="306"/>
      <c r="WXW85" s="306"/>
      <c r="WXX85" s="306"/>
      <c r="WXY85" s="306"/>
      <c r="WXZ85" s="306"/>
      <c r="WYA85" s="306"/>
      <c r="WYB85" s="306"/>
      <c r="WYC85" s="306"/>
      <c r="WYD85" s="306"/>
      <c r="WYE85" s="306"/>
      <c r="WYF85" s="306"/>
      <c r="WYG85" s="306"/>
      <c r="WYH85" s="306"/>
      <c r="WYI85" s="306"/>
      <c r="WYJ85" s="306"/>
      <c r="WYK85" s="306"/>
      <c r="WYL85" s="306"/>
      <c r="WYM85" s="306"/>
      <c r="WYN85" s="306"/>
      <c r="WYO85" s="306"/>
      <c r="WYP85" s="306"/>
      <c r="WYQ85" s="306"/>
      <c r="WYR85" s="306"/>
      <c r="WYS85" s="306"/>
      <c r="WYT85" s="306"/>
      <c r="WYU85" s="306"/>
      <c r="WYV85" s="306"/>
      <c r="WYW85" s="306"/>
      <c r="WYX85" s="306"/>
      <c r="WYY85" s="306"/>
      <c r="WYZ85" s="306"/>
      <c r="WZA85" s="306"/>
      <c r="WZB85" s="306"/>
      <c r="WZC85" s="306"/>
      <c r="WZD85" s="306"/>
      <c r="WZE85" s="306"/>
      <c r="WZF85" s="306"/>
      <c r="WZG85" s="306"/>
      <c r="WZH85" s="306"/>
      <c r="WZI85" s="306"/>
      <c r="WZJ85" s="306"/>
      <c r="WZK85" s="306"/>
      <c r="WZL85" s="306"/>
      <c r="WZM85" s="306"/>
      <c r="WZN85" s="306"/>
      <c r="WZO85" s="306"/>
      <c r="WZP85" s="306"/>
      <c r="WZQ85" s="306"/>
      <c r="WZR85" s="306"/>
      <c r="WZS85" s="306"/>
      <c r="WZT85" s="306"/>
      <c r="WZU85" s="306"/>
      <c r="WZV85" s="306"/>
      <c r="WZW85" s="306"/>
      <c r="WZX85" s="306"/>
      <c r="WZY85" s="306"/>
      <c r="WZZ85" s="306"/>
      <c r="XAA85" s="306"/>
      <c r="XAB85" s="306"/>
      <c r="XAC85" s="306"/>
      <c r="XAD85" s="306"/>
      <c r="XAE85" s="306"/>
      <c r="XAF85" s="306"/>
      <c r="XAG85" s="306"/>
      <c r="XAH85" s="306"/>
      <c r="XAI85" s="306"/>
      <c r="XAJ85" s="306"/>
      <c r="XAK85" s="306"/>
      <c r="XAL85" s="306"/>
      <c r="XAM85" s="306"/>
      <c r="XAN85" s="306"/>
      <c r="XAO85" s="306"/>
      <c r="XAP85" s="306"/>
      <c r="XAQ85" s="306"/>
      <c r="XAR85" s="306"/>
      <c r="XAS85" s="306"/>
      <c r="XAT85" s="306"/>
      <c r="XAU85" s="306"/>
      <c r="XAV85" s="306"/>
      <c r="XAW85" s="306"/>
      <c r="XAX85" s="306"/>
      <c r="XAY85" s="306"/>
      <c r="XAZ85" s="306"/>
      <c r="XBA85" s="306"/>
      <c r="XBB85" s="306"/>
      <c r="XBC85" s="306"/>
      <c r="XBD85" s="306"/>
      <c r="XBE85" s="306"/>
      <c r="XBF85" s="306"/>
      <c r="XBG85" s="306"/>
      <c r="XBH85" s="306"/>
      <c r="XBI85" s="306"/>
      <c r="XBJ85" s="306"/>
      <c r="XBK85" s="306"/>
      <c r="XBL85" s="306"/>
      <c r="XBM85" s="306"/>
      <c r="XBN85" s="306"/>
      <c r="XBO85" s="306"/>
      <c r="XBP85" s="306"/>
      <c r="XBQ85" s="306"/>
      <c r="XBR85" s="306"/>
      <c r="XBS85" s="306"/>
      <c r="XBT85" s="306"/>
      <c r="XBU85" s="306"/>
      <c r="XBV85" s="306"/>
      <c r="XBW85" s="306"/>
      <c r="XBX85" s="306"/>
      <c r="XBY85" s="306"/>
      <c r="XBZ85" s="306"/>
      <c r="XCA85" s="306"/>
      <c r="XCB85" s="306"/>
      <c r="XCC85" s="306"/>
      <c r="XCD85" s="306"/>
      <c r="XCE85" s="306"/>
      <c r="XCF85" s="306"/>
      <c r="XCG85" s="306"/>
      <c r="XCH85" s="306"/>
      <c r="XCI85" s="306"/>
      <c r="XCJ85" s="306"/>
      <c r="XCK85" s="306"/>
      <c r="XCL85" s="306"/>
      <c r="XCM85" s="306"/>
      <c r="XCN85" s="306"/>
      <c r="XCO85" s="306"/>
      <c r="XCP85" s="306"/>
      <c r="XCQ85" s="306"/>
      <c r="XCR85" s="306"/>
      <c r="XCS85" s="306"/>
      <c r="XCT85" s="306"/>
      <c r="XCU85" s="306"/>
      <c r="XCV85" s="306"/>
      <c r="XCW85" s="306"/>
      <c r="XCX85" s="306"/>
      <c r="XCY85" s="306"/>
      <c r="XCZ85" s="306"/>
      <c r="XDA85" s="306"/>
      <c r="XDB85" s="306"/>
      <c r="XDC85" s="306"/>
      <c r="XDD85" s="306"/>
      <c r="XDE85" s="306"/>
      <c r="XDF85" s="306"/>
      <c r="XDG85" s="306"/>
      <c r="XDH85" s="306"/>
      <c r="XDI85" s="306"/>
      <c r="XDJ85" s="306"/>
      <c r="XDK85" s="306"/>
      <c r="XDL85" s="306"/>
      <c r="XDM85" s="306"/>
      <c r="XDN85" s="306"/>
      <c r="XDO85" s="306"/>
      <c r="XDP85" s="306"/>
      <c r="XDQ85" s="306"/>
      <c r="XDR85" s="306"/>
      <c r="XDS85" s="306"/>
      <c r="XDT85" s="306"/>
      <c r="XDU85" s="306"/>
      <c r="XDV85" s="306"/>
      <c r="XDW85" s="306"/>
      <c r="XDX85" s="306"/>
      <c r="XDY85" s="306"/>
      <c r="XDZ85" s="306"/>
      <c r="XEA85" s="306"/>
      <c r="XEB85" s="306"/>
      <c r="XEC85" s="306"/>
      <c r="XED85" s="306"/>
      <c r="XEE85" s="306"/>
      <c r="XEF85" s="306"/>
      <c r="XEG85" s="306"/>
      <c r="XEH85" s="306"/>
      <c r="XEI85" s="306"/>
      <c r="XEJ85" s="306"/>
      <c r="XEK85" s="306"/>
      <c r="XEL85" s="306"/>
      <c r="XEM85" s="306"/>
      <c r="XEN85" s="306"/>
      <c r="XEO85" s="306"/>
      <c r="XEP85" s="306"/>
      <c r="XEQ85" s="306"/>
      <c r="XER85" s="306"/>
      <c r="XES85" s="306"/>
      <c r="XET85" s="306"/>
      <c r="XEU85" s="306"/>
      <c r="XEV85" s="306"/>
      <c r="XEW85" s="306"/>
      <c r="XEX85" s="306"/>
      <c r="XEY85" s="306"/>
      <c r="XEZ85" s="306"/>
      <c r="XFA85" s="306"/>
      <c r="XFB85" s="306"/>
      <c r="XFC85" s="306"/>
      <c r="XFD85" s="306"/>
    </row>
    <row r="86" spans="1:16384" s="305" customFormat="1" ht="15.75" customHeight="1">
      <c r="A86" s="306"/>
      <c r="B86" s="306"/>
      <c r="C86" s="1929" t="s">
        <v>1301</v>
      </c>
      <c r="D86" s="312"/>
      <c r="E86" s="306"/>
      <c r="F86" s="1931">
        <v>11999999.43</v>
      </c>
      <c r="G86" s="1931">
        <v>11999997.5</v>
      </c>
      <c r="H86" s="1931">
        <v>12000000</v>
      </c>
      <c r="I86" s="306"/>
    </row>
    <row r="87" spans="1:16384" s="305" customFormat="1" ht="15.75" customHeight="1">
      <c r="A87" s="306"/>
      <c r="B87" s="306"/>
      <c r="C87" s="1930" t="s">
        <v>1332</v>
      </c>
      <c r="D87" s="312"/>
      <c r="E87" s="306"/>
      <c r="I87" s="306"/>
    </row>
    <row r="88" spans="1:16384" s="305" customFormat="1" ht="4.5" customHeight="1">
      <c r="A88" s="306"/>
      <c r="B88" s="306"/>
      <c r="C88" s="1914"/>
      <c r="D88" s="312"/>
      <c r="E88" s="306"/>
      <c r="I88" s="306"/>
    </row>
    <row r="89" spans="1:16384" s="305" customFormat="1" ht="15.75" customHeight="1">
      <c r="A89" s="306"/>
      <c r="B89" s="306"/>
      <c r="C89" s="1929" t="s">
        <v>1302</v>
      </c>
      <c r="D89" s="312"/>
      <c r="E89" s="306"/>
      <c r="F89" s="1931">
        <v>7418019.6100000003</v>
      </c>
      <c r="G89" s="1931">
        <v>7418368.6900000004</v>
      </c>
      <c r="H89" s="1931">
        <v>7447445.1699999999</v>
      </c>
      <c r="I89" s="306"/>
    </row>
    <row r="90" spans="1:16384" s="305" customFormat="1" ht="15.75" customHeight="1">
      <c r="A90" s="306"/>
      <c r="B90" s="306"/>
      <c r="C90" s="1930" t="s">
        <v>1333</v>
      </c>
      <c r="D90" s="312"/>
      <c r="E90" s="306"/>
      <c r="I90" s="306"/>
    </row>
    <row r="91" spans="1:16384" s="305" customFormat="1" ht="4.5" customHeight="1">
      <c r="A91" s="306"/>
      <c r="B91" s="306"/>
      <c r="C91" s="1914"/>
      <c r="D91" s="312"/>
      <c r="E91" s="306"/>
      <c r="I91" s="306"/>
    </row>
    <row r="92" spans="1:16384" s="305" customFormat="1" ht="15.75" customHeight="1">
      <c r="A92" s="306"/>
      <c r="B92" s="306"/>
      <c r="C92" s="1929" t="s">
        <v>1303</v>
      </c>
      <c r="D92" s="312"/>
      <c r="E92" s="306"/>
      <c r="F92" s="1931">
        <v>33419492.030000001</v>
      </c>
      <c r="G92" s="1931">
        <v>28476184.260000002</v>
      </c>
      <c r="H92" s="1931">
        <v>33519775.030000001</v>
      </c>
      <c r="I92" s="306"/>
    </row>
    <row r="93" spans="1:16384" s="305" customFormat="1" ht="15.75" customHeight="1">
      <c r="A93" s="306"/>
      <c r="B93" s="306"/>
      <c r="C93" s="1930" t="s">
        <v>1334</v>
      </c>
      <c r="D93" s="312"/>
      <c r="E93" s="306"/>
      <c r="I93" s="306"/>
    </row>
    <row r="94" spans="1:16384" s="305" customFormat="1" ht="4.5" customHeight="1">
      <c r="A94" s="306"/>
      <c r="B94" s="306"/>
      <c r="C94" s="1914"/>
      <c r="D94" s="312"/>
      <c r="E94" s="306"/>
      <c r="F94" s="1915"/>
      <c r="G94" s="1915"/>
      <c r="H94" s="1915"/>
      <c r="I94" s="306"/>
    </row>
    <row r="95" spans="1:16384" s="305" customFormat="1" ht="15.75" customHeight="1">
      <c r="A95" s="306"/>
      <c r="B95" s="306"/>
      <c r="C95" s="1929" t="s">
        <v>1304</v>
      </c>
      <c r="D95" s="312"/>
      <c r="E95" s="306"/>
      <c r="F95" s="1931">
        <v>259954931.38999999</v>
      </c>
      <c r="G95" s="1931">
        <v>441096317.44999999</v>
      </c>
      <c r="H95" s="1931">
        <v>770508690</v>
      </c>
      <c r="I95" s="306"/>
    </row>
    <row r="96" spans="1:16384" s="305" customFormat="1" ht="15.75" customHeight="1">
      <c r="A96" s="306"/>
      <c r="B96" s="306"/>
      <c r="C96" s="1930" t="s">
        <v>1335</v>
      </c>
      <c r="D96" s="312"/>
      <c r="E96" s="306"/>
      <c r="F96" s="1915"/>
      <c r="G96" s="1915"/>
      <c r="H96" s="1915"/>
      <c r="I96" s="306"/>
    </row>
    <row r="97" spans="1:15" s="305" customFormat="1" ht="8.1" customHeight="1" thickBot="1">
      <c r="A97" s="316"/>
      <c r="B97" s="316"/>
      <c r="C97" s="317"/>
      <c r="D97" s="317"/>
      <c r="E97" s="316"/>
      <c r="F97" s="318"/>
      <c r="G97" s="318"/>
      <c r="H97" s="318"/>
      <c r="I97" s="316"/>
    </row>
    <row r="98" spans="1:15" s="319" customFormat="1" ht="12.75" customHeight="1">
      <c r="C98" s="320"/>
      <c r="D98" s="320"/>
      <c r="F98" s="321"/>
      <c r="G98" s="321"/>
      <c r="H98" s="321"/>
      <c r="I98" s="374" t="s">
        <v>30</v>
      </c>
    </row>
    <row r="99" spans="1:15" s="319" customFormat="1" ht="12" customHeight="1">
      <c r="A99" s="322"/>
      <c r="B99" s="322"/>
      <c r="F99" s="321"/>
      <c r="G99" s="321"/>
      <c r="H99" s="321"/>
      <c r="I99" s="375" t="s">
        <v>31</v>
      </c>
      <c r="J99" s="323"/>
      <c r="K99" s="323"/>
      <c r="L99" s="323"/>
      <c r="M99" s="323"/>
      <c r="N99" s="324"/>
      <c r="O99" s="324"/>
    </row>
    <row r="100" spans="1:15" ht="15" customHeight="1">
      <c r="B100" s="325" t="s">
        <v>1093</v>
      </c>
    </row>
    <row r="101" spans="1:15" ht="15" customHeight="1">
      <c r="B101" s="1917" t="s">
        <v>1222</v>
      </c>
      <c r="C101" s="325" t="s">
        <v>1265</v>
      </c>
    </row>
    <row r="102" spans="1:15" s="1919" customFormat="1">
      <c r="B102" s="1920"/>
      <c r="C102" s="1921" t="s">
        <v>1379</v>
      </c>
      <c r="F102" s="1922"/>
      <c r="G102" s="1922"/>
      <c r="H102" s="1922"/>
    </row>
    <row r="103" spans="1:15" ht="13.5" customHeight="1">
      <c r="B103" s="1917" t="s">
        <v>1223</v>
      </c>
      <c r="C103" s="325" t="s">
        <v>1266</v>
      </c>
    </row>
    <row r="104" spans="1:15" s="1919" customFormat="1">
      <c r="B104" s="1923"/>
      <c r="C104" s="1921" t="s">
        <v>1380</v>
      </c>
      <c r="F104" s="1922"/>
      <c r="G104" s="1922"/>
      <c r="H104" s="1922"/>
    </row>
    <row r="105" spans="1:15" ht="14.25" customHeight="1">
      <c r="B105" s="1917" t="s">
        <v>1224</v>
      </c>
      <c r="C105" s="325" t="s">
        <v>1267</v>
      </c>
    </row>
    <row r="106" spans="1:15" s="1919" customFormat="1">
      <c r="C106" s="1921" t="s">
        <v>1381</v>
      </c>
      <c r="F106" s="1922"/>
      <c r="G106" s="1922"/>
      <c r="H106" s="1922"/>
    </row>
  </sheetData>
  <mergeCells count="5">
    <mergeCell ref="B5:C5"/>
    <mergeCell ref="B6:C6"/>
    <mergeCell ref="F9:H9"/>
    <mergeCell ref="C32:E32"/>
    <mergeCell ref="C33:E33"/>
  </mergeCells>
  <hyperlinks>
    <hyperlink ref="H1" r:id="rId1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99</vt:i4>
      </vt:variant>
      <vt:variant>
        <vt:lpstr>Named Ranges</vt:lpstr>
      </vt:variant>
      <vt:variant>
        <vt:i4>99</vt:i4>
      </vt:variant>
    </vt:vector>
  </HeadingPairs>
  <TitlesOfParts>
    <vt:vector size="198" baseType="lpstr">
      <vt:lpstr>4.1</vt:lpstr>
      <vt:lpstr>4.2</vt:lpstr>
      <vt:lpstr>4.3 </vt:lpstr>
      <vt:lpstr>4.3  (2)</vt:lpstr>
      <vt:lpstr>4.4</vt:lpstr>
      <vt:lpstr>4.5</vt:lpstr>
      <vt:lpstr>4.5 (2)</vt:lpstr>
      <vt:lpstr>4.6</vt:lpstr>
      <vt:lpstr>4.6 (2)</vt:lpstr>
      <vt:lpstr>4.7</vt:lpstr>
      <vt:lpstr>6.7(n)</vt:lpstr>
      <vt:lpstr>6.8 (n)</vt:lpstr>
      <vt:lpstr>6.9 (n)</vt:lpstr>
      <vt:lpstr>4.8</vt:lpstr>
      <vt:lpstr>4.8 (2)</vt:lpstr>
      <vt:lpstr>4.9</vt:lpstr>
      <vt:lpstr>4.9 (2)</vt:lpstr>
      <vt:lpstr>4.10a</vt:lpstr>
      <vt:lpstr>4.10b</vt:lpstr>
      <vt:lpstr>4.10c</vt:lpstr>
      <vt:lpstr>4.10d</vt:lpstr>
      <vt:lpstr>4.10e</vt:lpstr>
      <vt:lpstr>4.10f</vt:lpstr>
      <vt:lpstr>4.11</vt:lpstr>
      <vt:lpstr>4.12</vt:lpstr>
      <vt:lpstr>4.13</vt:lpstr>
      <vt:lpstr>4.14</vt:lpstr>
      <vt:lpstr>4.15</vt:lpstr>
      <vt:lpstr>4.16</vt:lpstr>
      <vt:lpstr>4.17</vt:lpstr>
      <vt:lpstr>4.17 (2)</vt:lpstr>
      <vt:lpstr>4.18</vt:lpstr>
      <vt:lpstr>4.18 (2)</vt:lpstr>
      <vt:lpstr>4.19</vt:lpstr>
      <vt:lpstr>4.20</vt:lpstr>
      <vt:lpstr>4.21 </vt:lpstr>
      <vt:lpstr>4.22</vt:lpstr>
      <vt:lpstr>4.22 (samb.)</vt:lpstr>
      <vt:lpstr>4.23</vt:lpstr>
      <vt:lpstr>4.23 (2)</vt:lpstr>
      <vt:lpstr>4.23 (3)</vt:lpstr>
      <vt:lpstr>4.23 (samb.)</vt:lpstr>
      <vt:lpstr>4.24 (4)</vt:lpstr>
      <vt:lpstr>4.24 (5)</vt:lpstr>
      <vt:lpstr>4.24 (6)</vt:lpstr>
      <vt:lpstr>4.24 (samb.) </vt:lpstr>
      <vt:lpstr>4.25</vt:lpstr>
      <vt:lpstr>4.26</vt:lpstr>
      <vt:lpstr>4.26 (samb)</vt:lpstr>
      <vt:lpstr>4.27 (1)</vt:lpstr>
      <vt:lpstr>4.27(2)</vt:lpstr>
      <vt:lpstr>4.27(3)</vt:lpstr>
      <vt:lpstr>4.27(4)</vt:lpstr>
      <vt:lpstr>4.28 (2)</vt:lpstr>
      <vt:lpstr>4.28 2 (samb)</vt:lpstr>
      <vt:lpstr>4.28 (samb)2 (3)</vt:lpstr>
      <vt:lpstr>4.29</vt:lpstr>
      <vt:lpstr>4.29 (samb) </vt:lpstr>
      <vt:lpstr>4.29 (samb) 2</vt:lpstr>
      <vt:lpstr>4.29 (samb) 3</vt:lpstr>
      <vt:lpstr>4.29 (samb) 4</vt:lpstr>
      <vt:lpstr>4.29 (samb) 5</vt:lpstr>
      <vt:lpstr>4.29 (samb) 6</vt:lpstr>
      <vt:lpstr>4.30</vt:lpstr>
      <vt:lpstr>4.30 (samb)</vt:lpstr>
      <vt:lpstr>4.30 (3)</vt:lpstr>
      <vt:lpstr>4.30 (4)</vt:lpstr>
      <vt:lpstr>4.30 (5)</vt:lpstr>
      <vt:lpstr>4.30 (6) </vt:lpstr>
      <vt:lpstr>4.30 (7)</vt:lpstr>
      <vt:lpstr>4.30 (8)</vt:lpstr>
      <vt:lpstr>4.30 (9)</vt:lpstr>
      <vt:lpstr>4.30 (10)</vt:lpstr>
      <vt:lpstr>4.30 (11)</vt:lpstr>
      <vt:lpstr>4.31</vt:lpstr>
      <vt:lpstr>4.31 (2)</vt:lpstr>
      <vt:lpstr>4.31 (3)</vt:lpstr>
      <vt:lpstr>4.31 (4)</vt:lpstr>
      <vt:lpstr>4.32</vt:lpstr>
      <vt:lpstr>4.32(2)</vt:lpstr>
      <vt:lpstr>4.32 (3)</vt:lpstr>
      <vt:lpstr>4.33</vt:lpstr>
      <vt:lpstr>4.33 (2)</vt:lpstr>
      <vt:lpstr>4.34</vt:lpstr>
      <vt:lpstr>4.35</vt:lpstr>
      <vt:lpstr>4.36</vt:lpstr>
      <vt:lpstr>4.36 (2)</vt:lpstr>
      <vt:lpstr>4.37</vt:lpstr>
      <vt:lpstr>4.38</vt:lpstr>
      <vt:lpstr>4.38 (2)</vt:lpstr>
      <vt:lpstr>4.39</vt:lpstr>
      <vt:lpstr>4.39(2)</vt:lpstr>
      <vt:lpstr>4.39(3)</vt:lpstr>
      <vt:lpstr>4.39(4)</vt:lpstr>
      <vt:lpstr>4.40</vt:lpstr>
      <vt:lpstr>4.41</vt:lpstr>
      <vt:lpstr>4.42</vt:lpstr>
      <vt:lpstr>4.43</vt:lpstr>
      <vt:lpstr>4.43(2)</vt:lpstr>
      <vt:lpstr>'4.1'!Print_Area</vt:lpstr>
      <vt:lpstr>'4.10a'!Print_Area</vt:lpstr>
      <vt:lpstr>'4.10b'!Print_Area</vt:lpstr>
      <vt:lpstr>'4.10c'!Print_Area</vt:lpstr>
      <vt:lpstr>'4.10d'!Print_Area</vt:lpstr>
      <vt:lpstr>'4.10e'!Print_Area</vt:lpstr>
      <vt:lpstr>'4.10f'!Print_Area</vt:lpstr>
      <vt:lpstr>'4.11'!Print_Area</vt:lpstr>
      <vt:lpstr>'4.12'!Print_Area</vt:lpstr>
      <vt:lpstr>'4.13'!Print_Area</vt:lpstr>
      <vt:lpstr>'4.14'!Print_Area</vt:lpstr>
      <vt:lpstr>'4.15'!Print_Area</vt:lpstr>
      <vt:lpstr>'4.16'!Print_Area</vt:lpstr>
      <vt:lpstr>'4.17'!Print_Area</vt:lpstr>
      <vt:lpstr>'4.17 (2)'!Print_Area</vt:lpstr>
      <vt:lpstr>'4.18'!Print_Area</vt:lpstr>
      <vt:lpstr>'4.18 (2)'!Print_Area</vt:lpstr>
      <vt:lpstr>'4.19'!Print_Area</vt:lpstr>
      <vt:lpstr>'4.2'!Print_Area</vt:lpstr>
      <vt:lpstr>'4.20'!Print_Area</vt:lpstr>
      <vt:lpstr>'4.21 '!Print_Area</vt:lpstr>
      <vt:lpstr>'4.22'!Print_Area</vt:lpstr>
      <vt:lpstr>'4.22 (samb.)'!Print_Area</vt:lpstr>
      <vt:lpstr>'4.23'!Print_Area</vt:lpstr>
      <vt:lpstr>'4.23 (2)'!Print_Area</vt:lpstr>
      <vt:lpstr>'4.23 (3)'!Print_Area</vt:lpstr>
      <vt:lpstr>'4.23 (samb.)'!Print_Area</vt:lpstr>
      <vt:lpstr>'4.24 (4)'!Print_Area</vt:lpstr>
      <vt:lpstr>'4.24 (5)'!Print_Area</vt:lpstr>
      <vt:lpstr>'4.24 (6)'!Print_Area</vt:lpstr>
      <vt:lpstr>'4.24 (samb.) '!Print_Area</vt:lpstr>
      <vt:lpstr>'4.25'!Print_Area</vt:lpstr>
      <vt:lpstr>'4.26'!Print_Area</vt:lpstr>
      <vt:lpstr>'4.26 (samb)'!Print_Area</vt:lpstr>
      <vt:lpstr>'4.27 (1)'!Print_Area</vt:lpstr>
      <vt:lpstr>'4.27(2)'!Print_Area</vt:lpstr>
      <vt:lpstr>'4.27(3)'!Print_Area</vt:lpstr>
      <vt:lpstr>'4.27(4)'!Print_Area</vt:lpstr>
      <vt:lpstr>'4.28 (2)'!Print_Area</vt:lpstr>
      <vt:lpstr>'4.28 (samb)2 (3)'!Print_Area</vt:lpstr>
      <vt:lpstr>'4.28 2 (samb)'!Print_Area</vt:lpstr>
      <vt:lpstr>'4.29'!Print_Area</vt:lpstr>
      <vt:lpstr>'4.29 (samb) '!Print_Area</vt:lpstr>
      <vt:lpstr>'4.29 (samb) 2'!Print_Area</vt:lpstr>
      <vt:lpstr>'4.29 (samb) 3'!Print_Area</vt:lpstr>
      <vt:lpstr>'4.29 (samb) 4'!Print_Area</vt:lpstr>
      <vt:lpstr>'4.29 (samb) 5'!Print_Area</vt:lpstr>
      <vt:lpstr>'4.29 (samb) 6'!Print_Area</vt:lpstr>
      <vt:lpstr>'4.3 '!Print_Area</vt:lpstr>
      <vt:lpstr>'4.3  (2)'!Print_Area</vt:lpstr>
      <vt:lpstr>'4.30'!Print_Area</vt:lpstr>
      <vt:lpstr>'4.30 (10)'!Print_Area</vt:lpstr>
      <vt:lpstr>'4.30 (11)'!Print_Area</vt:lpstr>
      <vt:lpstr>'4.30 (3)'!Print_Area</vt:lpstr>
      <vt:lpstr>'4.30 (4)'!Print_Area</vt:lpstr>
      <vt:lpstr>'4.30 (5)'!Print_Area</vt:lpstr>
      <vt:lpstr>'4.30 (6) '!Print_Area</vt:lpstr>
      <vt:lpstr>'4.30 (7)'!Print_Area</vt:lpstr>
      <vt:lpstr>'4.30 (8)'!Print_Area</vt:lpstr>
      <vt:lpstr>'4.30 (9)'!Print_Area</vt:lpstr>
      <vt:lpstr>'4.30 (samb)'!Print_Area</vt:lpstr>
      <vt:lpstr>'4.31'!Print_Area</vt:lpstr>
      <vt:lpstr>'4.31 (2)'!Print_Area</vt:lpstr>
      <vt:lpstr>'4.31 (3)'!Print_Area</vt:lpstr>
      <vt:lpstr>'4.31 (4)'!Print_Area</vt:lpstr>
      <vt:lpstr>'4.32'!Print_Area</vt:lpstr>
      <vt:lpstr>'4.32 (3)'!Print_Area</vt:lpstr>
      <vt:lpstr>'4.32(2)'!Print_Area</vt:lpstr>
      <vt:lpstr>'4.33'!Print_Area</vt:lpstr>
      <vt:lpstr>'4.33 (2)'!Print_Area</vt:lpstr>
      <vt:lpstr>'4.34'!Print_Area</vt:lpstr>
      <vt:lpstr>'4.35'!Print_Area</vt:lpstr>
      <vt:lpstr>'4.36'!Print_Area</vt:lpstr>
      <vt:lpstr>'4.36 (2)'!Print_Area</vt:lpstr>
      <vt:lpstr>'4.37'!Print_Area</vt:lpstr>
      <vt:lpstr>'4.38'!Print_Area</vt:lpstr>
      <vt:lpstr>'4.38 (2)'!Print_Area</vt:lpstr>
      <vt:lpstr>'4.39'!Print_Area</vt:lpstr>
      <vt:lpstr>'4.39(2)'!Print_Area</vt:lpstr>
      <vt:lpstr>'4.39(3)'!Print_Area</vt:lpstr>
      <vt:lpstr>'4.39(4)'!Print_Area</vt:lpstr>
      <vt:lpstr>'4.4'!Print_Area</vt:lpstr>
      <vt:lpstr>'4.40'!Print_Area</vt:lpstr>
      <vt:lpstr>'4.41'!Print_Area</vt:lpstr>
      <vt:lpstr>'4.42'!Print_Area</vt:lpstr>
      <vt:lpstr>'4.43'!Print_Area</vt:lpstr>
      <vt:lpstr>'4.43(2)'!Print_Area</vt:lpstr>
      <vt:lpstr>'4.5'!Print_Area</vt:lpstr>
      <vt:lpstr>'4.5 (2)'!Print_Area</vt:lpstr>
      <vt:lpstr>'4.6'!Print_Area</vt:lpstr>
      <vt:lpstr>'4.6 (2)'!Print_Area</vt:lpstr>
      <vt:lpstr>'4.7'!Print_Area</vt:lpstr>
      <vt:lpstr>'4.8'!Print_Area</vt:lpstr>
      <vt:lpstr>'4.8 (2)'!Print_Area</vt:lpstr>
      <vt:lpstr>'4.9'!Print_Area</vt:lpstr>
      <vt:lpstr>'4.9 (2)'!Print_Area</vt:lpstr>
      <vt:lpstr>'6.7(n)'!Print_Area</vt:lpstr>
      <vt:lpstr>'6.8 (n)'!Print_Area</vt:lpstr>
      <vt:lpstr>'6.9 (n)'!Print_Area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Nur Izzati Ilias</cp:lastModifiedBy>
  <cp:lastPrinted>2025-11-17T01:59:55Z</cp:lastPrinted>
  <dcterms:created xsi:type="dcterms:W3CDTF">2020-02-14T08:06:00Z</dcterms:created>
  <dcterms:modified xsi:type="dcterms:W3CDTF">2025-11-24T08:52:19Z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