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saeda\Documents\PPLN 2026\02 FEBRUARY 2026\CMS 022026\"/>
    </mc:Choice>
  </mc:AlternateContent>
  <xr:revisionPtr revIDLastSave="0" documentId="13_ncr:1_{4BC54D57-96EF-4826-99CC-0A992DE417B3}" xr6:coauthVersionLast="36" xr6:coauthVersionMax="36" xr10:uidLastSave="{00000000-0000-0000-0000-000000000000}"/>
  <bookViews>
    <workbookView xWindow="-120" yWindow="-120" windowWidth="24240" windowHeight="13140" tabRatio="690" firstSheet="1" activeTab="1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_FilterDatabase" localSheetId="2" hidden="1">'Appendix iv'!#REF!</definedName>
    <definedName name="_xlnm._FilterDatabase" localSheetId="3" hidden="1">'Appendix v'!#REF!</definedName>
    <definedName name="_xlnm.Print_Area" localSheetId="0">'Appendix i'!$A$1:$L$77</definedName>
    <definedName name="_xlnm.Print_Area" localSheetId="1">'Appendix ii-iii'!$A$1:$L$77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vi'!$A$1:$L$37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2" i="2" l="1"/>
  <c r="H13" i="2" l="1"/>
  <c r="H77" i="2" l="1"/>
  <c r="I77" i="2"/>
  <c r="J77" i="2"/>
  <c r="K77" i="2"/>
  <c r="L77" i="2"/>
  <c r="I76" i="2"/>
  <c r="J76" i="2"/>
  <c r="K76" i="2"/>
  <c r="L76" i="2"/>
  <c r="H76" i="2"/>
  <c r="L13" i="2" l="1"/>
  <c r="K13" i="2"/>
  <c r="J13" i="2"/>
  <c r="I13" i="2"/>
  <c r="H73" i="2"/>
  <c r="I73" i="2"/>
  <c r="J73" i="2"/>
  <c r="K73" i="2"/>
  <c r="L73" i="2"/>
  <c r="H71" i="2" l="1"/>
  <c r="I71" i="2"/>
  <c r="J71" i="2"/>
  <c r="K71" i="2"/>
  <c r="L71" i="2"/>
  <c r="H72" i="2"/>
  <c r="J72" i="2"/>
  <c r="K72" i="2"/>
  <c r="L72" i="2"/>
  <c r="H31" i="2"/>
  <c r="I31" i="2"/>
  <c r="J31" i="2"/>
  <c r="K31" i="2"/>
  <c r="L31" i="2"/>
  <c r="H70" i="2" l="1"/>
  <c r="I70" i="2" l="1"/>
  <c r="J70" i="2"/>
  <c r="K70" i="2"/>
  <c r="L70" i="2"/>
  <c r="E37" i="7" l="1"/>
  <c r="H30" i="2" l="1"/>
  <c r="I30" i="2"/>
  <c r="J30" i="2"/>
  <c r="K30" i="2"/>
  <c r="L30" i="2"/>
  <c r="H69" i="2" l="1"/>
  <c r="I69" i="2"/>
  <c r="J69" i="2"/>
  <c r="K69" i="2"/>
  <c r="L69" i="2"/>
  <c r="H67" i="2" l="1"/>
  <c r="I67" i="2"/>
  <c r="J67" i="2"/>
  <c r="K67" i="2"/>
  <c r="L67" i="2"/>
  <c r="H68" i="2"/>
  <c r="I68" i="2"/>
  <c r="J68" i="2"/>
  <c r="K68" i="2"/>
  <c r="L68" i="2"/>
  <c r="C76" i="7" l="1"/>
  <c r="C7" i="6" l="1"/>
  <c r="D7" i="6"/>
  <c r="E7" i="6"/>
  <c r="J7" i="6"/>
  <c r="K7" i="6"/>
  <c r="I66" i="2" l="1"/>
  <c r="J66" i="2"/>
  <c r="K66" i="2"/>
  <c r="L66" i="2"/>
  <c r="H66" i="2"/>
  <c r="H29" i="2" l="1"/>
  <c r="I29" i="2"/>
  <c r="J29" i="2"/>
  <c r="K29" i="2"/>
  <c r="L29" i="2"/>
  <c r="H65" i="2" l="1"/>
  <c r="H64" i="2" l="1"/>
  <c r="I64" i="2"/>
  <c r="J64" i="2"/>
  <c r="K64" i="2"/>
  <c r="L64" i="2"/>
  <c r="I65" i="2"/>
  <c r="J65" i="2"/>
  <c r="K65" i="2"/>
  <c r="L65" i="2"/>
  <c r="L28" i="2" l="1"/>
  <c r="K28" i="2"/>
  <c r="J28" i="2"/>
  <c r="I28" i="2"/>
  <c r="H28" i="2"/>
  <c r="I63" i="2" l="1"/>
  <c r="J63" i="2"/>
  <c r="K63" i="2"/>
  <c r="L63" i="2"/>
  <c r="H63" i="2"/>
  <c r="I62" i="2" l="1"/>
  <c r="J62" i="2"/>
  <c r="K62" i="2"/>
  <c r="L62" i="2"/>
  <c r="H62" i="2"/>
  <c r="G7" i="7" l="1"/>
  <c r="G5" i="7"/>
  <c r="H59" i="2" l="1"/>
  <c r="I59" i="2"/>
  <c r="J59" i="2"/>
  <c r="K59" i="2"/>
  <c r="L59" i="2"/>
  <c r="H22" i="2"/>
  <c r="L25" i="2"/>
  <c r="K25" i="2"/>
  <c r="J25" i="2"/>
  <c r="I25" i="2"/>
  <c r="H25" i="2"/>
  <c r="L24" i="2"/>
  <c r="K24" i="2"/>
  <c r="J24" i="2"/>
  <c r="I24" i="2"/>
  <c r="H24" i="2"/>
  <c r="L23" i="2"/>
  <c r="K23" i="2"/>
  <c r="J23" i="2"/>
  <c r="I23" i="2"/>
  <c r="H23" i="2"/>
  <c r="L22" i="2"/>
  <c r="K22" i="2"/>
  <c r="J22" i="2"/>
  <c r="I22" i="2"/>
  <c r="I58" i="2" l="1"/>
  <c r="J58" i="2"/>
  <c r="K58" i="2"/>
  <c r="L58" i="2"/>
  <c r="H58" i="2"/>
  <c r="I57" i="2" l="1"/>
  <c r="J57" i="2"/>
  <c r="K57" i="2"/>
  <c r="L57" i="2"/>
  <c r="H57" i="2"/>
  <c r="I56" i="2" l="1"/>
  <c r="J56" i="2"/>
  <c r="K56" i="2"/>
  <c r="L56" i="2"/>
  <c r="H56" i="2"/>
  <c r="F35" i="5" l="1"/>
  <c r="L23" i="5"/>
  <c r="F20" i="5"/>
  <c r="F17" i="5"/>
  <c r="F12" i="5"/>
  <c r="F9" i="5"/>
  <c r="F8" i="5"/>
  <c r="F21" i="5"/>
  <c r="C37" i="6" l="1"/>
  <c r="J28" i="6"/>
  <c r="K28" i="6"/>
  <c r="E28" i="6"/>
  <c r="D28" i="6"/>
  <c r="C28" i="6"/>
  <c r="G28" i="6" l="1"/>
  <c r="I55" i="2"/>
  <c r="J55" i="2"/>
  <c r="K55" i="2"/>
  <c r="L55" i="2"/>
  <c r="H55" i="2"/>
  <c r="D28" i="8" l="1"/>
  <c r="E28" i="8"/>
  <c r="F28" i="8" s="1"/>
  <c r="C28" i="8"/>
  <c r="C7" i="8"/>
  <c r="K37" i="6"/>
  <c r="J37" i="6"/>
  <c r="D37" i="6"/>
  <c r="E37" i="6"/>
  <c r="D7" i="8"/>
  <c r="E7" i="8"/>
  <c r="C37" i="7" l="1"/>
  <c r="C38" i="7" s="1"/>
  <c r="I54" i="2" l="1"/>
  <c r="J54" i="2"/>
  <c r="K54" i="2"/>
  <c r="L54" i="2"/>
  <c r="H54" i="2"/>
  <c r="H53" i="2" l="1"/>
  <c r="I53" i="2"/>
  <c r="J53" i="2"/>
  <c r="K53" i="2"/>
  <c r="L53" i="2"/>
  <c r="L37" i="5" l="1"/>
  <c r="G8" i="5"/>
  <c r="I52" i="2" l="1"/>
  <c r="J52" i="2"/>
  <c r="K52" i="2"/>
  <c r="L52" i="2"/>
  <c r="H52" i="2"/>
  <c r="K25" i="5" l="1"/>
  <c r="J25" i="5"/>
  <c r="D25" i="5"/>
  <c r="E25" i="5"/>
  <c r="C25" i="5"/>
  <c r="K19" i="5"/>
  <c r="J19" i="5"/>
  <c r="D19" i="5"/>
  <c r="E19" i="5"/>
  <c r="C19" i="5"/>
  <c r="K11" i="5"/>
  <c r="J11" i="5"/>
  <c r="D11" i="5"/>
  <c r="E11" i="5"/>
  <c r="C11" i="5"/>
  <c r="K7" i="5"/>
  <c r="J7" i="5"/>
  <c r="J36" i="5" s="1"/>
  <c r="D7" i="5"/>
  <c r="D36" i="5" s="1"/>
  <c r="E7" i="5"/>
  <c r="C7" i="5"/>
  <c r="C36" i="5" s="1"/>
  <c r="E36" i="5" l="1"/>
  <c r="K36" i="5"/>
  <c r="K37" i="8"/>
  <c r="L37" i="8" s="1"/>
  <c r="J37" i="8"/>
  <c r="D37" i="8"/>
  <c r="E37" i="8"/>
  <c r="C37" i="8"/>
  <c r="K28" i="8"/>
  <c r="J28" i="8"/>
  <c r="K7" i="8"/>
  <c r="J7" i="8"/>
  <c r="F39" i="6" l="1"/>
  <c r="F40" i="6"/>
  <c r="F41" i="6"/>
  <c r="F42" i="6"/>
  <c r="F43" i="6"/>
  <c r="F44" i="6"/>
  <c r="F38" i="6"/>
  <c r="F35" i="6"/>
  <c r="G8" i="7" l="1"/>
  <c r="H8" i="7" s="1"/>
  <c r="G9" i="7"/>
  <c r="H9" i="7" s="1"/>
  <c r="G10" i="7"/>
  <c r="H10" i="7" s="1"/>
  <c r="G11" i="7"/>
  <c r="H11" i="7" s="1"/>
  <c r="G12" i="7"/>
  <c r="H12" i="7" s="1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L51" i="2" l="1"/>
  <c r="K51" i="2"/>
  <c r="J51" i="2"/>
  <c r="I51" i="2"/>
  <c r="H51" i="2"/>
  <c r="L46" i="6" l="1"/>
  <c r="F46" i="6"/>
  <c r="F46" i="8"/>
  <c r="L46" i="8"/>
  <c r="G38" i="6" l="1"/>
  <c r="H38" i="6" s="1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L47" i="7" l="1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46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7" i="7"/>
  <c r="L5" i="7"/>
  <c r="F5" i="7"/>
  <c r="F44" i="7"/>
  <c r="L44" i="7"/>
  <c r="G44" i="7"/>
  <c r="H49" i="2" l="1"/>
  <c r="I50" i="2"/>
  <c r="J50" i="2"/>
  <c r="K50" i="2"/>
  <c r="L50" i="2"/>
  <c r="H50" i="2"/>
  <c r="I49" i="2"/>
  <c r="J49" i="2"/>
  <c r="K49" i="2"/>
  <c r="L49" i="2"/>
  <c r="G5" i="8" l="1"/>
  <c r="H5" i="8" s="1"/>
  <c r="G5" i="6"/>
  <c r="H44" i="7"/>
  <c r="H5" i="7"/>
  <c r="H5" i="6" l="1"/>
  <c r="I48" i="2"/>
  <c r="J48" i="2"/>
  <c r="K48" i="2"/>
  <c r="L48" i="2"/>
  <c r="H48" i="2"/>
  <c r="G8" i="8" l="1"/>
  <c r="G8" i="2" l="1"/>
  <c r="D37" i="7" l="1"/>
  <c r="D38" i="7" s="1"/>
  <c r="E38" i="7" l="1"/>
  <c r="G37" i="7" l="1"/>
  <c r="H37" i="7" s="1"/>
  <c r="F37" i="7"/>
  <c r="F38" i="7"/>
  <c r="G38" i="7" l="1"/>
  <c r="H38" i="7" s="1"/>
  <c r="G46" i="8"/>
  <c r="L7" i="6" l="1"/>
  <c r="F7" i="6"/>
  <c r="H46" i="8" l="1"/>
  <c r="G44" i="8"/>
  <c r="H44" i="8" s="1"/>
  <c r="G43" i="8"/>
  <c r="H43" i="8" s="1"/>
  <c r="G42" i="8"/>
  <c r="H42" i="8" s="1"/>
  <c r="G41" i="8"/>
  <c r="H41" i="8" s="1"/>
  <c r="G40" i="8"/>
  <c r="H40" i="8" s="1"/>
  <c r="G39" i="8"/>
  <c r="H39" i="8" s="1"/>
  <c r="G38" i="8"/>
  <c r="H38" i="8" s="1"/>
  <c r="F37" i="8"/>
  <c r="G35" i="8"/>
  <c r="H35" i="8" s="1"/>
  <c r="G34" i="8"/>
  <c r="H34" i="8" s="1"/>
  <c r="G33" i="8"/>
  <c r="H33" i="8" s="1"/>
  <c r="G32" i="8"/>
  <c r="H32" i="8" s="1"/>
  <c r="G31" i="8"/>
  <c r="H31" i="8" s="1"/>
  <c r="G30" i="8"/>
  <c r="H30" i="8" s="1"/>
  <c r="G29" i="8"/>
  <c r="H29" i="8" s="1"/>
  <c r="L28" i="8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H8" i="8"/>
  <c r="L7" i="8"/>
  <c r="F7" i="8"/>
  <c r="G46" i="6"/>
  <c r="H46" i="6" s="1"/>
  <c r="F37" i="6"/>
  <c r="G30" i="6"/>
  <c r="H30" i="6" s="1"/>
  <c r="G31" i="6"/>
  <c r="H31" i="6" s="1"/>
  <c r="G32" i="6"/>
  <c r="H32" i="6" s="1"/>
  <c r="G33" i="6"/>
  <c r="H33" i="6" s="1"/>
  <c r="G34" i="6"/>
  <c r="H34" i="6" s="1"/>
  <c r="G35" i="6"/>
  <c r="H35" i="6" s="1"/>
  <c r="G29" i="6"/>
  <c r="H29" i="6" s="1"/>
  <c r="G9" i="6"/>
  <c r="H9" i="6" s="1"/>
  <c r="G10" i="6"/>
  <c r="H10" i="6" s="1"/>
  <c r="G11" i="6"/>
  <c r="H11" i="6" s="1"/>
  <c r="G12" i="6"/>
  <c r="H12" i="6" s="1"/>
  <c r="G13" i="6"/>
  <c r="H13" i="6" s="1"/>
  <c r="G26" i="6"/>
  <c r="H26" i="6" s="1"/>
  <c r="G14" i="6"/>
  <c r="H14" i="6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24" i="6"/>
  <c r="H24" i="6" s="1"/>
  <c r="G25" i="6"/>
  <c r="H25" i="6" s="1"/>
  <c r="G8" i="6"/>
  <c r="H8" i="6" s="1"/>
  <c r="L28" i="6"/>
  <c r="F28" i="6"/>
  <c r="L44" i="6" l="1"/>
  <c r="L37" i="6"/>
  <c r="L41" i="8"/>
  <c r="L33" i="6"/>
  <c r="L29" i="6"/>
  <c r="L29" i="8"/>
  <c r="L31" i="8"/>
  <c r="L30" i="8"/>
  <c r="L34" i="8"/>
  <c r="L35" i="8"/>
  <c r="L32" i="8"/>
  <c r="L33" i="8"/>
  <c r="F8" i="8"/>
  <c r="F16" i="8"/>
  <c r="F24" i="8"/>
  <c r="F9" i="8"/>
  <c r="F17" i="8"/>
  <c r="F25" i="8"/>
  <c r="F21" i="8"/>
  <c r="F14" i="8"/>
  <c r="F10" i="8"/>
  <c r="F18" i="8"/>
  <c r="F26" i="8"/>
  <c r="F12" i="8"/>
  <c r="F23" i="8"/>
  <c r="F11" i="8"/>
  <c r="F19" i="8"/>
  <c r="F20" i="8"/>
  <c r="F22" i="8"/>
  <c r="F15" i="8"/>
  <c r="F13" i="8"/>
  <c r="F29" i="8"/>
  <c r="F34" i="8"/>
  <c r="F30" i="8"/>
  <c r="F35" i="8"/>
  <c r="F31" i="8"/>
  <c r="F33" i="8"/>
  <c r="F32" i="8"/>
  <c r="L42" i="8"/>
  <c r="L44" i="8"/>
  <c r="L39" i="8"/>
  <c r="G37" i="8"/>
  <c r="H37" i="8" s="1"/>
  <c r="F39" i="8"/>
  <c r="F40" i="8"/>
  <c r="F44" i="8"/>
  <c r="F41" i="8"/>
  <c r="F38" i="8"/>
  <c r="F42" i="8"/>
  <c r="F43" i="8"/>
  <c r="L23" i="8"/>
  <c r="G7" i="8"/>
  <c r="H7" i="8" s="1"/>
  <c r="L8" i="8"/>
  <c r="L10" i="8"/>
  <c r="L12" i="8"/>
  <c r="L14" i="8"/>
  <c r="L16" i="8"/>
  <c r="L18" i="8"/>
  <c r="L20" i="8"/>
  <c r="L22" i="8"/>
  <c r="L24" i="8"/>
  <c r="L26" i="8"/>
  <c r="L43" i="8"/>
  <c r="L17" i="8"/>
  <c r="G28" i="8"/>
  <c r="H28" i="8" s="1"/>
  <c r="L38" i="8"/>
  <c r="L9" i="8"/>
  <c r="L11" i="8"/>
  <c r="L13" i="8"/>
  <c r="L15" i="8"/>
  <c r="L19" i="8"/>
  <c r="L21" i="8"/>
  <c r="L25" i="8"/>
  <c r="L40" i="8"/>
  <c r="L32" i="6"/>
  <c r="L31" i="6"/>
  <c r="L30" i="6"/>
  <c r="G37" i="6"/>
  <c r="H37" i="6" s="1"/>
  <c r="L43" i="6"/>
  <c r="L42" i="6"/>
  <c r="L41" i="6"/>
  <c r="L40" i="6"/>
  <c r="L39" i="6"/>
  <c r="L38" i="6"/>
  <c r="L35" i="6"/>
  <c r="L34" i="6"/>
  <c r="F34" i="6"/>
  <c r="F33" i="6"/>
  <c r="F32" i="6"/>
  <c r="F31" i="6"/>
  <c r="F30" i="6"/>
  <c r="F29" i="6"/>
  <c r="H28" i="6"/>
  <c r="L26" i="6" l="1"/>
  <c r="L21" i="6"/>
  <c r="L14" i="6"/>
  <c r="L22" i="6"/>
  <c r="L15" i="6"/>
  <c r="L23" i="6"/>
  <c r="L9" i="6"/>
  <c r="L16" i="6"/>
  <c r="L24" i="6"/>
  <c r="L10" i="6"/>
  <c r="L17" i="6"/>
  <c r="L25" i="6"/>
  <c r="L11" i="6"/>
  <c r="L18" i="6"/>
  <c r="L8" i="6"/>
  <c r="L12" i="6"/>
  <c r="L19" i="6"/>
  <c r="L13" i="6"/>
  <c r="L20" i="6"/>
  <c r="F10" i="6"/>
  <c r="F17" i="6"/>
  <c r="F25" i="6"/>
  <c r="F11" i="6"/>
  <c r="F18" i="6"/>
  <c r="F8" i="6"/>
  <c r="F12" i="6"/>
  <c r="F19" i="6"/>
  <c r="F13" i="6"/>
  <c r="F20" i="6"/>
  <c r="F26" i="6"/>
  <c r="F21" i="6"/>
  <c r="F22" i="6"/>
  <c r="F15" i="6"/>
  <c r="F23" i="6"/>
  <c r="F9" i="6"/>
  <c r="F24" i="6"/>
  <c r="F14" i="6"/>
  <c r="F16" i="6"/>
  <c r="G7" i="6"/>
  <c r="H7" i="6" s="1"/>
  <c r="G9" i="2" l="1"/>
  <c r="G17" i="5" l="1"/>
  <c r="H17" i="5" s="1"/>
  <c r="C77" i="7" l="1"/>
  <c r="D76" i="7"/>
  <c r="D77" i="7" s="1"/>
  <c r="E76" i="7"/>
  <c r="E77" i="7" l="1"/>
  <c r="F77" i="7" s="1"/>
  <c r="F76" i="7"/>
  <c r="G61" i="7" l="1"/>
  <c r="H61" i="7" s="1"/>
  <c r="G62" i="7"/>
  <c r="G35" i="5" l="1"/>
  <c r="H35" i="5" s="1"/>
  <c r="H8" i="5"/>
  <c r="G9" i="5"/>
  <c r="H9" i="5" s="1"/>
  <c r="G12" i="5"/>
  <c r="H12" i="5" s="1"/>
  <c r="G13" i="5"/>
  <c r="H13" i="5" s="1"/>
  <c r="G14" i="5"/>
  <c r="H14" i="5" s="1"/>
  <c r="G15" i="5"/>
  <c r="H15" i="5" s="1"/>
  <c r="G16" i="5"/>
  <c r="H16" i="5" s="1"/>
  <c r="G20" i="5"/>
  <c r="H20" i="5" s="1"/>
  <c r="G21" i="5"/>
  <c r="H21" i="5" s="1"/>
  <c r="G23" i="5"/>
  <c r="H23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2" i="5"/>
  <c r="H32" i="5" s="1"/>
  <c r="G33" i="5"/>
  <c r="H33" i="5" s="1"/>
  <c r="G37" i="5"/>
  <c r="H37" i="5" s="1"/>
  <c r="I20" i="5" l="1"/>
  <c r="G11" i="5"/>
  <c r="H11" i="5" s="1"/>
  <c r="G7" i="5"/>
  <c r="H7" i="5" s="1"/>
  <c r="G19" i="5"/>
  <c r="H19" i="5" s="1"/>
  <c r="G25" i="5"/>
  <c r="H25" i="5" s="1"/>
  <c r="F11" i="5" l="1"/>
  <c r="L11" i="5"/>
  <c r="G36" i="5"/>
  <c r="H36" i="5" s="1"/>
  <c r="G5" i="5" l="1"/>
  <c r="H5" i="5" s="1"/>
  <c r="F36" i="5"/>
  <c r="L35" i="5"/>
  <c r="L20" i="5"/>
  <c r="L5" i="5"/>
  <c r="L27" i="5"/>
  <c r="L19" i="5"/>
  <c r="L28" i="5"/>
  <c r="L29" i="5"/>
  <c r="L14" i="5"/>
  <c r="L30" i="5"/>
  <c r="L15" i="5"/>
  <c r="L31" i="5"/>
  <c r="L16" i="5"/>
  <c r="L32" i="5"/>
  <c r="L17" i="5"/>
  <c r="L33" i="5"/>
  <c r="L12" i="5"/>
  <c r="L26" i="5"/>
  <c r="L25" i="5"/>
  <c r="L9" i="5"/>
  <c r="L8" i="5"/>
  <c r="L21" i="5"/>
  <c r="L7" i="5"/>
  <c r="L13" i="5"/>
  <c r="L36" i="5"/>
  <c r="F27" i="5"/>
  <c r="F19" i="5"/>
  <c r="F28" i="5"/>
  <c r="F13" i="5"/>
  <c r="F5" i="5"/>
  <c r="F29" i="5"/>
  <c r="F14" i="5"/>
  <c r="F7" i="5"/>
  <c r="F30" i="5"/>
  <c r="F15" i="5"/>
  <c r="F31" i="5"/>
  <c r="F16" i="5"/>
  <c r="F32" i="5"/>
  <c r="F33" i="5"/>
  <c r="F26" i="5"/>
  <c r="F25" i="5"/>
  <c r="F23" i="5"/>
  <c r="F37" i="5"/>
  <c r="K76" i="7" l="1"/>
  <c r="K77" i="7" s="1"/>
  <c r="J76" i="7"/>
  <c r="J77" i="7" s="1"/>
  <c r="G75" i="7"/>
  <c r="H75" i="7" s="1"/>
  <c r="G74" i="7"/>
  <c r="H74" i="7" s="1"/>
  <c r="G73" i="7"/>
  <c r="H73" i="7" s="1"/>
  <c r="G72" i="7"/>
  <c r="H72" i="7" s="1"/>
  <c r="G71" i="7"/>
  <c r="H71" i="7" s="1"/>
  <c r="G70" i="7"/>
  <c r="H70" i="7" s="1"/>
  <c r="G69" i="7"/>
  <c r="H69" i="7" s="1"/>
  <c r="G68" i="7"/>
  <c r="H68" i="7" s="1"/>
  <c r="G67" i="7"/>
  <c r="H67" i="7" s="1"/>
  <c r="G66" i="7"/>
  <c r="H66" i="7" s="1"/>
  <c r="G65" i="7"/>
  <c r="H65" i="7" s="1"/>
  <c r="G64" i="7"/>
  <c r="H64" i="7" s="1"/>
  <c r="G63" i="7"/>
  <c r="H63" i="7" s="1"/>
  <c r="H62" i="7"/>
  <c r="G60" i="7"/>
  <c r="H60" i="7" s="1"/>
  <c r="G59" i="7"/>
  <c r="H59" i="7" s="1"/>
  <c r="G58" i="7"/>
  <c r="H58" i="7" s="1"/>
  <c r="G57" i="7"/>
  <c r="H57" i="7" s="1"/>
  <c r="G56" i="7"/>
  <c r="H56" i="7" s="1"/>
  <c r="G55" i="7"/>
  <c r="H55" i="7" s="1"/>
  <c r="G54" i="7"/>
  <c r="H54" i="7" s="1"/>
  <c r="G53" i="7"/>
  <c r="H53" i="7" s="1"/>
  <c r="G52" i="7"/>
  <c r="H52" i="7" s="1"/>
  <c r="G51" i="7"/>
  <c r="H51" i="7" s="1"/>
  <c r="G50" i="7"/>
  <c r="H50" i="7" s="1"/>
  <c r="G49" i="7"/>
  <c r="H49" i="7" s="1"/>
  <c r="G48" i="7"/>
  <c r="H48" i="7" s="1"/>
  <c r="G47" i="7"/>
  <c r="H47" i="7" s="1"/>
  <c r="G46" i="7"/>
  <c r="H46" i="7" s="1"/>
  <c r="J37" i="7"/>
  <c r="J38" i="7" s="1"/>
  <c r="K37" i="7"/>
  <c r="L77" i="7" l="1"/>
  <c r="L76" i="7"/>
  <c r="K38" i="7"/>
  <c r="L38" i="7" s="1"/>
  <c r="L37" i="7"/>
  <c r="G77" i="7"/>
  <c r="H77" i="7" s="1"/>
  <c r="G76" i="7"/>
  <c r="H76" i="7" s="1"/>
  <c r="H7" i="7"/>
</calcChain>
</file>

<file path=xl/sharedStrings.xml><?xml version="1.0" encoding="utf-8"?>
<sst xmlns="http://schemas.openxmlformats.org/spreadsheetml/2006/main" count="369" uniqueCount="185">
  <si>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</si>
  <si>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</si>
  <si>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</si>
  <si>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</si>
  <si>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</si>
  <si>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</si>
  <si>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</si>
  <si>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</si>
  <si>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</si>
  <si>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</si>
  <si>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</si>
  <si>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</si>
  <si>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</si>
  <si>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</si>
  <si>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</si>
  <si>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</si>
  <si>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</si>
  <si>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</si>
  <si>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</si>
  <si>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</si>
  <si>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</si>
  <si>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</si>
  <si>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</si>
  <si>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</si>
  <si>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</si>
  <si>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</si>
  <si>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</si>
  <si>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</si>
  <si>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</si>
  <si>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</si>
  <si>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</si>
  <si>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</si>
  <si>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</si>
  <si>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</si>
  <si>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</si>
  <si>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</si>
  <si>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</si>
  <si>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</si>
  <si>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</si>
  <si>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</si>
  <si>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</si>
  <si>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</si>
  <si>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</si>
  <si>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</si>
  <si>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</si>
  <si>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</si>
  <si>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</si>
  <si>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</si>
  <si>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</si>
  <si>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</si>
  <si>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</si>
  <si>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</si>
  <si>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</si>
  <si>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</si>
  <si>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</si>
  <si>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</si>
  <si>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</si>
  <si>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</si>
  <si>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</si>
  <si>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</si>
  <si>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</si>
  <si>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</si>
  <si>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</si>
  <si>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</si>
  <si>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</si>
  <si>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</si>
  <si>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</si>
  <si>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</si>
  <si>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</si>
  <si>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</si>
  <si>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</si>
  <si>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</si>
  <si>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</si>
  <si>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</si>
  <si>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</si>
  <si>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</si>
  <si>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</si>
  <si>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</si>
  <si>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</si>
  <si>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</si>
  <si>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</si>
  <si>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</si>
  <si>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</si>
  <si>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</si>
  <si>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</si>
  <si>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</si>
  <si>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</si>
  <si>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</si>
  <si>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</si>
  <si>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</si>
  <si>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</si>
  <si>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</si>
  <si>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</si>
  <si>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</si>
  <si>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</si>
  <si>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</si>
  <si>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</si>
  <si>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</si>
  <si>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</si>
  <si>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</si>
  <si>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</si>
  <si>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</si>
  <si>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</si>
  <si>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</si>
  <si>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</si>
  <si>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</si>
  <si>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</si>
  <si>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</si>
  <si>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</si>
  <si>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</si>
  <si>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</si>
  <si>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</si>
  <si>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</si>
  <si>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</si>
  <si>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</si>
  <si>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</si>
  <si>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</si>
  <si>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</si>
  <si>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</si>
  <si>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</si>
  <si>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</si>
  <si>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</si>
  <si>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</si>
  <si>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</si>
  <si>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</si>
  <si>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>Table  I : Exports, Domestic Exports, Imports, Total Trade And Balance of Trade</t>
  </si>
  <si>
    <t xml:space="preserve">Table IV: Exports by Sector and Sub-sector </t>
  </si>
  <si>
    <t>Table V: Imports by Sector and Sub-sector</t>
  </si>
  <si>
    <t>Val RM million (FOB)</t>
  </si>
  <si>
    <t>Sector and Sub-sector</t>
  </si>
  <si>
    <t>Table VI: Imports by End Use &amp; Broad Economic Categories (BEC) Classification</t>
  </si>
  <si>
    <t>2022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</si>
  <si>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</si>
  <si>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</si>
  <si>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</si>
  <si>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</si>
  <si>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</si>
  <si>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</si>
  <si>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</si>
  <si>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</si>
  <si>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</si>
  <si>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</si>
  <si>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</si>
  <si>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</si>
  <si>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</si>
  <si>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</si>
  <si>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</si>
  <si>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</si>
  <si>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</si>
  <si>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</si>
  <si>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</si>
  <si>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</si>
  <si>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</si>
  <si>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</si>
  <si>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</si>
  <si>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Brazil</t>
  </si>
  <si>
    <t>Canada</t>
  </si>
  <si>
    <t>Switzerland</t>
  </si>
  <si>
    <t>Kenya</t>
  </si>
  <si>
    <t>Russian Federation</t>
  </si>
  <si>
    <t>Argentina</t>
  </si>
  <si>
    <t>Cote D'Ivoire</t>
  </si>
  <si>
    <t>Chemical And Chemical Products (Exclude Plastics In Non-Primary Forms)</t>
  </si>
  <si>
    <t>Machinery, Equipment And Parts</t>
  </si>
  <si>
    <t>Iron And Steel Products</t>
  </si>
  <si>
    <t>Textiles,  Apparels And Footwear</t>
  </si>
  <si>
    <t>Palm Oil and Palm-Based Products</t>
  </si>
  <si>
    <t>Condensates and other petroleum oil</t>
  </si>
  <si>
    <t>EU</t>
  </si>
  <si>
    <t>Cambodia</t>
  </si>
  <si>
    <t>Ecuador</t>
  </si>
  <si>
    <t>Oman</t>
  </si>
  <si>
    <t>South Africa</t>
  </si>
  <si>
    <t>Costa Rica</t>
  </si>
  <si>
    <t>Jan
2026</t>
  </si>
  <si>
    <t>Egypt</t>
  </si>
  <si>
    <t>Myanmar</t>
  </si>
  <si>
    <t>Cameroon</t>
  </si>
  <si>
    <t>2025 (JAN-FEB)</t>
  </si>
  <si>
    <t>2026 (JAN-FEB)</t>
  </si>
  <si>
    <t>Feb
2026</t>
  </si>
  <si>
    <t>Jan-Feb
2025</t>
  </si>
  <si>
    <t>Jan-Feb
2026</t>
  </si>
  <si>
    <t>Feb
2025</t>
  </si>
  <si>
    <t>Brunei Darussalam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</si>
</sst>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/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2" applyFont="1" applyFill="1" applyBorder="1" applyAlignment="1">
      <alignment horizontal="right"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67" fontId="6" fillId="0" borderId="0" xfId="1" applyNumberFormat="1" applyFont="1" applyFill="1" applyBorder="1"/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/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0" fontId="16" fillId="0" borderId="0" xfId="0" applyFont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0" fontId="16" fillId="37" borderId="0" xfId="0" applyFont="1" applyFill="1"/>
    <xf numFmtId="164" fontId="13" fillId="4" borderId="0" xfId="1" applyNumberFormat="1" applyFont="1" applyFill="1" applyBorder="1"/>
    <xf numFmtId="0" fontId="8" fillId="38" borderId="0" xfId="0" quotePrefix="1" applyFont="1" applyFill="1" applyAlignment="1">
      <alignment horizontal="center"/>
    </xf>
    <xf numFmtId="0" fontId="13" fillId="38" borderId="0" xfId="0" applyFont="1" applyFill="1"/>
    <xf numFmtId="167" fontId="13" fillId="38" borderId="0" xfId="1" applyNumberFormat="1" applyFont="1" applyFill="1" applyBorder="1"/>
    <xf numFmtId="168" fontId="13" fillId="38" borderId="0" xfId="1" applyNumberFormat="1" applyFont="1" applyFill="1" applyBorder="1"/>
    <xf numFmtId="169" fontId="13" fillId="38" borderId="0" xfId="1" applyNumberFormat="1" applyFont="1" applyFill="1" applyBorder="1"/>
    <xf numFmtId="169" fontId="13" fillId="38" borderId="0" xfId="0" applyNumberFormat="1" applyFont="1" applyFill="1"/>
    <xf numFmtId="170" fontId="13" fillId="38" borderId="0" xfId="1" applyNumberFormat="1" applyFont="1" applyFill="1" applyBorder="1"/>
    <xf numFmtId="167" fontId="3" fillId="38" borderId="0" xfId="1" applyNumberFormat="1" applyFont="1" applyFill="1" applyBorder="1"/>
    <xf numFmtId="0" fontId="13" fillId="38" borderId="0" xfId="0" applyFont="1" applyFill="1" applyAlignment="1">
      <alignment horizontal="left"/>
    </xf>
    <xf numFmtId="167" fontId="13" fillId="38" borderId="0" xfId="1" applyNumberFormat="1" applyFont="1" applyFill="1" applyBorder="1" applyAlignment="1"/>
    <xf numFmtId="170" fontId="13" fillId="38" borderId="0" xfId="1" applyNumberFormat="1" applyFont="1" applyFill="1" applyBorder="1" applyAlignment="1"/>
    <xf numFmtId="168" fontId="13" fillId="38" borderId="0" xfId="1" applyNumberFormat="1" applyFont="1" applyFill="1" applyBorder="1" applyAlignment="1"/>
    <xf numFmtId="167" fontId="16" fillId="0" borderId="0" xfId="1" applyNumberFormat="1" applyFont="1"/>
    <xf numFmtId="0" fontId="14" fillId="3" borderId="0" xfId="0" applyFont="1" applyFill="1" applyAlignment="1">
      <alignment horizontal="left" vertical="center" readingOrder="1"/>
    </xf>
    <xf numFmtId="167" fontId="5" fillId="3" borderId="0" xfId="1" applyNumberFormat="1" applyFont="1" applyFill="1" applyBorder="1" applyAlignment="1">
      <alignment vertical="center"/>
    </xf>
    <xf numFmtId="0" fontId="5" fillId="3" borderId="0" xfId="2" applyFont="1" applyFill="1"/>
    <xf numFmtId="0" fontId="5" fillId="3" borderId="0" xfId="2" applyFont="1" applyFill="1" applyAlignment="1">
      <alignment vertical="center"/>
    </xf>
    <xf numFmtId="0" fontId="11" fillId="3" borderId="0" xfId="3" applyFont="1" applyFill="1" applyAlignment="1">
      <alignment horizontal="left" wrapText="1"/>
    </xf>
    <xf numFmtId="167" fontId="11" fillId="3" borderId="0" xfId="1" applyNumberFormat="1" applyFont="1" applyFill="1" applyBorder="1" applyAlignment="1">
      <alignment horizontal="right" wrapText="1"/>
    </xf>
    <xf numFmtId="0" fontId="6" fillId="3" borderId="0" xfId="2" applyFont="1" applyFill="1"/>
    <xf numFmtId="0" fontId="12" fillId="3" borderId="0" xfId="2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top"/>
    </xf>
    <xf numFmtId="167" fontId="10" fillId="3" borderId="0" xfId="1" applyNumberFormat="1" applyFont="1" applyFill="1" applyBorder="1" applyAlignment="1">
      <alignment horizontal="right" vertical="top" wrapText="1"/>
    </xf>
    <xf numFmtId="0" fontId="6" fillId="3" borderId="0" xfId="2" applyFont="1" applyFill="1" applyAlignment="1">
      <alignment vertical="top"/>
    </xf>
    <xf numFmtId="170" fontId="10" fillId="3" borderId="0" xfId="4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vertical="top"/>
    </xf>
    <xf numFmtId="167" fontId="6" fillId="3" borderId="0" xfId="1" applyNumberFormat="1" applyFont="1" applyFill="1" applyBorder="1"/>
    <xf numFmtId="167" fontId="2" fillId="3" borderId="0" xfId="1" applyNumberFormat="1" applyFont="1" applyFill="1"/>
    <xf numFmtId="0" fontId="8" fillId="3" borderId="0" xfId="7" applyFont="1" applyFill="1" applyAlignment="1">
      <alignment vertical="center"/>
    </xf>
    <xf numFmtId="0" fontId="8" fillId="3" borderId="0" xfId="7" applyFont="1" applyFill="1" applyAlignment="1">
      <alignment horizontal="center" vertical="center"/>
    </xf>
    <xf numFmtId="0" fontId="8" fillId="3" borderId="0" xfId="7" quotePrefix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/>
    </xf>
    <xf numFmtId="169" fontId="2" fillId="3" borderId="0" xfId="1" applyNumberFormat="1" applyFont="1" applyFill="1" applyBorder="1"/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15" fillId="3" borderId="0" xfId="0" applyFont="1" applyFill="1"/>
    <xf numFmtId="167" fontId="15" fillId="3" borderId="0" xfId="0" applyNumberFormat="1" applyFont="1" applyFill="1"/>
    <xf numFmtId="0" fontId="16" fillId="3" borderId="0" xfId="0" applyFont="1" applyFill="1"/>
    <xf numFmtId="0" fontId="8" fillId="3" borderId="0" xfId="0" applyFont="1" applyFill="1" applyAlignment="1">
      <alignment horizontal="center" vertical="center"/>
    </xf>
    <xf numFmtId="0" fontId="16" fillId="3" borderId="0" xfId="0" quotePrefix="1" applyFont="1" applyFill="1"/>
    <xf numFmtId="0" fontId="16" fillId="3" borderId="0" xfId="0" applyFont="1" applyFill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18" fillId="3" borderId="0" xfId="1" applyNumberFormat="1" applyFont="1" applyFill="1" applyBorder="1" applyAlignment="1">
      <alignment horizontal="left"/>
    </xf>
    <xf numFmtId="167" fontId="19" fillId="3" borderId="0" xfId="1" applyNumberFormat="1" applyFont="1" applyFill="1" applyBorder="1" applyAlignment="1"/>
    <xf numFmtId="168" fontId="19" fillId="3" borderId="0" xfId="1" applyNumberFormat="1" applyFont="1" applyFill="1" applyBorder="1" applyAlignment="1"/>
    <xf numFmtId="170" fontId="19" fillId="3" borderId="0" xfId="1" applyNumberFormat="1" applyFont="1" applyFill="1" applyBorder="1" applyAlignment="1"/>
    <xf numFmtId="172" fontId="19" fillId="3" borderId="0" xfId="1" applyNumberFormat="1" applyFont="1" applyFill="1" applyBorder="1" applyAlignment="1"/>
    <xf numFmtId="172" fontId="13" fillId="5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67" fontId="13" fillId="5" borderId="0" xfId="1" applyNumberFormat="1" applyFont="1" applyFill="1" applyBorder="1"/>
    <xf numFmtId="168" fontId="13" fillId="5" borderId="0" xfId="1" applyNumberFormat="1" applyFont="1" applyFill="1" applyBorder="1"/>
    <xf numFmtId="169" fontId="13" fillId="5" borderId="0" xfId="0" applyNumberFormat="1" applyFont="1" applyFill="1"/>
    <xf numFmtId="170" fontId="13" fillId="5" borderId="0" xfId="1" applyNumberFormat="1" applyFont="1" applyFill="1" applyBorder="1"/>
    <xf numFmtId="0" fontId="41" fillId="0" borderId="0" xfId="0" applyFont="1"/>
    <xf numFmtId="168" fontId="13" fillId="5" borderId="0" xfId="1" applyNumberFormat="1" applyFont="1" applyFill="1" applyBorder="1" applyAlignment="1"/>
    <xf numFmtId="170" fontId="13" fillId="5" borderId="0" xfId="1" applyNumberFormat="1" applyFont="1" applyFill="1" applyBorder="1" applyAlignment="1"/>
    <xf numFmtId="167" fontId="15" fillId="0" borderId="0" xfId="1" applyNumberFormat="1" applyFont="1"/>
    <xf numFmtId="172" fontId="10" fillId="3" borderId="0" xfId="4" applyNumberFormat="1" applyFont="1" applyFill="1" applyBorder="1" applyAlignment="1">
      <alignment wrapText="1"/>
    </xf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</cellXfs>
  <cellStyles count="82">
    <cellStyle name="20% - Accent1 2" xfId="51" xr:uid="{00000000-0005-0000-0000-000000000000}"/>
    <cellStyle name="20% - Accent2 2" xfId="55" xr:uid="{00000000-0005-0000-0000-000001000000}"/>
    <cellStyle name="20% - Accent3 2" xfId="59" xr:uid="{00000000-0005-0000-0000-000002000000}"/>
    <cellStyle name="20% - Accent4 2" xfId="63" xr:uid="{00000000-0005-0000-0000-000003000000}"/>
    <cellStyle name="20% - Accent5 2" xfId="67" xr:uid="{00000000-0005-0000-0000-000004000000}"/>
    <cellStyle name="20% - Accent6 2" xfId="71" xr:uid="{00000000-0005-0000-0000-000005000000}"/>
    <cellStyle name="40% - Accent1 2" xfId="52" xr:uid="{00000000-0005-0000-0000-000006000000}"/>
    <cellStyle name="40% - Accent2 2" xfId="56" xr:uid="{00000000-0005-0000-0000-000007000000}"/>
    <cellStyle name="40% - Accent3 2" xfId="60" xr:uid="{00000000-0005-0000-0000-000008000000}"/>
    <cellStyle name="40% - Accent4 2" xfId="64" xr:uid="{00000000-0005-0000-0000-000009000000}"/>
    <cellStyle name="40% - Accent5 2" xfId="68" xr:uid="{00000000-0005-0000-0000-00000A000000}"/>
    <cellStyle name="40% - Accent6 2" xfId="72" xr:uid="{00000000-0005-0000-0000-00000B000000}"/>
    <cellStyle name="60% - Accent1 2" xfId="53" xr:uid="{00000000-0005-0000-0000-00000C000000}"/>
    <cellStyle name="60% - Accent2 2" xfId="57" xr:uid="{00000000-0005-0000-0000-00000D000000}"/>
    <cellStyle name="60% - Accent3 2" xfId="61" xr:uid="{00000000-0005-0000-0000-00000E000000}"/>
    <cellStyle name="60% - Accent4 2" xfId="65" xr:uid="{00000000-0005-0000-0000-00000F000000}"/>
    <cellStyle name="60% - Accent5 2" xfId="69" xr:uid="{00000000-0005-0000-0000-000010000000}"/>
    <cellStyle name="60% - Accent6 2" xfId="73" xr:uid="{00000000-0005-0000-0000-000011000000}"/>
    <cellStyle name="Accent1 2" xfId="50" xr:uid="{00000000-0005-0000-0000-000012000000}"/>
    <cellStyle name="Accent2 2" xfId="54" xr:uid="{00000000-0005-0000-0000-000013000000}"/>
    <cellStyle name="Accent3 2" xfId="58" xr:uid="{00000000-0005-0000-0000-000014000000}"/>
    <cellStyle name="Accent4 2" xfId="62" xr:uid="{00000000-0005-0000-0000-000015000000}"/>
    <cellStyle name="Accent5 2" xfId="66" xr:uid="{00000000-0005-0000-0000-000016000000}"/>
    <cellStyle name="Accent6 2" xfId="70" xr:uid="{00000000-0005-0000-0000-000017000000}"/>
    <cellStyle name="Bad 2" xfId="40" xr:uid="{00000000-0005-0000-0000-000018000000}"/>
    <cellStyle name="Calculation 2" xfId="44" xr:uid="{00000000-0005-0000-0000-000019000000}"/>
    <cellStyle name="Check Cell 2" xfId="46" xr:uid="{00000000-0005-0000-0000-00001A000000}"/>
    <cellStyle name="Comma" xfId="1" builtinId="3"/>
    <cellStyle name="Comma 10" xfId="4" xr:uid="{00000000-0005-0000-0000-00001C000000}"/>
    <cellStyle name="Comma 10 2" xfId="79" xr:uid="{00000000-0005-0000-0000-00001D000000}"/>
    <cellStyle name="Comma 10 3" xfId="13" xr:uid="{00000000-0005-0000-0000-00001E000000}"/>
    <cellStyle name="Comma 10 4 2 4" xfId="81" xr:uid="{00000000-0005-0000-0000-00001F000000}"/>
    <cellStyle name="Comma 12" xfId="5" xr:uid="{00000000-0005-0000-0000-000020000000}"/>
    <cellStyle name="Comma 12 2" xfId="78" xr:uid="{00000000-0005-0000-0000-000021000000}"/>
    <cellStyle name="Comma 178" xfId="14" xr:uid="{00000000-0005-0000-0000-000022000000}"/>
    <cellStyle name="Comma 2" xfId="15" xr:uid="{00000000-0005-0000-0000-000023000000}"/>
    <cellStyle name="Comma 2 2" xfId="16" xr:uid="{00000000-0005-0000-0000-000024000000}"/>
    <cellStyle name="Comma 240" xfId="10" xr:uid="{00000000-0005-0000-0000-000025000000}"/>
    <cellStyle name="Comma 28" xfId="17" xr:uid="{00000000-0005-0000-0000-000026000000}"/>
    <cellStyle name="Comma 3" xfId="18" xr:uid="{00000000-0005-0000-0000-000027000000}"/>
    <cellStyle name="Comma 3 2" xfId="19" xr:uid="{00000000-0005-0000-0000-000028000000}"/>
    <cellStyle name="Comma 4" xfId="34" xr:uid="{00000000-0005-0000-0000-000029000000}"/>
    <cellStyle name="Comma 5" xfId="75" xr:uid="{00000000-0005-0000-0000-00002A000000}"/>
    <cellStyle name="Comma 6" xfId="77" xr:uid="{00000000-0005-0000-0000-00002B000000}"/>
    <cellStyle name="Comma 7" xfId="80" xr:uid="{00000000-0005-0000-0000-00002C000000}"/>
    <cellStyle name="Comma 9" xfId="8" xr:uid="{00000000-0005-0000-0000-00002D000000}"/>
    <cellStyle name="Currency 2" xfId="20" xr:uid="{00000000-0005-0000-0000-00002E000000}"/>
    <cellStyle name="Explanatory Text 2" xfId="48" xr:uid="{00000000-0005-0000-0000-00002F000000}"/>
    <cellStyle name="Good 2" xfId="39" xr:uid="{00000000-0005-0000-0000-000030000000}"/>
    <cellStyle name="Heading 1 2" xfId="35" xr:uid="{00000000-0005-0000-0000-000031000000}"/>
    <cellStyle name="Heading 2 2" xfId="36" xr:uid="{00000000-0005-0000-0000-000032000000}"/>
    <cellStyle name="Heading 3 2" xfId="37" xr:uid="{00000000-0005-0000-0000-000033000000}"/>
    <cellStyle name="Heading 4 2" xfId="38" xr:uid="{00000000-0005-0000-0000-000034000000}"/>
    <cellStyle name="Input 2" xfId="42" xr:uid="{00000000-0005-0000-0000-000035000000}"/>
    <cellStyle name="Linked Cell 2" xfId="45" xr:uid="{00000000-0005-0000-0000-000036000000}"/>
    <cellStyle name="Neutral 2" xfId="41" xr:uid="{00000000-0005-0000-0000-000037000000}"/>
    <cellStyle name="Normal" xfId="0" builtinId="0"/>
    <cellStyle name="Normal - Style1" xfId="21" xr:uid="{00000000-0005-0000-0000-000039000000}"/>
    <cellStyle name="Normal 10" xfId="76" xr:uid="{00000000-0005-0000-0000-00003A000000}"/>
    <cellStyle name="Normal 2" xfId="3" xr:uid="{00000000-0005-0000-0000-00003B000000}"/>
    <cellStyle name="Normal 2 2" xfId="22" xr:uid="{00000000-0005-0000-0000-00003C000000}"/>
    <cellStyle name="Normal 2 2 2" xfId="23" xr:uid="{00000000-0005-0000-0000-00003D000000}"/>
    <cellStyle name="Normal 2 2 38" xfId="9" xr:uid="{00000000-0005-0000-0000-00003E000000}"/>
    <cellStyle name="Normal 2 3" xfId="24" xr:uid="{00000000-0005-0000-0000-00003F000000}"/>
    <cellStyle name="Normal 3" xfId="25" xr:uid="{00000000-0005-0000-0000-000040000000}"/>
    <cellStyle name="Normal 3 2" xfId="26" xr:uid="{00000000-0005-0000-0000-000041000000}"/>
    <cellStyle name="Normal 4" xfId="27" xr:uid="{00000000-0005-0000-0000-000042000000}"/>
    <cellStyle name="Normal 4 2 2" xfId="28" xr:uid="{00000000-0005-0000-0000-000043000000}"/>
    <cellStyle name="Normal 4 2 2 10" xfId="2" xr:uid="{00000000-0005-0000-0000-000044000000}"/>
    <cellStyle name="Normal 5" xfId="29" xr:uid="{00000000-0005-0000-0000-000045000000}"/>
    <cellStyle name="Normal 6" xfId="30" xr:uid="{00000000-0005-0000-0000-000046000000}"/>
    <cellStyle name="Normal 7" xfId="31" xr:uid="{00000000-0005-0000-0000-000047000000}"/>
    <cellStyle name="Normal 8" xfId="33" xr:uid="{00000000-0005-0000-0000-000048000000}"/>
    <cellStyle name="Normal 9" xfId="7" xr:uid="{00000000-0005-0000-0000-000049000000}"/>
    <cellStyle name="Normal 9 2" xfId="74" xr:uid="{00000000-0005-0000-0000-00004A000000}"/>
    <cellStyle name="Note" xfId="12" builtinId="10" customBuiltin="1"/>
    <cellStyle name="Output 2" xfId="43" xr:uid="{00000000-0005-0000-0000-00004C000000}"/>
    <cellStyle name="Percent" xfId="6" builtinId="5"/>
    <cellStyle name="Percent 2" xfId="32" xr:uid="{00000000-0005-0000-0000-00004E000000}"/>
    <cellStyle name="Title" xfId="11" builtinId="15" customBuiltin="1"/>
    <cellStyle name="Total 2" xfId="49" xr:uid="{00000000-0005-0000-0000-000050000000}"/>
    <cellStyle name="Warning Text 2" xfId="4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X79"/>
  <sheetViews>
    <sheetView view="pageBreakPreview" zoomScaleNormal="100" zoomScaleSheetLayoutView="100" workbookViewId="0">
      <pane xSplit="1" ySplit="5" topLeftCell="B24" activePane="bottomRight" state="frozen"/>
      <selection activeCell="O53" sqref="O53"/>
      <selection pane="topRight" activeCell="O53" sqref="O53"/>
      <selection pane="bottomLeft" activeCell="O53" sqref="O53"/>
      <selection pane="bottomRight" activeCell="U34" sqref="U34"/>
    </sheetView>
  </sheetViews>
  <sheetFormatPr defaultRowHeight="12" x14ac:dyDescent="0.2"/>
  <cols>
    <col min="1" max="1" width="14.28515625" style="3" customWidth="1"/>
    <col min="2" max="2" width="9.7109375" style="24" customWidth="1"/>
    <col min="3" max="3" width="10.140625" style="24" customWidth="1"/>
    <col min="4" max="4" width="9.7109375" style="24" bestFit="1" customWidth="1"/>
    <col min="5" max="5" width="10.5703125" style="24" customWidth="1"/>
    <col min="6" max="6" width="11.7109375" style="24" customWidth="1"/>
    <col min="7" max="7" width="1.140625" style="3" customWidth="1"/>
    <col min="8" max="8" width="9.28515625" style="3" customWidth="1"/>
    <col min="9" max="9" width="10.28515625" style="3" customWidth="1"/>
    <col min="10" max="10" width="8.85546875" style="3" customWidth="1"/>
    <col min="11" max="11" width="10.5703125" style="3" customWidth="1"/>
    <col min="12" max="12" width="10.85546875" style="3" customWidth="1"/>
    <col min="13" max="117" width="9.140625" style="3"/>
    <col min="118" max="118" width="13.5703125" style="3" customWidth="1"/>
    <col min="119" max="119" width="9.7109375" style="3" customWidth="1"/>
    <col min="120" max="120" width="10.140625" style="3" customWidth="1"/>
    <col min="121" max="121" width="9.28515625" style="3" customWidth="1"/>
    <col min="122" max="122" width="10.5703125" style="3" customWidth="1"/>
    <col min="123" max="123" width="11.7109375" style="3" customWidth="1"/>
    <col min="124" max="124" width="1.140625" style="3" customWidth="1"/>
    <col min="125" max="125" width="9.28515625" style="3" customWidth="1"/>
    <col min="126" max="126" width="10.28515625" style="3" customWidth="1"/>
    <col min="127" max="127" width="8.85546875" style="3" customWidth="1"/>
    <col min="128" max="128" width="10.5703125" style="3" customWidth="1"/>
    <col min="129" max="129" width="10.85546875" style="3" customWidth="1"/>
    <col min="130" max="130" width="12" style="3" bestFit="1" customWidth="1"/>
    <col min="131" max="132" width="11" style="3" bestFit="1" customWidth="1"/>
    <col min="133" max="133" width="11.140625" style="3" bestFit="1" customWidth="1"/>
    <col min="134" max="134" width="10.140625" style="3" bestFit="1" customWidth="1"/>
    <col min="135" max="373" width="9.140625" style="3"/>
    <col min="374" max="374" width="13.5703125" style="3" customWidth="1"/>
    <col min="375" max="375" width="9.7109375" style="3" customWidth="1"/>
    <col min="376" max="376" width="10.140625" style="3" customWidth="1"/>
    <col min="377" max="377" width="9.28515625" style="3" customWidth="1"/>
    <col min="378" max="378" width="10.5703125" style="3" customWidth="1"/>
    <col min="379" max="379" width="11.7109375" style="3" customWidth="1"/>
    <col min="380" max="380" width="1.140625" style="3" customWidth="1"/>
    <col min="381" max="381" width="9.28515625" style="3" customWidth="1"/>
    <col min="382" max="382" width="10.28515625" style="3" customWidth="1"/>
    <col min="383" max="383" width="8.85546875" style="3" customWidth="1"/>
    <col min="384" max="384" width="10.5703125" style="3" customWidth="1"/>
    <col min="385" max="385" width="10.85546875" style="3" customWidth="1"/>
    <col min="386" max="386" width="12" style="3" bestFit="1" customWidth="1"/>
    <col min="387" max="388" width="11" style="3" bestFit="1" customWidth="1"/>
    <col min="389" max="389" width="11.140625" style="3" bestFit="1" customWidth="1"/>
    <col min="390" max="390" width="10.140625" style="3" bestFit="1" customWidth="1"/>
    <col min="391" max="629" width="9.140625" style="3"/>
    <col min="630" max="630" width="13.5703125" style="3" customWidth="1"/>
    <col min="631" max="631" width="9.7109375" style="3" customWidth="1"/>
    <col min="632" max="632" width="10.140625" style="3" customWidth="1"/>
    <col min="633" max="633" width="9.28515625" style="3" customWidth="1"/>
    <col min="634" max="634" width="10.5703125" style="3" customWidth="1"/>
    <col min="635" max="635" width="11.7109375" style="3" customWidth="1"/>
    <col min="636" max="636" width="1.140625" style="3" customWidth="1"/>
    <col min="637" max="637" width="9.28515625" style="3" customWidth="1"/>
    <col min="638" max="638" width="10.28515625" style="3" customWidth="1"/>
    <col min="639" max="639" width="8.85546875" style="3" customWidth="1"/>
    <col min="640" max="640" width="10.5703125" style="3" customWidth="1"/>
    <col min="641" max="641" width="10.85546875" style="3" customWidth="1"/>
    <col min="642" max="642" width="12" style="3" bestFit="1" customWidth="1"/>
    <col min="643" max="644" width="11" style="3" bestFit="1" customWidth="1"/>
    <col min="645" max="645" width="11.140625" style="3" bestFit="1" customWidth="1"/>
    <col min="646" max="646" width="10.140625" style="3" bestFit="1" customWidth="1"/>
    <col min="647" max="885" width="9.140625" style="3"/>
    <col min="886" max="886" width="13.5703125" style="3" customWidth="1"/>
    <col min="887" max="887" width="9.7109375" style="3" customWidth="1"/>
    <col min="888" max="888" width="10.140625" style="3" customWidth="1"/>
    <col min="889" max="889" width="9.28515625" style="3" customWidth="1"/>
    <col min="890" max="890" width="10.5703125" style="3" customWidth="1"/>
    <col min="891" max="891" width="11.7109375" style="3" customWidth="1"/>
    <col min="892" max="892" width="1.140625" style="3" customWidth="1"/>
    <col min="893" max="893" width="9.28515625" style="3" customWidth="1"/>
    <col min="894" max="894" width="10.28515625" style="3" customWidth="1"/>
    <col min="895" max="895" width="8.85546875" style="3" customWidth="1"/>
    <col min="896" max="896" width="10.5703125" style="3" customWidth="1"/>
    <col min="897" max="897" width="10.85546875" style="3" customWidth="1"/>
    <col min="898" max="898" width="12" style="3" bestFit="1" customWidth="1"/>
    <col min="899" max="900" width="11" style="3" bestFit="1" customWidth="1"/>
    <col min="901" max="901" width="11.140625" style="3" bestFit="1" customWidth="1"/>
    <col min="902" max="902" width="10.140625" style="3" bestFit="1" customWidth="1"/>
    <col min="903" max="1141" width="9.140625" style="3"/>
    <col min="1142" max="1142" width="13.5703125" style="3" customWidth="1"/>
    <col min="1143" max="1143" width="9.7109375" style="3" customWidth="1"/>
    <col min="1144" max="1144" width="10.140625" style="3" customWidth="1"/>
    <col min="1145" max="1145" width="9.28515625" style="3" customWidth="1"/>
    <col min="1146" max="1146" width="10.5703125" style="3" customWidth="1"/>
    <col min="1147" max="1147" width="11.7109375" style="3" customWidth="1"/>
    <col min="1148" max="1148" width="1.140625" style="3" customWidth="1"/>
    <col min="1149" max="1149" width="9.28515625" style="3" customWidth="1"/>
    <col min="1150" max="1150" width="10.28515625" style="3" customWidth="1"/>
    <col min="1151" max="1151" width="8.85546875" style="3" customWidth="1"/>
    <col min="1152" max="1152" width="10.5703125" style="3" customWidth="1"/>
    <col min="1153" max="1153" width="10.85546875" style="3" customWidth="1"/>
    <col min="1154" max="1154" width="12" style="3" bestFit="1" customWidth="1"/>
    <col min="1155" max="1156" width="11" style="3" bestFit="1" customWidth="1"/>
    <col min="1157" max="1157" width="11.140625" style="3" bestFit="1" customWidth="1"/>
    <col min="1158" max="1158" width="10.140625" style="3" bestFit="1" customWidth="1"/>
    <col min="1159" max="1397" width="9.140625" style="3"/>
    <col min="1398" max="1398" width="13.5703125" style="3" customWidth="1"/>
    <col min="1399" max="1399" width="9.7109375" style="3" customWidth="1"/>
    <col min="1400" max="1400" width="10.140625" style="3" customWidth="1"/>
    <col min="1401" max="1401" width="9.28515625" style="3" customWidth="1"/>
    <col min="1402" max="1402" width="10.5703125" style="3" customWidth="1"/>
    <col min="1403" max="1403" width="11.7109375" style="3" customWidth="1"/>
    <col min="1404" max="1404" width="1.140625" style="3" customWidth="1"/>
    <col min="1405" max="1405" width="9.28515625" style="3" customWidth="1"/>
    <col min="1406" max="1406" width="10.28515625" style="3" customWidth="1"/>
    <col min="1407" max="1407" width="8.85546875" style="3" customWidth="1"/>
    <col min="1408" max="1408" width="10.5703125" style="3" customWidth="1"/>
    <col min="1409" max="1409" width="10.85546875" style="3" customWidth="1"/>
    <col min="1410" max="1410" width="12" style="3" bestFit="1" customWidth="1"/>
    <col min="1411" max="1412" width="11" style="3" bestFit="1" customWidth="1"/>
    <col min="1413" max="1413" width="11.140625" style="3" bestFit="1" customWidth="1"/>
    <col min="1414" max="1414" width="10.140625" style="3" bestFit="1" customWidth="1"/>
    <col min="1415" max="1653" width="9.140625" style="3"/>
    <col min="1654" max="1654" width="13.5703125" style="3" customWidth="1"/>
    <col min="1655" max="1655" width="9.7109375" style="3" customWidth="1"/>
    <col min="1656" max="1656" width="10.140625" style="3" customWidth="1"/>
    <col min="1657" max="1657" width="9.28515625" style="3" customWidth="1"/>
    <col min="1658" max="1658" width="10.5703125" style="3" customWidth="1"/>
    <col min="1659" max="1659" width="11.7109375" style="3" customWidth="1"/>
    <col min="1660" max="1660" width="1.140625" style="3" customWidth="1"/>
    <col min="1661" max="1661" width="9.28515625" style="3" customWidth="1"/>
    <col min="1662" max="1662" width="10.28515625" style="3" customWidth="1"/>
    <col min="1663" max="1663" width="8.85546875" style="3" customWidth="1"/>
    <col min="1664" max="1664" width="10.5703125" style="3" customWidth="1"/>
    <col min="1665" max="1665" width="10.85546875" style="3" customWidth="1"/>
    <col min="1666" max="1666" width="12" style="3" bestFit="1" customWidth="1"/>
    <col min="1667" max="1668" width="11" style="3" bestFit="1" customWidth="1"/>
    <col min="1669" max="1669" width="11.140625" style="3" bestFit="1" customWidth="1"/>
    <col min="1670" max="1670" width="10.140625" style="3" bestFit="1" customWidth="1"/>
    <col min="1671" max="1909" width="9.140625" style="3"/>
    <col min="1910" max="1910" width="13.5703125" style="3" customWidth="1"/>
    <col min="1911" max="1911" width="9.7109375" style="3" customWidth="1"/>
    <col min="1912" max="1912" width="10.140625" style="3" customWidth="1"/>
    <col min="1913" max="1913" width="9.28515625" style="3" customWidth="1"/>
    <col min="1914" max="1914" width="10.5703125" style="3" customWidth="1"/>
    <col min="1915" max="1915" width="11.7109375" style="3" customWidth="1"/>
    <col min="1916" max="1916" width="1.140625" style="3" customWidth="1"/>
    <col min="1917" max="1917" width="9.28515625" style="3" customWidth="1"/>
    <col min="1918" max="1918" width="10.28515625" style="3" customWidth="1"/>
    <col min="1919" max="1919" width="8.85546875" style="3" customWidth="1"/>
    <col min="1920" max="1920" width="10.5703125" style="3" customWidth="1"/>
    <col min="1921" max="1921" width="10.85546875" style="3" customWidth="1"/>
    <col min="1922" max="1922" width="12" style="3" bestFit="1" customWidth="1"/>
    <col min="1923" max="1924" width="11" style="3" bestFit="1" customWidth="1"/>
    <col min="1925" max="1925" width="11.140625" style="3" bestFit="1" customWidth="1"/>
    <col min="1926" max="1926" width="10.140625" style="3" bestFit="1" customWidth="1"/>
    <col min="1927" max="2165" width="9.140625" style="3"/>
    <col min="2166" max="2166" width="13.5703125" style="3" customWidth="1"/>
    <col min="2167" max="2167" width="9.7109375" style="3" customWidth="1"/>
    <col min="2168" max="2168" width="10.140625" style="3" customWidth="1"/>
    <col min="2169" max="2169" width="9.28515625" style="3" customWidth="1"/>
    <col min="2170" max="2170" width="10.5703125" style="3" customWidth="1"/>
    <col min="2171" max="2171" width="11.7109375" style="3" customWidth="1"/>
    <col min="2172" max="2172" width="1.140625" style="3" customWidth="1"/>
    <col min="2173" max="2173" width="9.28515625" style="3" customWidth="1"/>
    <col min="2174" max="2174" width="10.28515625" style="3" customWidth="1"/>
    <col min="2175" max="2175" width="8.85546875" style="3" customWidth="1"/>
    <col min="2176" max="2176" width="10.5703125" style="3" customWidth="1"/>
    <col min="2177" max="2177" width="10.85546875" style="3" customWidth="1"/>
    <col min="2178" max="2178" width="12" style="3" bestFit="1" customWidth="1"/>
    <col min="2179" max="2180" width="11" style="3" bestFit="1" customWidth="1"/>
    <col min="2181" max="2181" width="11.140625" style="3" bestFit="1" customWidth="1"/>
    <col min="2182" max="2182" width="10.140625" style="3" bestFit="1" customWidth="1"/>
    <col min="2183" max="2421" width="9.140625" style="3"/>
    <col min="2422" max="2422" width="13.5703125" style="3" customWidth="1"/>
    <col min="2423" max="2423" width="9.7109375" style="3" customWidth="1"/>
    <col min="2424" max="2424" width="10.140625" style="3" customWidth="1"/>
    <col min="2425" max="2425" width="9.28515625" style="3" customWidth="1"/>
    <col min="2426" max="2426" width="10.5703125" style="3" customWidth="1"/>
    <col min="2427" max="2427" width="11.7109375" style="3" customWidth="1"/>
    <col min="2428" max="2428" width="1.140625" style="3" customWidth="1"/>
    <col min="2429" max="2429" width="9.28515625" style="3" customWidth="1"/>
    <col min="2430" max="2430" width="10.28515625" style="3" customWidth="1"/>
    <col min="2431" max="2431" width="8.85546875" style="3" customWidth="1"/>
    <col min="2432" max="2432" width="10.5703125" style="3" customWidth="1"/>
    <col min="2433" max="2433" width="10.85546875" style="3" customWidth="1"/>
    <col min="2434" max="2434" width="12" style="3" bestFit="1" customWidth="1"/>
    <col min="2435" max="2436" width="11" style="3" bestFit="1" customWidth="1"/>
    <col min="2437" max="2437" width="11.140625" style="3" bestFit="1" customWidth="1"/>
    <col min="2438" max="2438" width="10.140625" style="3" bestFit="1" customWidth="1"/>
    <col min="2439" max="2677" width="9.140625" style="3"/>
    <col min="2678" max="2678" width="13.5703125" style="3" customWidth="1"/>
    <col min="2679" max="2679" width="9.7109375" style="3" customWidth="1"/>
    <col min="2680" max="2680" width="10.140625" style="3" customWidth="1"/>
    <col min="2681" max="2681" width="9.28515625" style="3" customWidth="1"/>
    <col min="2682" max="2682" width="10.5703125" style="3" customWidth="1"/>
    <col min="2683" max="2683" width="11.7109375" style="3" customWidth="1"/>
    <col min="2684" max="2684" width="1.140625" style="3" customWidth="1"/>
    <col min="2685" max="2685" width="9.28515625" style="3" customWidth="1"/>
    <col min="2686" max="2686" width="10.28515625" style="3" customWidth="1"/>
    <col min="2687" max="2687" width="8.85546875" style="3" customWidth="1"/>
    <col min="2688" max="2688" width="10.5703125" style="3" customWidth="1"/>
    <col min="2689" max="2689" width="10.85546875" style="3" customWidth="1"/>
    <col min="2690" max="2690" width="12" style="3" bestFit="1" customWidth="1"/>
    <col min="2691" max="2692" width="11" style="3" bestFit="1" customWidth="1"/>
    <col min="2693" max="2693" width="11.140625" style="3" bestFit="1" customWidth="1"/>
    <col min="2694" max="2694" width="10.140625" style="3" bestFit="1" customWidth="1"/>
    <col min="2695" max="2933" width="9.140625" style="3"/>
    <col min="2934" max="2934" width="13.5703125" style="3" customWidth="1"/>
    <col min="2935" max="2935" width="9.7109375" style="3" customWidth="1"/>
    <col min="2936" max="2936" width="10.140625" style="3" customWidth="1"/>
    <col min="2937" max="2937" width="9.28515625" style="3" customWidth="1"/>
    <col min="2938" max="2938" width="10.5703125" style="3" customWidth="1"/>
    <col min="2939" max="2939" width="11.7109375" style="3" customWidth="1"/>
    <col min="2940" max="2940" width="1.140625" style="3" customWidth="1"/>
    <col min="2941" max="2941" width="9.28515625" style="3" customWidth="1"/>
    <col min="2942" max="2942" width="10.28515625" style="3" customWidth="1"/>
    <col min="2943" max="2943" width="8.85546875" style="3" customWidth="1"/>
    <col min="2944" max="2944" width="10.5703125" style="3" customWidth="1"/>
    <col min="2945" max="2945" width="10.85546875" style="3" customWidth="1"/>
    <col min="2946" max="2946" width="12" style="3" bestFit="1" customWidth="1"/>
    <col min="2947" max="2948" width="11" style="3" bestFit="1" customWidth="1"/>
    <col min="2949" max="2949" width="11.140625" style="3" bestFit="1" customWidth="1"/>
    <col min="2950" max="2950" width="10.140625" style="3" bestFit="1" customWidth="1"/>
    <col min="2951" max="3189" width="9.140625" style="3"/>
    <col min="3190" max="3190" width="13.5703125" style="3" customWidth="1"/>
    <col min="3191" max="3191" width="9.7109375" style="3" customWidth="1"/>
    <col min="3192" max="3192" width="10.140625" style="3" customWidth="1"/>
    <col min="3193" max="3193" width="9.28515625" style="3" customWidth="1"/>
    <col min="3194" max="3194" width="10.5703125" style="3" customWidth="1"/>
    <col min="3195" max="3195" width="11.7109375" style="3" customWidth="1"/>
    <col min="3196" max="3196" width="1.140625" style="3" customWidth="1"/>
    <col min="3197" max="3197" width="9.28515625" style="3" customWidth="1"/>
    <col min="3198" max="3198" width="10.28515625" style="3" customWidth="1"/>
    <col min="3199" max="3199" width="8.85546875" style="3" customWidth="1"/>
    <col min="3200" max="3200" width="10.5703125" style="3" customWidth="1"/>
    <col min="3201" max="3201" width="10.85546875" style="3" customWidth="1"/>
    <col min="3202" max="3202" width="12" style="3" bestFit="1" customWidth="1"/>
    <col min="3203" max="3204" width="11" style="3" bestFit="1" customWidth="1"/>
    <col min="3205" max="3205" width="11.140625" style="3" bestFit="1" customWidth="1"/>
    <col min="3206" max="3206" width="10.140625" style="3" bestFit="1" customWidth="1"/>
    <col min="3207" max="3445" width="9.140625" style="3"/>
    <col min="3446" max="3446" width="13.5703125" style="3" customWidth="1"/>
    <col min="3447" max="3447" width="9.7109375" style="3" customWidth="1"/>
    <col min="3448" max="3448" width="10.140625" style="3" customWidth="1"/>
    <col min="3449" max="3449" width="9.28515625" style="3" customWidth="1"/>
    <col min="3450" max="3450" width="10.5703125" style="3" customWidth="1"/>
    <col min="3451" max="3451" width="11.7109375" style="3" customWidth="1"/>
    <col min="3452" max="3452" width="1.140625" style="3" customWidth="1"/>
    <col min="3453" max="3453" width="9.28515625" style="3" customWidth="1"/>
    <col min="3454" max="3454" width="10.28515625" style="3" customWidth="1"/>
    <col min="3455" max="3455" width="8.85546875" style="3" customWidth="1"/>
    <col min="3456" max="3456" width="10.5703125" style="3" customWidth="1"/>
    <col min="3457" max="3457" width="10.85546875" style="3" customWidth="1"/>
    <col min="3458" max="3458" width="12" style="3" bestFit="1" customWidth="1"/>
    <col min="3459" max="3460" width="11" style="3" bestFit="1" customWidth="1"/>
    <col min="3461" max="3461" width="11.140625" style="3" bestFit="1" customWidth="1"/>
    <col min="3462" max="3462" width="10.140625" style="3" bestFit="1" customWidth="1"/>
    <col min="3463" max="3701" width="9.140625" style="3"/>
    <col min="3702" max="3702" width="13.5703125" style="3" customWidth="1"/>
    <col min="3703" max="3703" width="9.7109375" style="3" customWidth="1"/>
    <col min="3704" max="3704" width="10.140625" style="3" customWidth="1"/>
    <col min="3705" max="3705" width="9.28515625" style="3" customWidth="1"/>
    <col min="3706" max="3706" width="10.5703125" style="3" customWidth="1"/>
    <col min="3707" max="3707" width="11.7109375" style="3" customWidth="1"/>
    <col min="3708" max="3708" width="1.140625" style="3" customWidth="1"/>
    <col min="3709" max="3709" width="9.28515625" style="3" customWidth="1"/>
    <col min="3710" max="3710" width="10.28515625" style="3" customWidth="1"/>
    <col min="3711" max="3711" width="8.85546875" style="3" customWidth="1"/>
    <col min="3712" max="3712" width="10.5703125" style="3" customWidth="1"/>
    <col min="3713" max="3713" width="10.85546875" style="3" customWidth="1"/>
    <col min="3714" max="3714" width="12" style="3" bestFit="1" customWidth="1"/>
    <col min="3715" max="3716" width="11" style="3" bestFit="1" customWidth="1"/>
    <col min="3717" max="3717" width="11.140625" style="3" bestFit="1" customWidth="1"/>
    <col min="3718" max="3718" width="10.140625" style="3" bestFit="1" customWidth="1"/>
    <col min="3719" max="3957" width="9.140625" style="3"/>
    <col min="3958" max="3958" width="13.5703125" style="3" customWidth="1"/>
    <col min="3959" max="3959" width="9.7109375" style="3" customWidth="1"/>
    <col min="3960" max="3960" width="10.140625" style="3" customWidth="1"/>
    <col min="3961" max="3961" width="9.28515625" style="3" customWidth="1"/>
    <col min="3962" max="3962" width="10.5703125" style="3" customWidth="1"/>
    <col min="3963" max="3963" width="11.7109375" style="3" customWidth="1"/>
    <col min="3964" max="3964" width="1.140625" style="3" customWidth="1"/>
    <col min="3965" max="3965" width="9.28515625" style="3" customWidth="1"/>
    <col min="3966" max="3966" width="10.28515625" style="3" customWidth="1"/>
    <col min="3967" max="3967" width="8.85546875" style="3" customWidth="1"/>
    <col min="3968" max="3968" width="10.5703125" style="3" customWidth="1"/>
    <col min="3969" max="3969" width="10.85546875" style="3" customWidth="1"/>
    <col min="3970" max="3970" width="12" style="3" bestFit="1" customWidth="1"/>
    <col min="3971" max="3972" width="11" style="3" bestFit="1" customWidth="1"/>
    <col min="3973" max="3973" width="11.140625" style="3" bestFit="1" customWidth="1"/>
    <col min="3974" max="3974" width="10.140625" style="3" bestFit="1" customWidth="1"/>
    <col min="3975" max="4213" width="9.140625" style="3"/>
    <col min="4214" max="4214" width="13.5703125" style="3" customWidth="1"/>
    <col min="4215" max="4215" width="9.7109375" style="3" customWidth="1"/>
    <col min="4216" max="4216" width="10.140625" style="3" customWidth="1"/>
    <col min="4217" max="4217" width="9.28515625" style="3" customWidth="1"/>
    <col min="4218" max="4218" width="10.5703125" style="3" customWidth="1"/>
    <col min="4219" max="4219" width="11.7109375" style="3" customWidth="1"/>
    <col min="4220" max="4220" width="1.140625" style="3" customWidth="1"/>
    <col min="4221" max="4221" width="9.28515625" style="3" customWidth="1"/>
    <col min="4222" max="4222" width="10.28515625" style="3" customWidth="1"/>
    <col min="4223" max="4223" width="8.85546875" style="3" customWidth="1"/>
    <col min="4224" max="4224" width="10.5703125" style="3" customWidth="1"/>
    <col min="4225" max="4225" width="10.85546875" style="3" customWidth="1"/>
    <col min="4226" max="4226" width="12" style="3" bestFit="1" customWidth="1"/>
    <col min="4227" max="4228" width="11" style="3" bestFit="1" customWidth="1"/>
    <col min="4229" max="4229" width="11.140625" style="3" bestFit="1" customWidth="1"/>
    <col min="4230" max="4230" width="10.140625" style="3" bestFit="1" customWidth="1"/>
    <col min="4231" max="4469" width="9.140625" style="3"/>
    <col min="4470" max="4470" width="13.5703125" style="3" customWidth="1"/>
    <col min="4471" max="4471" width="9.7109375" style="3" customWidth="1"/>
    <col min="4472" max="4472" width="10.140625" style="3" customWidth="1"/>
    <col min="4473" max="4473" width="9.28515625" style="3" customWidth="1"/>
    <col min="4474" max="4474" width="10.5703125" style="3" customWidth="1"/>
    <col min="4475" max="4475" width="11.7109375" style="3" customWidth="1"/>
    <col min="4476" max="4476" width="1.140625" style="3" customWidth="1"/>
    <col min="4477" max="4477" width="9.28515625" style="3" customWidth="1"/>
    <col min="4478" max="4478" width="10.28515625" style="3" customWidth="1"/>
    <col min="4479" max="4479" width="8.85546875" style="3" customWidth="1"/>
    <col min="4480" max="4480" width="10.5703125" style="3" customWidth="1"/>
    <col min="4481" max="4481" width="10.85546875" style="3" customWidth="1"/>
    <col min="4482" max="4482" width="12" style="3" bestFit="1" customWidth="1"/>
    <col min="4483" max="4484" width="11" style="3" bestFit="1" customWidth="1"/>
    <col min="4485" max="4485" width="11.140625" style="3" bestFit="1" customWidth="1"/>
    <col min="4486" max="4486" width="10.140625" style="3" bestFit="1" customWidth="1"/>
    <col min="4487" max="4725" width="9.140625" style="3"/>
    <col min="4726" max="4726" width="13.5703125" style="3" customWidth="1"/>
    <col min="4727" max="4727" width="9.7109375" style="3" customWidth="1"/>
    <col min="4728" max="4728" width="10.140625" style="3" customWidth="1"/>
    <col min="4729" max="4729" width="9.28515625" style="3" customWidth="1"/>
    <col min="4730" max="4730" width="10.5703125" style="3" customWidth="1"/>
    <col min="4731" max="4731" width="11.7109375" style="3" customWidth="1"/>
    <col min="4732" max="4732" width="1.140625" style="3" customWidth="1"/>
    <col min="4733" max="4733" width="9.28515625" style="3" customWidth="1"/>
    <col min="4734" max="4734" width="10.28515625" style="3" customWidth="1"/>
    <col min="4735" max="4735" width="8.85546875" style="3" customWidth="1"/>
    <col min="4736" max="4736" width="10.5703125" style="3" customWidth="1"/>
    <col min="4737" max="4737" width="10.85546875" style="3" customWidth="1"/>
    <col min="4738" max="4738" width="12" style="3" bestFit="1" customWidth="1"/>
    <col min="4739" max="4740" width="11" style="3" bestFit="1" customWidth="1"/>
    <col min="4741" max="4741" width="11.140625" style="3" bestFit="1" customWidth="1"/>
    <col min="4742" max="4742" width="10.140625" style="3" bestFit="1" customWidth="1"/>
    <col min="4743" max="4981" width="9.140625" style="3"/>
    <col min="4982" max="4982" width="13.5703125" style="3" customWidth="1"/>
    <col min="4983" max="4983" width="9.7109375" style="3" customWidth="1"/>
    <col min="4984" max="4984" width="10.140625" style="3" customWidth="1"/>
    <col min="4985" max="4985" width="9.28515625" style="3" customWidth="1"/>
    <col min="4986" max="4986" width="10.5703125" style="3" customWidth="1"/>
    <col min="4987" max="4987" width="11.7109375" style="3" customWidth="1"/>
    <col min="4988" max="4988" width="1.140625" style="3" customWidth="1"/>
    <col min="4989" max="4989" width="9.28515625" style="3" customWidth="1"/>
    <col min="4990" max="4990" width="10.28515625" style="3" customWidth="1"/>
    <col min="4991" max="4991" width="8.85546875" style="3" customWidth="1"/>
    <col min="4992" max="4992" width="10.5703125" style="3" customWidth="1"/>
    <col min="4993" max="4993" width="10.85546875" style="3" customWidth="1"/>
    <col min="4994" max="4994" width="12" style="3" bestFit="1" customWidth="1"/>
    <col min="4995" max="4996" width="11" style="3" bestFit="1" customWidth="1"/>
    <col min="4997" max="4997" width="11.140625" style="3" bestFit="1" customWidth="1"/>
    <col min="4998" max="4998" width="10.140625" style="3" bestFit="1" customWidth="1"/>
    <col min="4999" max="5237" width="9.140625" style="3"/>
    <col min="5238" max="5238" width="13.5703125" style="3" customWidth="1"/>
    <col min="5239" max="5239" width="9.7109375" style="3" customWidth="1"/>
    <col min="5240" max="5240" width="10.140625" style="3" customWidth="1"/>
    <col min="5241" max="5241" width="9.28515625" style="3" customWidth="1"/>
    <col min="5242" max="5242" width="10.5703125" style="3" customWidth="1"/>
    <col min="5243" max="5243" width="11.7109375" style="3" customWidth="1"/>
    <col min="5244" max="5244" width="1.140625" style="3" customWidth="1"/>
    <col min="5245" max="5245" width="9.28515625" style="3" customWidth="1"/>
    <col min="5246" max="5246" width="10.28515625" style="3" customWidth="1"/>
    <col min="5247" max="5247" width="8.85546875" style="3" customWidth="1"/>
    <col min="5248" max="5248" width="10.5703125" style="3" customWidth="1"/>
    <col min="5249" max="5249" width="10.85546875" style="3" customWidth="1"/>
    <col min="5250" max="5250" width="12" style="3" bestFit="1" customWidth="1"/>
    <col min="5251" max="5252" width="11" style="3" bestFit="1" customWidth="1"/>
    <col min="5253" max="5253" width="11.140625" style="3" bestFit="1" customWidth="1"/>
    <col min="5254" max="5254" width="10.140625" style="3" bestFit="1" customWidth="1"/>
    <col min="5255" max="5493" width="9.140625" style="3"/>
    <col min="5494" max="5494" width="13.5703125" style="3" customWidth="1"/>
    <col min="5495" max="5495" width="9.7109375" style="3" customWidth="1"/>
    <col min="5496" max="5496" width="10.140625" style="3" customWidth="1"/>
    <col min="5497" max="5497" width="9.28515625" style="3" customWidth="1"/>
    <col min="5498" max="5498" width="10.5703125" style="3" customWidth="1"/>
    <col min="5499" max="5499" width="11.7109375" style="3" customWidth="1"/>
    <col min="5500" max="5500" width="1.140625" style="3" customWidth="1"/>
    <col min="5501" max="5501" width="9.28515625" style="3" customWidth="1"/>
    <col min="5502" max="5502" width="10.28515625" style="3" customWidth="1"/>
    <col min="5503" max="5503" width="8.85546875" style="3" customWidth="1"/>
    <col min="5504" max="5504" width="10.5703125" style="3" customWidth="1"/>
    <col min="5505" max="5505" width="10.85546875" style="3" customWidth="1"/>
    <col min="5506" max="5506" width="12" style="3" bestFit="1" customWidth="1"/>
    <col min="5507" max="5508" width="11" style="3" bestFit="1" customWidth="1"/>
    <col min="5509" max="5509" width="11.140625" style="3" bestFit="1" customWidth="1"/>
    <col min="5510" max="5510" width="10.140625" style="3" bestFit="1" customWidth="1"/>
    <col min="5511" max="5749" width="9.140625" style="3"/>
    <col min="5750" max="5750" width="13.5703125" style="3" customWidth="1"/>
    <col min="5751" max="5751" width="9.7109375" style="3" customWidth="1"/>
    <col min="5752" max="5752" width="10.140625" style="3" customWidth="1"/>
    <col min="5753" max="5753" width="9.28515625" style="3" customWidth="1"/>
    <col min="5754" max="5754" width="10.5703125" style="3" customWidth="1"/>
    <col min="5755" max="5755" width="11.7109375" style="3" customWidth="1"/>
    <col min="5756" max="5756" width="1.140625" style="3" customWidth="1"/>
    <col min="5757" max="5757" width="9.28515625" style="3" customWidth="1"/>
    <col min="5758" max="5758" width="10.28515625" style="3" customWidth="1"/>
    <col min="5759" max="5759" width="8.85546875" style="3" customWidth="1"/>
    <col min="5760" max="5760" width="10.5703125" style="3" customWidth="1"/>
    <col min="5761" max="5761" width="10.85546875" style="3" customWidth="1"/>
    <col min="5762" max="5762" width="12" style="3" bestFit="1" customWidth="1"/>
    <col min="5763" max="5764" width="11" style="3" bestFit="1" customWidth="1"/>
    <col min="5765" max="5765" width="11.140625" style="3" bestFit="1" customWidth="1"/>
    <col min="5766" max="5766" width="10.140625" style="3" bestFit="1" customWidth="1"/>
    <col min="5767" max="6005" width="9.140625" style="3"/>
    <col min="6006" max="6006" width="13.5703125" style="3" customWidth="1"/>
    <col min="6007" max="6007" width="9.7109375" style="3" customWidth="1"/>
    <col min="6008" max="6008" width="10.140625" style="3" customWidth="1"/>
    <col min="6009" max="6009" width="9.28515625" style="3" customWidth="1"/>
    <col min="6010" max="6010" width="10.5703125" style="3" customWidth="1"/>
    <col min="6011" max="6011" width="11.7109375" style="3" customWidth="1"/>
    <col min="6012" max="6012" width="1.140625" style="3" customWidth="1"/>
    <col min="6013" max="6013" width="9.28515625" style="3" customWidth="1"/>
    <col min="6014" max="6014" width="10.28515625" style="3" customWidth="1"/>
    <col min="6015" max="6015" width="8.85546875" style="3" customWidth="1"/>
    <col min="6016" max="6016" width="10.5703125" style="3" customWidth="1"/>
    <col min="6017" max="6017" width="10.85546875" style="3" customWidth="1"/>
    <col min="6018" max="6018" width="12" style="3" bestFit="1" customWidth="1"/>
    <col min="6019" max="6020" width="11" style="3" bestFit="1" customWidth="1"/>
    <col min="6021" max="6021" width="11.140625" style="3" bestFit="1" customWidth="1"/>
    <col min="6022" max="6022" width="10.140625" style="3" bestFit="1" customWidth="1"/>
    <col min="6023" max="6261" width="9.140625" style="3"/>
    <col min="6262" max="6262" width="13.5703125" style="3" customWidth="1"/>
    <col min="6263" max="6263" width="9.7109375" style="3" customWidth="1"/>
    <col min="6264" max="6264" width="10.140625" style="3" customWidth="1"/>
    <col min="6265" max="6265" width="9.28515625" style="3" customWidth="1"/>
    <col min="6266" max="6266" width="10.5703125" style="3" customWidth="1"/>
    <col min="6267" max="6267" width="11.7109375" style="3" customWidth="1"/>
    <col min="6268" max="6268" width="1.140625" style="3" customWidth="1"/>
    <col min="6269" max="6269" width="9.28515625" style="3" customWidth="1"/>
    <col min="6270" max="6270" width="10.28515625" style="3" customWidth="1"/>
    <col min="6271" max="6271" width="8.85546875" style="3" customWidth="1"/>
    <col min="6272" max="6272" width="10.5703125" style="3" customWidth="1"/>
    <col min="6273" max="6273" width="10.85546875" style="3" customWidth="1"/>
    <col min="6274" max="6274" width="12" style="3" bestFit="1" customWidth="1"/>
    <col min="6275" max="6276" width="11" style="3" bestFit="1" customWidth="1"/>
    <col min="6277" max="6277" width="11.140625" style="3" bestFit="1" customWidth="1"/>
    <col min="6278" max="6278" width="10.140625" style="3" bestFit="1" customWidth="1"/>
    <col min="6279" max="6517" width="9.140625" style="3"/>
    <col min="6518" max="6518" width="13.5703125" style="3" customWidth="1"/>
    <col min="6519" max="6519" width="9.7109375" style="3" customWidth="1"/>
    <col min="6520" max="6520" width="10.140625" style="3" customWidth="1"/>
    <col min="6521" max="6521" width="9.28515625" style="3" customWidth="1"/>
    <col min="6522" max="6522" width="10.5703125" style="3" customWidth="1"/>
    <col min="6523" max="6523" width="11.7109375" style="3" customWidth="1"/>
    <col min="6524" max="6524" width="1.140625" style="3" customWidth="1"/>
    <col min="6525" max="6525" width="9.28515625" style="3" customWidth="1"/>
    <col min="6526" max="6526" width="10.28515625" style="3" customWidth="1"/>
    <col min="6527" max="6527" width="8.85546875" style="3" customWidth="1"/>
    <col min="6528" max="6528" width="10.5703125" style="3" customWidth="1"/>
    <col min="6529" max="6529" width="10.85546875" style="3" customWidth="1"/>
    <col min="6530" max="6530" width="12" style="3" bestFit="1" customWidth="1"/>
    <col min="6531" max="6532" width="11" style="3" bestFit="1" customWidth="1"/>
    <col min="6533" max="6533" width="11.140625" style="3" bestFit="1" customWidth="1"/>
    <col min="6534" max="6534" width="10.140625" style="3" bestFit="1" customWidth="1"/>
    <col min="6535" max="6773" width="9.140625" style="3"/>
    <col min="6774" max="6774" width="13.5703125" style="3" customWidth="1"/>
    <col min="6775" max="6775" width="9.7109375" style="3" customWidth="1"/>
    <col min="6776" max="6776" width="10.140625" style="3" customWidth="1"/>
    <col min="6777" max="6777" width="9.28515625" style="3" customWidth="1"/>
    <col min="6778" max="6778" width="10.5703125" style="3" customWidth="1"/>
    <col min="6779" max="6779" width="11.7109375" style="3" customWidth="1"/>
    <col min="6780" max="6780" width="1.140625" style="3" customWidth="1"/>
    <col min="6781" max="6781" width="9.28515625" style="3" customWidth="1"/>
    <col min="6782" max="6782" width="10.28515625" style="3" customWidth="1"/>
    <col min="6783" max="6783" width="8.85546875" style="3" customWidth="1"/>
    <col min="6784" max="6784" width="10.5703125" style="3" customWidth="1"/>
    <col min="6785" max="6785" width="10.85546875" style="3" customWidth="1"/>
    <col min="6786" max="6786" width="12" style="3" bestFit="1" customWidth="1"/>
    <col min="6787" max="6788" width="11" style="3" bestFit="1" customWidth="1"/>
    <col min="6789" max="6789" width="11.140625" style="3" bestFit="1" customWidth="1"/>
    <col min="6790" max="6790" width="10.140625" style="3" bestFit="1" customWidth="1"/>
    <col min="6791" max="7029" width="9.140625" style="3"/>
    <col min="7030" max="7030" width="13.5703125" style="3" customWidth="1"/>
    <col min="7031" max="7031" width="9.7109375" style="3" customWidth="1"/>
    <col min="7032" max="7032" width="10.140625" style="3" customWidth="1"/>
    <col min="7033" max="7033" width="9.28515625" style="3" customWidth="1"/>
    <col min="7034" max="7034" width="10.5703125" style="3" customWidth="1"/>
    <col min="7035" max="7035" width="11.7109375" style="3" customWidth="1"/>
    <col min="7036" max="7036" width="1.140625" style="3" customWidth="1"/>
    <col min="7037" max="7037" width="9.28515625" style="3" customWidth="1"/>
    <col min="7038" max="7038" width="10.28515625" style="3" customWidth="1"/>
    <col min="7039" max="7039" width="8.85546875" style="3" customWidth="1"/>
    <col min="7040" max="7040" width="10.5703125" style="3" customWidth="1"/>
    <col min="7041" max="7041" width="10.85546875" style="3" customWidth="1"/>
    <col min="7042" max="7042" width="12" style="3" bestFit="1" customWidth="1"/>
    <col min="7043" max="7044" width="11" style="3" bestFit="1" customWidth="1"/>
    <col min="7045" max="7045" width="11.140625" style="3" bestFit="1" customWidth="1"/>
    <col min="7046" max="7046" width="10.140625" style="3" bestFit="1" customWidth="1"/>
    <col min="7047" max="7285" width="9.140625" style="3"/>
    <col min="7286" max="7286" width="13.5703125" style="3" customWidth="1"/>
    <col min="7287" max="7287" width="9.7109375" style="3" customWidth="1"/>
    <col min="7288" max="7288" width="10.140625" style="3" customWidth="1"/>
    <col min="7289" max="7289" width="9.28515625" style="3" customWidth="1"/>
    <col min="7290" max="7290" width="10.5703125" style="3" customWidth="1"/>
    <col min="7291" max="7291" width="11.7109375" style="3" customWidth="1"/>
    <col min="7292" max="7292" width="1.140625" style="3" customWidth="1"/>
    <col min="7293" max="7293" width="9.28515625" style="3" customWidth="1"/>
    <col min="7294" max="7294" width="10.28515625" style="3" customWidth="1"/>
    <col min="7295" max="7295" width="8.85546875" style="3" customWidth="1"/>
    <col min="7296" max="7296" width="10.5703125" style="3" customWidth="1"/>
    <col min="7297" max="7297" width="10.85546875" style="3" customWidth="1"/>
    <col min="7298" max="7298" width="12" style="3" bestFit="1" customWidth="1"/>
    <col min="7299" max="7300" width="11" style="3" bestFit="1" customWidth="1"/>
    <col min="7301" max="7301" width="11.140625" style="3" bestFit="1" customWidth="1"/>
    <col min="7302" max="7302" width="10.140625" style="3" bestFit="1" customWidth="1"/>
    <col min="7303" max="7541" width="9.140625" style="3"/>
    <col min="7542" max="7542" width="13.5703125" style="3" customWidth="1"/>
    <col min="7543" max="7543" width="9.7109375" style="3" customWidth="1"/>
    <col min="7544" max="7544" width="10.140625" style="3" customWidth="1"/>
    <col min="7545" max="7545" width="9.28515625" style="3" customWidth="1"/>
    <col min="7546" max="7546" width="10.5703125" style="3" customWidth="1"/>
    <col min="7547" max="7547" width="11.7109375" style="3" customWidth="1"/>
    <col min="7548" max="7548" width="1.140625" style="3" customWidth="1"/>
    <col min="7549" max="7549" width="9.28515625" style="3" customWidth="1"/>
    <col min="7550" max="7550" width="10.28515625" style="3" customWidth="1"/>
    <col min="7551" max="7551" width="8.85546875" style="3" customWidth="1"/>
    <col min="7552" max="7552" width="10.5703125" style="3" customWidth="1"/>
    <col min="7553" max="7553" width="10.85546875" style="3" customWidth="1"/>
    <col min="7554" max="7554" width="12" style="3" bestFit="1" customWidth="1"/>
    <col min="7555" max="7556" width="11" style="3" bestFit="1" customWidth="1"/>
    <col min="7557" max="7557" width="11.140625" style="3" bestFit="1" customWidth="1"/>
    <col min="7558" max="7558" width="10.140625" style="3" bestFit="1" customWidth="1"/>
    <col min="7559" max="7797" width="9.140625" style="3"/>
    <col min="7798" max="7798" width="13.5703125" style="3" customWidth="1"/>
    <col min="7799" max="7799" width="9.7109375" style="3" customWidth="1"/>
    <col min="7800" max="7800" width="10.140625" style="3" customWidth="1"/>
    <col min="7801" max="7801" width="9.28515625" style="3" customWidth="1"/>
    <col min="7802" max="7802" width="10.5703125" style="3" customWidth="1"/>
    <col min="7803" max="7803" width="11.7109375" style="3" customWidth="1"/>
    <col min="7804" max="7804" width="1.140625" style="3" customWidth="1"/>
    <col min="7805" max="7805" width="9.28515625" style="3" customWidth="1"/>
    <col min="7806" max="7806" width="10.28515625" style="3" customWidth="1"/>
    <col min="7807" max="7807" width="8.85546875" style="3" customWidth="1"/>
    <col min="7808" max="7808" width="10.5703125" style="3" customWidth="1"/>
    <col min="7809" max="7809" width="10.85546875" style="3" customWidth="1"/>
    <col min="7810" max="7810" width="12" style="3" bestFit="1" customWidth="1"/>
    <col min="7811" max="7812" width="11" style="3" bestFit="1" customWidth="1"/>
    <col min="7813" max="7813" width="11.140625" style="3" bestFit="1" customWidth="1"/>
    <col min="7814" max="7814" width="10.140625" style="3" bestFit="1" customWidth="1"/>
    <col min="7815" max="8053" width="9.140625" style="3"/>
    <col min="8054" max="8054" width="13.5703125" style="3" customWidth="1"/>
    <col min="8055" max="8055" width="9.7109375" style="3" customWidth="1"/>
    <col min="8056" max="8056" width="10.140625" style="3" customWidth="1"/>
    <col min="8057" max="8057" width="9.28515625" style="3" customWidth="1"/>
    <col min="8058" max="8058" width="10.5703125" style="3" customWidth="1"/>
    <col min="8059" max="8059" width="11.7109375" style="3" customWidth="1"/>
    <col min="8060" max="8060" width="1.140625" style="3" customWidth="1"/>
    <col min="8061" max="8061" width="9.28515625" style="3" customWidth="1"/>
    <col min="8062" max="8062" width="10.28515625" style="3" customWidth="1"/>
    <col min="8063" max="8063" width="8.85546875" style="3" customWidth="1"/>
    <col min="8064" max="8064" width="10.5703125" style="3" customWidth="1"/>
    <col min="8065" max="8065" width="10.85546875" style="3" customWidth="1"/>
    <col min="8066" max="8066" width="12" style="3" bestFit="1" customWidth="1"/>
    <col min="8067" max="8068" width="11" style="3" bestFit="1" customWidth="1"/>
    <col min="8069" max="8069" width="11.140625" style="3" bestFit="1" customWidth="1"/>
    <col min="8070" max="8070" width="10.140625" style="3" bestFit="1" customWidth="1"/>
    <col min="8071" max="8309" width="9.140625" style="3"/>
    <col min="8310" max="8310" width="13.5703125" style="3" customWidth="1"/>
    <col min="8311" max="8311" width="9.7109375" style="3" customWidth="1"/>
    <col min="8312" max="8312" width="10.140625" style="3" customWidth="1"/>
    <col min="8313" max="8313" width="9.28515625" style="3" customWidth="1"/>
    <col min="8314" max="8314" width="10.5703125" style="3" customWidth="1"/>
    <col min="8315" max="8315" width="11.7109375" style="3" customWidth="1"/>
    <col min="8316" max="8316" width="1.140625" style="3" customWidth="1"/>
    <col min="8317" max="8317" width="9.28515625" style="3" customWidth="1"/>
    <col min="8318" max="8318" width="10.28515625" style="3" customWidth="1"/>
    <col min="8319" max="8319" width="8.85546875" style="3" customWidth="1"/>
    <col min="8320" max="8320" width="10.5703125" style="3" customWidth="1"/>
    <col min="8321" max="8321" width="10.85546875" style="3" customWidth="1"/>
    <col min="8322" max="8322" width="12" style="3" bestFit="1" customWidth="1"/>
    <col min="8323" max="8324" width="11" style="3" bestFit="1" customWidth="1"/>
    <col min="8325" max="8325" width="11.140625" style="3" bestFit="1" customWidth="1"/>
    <col min="8326" max="8326" width="10.140625" style="3" bestFit="1" customWidth="1"/>
    <col min="8327" max="8565" width="9.140625" style="3"/>
    <col min="8566" max="8566" width="13.5703125" style="3" customWidth="1"/>
    <col min="8567" max="8567" width="9.7109375" style="3" customWidth="1"/>
    <col min="8568" max="8568" width="10.140625" style="3" customWidth="1"/>
    <col min="8569" max="8569" width="9.28515625" style="3" customWidth="1"/>
    <col min="8570" max="8570" width="10.5703125" style="3" customWidth="1"/>
    <col min="8571" max="8571" width="11.7109375" style="3" customWidth="1"/>
    <col min="8572" max="8572" width="1.140625" style="3" customWidth="1"/>
    <col min="8573" max="8573" width="9.28515625" style="3" customWidth="1"/>
    <col min="8574" max="8574" width="10.28515625" style="3" customWidth="1"/>
    <col min="8575" max="8575" width="8.85546875" style="3" customWidth="1"/>
    <col min="8576" max="8576" width="10.5703125" style="3" customWidth="1"/>
    <col min="8577" max="8577" width="10.85546875" style="3" customWidth="1"/>
    <col min="8578" max="8578" width="12" style="3" bestFit="1" customWidth="1"/>
    <col min="8579" max="8580" width="11" style="3" bestFit="1" customWidth="1"/>
    <col min="8581" max="8581" width="11.140625" style="3" bestFit="1" customWidth="1"/>
    <col min="8582" max="8582" width="10.140625" style="3" bestFit="1" customWidth="1"/>
    <col min="8583" max="8821" width="9.140625" style="3"/>
    <col min="8822" max="8822" width="13.5703125" style="3" customWidth="1"/>
    <col min="8823" max="8823" width="9.7109375" style="3" customWidth="1"/>
    <col min="8824" max="8824" width="10.140625" style="3" customWidth="1"/>
    <col min="8825" max="8825" width="9.28515625" style="3" customWidth="1"/>
    <col min="8826" max="8826" width="10.5703125" style="3" customWidth="1"/>
    <col min="8827" max="8827" width="11.7109375" style="3" customWidth="1"/>
    <col min="8828" max="8828" width="1.140625" style="3" customWidth="1"/>
    <col min="8829" max="8829" width="9.28515625" style="3" customWidth="1"/>
    <col min="8830" max="8830" width="10.28515625" style="3" customWidth="1"/>
    <col min="8831" max="8831" width="8.85546875" style="3" customWidth="1"/>
    <col min="8832" max="8832" width="10.5703125" style="3" customWidth="1"/>
    <col min="8833" max="8833" width="10.85546875" style="3" customWidth="1"/>
    <col min="8834" max="8834" width="12" style="3" bestFit="1" customWidth="1"/>
    <col min="8835" max="8836" width="11" style="3" bestFit="1" customWidth="1"/>
    <col min="8837" max="8837" width="11.140625" style="3" bestFit="1" customWidth="1"/>
    <col min="8838" max="8838" width="10.140625" style="3" bestFit="1" customWidth="1"/>
    <col min="8839" max="9077" width="9.140625" style="3"/>
    <col min="9078" max="9078" width="13.5703125" style="3" customWidth="1"/>
    <col min="9079" max="9079" width="9.7109375" style="3" customWidth="1"/>
    <col min="9080" max="9080" width="10.140625" style="3" customWidth="1"/>
    <col min="9081" max="9081" width="9.28515625" style="3" customWidth="1"/>
    <col min="9082" max="9082" width="10.5703125" style="3" customWidth="1"/>
    <col min="9083" max="9083" width="11.7109375" style="3" customWidth="1"/>
    <col min="9084" max="9084" width="1.140625" style="3" customWidth="1"/>
    <col min="9085" max="9085" width="9.28515625" style="3" customWidth="1"/>
    <col min="9086" max="9086" width="10.28515625" style="3" customWidth="1"/>
    <col min="9087" max="9087" width="8.85546875" style="3" customWidth="1"/>
    <col min="9088" max="9088" width="10.5703125" style="3" customWidth="1"/>
    <col min="9089" max="9089" width="10.85546875" style="3" customWidth="1"/>
    <col min="9090" max="9090" width="12" style="3" bestFit="1" customWidth="1"/>
    <col min="9091" max="9092" width="11" style="3" bestFit="1" customWidth="1"/>
    <col min="9093" max="9093" width="11.140625" style="3" bestFit="1" customWidth="1"/>
    <col min="9094" max="9094" width="10.140625" style="3" bestFit="1" customWidth="1"/>
    <col min="9095" max="9333" width="9.140625" style="3"/>
    <col min="9334" max="9334" width="13.5703125" style="3" customWidth="1"/>
    <col min="9335" max="9335" width="9.7109375" style="3" customWidth="1"/>
    <col min="9336" max="9336" width="10.140625" style="3" customWidth="1"/>
    <col min="9337" max="9337" width="9.28515625" style="3" customWidth="1"/>
    <col min="9338" max="9338" width="10.5703125" style="3" customWidth="1"/>
    <col min="9339" max="9339" width="11.7109375" style="3" customWidth="1"/>
    <col min="9340" max="9340" width="1.140625" style="3" customWidth="1"/>
    <col min="9341" max="9341" width="9.28515625" style="3" customWidth="1"/>
    <col min="9342" max="9342" width="10.28515625" style="3" customWidth="1"/>
    <col min="9343" max="9343" width="8.85546875" style="3" customWidth="1"/>
    <col min="9344" max="9344" width="10.5703125" style="3" customWidth="1"/>
    <col min="9345" max="9345" width="10.85546875" style="3" customWidth="1"/>
    <col min="9346" max="9346" width="12" style="3" bestFit="1" customWidth="1"/>
    <col min="9347" max="9348" width="11" style="3" bestFit="1" customWidth="1"/>
    <col min="9349" max="9349" width="11.140625" style="3" bestFit="1" customWidth="1"/>
    <col min="9350" max="9350" width="10.140625" style="3" bestFit="1" customWidth="1"/>
    <col min="9351" max="9589" width="9.140625" style="3"/>
    <col min="9590" max="9590" width="13.5703125" style="3" customWidth="1"/>
    <col min="9591" max="9591" width="9.7109375" style="3" customWidth="1"/>
    <col min="9592" max="9592" width="10.140625" style="3" customWidth="1"/>
    <col min="9593" max="9593" width="9.28515625" style="3" customWidth="1"/>
    <col min="9594" max="9594" width="10.5703125" style="3" customWidth="1"/>
    <col min="9595" max="9595" width="11.7109375" style="3" customWidth="1"/>
    <col min="9596" max="9596" width="1.140625" style="3" customWidth="1"/>
    <col min="9597" max="9597" width="9.28515625" style="3" customWidth="1"/>
    <col min="9598" max="9598" width="10.28515625" style="3" customWidth="1"/>
    <col min="9599" max="9599" width="8.85546875" style="3" customWidth="1"/>
    <col min="9600" max="9600" width="10.5703125" style="3" customWidth="1"/>
    <col min="9601" max="9601" width="10.85546875" style="3" customWidth="1"/>
    <col min="9602" max="9602" width="12" style="3" bestFit="1" customWidth="1"/>
    <col min="9603" max="9604" width="11" style="3" bestFit="1" customWidth="1"/>
    <col min="9605" max="9605" width="11.140625" style="3" bestFit="1" customWidth="1"/>
    <col min="9606" max="9606" width="10.140625" style="3" bestFit="1" customWidth="1"/>
    <col min="9607" max="9845" width="9.140625" style="3"/>
    <col min="9846" max="9846" width="13.5703125" style="3" customWidth="1"/>
    <col min="9847" max="9847" width="9.7109375" style="3" customWidth="1"/>
    <col min="9848" max="9848" width="10.140625" style="3" customWidth="1"/>
    <col min="9849" max="9849" width="9.28515625" style="3" customWidth="1"/>
    <col min="9850" max="9850" width="10.5703125" style="3" customWidth="1"/>
    <col min="9851" max="9851" width="11.7109375" style="3" customWidth="1"/>
    <col min="9852" max="9852" width="1.140625" style="3" customWidth="1"/>
    <col min="9853" max="9853" width="9.28515625" style="3" customWidth="1"/>
    <col min="9854" max="9854" width="10.28515625" style="3" customWidth="1"/>
    <col min="9855" max="9855" width="8.85546875" style="3" customWidth="1"/>
    <col min="9856" max="9856" width="10.5703125" style="3" customWidth="1"/>
    <col min="9857" max="9857" width="10.85546875" style="3" customWidth="1"/>
    <col min="9858" max="9858" width="12" style="3" bestFit="1" customWidth="1"/>
    <col min="9859" max="9860" width="11" style="3" bestFit="1" customWidth="1"/>
    <col min="9861" max="9861" width="11.140625" style="3" bestFit="1" customWidth="1"/>
    <col min="9862" max="9862" width="10.140625" style="3" bestFit="1" customWidth="1"/>
    <col min="9863" max="10101" width="9.140625" style="3"/>
    <col min="10102" max="10102" width="13.5703125" style="3" customWidth="1"/>
    <col min="10103" max="10103" width="9.7109375" style="3" customWidth="1"/>
    <col min="10104" max="10104" width="10.140625" style="3" customWidth="1"/>
    <col min="10105" max="10105" width="9.28515625" style="3" customWidth="1"/>
    <col min="10106" max="10106" width="10.5703125" style="3" customWidth="1"/>
    <col min="10107" max="10107" width="11.7109375" style="3" customWidth="1"/>
    <col min="10108" max="10108" width="1.140625" style="3" customWidth="1"/>
    <col min="10109" max="10109" width="9.28515625" style="3" customWidth="1"/>
    <col min="10110" max="10110" width="10.28515625" style="3" customWidth="1"/>
    <col min="10111" max="10111" width="8.85546875" style="3" customWidth="1"/>
    <col min="10112" max="10112" width="10.5703125" style="3" customWidth="1"/>
    <col min="10113" max="10113" width="10.85546875" style="3" customWidth="1"/>
    <col min="10114" max="10114" width="12" style="3" bestFit="1" customWidth="1"/>
    <col min="10115" max="10116" width="11" style="3" bestFit="1" customWidth="1"/>
    <col min="10117" max="10117" width="11.140625" style="3" bestFit="1" customWidth="1"/>
    <col min="10118" max="10118" width="10.140625" style="3" bestFit="1" customWidth="1"/>
    <col min="10119" max="10357" width="9.140625" style="3"/>
    <col min="10358" max="10358" width="13.5703125" style="3" customWidth="1"/>
    <col min="10359" max="10359" width="9.7109375" style="3" customWidth="1"/>
    <col min="10360" max="10360" width="10.140625" style="3" customWidth="1"/>
    <col min="10361" max="10361" width="9.28515625" style="3" customWidth="1"/>
    <col min="10362" max="10362" width="10.5703125" style="3" customWidth="1"/>
    <col min="10363" max="10363" width="11.7109375" style="3" customWidth="1"/>
    <col min="10364" max="10364" width="1.140625" style="3" customWidth="1"/>
    <col min="10365" max="10365" width="9.28515625" style="3" customWidth="1"/>
    <col min="10366" max="10366" width="10.28515625" style="3" customWidth="1"/>
    <col min="10367" max="10367" width="8.85546875" style="3" customWidth="1"/>
    <col min="10368" max="10368" width="10.5703125" style="3" customWidth="1"/>
    <col min="10369" max="10369" width="10.85546875" style="3" customWidth="1"/>
    <col min="10370" max="10370" width="12" style="3" bestFit="1" customWidth="1"/>
    <col min="10371" max="10372" width="11" style="3" bestFit="1" customWidth="1"/>
    <col min="10373" max="10373" width="11.140625" style="3" bestFit="1" customWidth="1"/>
    <col min="10374" max="10374" width="10.140625" style="3" bestFit="1" customWidth="1"/>
    <col min="10375" max="10613" width="9.140625" style="3"/>
    <col min="10614" max="10614" width="13.5703125" style="3" customWidth="1"/>
    <col min="10615" max="10615" width="9.7109375" style="3" customWidth="1"/>
    <col min="10616" max="10616" width="10.140625" style="3" customWidth="1"/>
    <col min="10617" max="10617" width="9.28515625" style="3" customWidth="1"/>
    <col min="10618" max="10618" width="10.5703125" style="3" customWidth="1"/>
    <col min="10619" max="10619" width="11.7109375" style="3" customWidth="1"/>
    <col min="10620" max="10620" width="1.140625" style="3" customWidth="1"/>
    <col min="10621" max="10621" width="9.28515625" style="3" customWidth="1"/>
    <col min="10622" max="10622" width="10.28515625" style="3" customWidth="1"/>
    <col min="10623" max="10623" width="8.85546875" style="3" customWidth="1"/>
    <col min="10624" max="10624" width="10.5703125" style="3" customWidth="1"/>
    <col min="10625" max="10625" width="10.85546875" style="3" customWidth="1"/>
    <col min="10626" max="10626" width="12" style="3" bestFit="1" customWidth="1"/>
    <col min="10627" max="10628" width="11" style="3" bestFit="1" customWidth="1"/>
    <col min="10629" max="10629" width="11.140625" style="3" bestFit="1" customWidth="1"/>
    <col min="10630" max="10630" width="10.140625" style="3" bestFit="1" customWidth="1"/>
    <col min="10631" max="10869" width="9.140625" style="3"/>
    <col min="10870" max="10870" width="13.5703125" style="3" customWidth="1"/>
    <col min="10871" max="10871" width="9.7109375" style="3" customWidth="1"/>
    <col min="10872" max="10872" width="10.140625" style="3" customWidth="1"/>
    <col min="10873" max="10873" width="9.28515625" style="3" customWidth="1"/>
    <col min="10874" max="10874" width="10.5703125" style="3" customWidth="1"/>
    <col min="10875" max="10875" width="11.7109375" style="3" customWidth="1"/>
    <col min="10876" max="10876" width="1.140625" style="3" customWidth="1"/>
    <col min="10877" max="10877" width="9.28515625" style="3" customWidth="1"/>
    <col min="10878" max="10878" width="10.28515625" style="3" customWidth="1"/>
    <col min="10879" max="10879" width="8.85546875" style="3" customWidth="1"/>
    <col min="10880" max="10880" width="10.5703125" style="3" customWidth="1"/>
    <col min="10881" max="10881" width="10.85546875" style="3" customWidth="1"/>
    <col min="10882" max="10882" width="12" style="3" bestFit="1" customWidth="1"/>
    <col min="10883" max="10884" width="11" style="3" bestFit="1" customWidth="1"/>
    <col min="10885" max="10885" width="11.140625" style="3" bestFit="1" customWidth="1"/>
    <col min="10886" max="10886" width="10.140625" style="3" bestFit="1" customWidth="1"/>
    <col min="10887" max="11125" width="9.140625" style="3"/>
    <col min="11126" max="11126" width="13.5703125" style="3" customWidth="1"/>
    <col min="11127" max="11127" width="9.7109375" style="3" customWidth="1"/>
    <col min="11128" max="11128" width="10.140625" style="3" customWidth="1"/>
    <col min="11129" max="11129" width="9.28515625" style="3" customWidth="1"/>
    <col min="11130" max="11130" width="10.5703125" style="3" customWidth="1"/>
    <col min="11131" max="11131" width="11.7109375" style="3" customWidth="1"/>
    <col min="11132" max="11132" width="1.140625" style="3" customWidth="1"/>
    <col min="11133" max="11133" width="9.28515625" style="3" customWidth="1"/>
    <col min="11134" max="11134" width="10.28515625" style="3" customWidth="1"/>
    <col min="11135" max="11135" width="8.85546875" style="3" customWidth="1"/>
    <col min="11136" max="11136" width="10.5703125" style="3" customWidth="1"/>
    <col min="11137" max="11137" width="10.85546875" style="3" customWidth="1"/>
    <col min="11138" max="11138" width="12" style="3" bestFit="1" customWidth="1"/>
    <col min="11139" max="11140" width="11" style="3" bestFit="1" customWidth="1"/>
    <col min="11141" max="11141" width="11.140625" style="3" bestFit="1" customWidth="1"/>
    <col min="11142" max="11142" width="10.140625" style="3" bestFit="1" customWidth="1"/>
    <col min="11143" max="11381" width="9.140625" style="3"/>
    <col min="11382" max="11382" width="13.5703125" style="3" customWidth="1"/>
    <col min="11383" max="11383" width="9.7109375" style="3" customWidth="1"/>
    <col min="11384" max="11384" width="10.140625" style="3" customWidth="1"/>
    <col min="11385" max="11385" width="9.28515625" style="3" customWidth="1"/>
    <col min="11386" max="11386" width="10.5703125" style="3" customWidth="1"/>
    <col min="11387" max="11387" width="11.7109375" style="3" customWidth="1"/>
    <col min="11388" max="11388" width="1.140625" style="3" customWidth="1"/>
    <col min="11389" max="11389" width="9.28515625" style="3" customWidth="1"/>
    <col min="11390" max="11390" width="10.28515625" style="3" customWidth="1"/>
    <col min="11391" max="11391" width="8.85546875" style="3" customWidth="1"/>
    <col min="11392" max="11392" width="10.5703125" style="3" customWidth="1"/>
    <col min="11393" max="11393" width="10.85546875" style="3" customWidth="1"/>
    <col min="11394" max="11394" width="12" style="3" bestFit="1" customWidth="1"/>
    <col min="11395" max="11396" width="11" style="3" bestFit="1" customWidth="1"/>
    <col min="11397" max="11397" width="11.140625" style="3" bestFit="1" customWidth="1"/>
    <col min="11398" max="11398" width="10.140625" style="3" bestFit="1" customWidth="1"/>
    <col min="11399" max="11637" width="9.140625" style="3"/>
    <col min="11638" max="11638" width="13.5703125" style="3" customWidth="1"/>
    <col min="11639" max="11639" width="9.7109375" style="3" customWidth="1"/>
    <col min="11640" max="11640" width="10.140625" style="3" customWidth="1"/>
    <col min="11641" max="11641" width="9.28515625" style="3" customWidth="1"/>
    <col min="11642" max="11642" width="10.5703125" style="3" customWidth="1"/>
    <col min="11643" max="11643" width="11.7109375" style="3" customWidth="1"/>
    <col min="11644" max="11644" width="1.140625" style="3" customWidth="1"/>
    <col min="11645" max="11645" width="9.28515625" style="3" customWidth="1"/>
    <col min="11646" max="11646" width="10.28515625" style="3" customWidth="1"/>
    <col min="11647" max="11647" width="8.85546875" style="3" customWidth="1"/>
    <col min="11648" max="11648" width="10.5703125" style="3" customWidth="1"/>
    <col min="11649" max="11649" width="10.85546875" style="3" customWidth="1"/>
    <col min="11650" max="11650" width="12" style="3" bestFit="1" customWidth="1"/>
    <col min="11651" max="11652" width="11" style="3" bestFit="1" customWidth="1"/>
    <col min="11653" max="11653" width="11.140625" style="3" bestFit="1" customWidth="1"/>
    <col min="11654" max="11654" width="10.140625" style="3" bestFit="1" customWidth="1"/>
    <col min="11655" max="11893" width="9.140625" style="3"/>
    <col min="11894" max="11894" width="13.5703125" style="3" customWidth="1"/>
    <col min="11895" max="11895" width="9.7109375" style="3" customWidth="1"/>
    <col min="11896" max="11896" width="10.140625" style="3" customWidth="1"/>
    <col min="11897" max="11897" width="9.28515625" style="3" customWidth="1"/>
    <col min="11898" max="11898" width="10.5703125" style="3" customWidth="1"/>
    <col min="11899" max="11899" width="11.7109375" style="3" customWidth="1"/>
    <col min="11900" max="11900" width="1.140625" style="3" customWidth="1"/>
    <col min="11901" max="11901" width="9.28515625" style="3" customWidth="1"/>
    <col min="11902" max="11902" width="10.28515625" style="3" customWidth="1"/>
    <col min="11903" max="11903" width="8.85546875" style="3" customWidth="1"/>
    <col min="11904" max="11904" width="10.5703125" style="3" customWidth="1"/>
    <col min="11905" max="11905" width="10.85546875" style="3" customWidth="1"/>
    <col min="11906" max="11906" width="12" style="3" bestFit="1" customWidth="1"/>
    <col min="11907" max="11908" width="11" style="3" bestFit="1" customWidth="1"/>
    <col min="11909" max="11909" width="11.140625" style="3" bestFit="1" customWidth="1"/>
    <col min="11910" max="11910" width="10.140625" style="3" bestFit="1" customWidth="1"/>
    <col min="11911" max="12149" width="9.140625" style="3"/>
    <col min="12150" max="12150" width="13.5703125" style="3" customWidth="1"/>
    <col min="12151" max="12151" width="9.7109375" style="3" customWidth="1"/>
    <col min="12152" max="12152" width="10.140625" style="3" customWidth="1"/>
    <col min="12153" max="12153" width="9.28515625" style="3" customWidth="1"/>
    <col min="12154" max="12154" width="10.5703125" style="3" customWidth="1"/>
    <col min="12155" max="12155" width="11.7109375" style="3" customWidth="1"/>
    <col min="12156" max="12156" width="1.140625" style="3" customWidth="1"/>
    <col min="12157" max="12157" width="9.28515625" style="3" customWidth="1"/>
    <col min="12158" max="12158" width="10.28515625" style="3" customWidth="1"/>
    <col min="12159" max="12159" width="8.85546875" style="3" customWidth="1"/>
    <col min="12160" max="12160" width="10.5703125" style="3" customWidth="1"/>
    <col min="12161" max="12161" width="10.85546875" style="3" customWidth="1"/>
    <col min="12162" max="12162" width="12" style="3" bestFit="1" customWidth="1"/>
    <col min="12163" max="12164" width="11" style="3" bestFit="1" customWidth="1"/>
    <col min="12165" max="12165" width="11.140625" style="3" bestFit="1" customWidth="1"/>
    <col min="12166" max="12166" width="10.140625" style="3" bestFit="1" customWidth="1"/>
    <col min="12167" max="12405" width="9.140625" style="3"/>
    <col min="12406" max="12406" width="13.5703125" style="3" customWidth="1"/>
    <col min="12407" max="12407" width="9.7109375" style="3" customWidth="1"/>
    <col min="12408" max="12408" width="10.140625" style="3" customWidth="1"/>
    <col min="12409" max="12409" width="9.28515625" style="3" customWidth="1"/>
    <col min="12410" max="12410" width="10.5703125" style="3" customWidth="1"/>
    <col min="12411" max="12411" width="11.7109375" style="3" customWidth="1"/>
    <col min="12412" max="12412" width="1.140625" style="3" customWidth="1"/>
    <col min="12413" max="12413" width="9.28515625" style="3" customWidth="1"/>
    <col min="12414" max="12414" width="10.28515625" style="3" customWidth="1"/>
    <col min="12415" max="12415" width="8.85546875" style="3" customWidth="1"/>
    <col min="12416" max="12416" width="10.5703125" style="3" customWidth="1"/>
    <col min="12417" max="12417" width="10.85546875" style="3" customWidth="1"/>
    <col min="12418" max="12418" width="12" style="3" bestFit="1" customWidth="1"/>
    <col min="12419" max="12420" width="11" style="3" bestFit="1" customWidth="1"/>
    <col min="12421" max="12421" width="11.140625" style="3" bestFit="1" customWidth="1"/>
    <col min="12422" max="12422" width="10.140625" style="3" bestFit="1" customWidth="1"/>
    <col min="12423" max="12661" width="9.140625" style="3"/>
    <col min="12662" max="12662" width="13.5703125" style="3" customWidth="1"/>
    <col min="12663" max="12663" width="9.7109375" style="3" customWidth="1"/>
    <col min="12664" max="12664" width="10.140625" style="3" customWidth="1"/>
    <col min="12665" max="12665" width="9.28515625" style="3" customWidth="1"/>
    <col min="12666" max="12666" width="10.5703125" style="3" customWidth="1"/>
    <col min="12667" max="12667" width="11.7109375" style="3" customWidth="1"/>
    <col min="12668" max="12668" width="1.140625" style="3" customWidth="1"/>
    <col min="12669" max="12669" width="9.28515625" style="3" customWidth="1"/>
    <col min="12670" max="12670" width="10.28515625" style="3" customWidth="1"/>
    <col min="12671" max="12671" width="8.85546875" style="3" customWidth="1"/>
    <col min="12672" max="12672" width="10.5703125" style="3" customWidth="1"/>
    <col min="12673" max="12673" width="10.85546875" style="3" customWidth="1"/>
    <col min="12674" max="12674" width="12" style="3" bestFit="1" customWidth="1"/>
    <col min="12675" max="12676" width="11" style="3" bestFit="1" customWidth="1"/>
    <col min="12677" max="12677" width="11.140625" style="3" bestFit="1" customWidth="1"/>
    <col min="12678" max="12678" width="10.140625" style="3" bestFit="1" customWidth="1"/>
    <col min="12679" max="12917" width="9.140625" style="3"/>
    <col min="12918" max="12918" width="13.5703125" style="3" customWidth="1"/>
    <col min="12919" max="12919" width="9.7109375" style="3" customWidth="1"/>
    <col min="12920" max="12920" width="10.140625" style="3" customWidth="1"/>
    <col min="12921" max="12921" width="9.28515625" style="3" customWidth="1"/>
    <col min="12922" max="12922" width="10.5703125" style="3" customWidth="1"/>
    <col min="12923" max="12923" width="11.7109375" style="3" customWidth="1"/>
    <col min="12924" max="12924" width="1.140625" style="3" customWidth="1"/>
    <col min="12925" max="12925" width="9.28515625" style="3" customWidth="1"/>
    <col min="12926" max="12926" width="10.28515625" style="3" customWidth="1"/>
    <col min="12927" max="12927" width="8.85546875" style="3" customWidth="1"/>
    <col min="12928" max="12928" width="10.5703125" style="3" customWidth="1"/>
    <col min="12929" max="12929" width="10.85546875" style="3" customWidth="1"/>
    <col min="12930" max="12930" width="12" style="3" bestFit="1" customWidth="1"/>
    <col min="12931" max="12932" width="11" style="3" bestFit="1" customWidth="1"/>
    <col min="12933" max="12933" width="11.140625" style="3" bestFit="1" customWidth="1"/>
    <col min="12934" max="12934" width="10.140625" style="3" bestFit="1" customWidth="1"/>
    <col min="12935" max="13173" width="9.140625" style="3"/>
    <col min="13174" max="13174" width="13.5703125" style="3" customWidth="1"/>
    <col min="13175" max="13175" width="9.7109375" style="3" customWidth="1"/>
    <col min="13176" max="13176" width="10.140625" style="3" customWidth="1"/>
    <col min="13177" max="13177" width="9.28515625" style="3" customWidth="1"/>
    <col min="13178" max="13178" width="10.5703125" style="3" customWidth="1"/>
    <col min="13179" max="13179" width="11.7109375" style="3" customWidth="1"/>
    <col min="13180" max="13180" width="1.140625" style="3" customWidth="1"/>
    <col min="13181" max="13181" width="9.28515625" style="3" customWidth="1"/>
    <col min="13182" max="13182" width="10.28515625" style="3" customWidth="1"/>
    <col min="13183" max="13183" width="8.85546875" style="3" customWidth="1"/>
    <col min="13184" max="13184" width="10.5703125" style="3" customWidth="1"/>
    <col min="13185" max="13185" width="10.85546875" style="3" customWidth="1"/>
    <col min="13186" max="13186" width="12" style="3" bestFit="1" customWidth="1"/>
    <col min="13187" max="13188" width="11" style="3" bestFit="1" customWidth="1"/>
    <col min="13189" max="13189" width="11.140625" style="3" bestFit="1" customWidth="1"/>
    <col min="13190" max="13190" width="10.140625" style="3" bestFit="1" customWidth="1"/>
    <col min="13191" max="13429" width="9.140625" style="3"/>
    <col min="13430" max="13430" width="13.5703125" style="3" customWidth="1"/>
    <col min="13431" max="13431" width="9.7109375" style="3" customWidth="1"/>
    <col min="13432" max="13432" width="10.140625" style="3" customWidth="1"/>
    <col min="13433" max="13433" width="9.28515625" style="3" customWidth="1"/>
    <col min="13434" max="13434" width="10.5703125" style="3" customWidth="1"/>
    <col min="13435" max="13435" width="11.7109375" style="3" customWidth="1"/>
    <col min="13436" max="13436" width="1.140625" style="3" customWidth="1"/>
    <col min="13437" max="13437" width="9.28515625" style="3" customWidth="1"/>
    <col min="13438" max="13438" width="10.28515625" style="3" customWidth="1"/>
    <col min="13439" max="13439" width="8.85546875" style="3" customWidth="1"/>
    <col min="13440" max="13440" width="10.5703125" style="3" customWidth="1"/>
    <col min="13441" max="13441" width="10.85546875" style="3" customWidth="1"/>
    <col min="13442" max="13442" width="12" style="3" bestFit="1" customWidth="1"/>
    <col min="13443" max="13444" width="11" style="3" bestFit="1" customWidth="1"/>
    <col min="13445" max="13445" width="11.140625" style="3" bestFit="1" customWidth="1"/>
    <col min="13446" max="13446" width="10.140625" style="3" bestFit="1" customWidth="1"/>
    <col min="13447" max="13685" width="9.140625" style="3"/>
    <col min="13686" max="13686" width="13.5703125" style="3" customWidth="1"/>
    <col min="13687" max="13687" width="9.7109375" style="3" customWidth="1"/>
    <col min="13688" max="13688" width="10.140625" style="3" customWidth="1"/>
    <col min="13689" max="13689" width="9.28515625" style="3" customWidth="1"/>
    <col min="13690" max="13690" width="10.5703125" style="3" customWidth="1"/>
    <col min="13691" max="13691" width="11.7109375" style="3" customWidth="1"/>
    <col min="13692" max="13692" width="1.140625" style="3" customWidth="1"/>
    <col min="13693" max="13693" width="9.28515625" style="3" customWidth="1"/>
    <col min="13694" max="13694" width="10.28515625" style="3" customWidth="1"/>
    <col min="13695" max="13695" width="8.85546875" style="3" customWidth="1"/>
    <col min="13696" max="13696" width="10.5703125" style="3" customWidth="1"/>
    <col min="13697" max="13697" width="10.85546875" style="3" customWidth="1"/>
    <col min="13698" max="13698" width="12" style="3" bestFit="1" customWidth="1"/>
    <col min="13699" max="13700" width="11" style="3" bestFit="1" customWidth="1"/>
    <col min="13701" max="13701" width="11.140625" style="3" bestFit="1" customWidth="1"/>
    <col min="13702" max="13702" width="10.140625" style="3" bestFit="1" customWidth="1"/>
    <col min="13703" max="13941" width="9.140625" style="3"/>
    <col min="13942" max="13942" width="13.5703125" style="3" customWidth="1"/>
    <col min="13943" max="13943" width="9.7109375" style="3" customWidth="1"/>
    <col min="13944" max="13944" width="10.140625" style="3" customWidth="1"/>
    <col min="13945" max="13945" width="9.28515625" style="3" customWidth="1"/>
    <col min="13946" max="13946" width="10.5703125" style="3" customWidth="1"/>
    <col min="13947" max="13947" width="11.7109375" style="3" customWidth="1"/>
    <col min="13948" max="13948" width="1.140625" style="3" customWidth="1"/>
    <col min="13949" max="13949" width="9.28515625" style="3" customWidth="1"/>
    <col min="13950" max="13950" width="10.28515625" style="3" customWidth="1"/>
    <col min="13951" max="13951" width="8.85546875" style="3" customWidth="1"/>
    <col min="13952" max="13952" width="10.5703125" style="3" customWidth="1"/>
    <col min="13953" max="13953" width="10.85546875" style="3" customWidth="1"/>
    <col min="13954" max="13954" width="12" style="3" bestFit="1" customWidth="1"/>
    <col min="13955" max="13956" width="11" style="3" bestFit="1" customWidth="1"/>
    <col min="13957" max="13957" width="11.140625" style="3" bestFit="1" customWidth="1"/>
    <col min="13958" max="13958" width="10.140625" style="3" bestFit="1" customWidth="1"/>
    <col min="13959" max="14197" width="9.140625" style="3"/>
    <col min="14198" max="14198" width="13.5703125" style="3" customWidth="1"/>
    <col min="14199" max="14199" width="9.7109375" style="3" customWidth="1"/>
    <col min="14200" max="14200" width="10.140625" style="3" customWidth="1"/>
    <col min="14201" max="14201" width="9.28515625" style="3" customWidth="1"/>
    <col min="14202" max="14202" width="10.5703125" style="3" customWidth="1"/>
    <col min="14203" max="14203" width="11.7109375" style="3" customWidth="1"/>
    <col min="14204" max="14204" width="1.140625" style="3" customWidth="1"/>
    <col min="14205" max="14205" width="9.28515625" style="3" customWidth="1"/>
    <col min="14206" max="14206" width="10.28515625" style="3" customWidth="1"/>
    <col min="14207" max="14207" width="8.85546875" style="3" customWidth="1"/>
    <col min="14208" max="14208" width="10.5703125" style="3" customWidth="1"/>
    <col min="14209" max="14209" width="10.85546875" style="3" customWidth="1"/>
    <col min="14210" max="14210" width="12" style="3" bestFit="1" customWidth="1"/>
    <col min="14211" max="14212" width="11" style="3" bestFit="1" customWidth="1"/>
    <col min="14213" max="14213" width="11.140625" style="3" bestFit="1" customWidth="1"/>
    <col min="14214" max="14214" width="10.140625" style="3" bestFit="1" customWidth="1"/>
    <col min="14215" max="14453" width="9.140625" style="3"/>
    <col min="14454" max="14454" width="13.5703125" style="3" customWidth="1"/>
    <col min="14455" max="14455" width="9.7109375" style="3" customWidth="1"/>
    <col min="14456" max="14456" width="10.140625" style="3" customWidth="1"/>
    <col min="14457" max="14457" width="9.28515625" style="3" customWidth="1"/>
    <col min="14458" max="14458" width="10.5703125" style="3" customWidth="1"/>
    <col min="14459" max="14459" width="11.7109375" style="3" customWidth="1"/>
    <col min="14460" max="14460" width="1.140625" style="3" customWidth="1"/>
    <col min="14461" max="14461" width="9.28515625" style="3" customWidth="1"/>
    <col min="14462" max="14462" width="10.28515625" style="3" customWidth="1"/>
    <col min="14463" max="14463" width="8.85546875" style="3" customWidth="1"/>
    <col min="14464" max="14464" width="10.5703125" style="3" customWidth="1"/>
    <col min="14465" max="14465" width="10.85546875" style="3" customWidth="1"/>
    <col min="14466" max="14466" width="12" style="3" bestFit="1" customWidth="1"/>
    <col min="14467" max="14468" width="11" style="3" bestFit="1" customWidth="1"/>
    <col min="14469" max="14469" width="11.140625" style="3" bestFit="1" customWidth="1"/>
    <col min="14470" max="14470" width="10.140625" style="3" bestFit="1" customWidth="1"/>
    <col min="14471" max="14709" width="9.140625" style="3"/>
    <col min="14710" max="14710" width="13.5703125" style="3" customWidth="1"/>
    <col min="14711" max="14711" width="9.7109375" style="3" customWidth="1"/>
    <col min="14712" max="14712" width="10.140625" style="3" customWidth="1"/>
    <col min="14713" max="14713" width="9.28515625" style="3" customWidth="1"/>
    <col min="14714" max="14714" width="10.5703125" style="3" customWidth="1"/>
    <col min="14715" max="14715" width="11.7109375" style="3" customWidth="1"/>
    <col min="14716" max="14716" width="1.140625" style="3" customWidth="1"/>
    <col min="14717" max="14717" width="9.28515625" style="3" customWidth="1"/>
    <col min="14718" max="14718" width="10.28515625" style="3" customWidth="1"/>
    <col min="14719" max="14719" width="8.85546875" style="3" customWidth="1"/>
    <col min="14720" max="14720" width="10.5703125" style="3" customWidth="1"/>
    <col min="14721" max="14721" width="10.85546875" style="3" customWidth="1"/>
    <col min="14722" max="14722" width="12" style="3" bestFit="1" customWidth="1"/>
    <col min="14723" max="14724" width="11" style="3" bestFit="1" customWidth="1"/>
    <col min="14725" max="14725" width="11.140625" style="3" bestFit="1" customWidth="1"/>
    <col min="14726" max="14726" width="10.140625" style="3" bestFit="1" customWidth="1"/>
    <col min="14727" max="14965" width="9.140625" style="3"/>
    <col min="14966" max="14966" width="13.5703125" style="3" customWidth="1"/>
    <col min="14967" max="14967" width="9.7109375" style="3" customWidth="1"/>
    <col min="14968" max="14968" width="10.140625" style="3" customWidth="1"/>
    <col min="14969" max="14969" width="9.28515625" style="3" customWidth="1"/>
    <col min="14970" max="14970" width="10.5703125" style="3" customWidth="1"/>
    <col min="14971" max="14971" width="11.7109375" style="3" customWidth="1"/>
    <col min="14972" max="14972" width="1.140625" style="3" customWidth="1"/>
    <col min="14973" max="14973" width="9.28515625" style="3" customWidth="1"/>
    <col min="14974" max="14974" width="10.28515625" style="3" customWidth="1"/>
    <col min="14975" max="14975" width="8.85546875" style="3" customWidth="1"/>
    <col min="14976" max="14976" width="10.5703125" style="3" customWidth="1"/>
    <col min="14977" max="14977" width="10.85546875" style="3" customWidth="1"/>
    <col min="14978" max="14978" width="12" style="3" bestFit="1" customWidth="1"/>
    <col min="14979" max="14980" width="11" style="3" bestFit="1" customWidth="1"/>
    <col min="14981" max="14981" width="11.140625" style="3" bestFit="1" customWidth="1"/>
    <col min="14982" max="14982" width="10.140625" style="3" bestFit="1" customWidth="1"/>
    <col min="14983" max="15221" width="9.140625" style="3"/>
    <col min="15222" max="15222" width="13.5703125" style="3" customWidth="1"/>
    <col min="15223" max="15223" width="9.7109375" style="3" customWidth="1"/>
    <col min="15224" max="15224" width="10.140625" style="3" customWidth="1"/>
    <col min="15225" max="15225" width="9.28515625" style="3" customWidth="1"/>
    <col min="15226" max="15226" width="10.5703125" style="3" customWidth="1"/>
    <col min="15227" max="15227" width="11.7109375" style="3" customWidth="1"/>
    <col min="15228" max="15228" width="1.140625" style="3" customWidth="1"/>
    <col min="15229" max="15229" width="9.28515625" style="3" customWidth="1"/>
    <col min="15230" max="15230" width="10.28515625" style="3" customWidth="1"/>
    <col min="15231" max="15231" width="8.85546875" style="3" customWidth="1"/>
    <col min="15232" max="15232" width="10.5703125" style="3" customWidth="1"/>
    <col min="15233" max="15233" width="10.85546875" style="3" customWidth="1"/>
    <col min="15234" max="15234" width="12" style="3" bestFit="1" customWidth="1"/>
    <col min="15235" max="15236" width="11" style="3" bestFit="1" customWidth="1"/>
    <col min="15237" max="15237" width="11.140625" style="3" bestFit="1" customWidth="1"/>
    <col min="15238" max="15238" width="10.140625" style="3" bestFit="1" customWidth="1"/>
    <col min="15239" max="15477" width="9.140625" style="3"/>
    <col min="15478" max="15478" width="13.5703125" style="3" customWidth="1"/>
    <col min="15479" max="15479" width="9.7109375" style="3" customWidth="1"/>
    <col min="15480" max="15480" width="10.140625" style="3" customWidth="1"/>
    <col min="15481" max="15481" width="9.28515625" style="3" customWidth="1"/>
    <col min="15482" max="15482" width="10.5703125" style="3" customWidth="1"/>
    <col min="15483" max="15483" width="11.7109375" style="3" customWidth="1"/>
    <col min="15484" max="15484" width="1.140625" style="3" customWidth="1"/>
    <col min="15485" max="15485" width="9.28515625" style="3" customWidth="1"/>
    <col min="15486" max="15486" width="10.28515625" style="3" customWidth="1"/>
    <col min="15487" max="15487" width="8.85546875" style="3" customWidth="1"/>
    <col min="15488" max="15488" width="10.5703125" style="3" customWidth="1"/>
    <col min="15489" max="15489" width="10.85546875" style="3" customWidth="1"/>
    <col min="15490" max="15490" width="12" style="3" bestFit="1" customWidth="1"/>
    <col min="15491" max="15492" width="11" style="3" bestFit="1" customWidth="1"/>
    <col min="15493" max="15493" width="11.140625" style="3" bestFit="1" customWidth="1"/>
    <col min="15494" max="15494" width="10.140625" style="3" bestFit="1" customWidth="1"/>
    <col min="15495" max="15733" width="9.140625" style="3"/>
    <col min="15734" max="15734" width="13.5703125" style="3" customWidth="1"/>
    <col min="15735" max="15735" width="9.7109375" style="3" customWidth="1"/>
    <col min="15736" max="15736" width="10.140625" style="3" customWidth="1"/>
    <col min="15737" max="15737" width="9.28515625" style="3" customWidth="1"/>
    <col min="15738" max="15738" width="10.5703125" style="3" customWidth="1"/>
    <col min="15739" max="15739" width="11.7109375" style="3" customWidth="1"/>
    <col min="15740" max="15740" width="1.140625" style="3" customWidth="1"/>
    <col min="15741" max="15741" width="9.28515625" style="3" customWidth="1"/>
    <col min="15742" max="15742" width="10.28515625" style="3" customWidth="1"/>
    <col min="15743" max="15743" width="8.85546875" style="3" customWidth="1"/>
    <col min="15744" max="15744" width="10.5703125" style="3" customWidth="1"/>
    <col min="15745" max="15745" width="10.85546875" style="3" customWidth="1"/>
    <col min="15746" max="15746" width="12" style="3" bestFit="1" customWidth="1"/>
    <col min="15747" max="15748" width="11" style="3" bestFit="1" customWidth="1"/>
    <col min="15749" max="15749" width="11.140625" style="3" bestFit="1" customWidth="1"/>
    <col min="15750" max="15750" width="10.140625" style="3" bestFit="1" customWidth="1"/>
    <col min="15751" max="15989" width="9.140625" style="3"/>
    <col min="15990" max="15990" width="13.5703125" style="3" customWidth="1"/>
    <col min="15991" max="15991" width="9.7109375" style="3" customWidth="1"/>
    <col min="15992" max="15992" width="10.140625" style="3" customWidth="1"/>
    <col min="15993" max="15993" width="9.28515625" style="3" customWidth="1"/>
    <col min="15994" max="15994" width="10.5703125" style="3" customWidth="1"/>
    <col min="15995" max="15995" width="11.7109375" style="3" customWidth="1"/>
    <col min="15996" max="15996" width="1.140625" style="3" customWidth="1"/>
    <col min="15997" max="15997" width="9.28515625" style="3" customWidth="1"/>
    <col min="15998" max="15998" width="10.28515625" style="3" customWidth="1"/>
    <col min="15999" max="15999" width="8.85546875" style="3" customWidth="1"/>
    <col min="16000" max="16000" width="10.5703125" style="3" customWidth="1"/>
    <col min="16001" max="16001" width="10.85546875" style="3" customWidth="1"/>
    <col min="16002" max="16002" width="12" style="3" bestFit="1" customWidth="1"/>
    <col min="16003" max="16004" width="11" style="3" bestFit="1" customWidth="1"/>
    <col min="16005" max="16005" width="11.140625" style="3" bestFit="1" customWidth="1"/>
    <col min="16006" max="16006" width="10.140625" style="3" bestFit="1" customWidth="1"/>
    <col min="16007" max="16384" width="9.140625" style="3"/>
  </cols>
  <sheetData>
    <row r="1" spans="1:102" ht="12.75" x14ac:dyDescent="0.2">
      <c r="A1" s="93" t="s">
        <v>125</v>
      </c>
      <c r="B1" s="94"/>
      <c r="C1" s="94"/>
      <c r="D1" s="94"/>
      <c r="E1" s="94"/>
      <c r="F1" s="94"/>
      <c r="G1" s="95"/>
      <c r="H1" s="96"/>
      <c r="I1" s="96"/>
      <c r="J1" s="96"/>
      <c r="K1" s="96"/>
      <c r="L1" s="9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</row>
    <row r="2" spans="1:102" x14ac:dyDescent="0.2">
      <c r="A2" s="96"/>
      <c r="B2" s="94"/>
      <c r="C2" s="94"/>
      <c r="D2" s="94"/>
      <c r="E2" s="94"/>
      <c r="F2" s="94"/>
      <c r="G2" s="95"/>
      <c r="H2" s="96"/>
      <c r="I2" s="96"/>
      <c r="J2" s="96"/>
      <c r="K2" s="96"/>
      <c r="L2" s="9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</row>
    <row r="3" spans="1:102" x14ac:dyDescent="0.2">
      <c r="A3" s="4"/>
      <c r="B3" s="143" t="s">
        <v>119</v>
      </c>
      <c r="C3" s="143"/>
      <c r="D3" s="143"/>
      <c r="E3" s="143"/>
      <c r="F3" s="143"/>
      <c r="G3" s="5"/>
      <c r="H3" s="144" t="s">
        <v>0</v>
      </c>
      <c r="I3" s="144"/>
      <c r="J3" s="144"/>
      <c r="K3" s="144"/>
      <c r="L3" s="144"/>
    </row>
    <row r="4" spans="1:102" x14ac:dyDescent="0.2">
      <c r="A4" s="4"/>
      <c r="B4" s="25"/>
      <c r="C4" s="25"/>
      <c r="D4" s="25"/>
      <c r="E4" s="25"/>
      <c r="F4" s="25"/>
      <c r="G4" s="5"/>
      <c r="H4" s="6"/>
      <c r="I4" s="6"/>
      <c r="J4" s="6"/>
      <c r="K4" s="6"/>
      <c r="L4" s="6"/>
    </row>
    <row r="5" spans="1:102" s="8" customFormat="1" ht="27" customHeight="1" x14ac:dyDescent="0.25">
      <c r="A5" s="10" t="s">
        <v>35</v>
      </c>
      <c r="B5" s="26" t="s">
        <v>101</v>
      </c>
      <c r="C5" s="26" t="s">
        <v>102</v>
      </c>
      <c r="D5" s="26" t="s">
        <v>103</v>
      </c>
      <c r="E5" s="26" t="s">
        <v>104</v>
      </c>
      <c r="F5" s="26" t="s">
        <v>105</v>
      </c>
      <c r="G5" s="9"/>
      <c r="H5" s="11" t="s">
        <v>101</v>
      </c>
      <c r="I5" s="11" t="s">
        <v>102</v>
      </c>
      <c r="J5" s="11" t="s">
        <v>103</v>
      </c>
      <c r="K5" s="11" t="s">
        <v>104</v>
      </c>
      <c r="L5" s="11" t="s">
        <v>105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</row>
    <row r="6" spans="1:102" ht="9.9499999999999993" customHeight="1" x14ac:dyDescent="0.2">
      <c r="A6" s="97"/>
      <c r="B6" s="98"/>
      <c r="C6" s="98"/>
      <c r="D6" s="98"/>
      <c r="E6" s="98"/>
      <c r="F6" s="98"/>
      <c r="G6" s="99"/>
      <c r="H6" s="100"/>
      <c r="I6" s="100"/>
      <c r="J6" s="101"/>
      <c r="K6" s="100"/>
      <c r="L6" s="100"/>
    </row>
    <row r="7" spans="1:102" ht="15" customHeight="1" x14ac:dyDescent="0.2">
      <c r="A7" s="102" t="s">
        <v>117</v>
      </c>
      <c r="B7" s="106">
        <v>1241022.092831</v>
      </c>
      <c r="C7" s="106">
        <v>1012000.92299</v>
      </c>
      <c r="D7" s="106">
        <v>987343.97411299997</v>
      </c>
      <c r="E7" s="106">
        <v>2228366.0669439998</v>
      </c>
      <c r="F7" s="106">
        <v>253678.11871800001</v>
      </c>
      <c r="G7" s="104"/>
      <c r="H7" s="105">
        <v>26.142338856958407</v>
      </c>
      <c r="I7" s="105">
        <v>26.627193808311965</v>
      </c>
      <c r="J7" s="105">
        <v>23.343787014292044</v>
      </c>
      <c r="K7" s="105">
        <v>24.886844645847642</v>
      </c>
      <c r="L7" s="105">
        <v>38.360741435860383</v>
      </c>
    </row>
    <row r="8" spans="1:102" ht="15" customHeight="1" x14ac:dyDescent="0.2">
      <c r="A8" s="102" t="s">
        <v>131</v>
      </c>
      <c r="B8" s="106">
        <v>1550009.2746339999</v>
      </c>
      <c r="C8" s="106">
        <v>1222034.02627</v>
      </c>
      <c r="D8" s="106">
        <v>1293811.392156</v>
      </c>
      <c r="E8" s="106">
        <v>2843820.6667900002</v>
      </c>
      <c r="F8" s="106">
        <v>256197.8824779999</v>
      </c>
      <c r="G8" s="106">
        <f>SUM(G33:G42)</f>
        <v>0</v>
      </c>
      <c r="H8" s="105">
        <v>24.897798644192001</v>
      </c>
      <c r="I8" s="105">
        <v>20.754240288580792</v>
      </c>
      <c r="J8" s="105">
        <v>31.039579526306539</v>
      </c>
      <c r="K8" s="105">
        <v>27.619097641799939</v>
      </c>
      <c r="L8" s="105">
        <v>0.99329172446322345</v>
      </c>
    </row>
    <row r="9" spans="1:102" ht="15" customHeight="1" x14ac:dyDescent="0.2">
      <c r="A9" s="102">
        <v>2023</v>
      </c>
      <c r="B9" s="106">
        <v>1426198.7043580001</v>
      </c>
      <c r="C9" s="106">
        <v>1111064.724832</v>
      </c>
      <c r="D9" s="106">
        <v>1211044.0406490001</v>
      </c>
      <c r="E9" s="106">
        <v>2637242.7450069999</v>
      </c>
      <c r="F9" s="106">
        <v>215154.66370899999</v>
      </c>
      <c r="G9" s="106">
        <f>SUM(G34:G43)</f>
        <v>0</v>
      </c>
      <c r="H9" s="105">
        <v>-7.987730931818775</v>
      </c>
      <c r="I9" s="105">
        <v>-9.0807047146396016</v>
      </c>
      <c r="J9" s="105">
        <v>-6.3971728807455372</v>
      </c>
      <c r="K9" s="105">
        <v>-7.2640980563720907</v>
      </c>
      <c r="L9" s="105">
        <v>-16.02012412125395</v>
      </c>
    </row>
    <row r="10" spans="1:102" ht="15" customHeight="1" x14ac:dyDescent="0.2">
      <c r="A10" s="102">
        <v>2024</v>
      </c>
      <c r="B10" s="106">
        <v>1509290.5540149999</v>
      </c>
      <c r="C10" s="106">
        <v>1216059.5722310001</v>
      </c>
      <c r="D10" s="106">
        <v>1370237.479546</v>
      </c>
      <c r="E10" s="106">
        <v>2879528.0335609997</v>
      </c>
      <c r="F10" s="106">
        <v>139053.07446899987</v>
      </c>
      <c r="G10" s="106"/>
      <c r="H10" s="105">
        <v>5.8261060960929312</v>
      </c>
      <c r="I10" s="105">
        <v>9.4499307783240116</v>
      </c>
      <c r="J10" s="105">
        <v>13.145140354407591</v>
      </c>
      <c r="K10" s="105">
        <v>9.1870681609688809</v>
      </c>
      <c r="L10" s="105">
        <v>-35.370643577091457</v>
      </c>
    </row>
    <row r="11" spans="1:102" ht="15" customHeight="1" x14ac:dyDescent="0.2">
      <c r="A11" s="102">
        <v>2025</v>
      </c>
      <c r="B11" s="106">
        <v>1606473.0407749999</v>
      </c>
      <c r="C11" s="106">
        <v>1240126.240587</v>
      </c>
      <c r="D11" s="106">
        <v>1451879.7545360001</v>
      </c>
      <c r="E11" s="106">
        <v>3058352.7953110002</v>
      </c>
      <c r="F11" s="106">
        <v>154593.2862389998</v>
      </c>
      <c r="G11" s="106"/>
      <c r="H11" s="105">
        <v>6.4389514995291108</v>
      </c>
      <c r="I11" s="105">
        <v>1.9790698503237669</v>
      </c>
      <c r="J11" s="105">
        <v>5.9582573246391268</v>
      </c>
      <c r="K11" s="105">
        <v>6.2102108285035484</v>
      </c>
      <c r="L11" s="105">
        <v>11.175741226393686</v>
      </c>
    </row>
    <row r="12" spans="1:102" ht="15" customHeight="1" x14ac:dyDescent="0.2">
      <c r="A12" s="102" t="s">
        <v>178</v>
      </c>
      <c r="B12" s="106">
        <v>241055.91544700001</v>
      </c>
      <c r="C12" s="106">
        <v>194444.52538900002</v>
      </c>
      <c r="D12" s="106">
        <v>224780.060982</v>
      </c>
      <c r="E12" s="106">
        <v>465835.97642900003</v>
      </c>
      <c r="F12" s="106">
        <v>16275.854465000011</v>
      </c>
      <c r="G12" s="106"/>
      <c r="H12" s="105">
        <v>3.0917641622967063</v>
      </c>
      <c r="I12" s="105">
        <v>4.2917315823149282</v>
      </c>
      <c r="J12" s="105">
        <v>5.851402030090469</v>
      </c>
      <c r="K12" s="105">
        <v>4.4051801141505864</v>
      </c>
      <c r="L12" s="105">
        <v>-24.200326383831829</v>
      </c>
    </row>
    <row r="13" spans="1:102" ht="15" customHeight="1" x14ac:dyDescent="0.2">
      <c r="A13" s="102" t="s">
        <v>179</v>
      </c>
      <c r="B13" s="106">
        <v>277781.76212000003</v>
      </c>
      <c r="C13" s="106">
        <v>212998.452922</v>
      </c>
      <c r="D13" s="106">
        <v>239111.409159</v>
      </c>
      <c r="E13" s="106">
        <v>516893.171279</v>
      </c>
      <c r="F13" s="106">
        <v>38670.352961000026</v>
      </c>
      <c r="G13" s="106"/>
      <c r="H13" s="105">
        <f>(B13/B12-1)*100</f>
        <v>15.235405696183712</v>
      </c>
      <c r="I13" s="105">
        <f t="shared" ref="I13" si="0">(C13/C12-1)*100</f>
        <v>9.5420159019039108</v>
      </c>
      <c r="J13" s="105">
        <f t="shared" ref="J13" si="1">(D13/D12-1)*100</f>
        <v>6.3757203883611613</v>
      </c>
      <c r="K13" s="105">
        <f t="shared" ref="K13" si="2">(E13/E12-1)*100</f>
        <v>10.960337422067234</v>
      </c>
      <c r="L13" s="105">
        <f t="shared" ref="L13" si="3">(F13/F12-1)*100</f>
        <v>137.5933813131451</v>
      </c>
    </row>
    <row r="14" spans="1:102" ht="9.9499999999999993" customHeight="1" x14ac:dyDescent="0.2">
      <c r="A14" s="102"/>
      <c r="B14" s="103"/>
      <c r="C14" s="103"/>
      <c r="D14" s="103"/>
      <c r="E14" s="103"/>
      <c r="F14" s="103"/>
      <c r="G14" s="104"/>
      <c r="H14" s="105"/>
      <c r="I14" s="105"/>
      <c r="J14" s="105"/>
      <c r="K14" s="105"/>
      <c r="L14" s="105"/>
    </row>
    <row r="15" spans="1:102" ht="15" customHeight="1" x14ac:dyDescent="0.2">
      <c r="A15" s="32">
        <v>2023</v>
      </c>
      <c r="B15" s="33"/>
      <c r="C15" s="33"/>
      <c r="D15" s="33"/>
      <c r="E15" s="33"/>
      <c r="F15" s="33"/>
      <c r="G15" s="34"/>
      <c r="H15" s="34"/>
      <c r="I15" s="34"/>
      <c r="J15" s="34"/>
      <c r="K15" s="34"/>
      <c r="L15" s="34"/>
    </row>
    <row r="16" spans="1:102" ht="15" customHeight="1" x14ac:dyDescent="0.2">
      <c r="A16" s="104" t="s">
        <v>36</v>
      </c>
      <c r="B16" s="107">
        <v>355092.46169999999</v>
      </c>
      <c r="C16" s="107">
        <v>276446.49450500001</v>
      </c>
      <c r="D16" s="107">
        <v>291679.941781</v>
      </c>
      <c r="E16" s="107">
        <v>646772.4034810001</v>
      </c>
      <c r="F16" s="107">
        <v>63412.519918999998</v>
      </c>
      <c r="G16" s="104"/>
      <c r="H16" s="105">
        <v>3.1376469106669114</v>
      </c>
      <c r="I16" s="105">
        <v>-2.0457028262768358</v>
      </c>
      <c r="J16" s="105">
        <v>3.9279846738329045</v>
      </c>
      <c r="K16" s="105">
        <v>3.4925783892241804</v>
      </c>
      <c r="L16" s="105">
        <v>-0.34811173360548781</v>
      </c>
    </row>
    <row r="17" spans="1:12" ht="15" customHeight="1" x14ac:dyDescent="0.2">
      <c r="A17" s="104" t="s">
        <v>37</v>
      </c>
      <c r="B17" s="107">
        <v>348623.39007900003</v>
      </c>
      <c r="C17" s="107">
        <v>267559.95858600002</v>
      </c>
      <c r="D17" s="107">
        <v>292800.07012699998</v>
      </c>
      <c r="E17" s="107">
        <v>641423.46020600002</v>
      </c>
      <c r="F17" s="107">
        <v>55823.31995200002</v>
      </c>
      <c r="G17" s="104"/>
      <c r="H17" s="105">
        <v>-11.144339210352316</v>
      </c>
      <c r="I17" s="105">
        <v>-13.76773861143413</v>
      </c>
      <c r="J17" s="105">
        <v>-12.070022483910817</v>
      </c>
      <c r="K17" s="105">
        <v>-11.569305836072127</v>
      </c>
      <c r="L17" s="105">
        <v>-5.9511460435955632</v>
      </c>
    </row>
    <row r="18" spans="1:12" ht="15" customHeight="1" x14ac:dyDescent="0.2">
      <c r="A18" s="104" t="s">
        <v>38</v>
      </c>
      <c r="B18" s="107">
        <v>356280.26074</v>
      </c>
      <c r="C18" s="107">
        <v>277863.11764399998</v>
      </c>
      <c r="D18" s="107">
        <v>297245.16094800003</v>
      </c>
      <c r="E18" s="107">
        <v>653525.42168799997</v>
      </c>
      <c r="F18" s="107">
        <v>59035.099792000008</v>
      </c>
      <c r="G18" s="104"/>
      <c r="H18" s="105">
        <v>-15.190351898134979</v>
      </c>
      <c r="I18" s="105">
        <v>-13.022852194387225</v>
      </c>
      <c r="J18" s="105">
        <v>-16.299258700683744</v>
      </c>
      <c r="K18" s="105">
        <v>-15.698340740191046</v>
      </c>
      <c r="L18" s="105">
        <v>-9.128610518775151</v>
      </c>
    </row>
    <row r="19" spans="1:12" ht="15" customHeight="1" x14ac:dyDescent="0.2">
      <c r="A19" s="104" t="s">
        <v>39</v>
      </c>
      <c r="B19" s="107">
        <v>366202.591839</v>
      </c>
      <c r="C19" s="107">
        <v>289195.15409700002</v>
      </c>
      <c r="D19" s="107">
        <v>329318.86779300001</v>
      </c>
      <c r="E19" s="107">
        <v>695521.45963200007</v>
      </c>
      <c r="F19" s="107">
        <v>36883.724045999988</v>
      </c>
      <c r="G19" s="104"/>
      <c r="H19" s="105">
        <v>-6.8844077482345849</v>
      </c>
      <c r="I19" s="105">
        <v>-6.7320260870836783</v>
      </c>
      <c r="J19" s="105">
        <v>1.3180393154035444</v>
      </c>
      <c r="K19" s="105">
        <v>-3.1728174233753466</v>
      </c>
      <c r="L19" s="105">
        <v>-45.952077825836987</v>
      </c>
    </row>
    <row r="20" spans="1:12" ht="9.9499999999999993" customHeight="1" x14ac:dyDescent="0.2">
      <c r="A20" s="99"/>
      <c r="B20" s="107"/>
      <c r="C20" s="107"/>
      <c r="D20" s="107"/>
      <c r="E20" s="107"/>
      <c r="F20" s="107"/>
      <c r="G20" s="104"/>
      <c r="H20" s="104"/>
      <c r="I20" s="104"/>
      <c r="J20" s="104"/>
      <c r="K20" s="104"/>
      <c r="L20" s="104"/>
    </row>
    <row r="21" spans="1:12" ht="15" customHeight="1" x14ac:dyDescent="0.2">
      <c r="A21" s="32">
        <v>2024</v>
      </c>
      <c r="B21" s="33"/>
      <c r="C21" s="33"/>
      <c r="D21" s="33"/>
      <c r="E21" s="33"/>
      <c r="F21" s="33"/>
      <c r="G21" s="34"/>
      <c r="H21" s="34"/>
      <c r="I21" s="34"/>
      <c r="J21" s="34"/>
      <c r="K21" s="34"/>
      <c r="L21" s="34"/>
    </row>
    <row r="22" spans="1:12" ht="15" customHeight="1" x14ac:dyDescent="0.2">
      <c r="A22" s="104" t="s">
        <v>36</v>
      </c>
      <c r="B22" s="108">
        <v>362793.79156899999</v>
      </c>
      <c r="C22" s="108">
        <v>291017.62182200002</v>
      </c>
      <c r="D22" s="108">
        <v>328199.49640200002</v>
      </c>
      <c r="E22" s="108">
        <v>690993.28797099995</v>
      </c>
      <c r="F22" s="108">
        <v>34594.295167000004</v>
      </c>
      <c r="G22" s="24"/>
      <c r="H22" s="105">
        <f>(B22-B16)/B16*100</f>
        <v>2.168823813417498</v>
      </c>
      <c r="I22" s="105">
        <f t="shared" ref="I22:I25" si="4">(C22-C16)/C16*100</f>
        <v>5.2708670960327417</v>
      </c>
      <c r="J22" s="105">
        <f t="shared" ref="J22:J25" si="5">(D22-D16)/D16*100</f>
        <v>12.520420292876958</v>
      </c>
      <c r="K22" s="105">
        <f t="shared" ref="K22:K25" si="6">(E22-E16)/E16*100</f>
        <v>6.8371631584771082</v>
      </c>
      <c r="L22" s="105">
        <f t="shared" ref="L22:L25" si="7">(F22-F16)/F16*100</f>
        <v>-45.445638793113666</v>
      </c>
    </row>
    <row r="23" spans="1:12" ht="15" customHeight="1" x14ac:dyDescent="0.2">
      <c r="A23" s="104" t="s">
        <v>37</v>
      </c>
      <c r="B23" s="108">
        <v>369337.93617100001</v>
      </c>
      <c r="C23" s="108">
        <v>298560.81152300001</v>
      </c>
      <c r="D23" s="108">
        <v>336910.54232299997</v>
      </c>
      <c r="E23" s="108">
        <v>706248.47849400004</v>
      </c>
      <c r="F23" s="108">
        <v>32427.393848000007</v>
      </c>
      <c r="G23" s="108"/>
      <c r="H23" s="105">
        <f>(B23-B17)/B17*100</f>
        <v>5.9418119040452053</v>
      </c>
      <c r="I23" s="105">
        <f t="shared" si="4"/>
        <v>11.586506852831489</v>
      </c>
      <c r="J23" s="105">
        <f t="shared" si="5"/>
        <v>15.065048371357076</v>
      </c>
      <c r="K23" s="105">
        <f t="shared" si="6"/>
        <v>10.106430822966901</v>
      </c>
      <c r="L23" s="105">
        <f t="shared" si="7"/>
        <v>-41.910667663831397</v>
      </c>
    </row>
    <row r="24" spans="1:12" ht="15" customHeight="1" x14ac:dyDescent="0.2">
      <c r="A24" s="104" t="s">
        <v>38</v>
      </c>
      <c r="B24" s="108">
        <v>384227.161257</v>
      </c>
      <c r="C24" s="108">
        <v>311723.807791</v>
      </c>
      <c r="D24" s="108">
        <v>358245.426722</v>
      </c>
      <c r="E24" s="108">
        <v>742472.58797900006</v>
      </c>
      <c r="F24" s="108">
        <v>25981.734534999996</v>
      </c>
      <c r="G24" s="108"/>
      <c r="H24" s="105">
        <f>(B24-B18)/B18*100</f>
        <v>7.8440777097652914</v>
      </c>
      <c r="I24" s="105">
        <f t="shared" si="4"/>
        <v>12.186104594990743</v>
      </c>
      <c r="J24" s="105">
        <f t="shared" si="5"/>
        <v>20.52187008846591</v>
      </c>
      <c r="K24" s="105">
        <f t="shared" si="6"/>
        <v>13.610360567345218</v>
      </c>
      <c r="L24" s="105">
        <f t="shared" si="7"/>
        <v>-55.989344260377038</v>
      </c>
    </row>
    <row r="25" spans="1:12" ht="15" customHeight="1" x14ac:dyDescent="0.2">
      <c r="A25" s="104" t="s">
        <v>39</v>
      </c>
      <c r="B25" s="108">
        <v>392931.665018</v>
      </c>
      <c r="C25" s="108">
        <v>314757.33109500003</v>
      </c>
      <c r="D25" s="108">
        <v>346882.01409900002</v>
      </c>
      <c r="E25" s="108">
        <v>739813.67911699996</v>
      </c>
      <c r="F25" s="108">
        <v>46049.650918999992</v>
      </c>
      <c r="G25" s="108"/>
      <c r="H25" s="105">
        <f>(B25-B19)/B19*100</f>
        <v>7.2989852542472891</v>
      </c>
      <c r="I25" s="105">
        <f t="shared" si="4"/>
        <v>8.8390751490345192</v>
      </c>
      <c r="J25" s="105">
        <f t="shared" si="5"/>
        <v>5.3331734144791474</v>
      </c>
      <c r="K25" s="105">
        <f t="shared" si="6"/>
        <v>6.368203147669214</v>
      </c>
      <c r="L25" s="105">
        <f t="shared" si="7"/>
        <v>24.850871516034026</v>
      </c>
    </row>
    <row r="26" spans="1:12" ht="9.75" customHeight="1" x14ac:dyDescent="0.2">
      <c r="A26" s="104"/>
      <c r="B26" s="108"/>
      <c r="C26" s="108"/>
      <c r="D26" s="108"/>
      <c r="E26" s="108"/>
      <c r="F26" s="108"/>
      <c r="G26" s="108"/>
      <c r="H26" s="105"/>
      <c r="I26" s="105"/>
      <c r="J26" s="105"/>
      <c r="K26" s="105"/>
      <c r="L26" s="105"/>
    </row>
    <row r="27" spans="1:12" ht="15" customHeight="1" x14ac:dyDescent="0.2">
      <c r="A27" s="32">
        <v>2025</v>
      </c>
      <c r="B27" s="33"/>
      <c r="C27" s="33"/>
      <c r="D27" s="33"/>
      <c r="E27" s="33"/>
      <c r="F27" s="33"/>
      <c r="G27" s="34"/>
      <c r="H27" s="34"/>
      <c r="I27" s="34"/>
      <c r="J27" s="34"/>
      <c r="K27" s="34"/>
      <c r="L27" s="34"/>
    </row>
    <row r="28" spans="1:12" ht="15" customHeight="1" x14ac:dyDescent="0.2">
      <c r="A28" s="104" t="s">
        <v>36</v>
      </c>
      <c r="B28" s="108">
        <v>378359.48745400005</v>
      </c>
      <c r="C28" s="108">
        <v>304338.388798</v>
      </c>
      <c r="D28" s="108">
        <v>337314.872141</v>
      </c>
      <c r="E28" s="108">
        <v>715674.35959500005</v>
      </c>
      <c r="F28" s="108">
        <v>41044.615313000017</v>
      </c>
      <c r="G28" s="108"/>
      <c r="H28" s="105">
        <f t="shared" ref="H28:L29" si="8">(B28-B22)/B22*100</f>
        <v>4.2905077889238363</v>
      </c>
      <c r="I28" s="105">
        <f t="shared" si="8"/>
        <v>4.5773059695153409</v>
      </c>
      <c r="J28" s="105">
        <f t="shared" si="8"/>
        <v>2.7773887038007148</v>
      </c>
      <c r="K28" s="105">
        <f t="shared" si="8"/>
        <v>3.5718250891368895</v>
      </c>
      <c r="L28" s="105">
        <f t="shared" si="8"/>
        <v>18.645618055988219</v>
      </c>
    </row>
    <row r="29" spans="1:12" ht="15" customHeight="1" x14ac:dyDescent="0.2">
      <c r="A29" s="104" t="s">
        <v>37</v>
      </c>
      <c r="B29" s="108">
        <v>381666.70869999996</v>
      </c>
      <c r="C29" s="108">
        <v>295881.78213099996</v>
      </c>
      <c r="D29" s="108">
        <v>367372.375283</v>
      </c>
      <c r="E29" s="108">
        <v>749039.08398300002</v>
      </c>
      <c r="F29" s="108">
        <v>14294.333416999987</v>
      </c>
      <c r="G29" s="108"/>
      <c r="H29" s="105">
        <f t="shared" si="8"/>
        <v>3.3380737047525617</v>
      </c>
      <c r="I29" s="105">
        <f t="shared" si="8"/>
        <v>-0.89731447953063748</v>
      </c>
      <c r="J29" s="105">
        <f t="shared" si="8"/>
        <v>9.0415196716509758</v>
      </c>
      <c r="K29" s="105">
        <f t="shared" si="8"/>
        <v>6.0588598477757296</v>
      </c>
      <c r="L29" s="105">
        <f t="shared" si="8"/>
        <v>-55.918957027496042</v>
      </c>
    </row>
    <row r="30" spans="1:12" ht="15" customHeight="1" x14ac:dyDescent="0.2">
      <c r="A30" s="104" t="s">
        <v>38</v>
      </c>
      <c r="B30" s="108">
        <v>410407.34786899993</v>
      </c>
      <c r="C30" s="108">
        <v>310914.98510699999</v>
      </c>
      <c r="D30" s="108">
        <v>359722.28208999999</v>
      </c>
      <c r="E30" s="108">
        <v>770129.62995899993</v>
      </c>
      <c r="F30" s="108">
        <v>50685.065778999982</v>
      </c>
      <c r="G30" s="108"/>
      <c r="H30" s="105">
        <f t="shared" ref="H30" si="9">(B30-B24)/B24*100</f>
        <v>6.8137261630206973</v>
      </c>
      <c r="I30" s="105">
        <f t="shared" ref="I30" si="10">(C30-C24)/C24*100</f>
        <v>-0.25946772873450236</v>
      </c>
      <c r="J30" s="105">
        <f t="shared" ref="J30" si="11">(D30-D24)/D24*100</f>
        <v>0.41224681680194508</v>
      </c>
      <c r="K30" s="105">
        <f t="shared" ref="K30" si="12">(E30-E24)/E24*100</f>
        <v>3.7249916599994539</v>
      </c>
      <c r="L30" s="105">
        <f t="shared" ref="L30" si="13">(F30-F24)/F24*100</f>
        <v>95.079607601725471</v>
      </c>
    </row>
    <row r="31" spans="1:12" ht="15" customHeight="1" x14ac:dyDescent="0.2">
      <c r="A31" s="104" t="s">
        <v>39</v>
      </c>
      <c r="B31" s="108">
        <v>436039.49675200006</v>
      </c>
      <c r="C31" s="108">
        <v>328991.08455099998</v>
      </c>
      <c r="D31" s="108">
        <v>387470.22502200003</v>
      </c>
      <c r="E31" s="108">
        <v>823509.72177399998</v>
      </c>
      <c r="F31" s="108">
        <v>48569.271730000008</v>
      </c>
      <c r="G31" s="24"/>
      <c r="H31" s="105">
        <f>(B31-B25)/B25*100</f>
        <v>10.970821537639457</v>
      </c>
      <c r="I31" s="105">
        <f t="shared" ref="I31" si="14">(C31-C25)/C25*100</f>
        <v>4.522135642236691</v>
      </c>
      <c r="J31" s="105">
        <f t="shared" ref="J31" si="15">(D31-D25)/D25*100</f>
        <v>11.700869250435147</v>
      </c>
      <c r="K31" s="105">
        <f t="shared" ref="K31" si="16">(E31-E25)/E25*100</f>
        <v>11.313124509524467</v>
      </c>
      <c r="L31" s="105">
        <f t="shared" ref="L31" si="17">(F31-F25)/F25*100</f>
        <v>5.4715307515185199</v>
      </c>
    </row>
    <row r="32" spans="1:12" ht="9.75" customHeight="1" x14ac:dyDescent="0.2">
      <c r="A32" s="104"/>
      <c r="B32" s="108"/>
      <c r="C32" s="108"/>
      <c r="D32" s="108"/>
      <c r="E32" s="108"/>
      <c r="F32" s="108"/>
      <c r="G32" s="108"/>
      <c r="H32" s="105"/>
      <c r="I32" s="105"/>
      <c r="J32" s="105"/>
      <c r="K32" s="105"/>
      <c r="L32" s="105"/>
    </row>
    <row r="33" spans="1:12" ht="15" customHeight="1" x14ac:dyDescent="0.2">
      <c r="A33" s="32">
        <v>2023</v>
      </c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</row>
    <row r="34" spans="1:12" ht="15" customHeight="1" x14ac:dyDescent="0.2">
      <c r="A34" s="99" t="s">
        <v>40</v>
      </c>
      <c r="B34" s="108">
        <v>112665.503447</v>
      </c>
      <c r="C34" s="108">
        <v>86053.172638000004</v>
      </c>
      <c r="D34" s="108">
        <v>94508.322193999993</v>
      </c>
      <c r="E34" s="108">
        <v>207173.825641</v>
      </c>
      <c r="F34" s="108">
        <v>18157.181253000002</v>
      </c>
      <c r="G34" s="99"/>
      <c r="H34" s="105">
        <v>1.4456095021984692</v>
      </c>
      <c r="I34" s="105">
        <v>-5.8513924601716258</v>
      </c>
      <c r="J34" s="105">
        <v>1.8162064318111144</v>
      </c>
      <c r="K34" s="105">
        <v>1.6143327950461817</v>
      </c>
      <c r="L34" s="105">
        <v>-0.44059519117172868</v>
      </c>
    </row>
    <row r="35" spans="1:12" ht="15" customHeight="1" x14ac:dyDescent="0.2">
      <c r="A35" s="99" t="s">
        <v>41</v>
      </c>
      <c r="B35" s="108">
        <v>112682.12675900001</v>
      </c>
      <c r="C35" s="108">
        <v>87854.017988000007</v>
      </c>
      <c r="D35" s="108">
        <v>92702.965465000001</v>
      </c>
      <c r="E35" s="108">
        <v>205385.09222400002</v>
      </c>
      <c r="F35" s="108">
        <v>19979.161294000005</v>
      </c>
      <c r="G35" s="99"/>
      <c r="H35" s="105">
        <v>10.753099762787308</v>
      </c>
      <c r="I35" s="105">
        <v>4.7141835301644903</v>
      </c>
      <c r="J35" s="105">
        <v>12.245758731059423</v>
      </c>
      <c r="K35" s="105">
        <v>11.42188374183077</v>
      </c>
      <c r="L35" s="105">
        <v>4.3164507077328222</v>
      </c>
    </row>
    <row r="36" spans="1:12" ht="15" customHeight="1" x14ac:dyDescent="0.2">
      <c r="A36" s="99" t="s">
        <v>42</v>
      </c>
      <c r="B36" s="108">
        <v>129744.831494</v>
      </c>
      <c r="C36" s="108">
        <v>102539.303879</v>
      </c>
      <c r="D36" s="108">
        <v>104468.65412200001</v>
      </c>
      <c r="E36" s="108">
        <v>234213.48561600002</v>
      </c>
      <c r="F36" s="108">
        <v>25276.177371999991</v>
      </c>
      <c r="G36" s="99"/>
      <c r="H36" s="105">
        <v>-1.3258112689929538</v>
      </c>
      <c r="I36" s="105">
        <v>-4.1064958906368227</v>
      </c>
      <c r="J36" s="105">
        <v>-0.73677703636980418</v>
      </c>
      <c r="K36" s="105">
        <v>-1.063944217661009</v>
      </c>
      <c r="L36" s="105">
        <v>-3.6879605897799235</v>
      </c>
    </row>
    <row r="37" spans="1:12" ht="15" customHeight="1" x14ac:dyDescent="0.2">
      <c r="A37" s="99" t="s">
        <v>43</v>
      </c>
      <c r="B37" s="108">
        <v>105165.660262</v>
      </c>
      <c r="C37" s="108">
        <v>80176.111573999995</v>
      </c>
      <c r="D37" s="108">
        <v>93820.563188</v>
      </c>
      <c r="E37" s="108">
        <v>198986.22344999999</v>
      </c>
      <c r="F37" s="108">
        <v>11345.097074000005</v>
      </c>
      <c r="G37" s="99"/>
      <c r="H37" s="105">
        <v>-17.50604758530897</v>
      </c>
      <c r="I37" s="105">
        <v>-22.472055077434366</v>
      </c>
      <c r="J37" s="105">
        <v>-9.8810422069961898</v>
      </c>
      <c r="K37" s="105">
        <v>-14.078357154719933</v>
      </c>
      <c r="L37" s="105">
        <v>-51.465669955107472</v>
      </c>
    </row>
    <row r="38" spans="1:12" ht="15" customHeight="1" x14ac:dyDescent="0.2">
      <c r="A38" s="99" t="s">
        <v>44</v>
      </c>
      <c r="B38" s="108">
        <v>119515.77106100001</v>
      </c>
      <c r="C38" s="108">
        <v>93622.857315999994</v>
      </c>
      <c r="D38" s="108">
        <v>104104.705103</v>
      </c>
      <c r="E38" s="108">
        <v>223620.47616399999</v>
      </c>
      <c r="F38" s="108">
        <v>15411.065958000007</v>
      </c>
      <c r="G38" s="99"/>
      <c r="H38" s="105">
        <v>-0.8905166415367255</v>
      </c>
      <c r="I38" s="105">
        <v>-2.7203431120761254</v>
      </c>
      <c r="J38" s="105">
        <v>-3.4201577048163263</v>
      </c>
      <c r="K38" s="105">
        <v>-2.0844575563365502</v>
      </c>
      <c r="L38" s="105">
        <v>20.414917133773653</v>
      </c>
    </row>
    <row r="39" spans="1:12" ht="15" customHeight="1" x14ac:dyDescent="0.2">
      <c r="A39" s="99" t="s">
        <v>45</v>
      </c>
      <c r="B39" s="108">
        <v>123941.95875600001</v>
      </c>
      <c r="C39" s="108">
        <v>93760.989696000004</v>
      </c>
      <c r="D39" s="108">
        <v>94874.801835999999</v>
      </c>
      <c r="E39" s="108">
        <v>218816.76059200001</v>
      </c>
      <c r="F39" s="108">
        <v>29067.156920000009</v>
      </c>
      <c r="G39" s="99"/>
      <c r="H39" s="105">
        <v>-14.093530413863679</v>
      </c>
      <c r="I39" s="105">
        <v>-15.241667013986698</v>
      </c>
      <c r="J39" s="105">
        <v>-21.651623231864534</v>
      </c>
      <c r="K39" s="105">
        <v>-17.542449035683163</v>
      </c>
      <c r="L39" s="105">
        <v>25.387010270152778</v>
      </c>
    </row>
    <row r="40" spans="1:12" ht="15" customHeight="1" x14ac:dyDescent="0.2">
      <c r="A40" s="99" t="s">
        <v>46</v>
      </c>
      <c r="B40" s="108">
        <v>116765.36466200001</v>
      </c>
      <c r="C40" s="108">
        <v>89039.854288000002</v>
      </c>
      <c r="D40" s="108">
        <v>99458.206325000006</v>
      </c>
      <c r="E40" s="108">
        <v>216223.57098700001</v>
      </c>
      <c r="F40" s="108">
        <v>17307.158337000001</v>
      </c>
      <c r="G40" s="99"/>
      <c r="H40" s="105">
        <v>-13.072834143196932</v>
      </c>
      <c r="I40" s="105">
        <v>-13.012266296150463</v>
      </c>
      <c r="J40" s="105">
        <v>-16.059627230836103</v>
      </c>
      <c r="K40" s="105">
        <v>-14.47266883232427</v>
      </c>
      <c r="L40" s="105">
        <v>9.2707619039098468</v>
      </c>
    </row>
    <row r="41" spans="1:12" ht="15" customHeight="1" x14ac:dyDescent="0.2">
      <c r="A41" s="99" t="s">
        <v>47</v>
      </c>
      <c r="B41" s="108">
        <v>115180.797911</v>
      </c>
      <c r="C41" s="108">
        <v>92098.632293000002</v>
      </c>
      <c r="D41" s="108">
        <v>97850.425300000003</v>
      </c>
      <c r="E41" s="108">
        <v>213031.223211</v>
      </c>
      <c r="F41" s="108">
        <v>17330.372610999999</v>
      </c>
      <c r="G41" s="99"/>
      <c r="H41" s="105">
        <v>-18.611004799392276</v>
      </c>
      <c r="I41" s="105">
        <v>-13.653218186287875</v>
      </c>
      <c r="J41" s="105">
        <v>-21.235312808179163</v>
      </c>
      <c r="K41" s="105">
        <v>-19.837800748741696</v>
      </c>
      <c r="L41" s="105">
        <v>0.24773344953314519</v>
      </c>
    </row>
    <row r="42" spans="1:12" ht="15" customHeight="1" x14ac:dyDescent="0.2">
      <c r="A42" s="99" t="s">
        <v>48</v>
      </c>
      <c r="B42" s="108">
        <v>124334.098167</v>
      </c>
      <c r="C42" s="108">
        <v>96724.631062999993</v>
      </c>
      <c r="D42" s="108">
        <v>99936.529322999995</v>
      </c>
      <c r="E42" s="108">
        <v>224270.62748999998</v>
      </c>
      <c r="F42" s="108">
        <v>24397.568844000009</v>
      </c>
      <c r="G42" s="99"/>
      <c r="H42" s="105">
        <v>-13.80629060445033</v>
      </c>
      <c r="I42" s="105">
        <v>-12.423899854732014</v>
      </c>
      <c r="J42" s="105">
        <v>-11.096719787867524</v>
      </c>
      <c r="K42" s="105">
        <v>-12.619569223646121</v>
      </c>
      <c r="L42" s="105">
        <v>-23.372601935073945</v>
      </c>
    </row>
    <row r="43" spans="1:12" ht="15" customHeight="1" x14ac:dyDescent="0.2">
      <c r="A43" s="99" t="s">
        <v>49</v>
      </c>
      <c r="B43" s="108">
        <v>126151.698556</v>
      </c>
      <c r="C43" s="108">
        <v>96392.111992999999</v>
      </c>
      <c r="D43" s="108">
        <v>113187.27726800001</v>
      </c>
      <c r="E43" s="108">
        <v>239338.97582400002</v>
      </c>
      <c r="F43" s="108">
        <v>12964.421287999998</v>
      </c>
      <c r="G43" s="99"/>
      <c r="H43" s="105">
        <v>-4.4140484186172984</v>
      </c>
      <c r="I43" s="105">
        <v>-5.0814340459922294</v>
      </c>
      <c r="J43" s="105">
        <v>-0.29146004675204013</v>
      </c>
      <c r="K43" s="105">
        <v>-2.5077454883310177</v>
      </c>
      <c r="L43" s="105">
        <v>-29.766776418907288</v>
      </c>
    </row>
    <row r="44" spans="1:12" ht="15" customHeight="1" x14ac:dyDescent="0.2">
      <c r="A44" s="99" t="s">
        <v>50</v>
      </c>
      <c r="B44" s="108">
        <v>121603.985323</v>
      </c>
      <c r="C44" s="108">
        <v>95539.674832000004</v>
      </c>
      <c r="D44" s="108">
        <v>109500.98892800001</v>
      </c>
      <c r="E44" s="108">
        <v>231104.97425100001</v>
      </c>
      <c r="F44" s="108">
        <v>12102.996394999995</v>
      </c>
      <c r="G44" s="99"/>
      <c r="H44" s="105">
        <v>-6.2377122569443193</v>
      </c>
      <c r="I44" s="105">
        <v>-7.7022948617497757</v>
      </c>
      <c r="J44" s="105">
        <v>1.4927959780727462</v>
      </c>
      <c r="K44" s="105">
        <v>-2.7271790185840734</v>
      </c>
      <c r="L44" s="105">
        <v>-44.490614332522746</v>
      </c>
    </row>
    <row r="45" spans="1:12" ht="15" customHeight="1" x14ac:dyDescent="0.2">
      <c r="A45" s="99" t="s">
        <v>51</v>
      </c>
      <c r="B45" s="108">
        <v>118446.90796</v>
      </c>
      <c r="C45" s="108">
        <v>97263.367272000003</v>
      </c>
      <c r="D45" s="108">
        <v>106630.601597</v>
      </c>
      <c r="E45" s="108">
        <v>225077.50955700001</v>
      </c>
      <c r="F45" s="108">
        <v>11816.306362999996</v>
      </c>
      <c r="G45" s="99"/>
      <c r="H45" s="105">
        <v>-9.999029238093172</v>
      </c>
      <c r="I45" s="105">
        <v>-7.371873960373609</v>
      </c>
      <c r="J45" s="105">
        <v>2.8992296004702189</v>
      </c>
      <c r="K45" s="105">
        <v>-4.3169994094719168</v>
      </c>
      <c r="L45" s="105">
        <v>-57.768766277644716</v>
      </c>
    </row>
    <row r="46" spans="1:12" ht="9.9499999999999993" customHeight="1" x14ac:dyDescent="0.2">
      <c r="A46" s="99"/>
      <c r="B46" s="108"/>
      <c r="C46" s="108"/>
      <c r="D46" s="108"/>
      <c r="E46" s="108"/>
      <c r="F46" s="108"/>
      <c r="G46" s="99"/>
      <c r="H46" s="99"/>
      <c r="I46" s="99"/>
      <c r="J46" s="99"/>
      <c r="K46" s="99"/>
      <c r="L46" s="99"/>
    </row>
    <row r="47" spans="1:12" ht="15" customHeight="1" x14ac:dyDescent="0.2">
      <c r="A47" s="32">
        <v>2024</v>
      </c>
      <c r="B47" s="33"/>
      <c r="C47" s="33"/>
      <c r="D47" s="33"/>
      <c r="E47" s="33"/>
      <c r="F47" s="33"/>
      <c r="G47" s="34"/>
      <c r="H47" s="34"/>
      <c r="I47" s="34"/>
      <c r="J47" s="34"/>
      <c r="K47" s="34"/>
      <c r="L47" s="34"/>
    </row>
    <row r="48" spans="1:12" ht="15" customHeight="1" x14ac:dyDescent="0.2">
      <c r="A48" s="99" t="s">
        <v>40</v>
      </c>
      <c r="B48" s="108">
        <v>122381.41701400001</v>
      </c>
      <c r="C48" s="108">
        <v>94760.159646</v>
      </c>
      <c r="D48" s="108">
        <v>112237.98906199999</v>
      </c>
      <c r="E48" s="108">
        <v>234619.40607600001</v>
      </c>
      <c r="F48" s="108">
        <v>10143.427952000013</v>
      </c>
      <c r="G48" s="99"/>
      <c r="H48" s="105">
        <f t="shared" ref="H48:H52" si="18">(B48-B34)/B34*100</f>
        <v>8.6236809580055382</v>
      </c>
      <c r="I48" s="105">
        <f t="shared" ref="I48:L50" si="19">(C48-C34)/C34*100</f>
        <v>10.118147583736036</v>
      </c>
      <c r="J48" s="105">
        <f t="shared" si="19"/>
        <v>18.759900140440326</v>
      </c>
      <c r="K48" s="105">
        <f t="shared" si="19"/>
        <v>13.247609996138667</v>
      </c>
      <c r="L48" s="105">
        <f t="shared" si="19"/>
        <v>-44.135448059571061</v>
      </c>
    </row>
    <row r="49" spans="1:12" ht="15" customHeight="1" x14ac:dyDescent="0.2">
      <c r="A49" s="99" t="s">
        <v>41</v>
      </c>
      <c r="B49" s="108">
        <v>111445.132959</v>
      </c>
      <c r="C49" s="108">
        <v>91682.737062</v>
      </c>
      <c r="D49" s="108">
        <v>100116.36493900001</v>
      </c>
      <c r="E49" s="108">
        <v>211561.497898</v>
      </c>
      <c r="F49" s="108">
        <v>11328.768019999989</v>
      </c>
      <c r="G49" s="99"/>
      <c r="H49" s="105">
        <f t="shared" si="18"/>
        <v>-1.0977728550026782</v>
      </c>
      <c r="I49" s="105">
        <f t="shared" si="19"/>
        <v>4.3580466342734132</v>
      </c>
      <c r="J49" s="105">
        <f t="shared" si="19"/>
        <v>7.9969388647000015</v>
      </c>
      <c r="K49" s="105">
        <f t="shared" si="19"/>
        <v>3.0072317358183818</v>
      </c>
      <c r="L49" s="105">
        <f t="shared" si="19"/>
        <v>-43.297079125127439</v>
      </c>
    </row>
    <row r="50" spans="1:12" ht="15" customHeight="1" x14ac:dyDescent="0.2">
      <c r="A50" s="99" t="s">
        <v>42</v>
      </c>
      <c r="B50" s="108">
        <v>128967.24159600001</v>
      </c>
      <c r="C50" s="108">
        <v>104574.725114</v>
      </c>
      <c r="D50" s="108">
        <v>115845.142401</v>
      </c>
      <c r="E50" s="108">
        <v>244812.383997</v>
      </c>
      <c r="F50" s="108">
        <v>13122.099195000003</v>
      </c>
      <c r="G50" s="99"/>
      <c r="H50" s="105">
        <f t="shared" si="18"/>
        <v>-0.59932244625555697</v>
      </c>
      <c r="I50" s="105">
        <f t="shared" si="19"/>
        <v>1.9850156554620955</v>
      </c>
      <c r="J50" s="105">
        <f t="shared" si="19"/>
        <v>10.889858182449991</v>
      </c>
      <c r="K50" s="105">
        <f t="shared" si="19"/>
        <v>4.5253151641221834</v>
      </c>
      <c r="L50" s="105">
        <f t="shared" si="19"/>
        <v>-48.085111914366543</v>
      </c>
    </row>
    <row r="51" spans="1:12" ht="15" customHeight="1" x14ac:dyDescent="0.2">
      <c r="A51" s="99" t="s">
        <v>43</v>
      </c>
      <c r="B51" s="108">
        <v>115155.15472200001</v>
      </c>
      <c r="C51" s="108">
        <v>92181.224682999993</v>
      </c>
      <c r="D51" s="108">
        <v>107087.740422</v>
      </c>
      <c r="E51" s="108">
        <v>222242.89514400001</v>
      </c>
      <c r="F51" s="108">
        <v>8067.414300000004</v>
      </c>
      <c r="G51" s="99"/>
      <c r="H51" s="105">
        <f t="shared" si="18"/>
        <v>9.4988178033714608</v>
      </c>
      <c r="I51" s="105">
        <f t="shared" ref="I51:I52" si="20">(C51-C37)/C37*100</f>
        <v>14.973428959472127</v>
      </c>
      <c r="J51" s="105">
        <f t="shared" ref="J51:J52" si="21">(D51-D37)/D37*100</f>
        <v>14.141012144016765</v>
      </c>
      <c r="K51" s="105">
        <f t="shared" ref="K51:K52" si="22">(E51-E37)/E37*100</f>
        <v>11.687578813637725</v>
      </c>
      <c r="L51" s="105">
        <f t="shared" ref="L51:L52" si="23">(F51-F37)/F37*100</f>
        <v>-28.890742429270105</v>
      </c>
    </row>
    <row r="52" spans="1:12" ht="15" customHeight="1" x14ac:dyDescent="0.2">
      <c r="A52" s="99" t="s">
        <v>44</v>
      </c>
      <c r="B52" s="108">
        <v>128099.507021</v>
      </c>
      <c r="C52" s="108">
        <v>105866.328112</v>
      </c>
      <c r="D52" s="108">
        <v>118082.514928</v>
      </c>
      <c r="E52" s="108">
        <v>246182.02194900002</v>
      </c>
      <c r="F52" s="108">
        <v>10016.992092999993</v>
      </c>
      <c r="G52" s="99"/>
      <c r="H52" s="105">
        <f t="shared" si="18"/>
        <v>7.1820947844773659</v>
      </c>
      <c r="I52" s="105">
        <f t="shared" si="20"/>
        <v>13.077437654648058</v>
      </c>
      <c r="J52" s="105">
        <f t="shared" si="21"/>
        <v>13.426684040044606</v>
      </c>
      <c r="K52" s="105">
        <f t="shared" si="22"/>
        <v>10.089212835972013</v>
      </c>
      <c r="L52" s="105">
        <f t="shared" si="23"/>
        <v>-35.001302828114277</v>
      </c>
    </row>
    <row r="53" spans="1:12" ht="15" customHeight="1" x14ac:dyDescent="0.2">
      <c r="A53" s="99" t="s">
        <v>45</v>
      </c>
      <c r="B53" s="108">
        <v>126083.274428</v>
      </c>
      <c r="C53" s="108">
        <v>100513.258728</v>
      </c>
      <c r="D53" s="108">
        <v>111740.28697299999</v>
      </c>
      <c r="E53" s="108">
        <v>237823.56140100001</v>
      </c>
      <c r="F53" s="108">
        <v>14342.98745500001</v>
      </c>
      <c r="G53" s="99"/>
      <c r="H53" s="105">
        <f t="shared" ref="H53:H57" si="24">(B53-B39)/B39*100</f>
        <v>1.7276761586570748</v>
      </c>
      <c r="I53" s="105">
        <f t="shared" ref="I53:I58" si="25">(C53-C39)/C39*100</f>
        <v>7.2015761073904905</v>
      </c>
      <c r="J53" s="105">
        <f t="shared" ref="J53:J58" si="26">(D53-D39)/D39*100</f>
        <v>17.77656955337158</v>
      </c>
      <c r="K53" s="105">
        <f t="shared" ref="K53:K58" si="27">(E53-E39)/E39*100</f>
        <v>8.6861722829539509</v>
      </c>
      <c r="L53" s="105">
        <f t="shared" ref="L53:L58" si="28">(F53-F39)/F39*100</f>
        <v>-50.655691939616062</v>
      </c>
    </row>
    <row r="54" spans="1:12" ht="15" customHeight="1" x14ac:dyDescent="0.2">
      <c r="A54" s="99" t="s">
        <v>46</v>
      </c>
      <c r="B54" s="108">
        <v>131503.18371799999</v>
      </c>
      <c r="C54" s="108">
        <v>105427.451128</v>
      </c>
      <c r="D54" s="108">
        <v>124715.533014</v>
      </c>
      <c r="E54" s="108">
        <v>256218.716732</v>
      </c>
      <c r="F54" s="108">
        <v>6787.6507039999851</v>
      </c>
      <c r="G54" s="99"/>
      <c r="H54" s="105">
        <f t="shared" si="24"/>
        <v>12.621738559770233</v>
      </c>
      <c r="I54" s="105">
        <f t="shared" si="25"/>
        <v>18.404788474826347</v>
      </c>
      <c r="J54" s="105">
        <f t="shared" si="26"/>
        <v>25.394914730783018</v>
      </c>
      <c r="K54" s="105">
        <f t="shared" si="27"/>
        <v>18.497125712258544</v>
      </c>
      <c r="L54" s="105">
        <f t="shared" si="28"/>
        <v>-60.781252636436292</v>
      </c>
    </row>
    <row r="55" spans="1:12" ht="15" customHeight="1" x14ac:dyDescent="0.2">
      <c r="A55" s="99" t="s">
        <v>47</v>
      </c>
      <c r="B55" s="108">
        <v>129094.08764100001</v>
      </c>
      <c r="C55" s="108">
        <v>106299.288443</v>
      </c>
      <c r="D55" s="108">
        <v>122739.87201399999</v>
      </c>
      <c r="E55" s="108">
        <v>251833.95965500001</v>
      </c>
      <c r="F55" s="108">
        <v>6354.2156270000123</v>
      </c>
      <c r="G55" s="99"/>
      <c r="H55" s="105">
        <f t="shared" si="24"/>
        <v>12.079521918879896</v>
      </c>
      <c r="I55" s="105">
        <f t="shared" si="25"/>
        <v>15.418965294535999</v>
      </c>
      <c r="J55" s="105">
        <f t="shared" si="26"/>
        <v>25.436217203646628</v>
      </c>
      <c r="K55" s="105">
        <f t="shared" si="27"/>
        <v>18.214577121198449</v>
      </c>
      <c r="L55" s="105">
        <f t="shared" si="28"/>
        <v>-63.334800874582228</v>
      </c>
    </row>
    <row r="56" spans="1:12" ht="15" customHeight="1" x14ac:dyDescent="0.2">
      <c r="A56" s="99" t="s">
        <v>48</v>
      </c>
      <c r="B56" s="108">
        <v>123629.88989799999</v>
      </c>
      <c r="C56" s="108">
        <v>99997.068220000001</v>
      </c>
      <c r="D56" s="108">
        <v>110790.021694</v>
      </c>
      <c r="E56" s="108">
        <v>234419.91159199999</v>
      </c>
      <c r="F56" s="108">
        <v>12839.868203999999</v>
      </c>
      <c r="G56" s="99"/>
      <c r="H56" s="105">
        <f t="shared" si="24"/>
        <v>-0.56638386362375726</v>
      </c>
      <c r="I56" s="105">
        <f t="shared" si="25"/>
        <v>3.3832511130164553</v>
      </c>
      <c r="J56" s="105">
        <f t="shared" si="26"/>
        <v>10.860385531221477</v>
      </c>
      <c r="K56" s="105">
        <f t="shared" si="27"/>
        <v>4.5254629264603778</v>
      </c>
      <c r="L56" s="105">
        <f t="shared" si="28"/>
        <v>-47.372345637800493</v>
      </c>
    </row>
    <row r="57" spans="1:12" ht="15" customHeight="1" x14ac:dyDescent="0.2">
      <c r="A57" s="99" t="s">
        <v>49</v>
      </c>
      <c r="B57" s="108">
        <v>128223.665311</v>
      </c>
      <c r="C57" s="108">
        <v>99528.071288000006</v>
      </c>
      <c r="D57" s="108">
        <v>116269.404542</v>
      </c>
      <c r="E57" s="108">
        <v>244493.06985299999</v>
      </c>
      <c r="F57" s="108">
        <v>11954.260769</v>
      </c>
      <c r="G57" s="99"/>
      <c r="H57" s="105">
        <f t="shared" si="24"/>
        <v>1.6424406319667861</v>
      </c>
      <c r="I57" s="105">
        <f t="shared" si="25"/>
        <v>3.2533360149093333</v>
      </c>
      <c r="J57" s="105">
        <f t="shared" si="26"/>
        <v>2.7230333199925547</v>
      </c>
      <c r="K57" s="105">
        <f t="shared" si="27"/>
        <v>2.1534704121029069</v>
      </c>
      <c r="L57" s="105">
        <f t="shared" si="28"/>
        <v>-7.7917902894363085</v>
      </c>
    </row>
    <row r="58" spans="1:12" ht="15" customHeight="1" x14ac:dyDescent="0.2">
      <c r="A58" s="99" t="s">
        <v>50</v>
      </c>
      <c r="B58" s="108">
        <v>126104.829507</v>
      </c>
      <c r="C58" s="108">
        <v>104902.650123</v>
      </c>
      <c r="D58" s="108">
        <v>111269.536479</v>
      </c>
      <c r="E58" s="108">
        <v>237374.36598599999</v>
      </c>
      <c r="F58" s="108">
        <v>14835.293028</v>
      </c>
      <c r="G58" s="99"/>
      <c r="H58" s="105">
        <f>(B58-B44)/B44*100</f>
        <v>3.7012308207210696</v>
      </c>
      <c r="I58" s="105">
        <f t="shared" si="25"/>
        <v>9.8000912264607845</v>
      </c>
      <c r="J58" s="105">
        <f t="shared" si="26"/>
        <v>1.6150973322833333</v>
      </c>
      <c r="K58" s="105">
        <f t="shared" si="27"/>
        <v>2.7127896123044417</v>
      </c>
      <c r="L58" s="105">
        <f t="shared" si="28"/>
        <v>22.575373435034447</v>
      </c>
    </row>
    <row r="59" spans="1:12" ht="15" customHeight="1" x14ac:dyDescent="0.2">
      <c r="A59" s="99" t="s">
        <v>51</v>
      </c>
      <c r="B59" s="108">
        <v>138603.17019999999</v>
      </c>
      <c r="C59" s="108">
        <v>110326.609684</v>
      </c>
      <c r="D59" s="108">
        <v>119343.073078</v>
      </c>
      <c r="E59" s="108">
        <v>257946.24327799998</v>
      </c>
      <c r="F59" s="108">
        <v>19260.097121999992</v>
      </c>
      <c r="G59" s="99"/>
      <c r="H59" s="105">
        <f>(B59-B45)/B45*100</f>
        <v>17.017128253619628</v>
      </c>
      <c r="I59" s="105">
        <f t="shared" ref="I59" si="29">(C59-C45)/C45*100</f>
        <v>13.430793913877393</v>
      </c>
      <c r="J59" s="105">
        <f t="shared" ref="J59" si="30">(D59-D45)/D45*100</f>
        <v>11.921972952047623</v>
      </c>
      <c r="K59" s="105">
        <f t="shared" ref="K59" si="31">(E59-E45)/E45*100</f>
        <v>14.603295453949425</v>
      </c>
      <c r="L59" s="105">
        <f t="shared" ref="L59" si="32">(F59-F45)/F45*100</f>
        <v>62.995918778041236</v>
      </c>
    </row>
    <row r="60" spans="1:12" ht="15" customHeight="1" x14ac:dyDescent="0.2">
      <c r="A60" s="99"/>
      <c r="B60" s="108"/>
      <c r="C60" s="108"/>
      <c r="D60" s="108"/>
      <c r="E60" s="108"/>
      <c r="F60" s="108"/>
      <c r="G60" s="99"/>
      <c r="H60" s="105"/>
      <c r="I60" s="105"/>
      <c r="J60" s="105"/>
      <c r="K60" s="105"/>
      <c r="L60" s="105"/>
    </row>
    <row r="61" spans="1:12" ht="15" customHeight="1" x14ac:dyDescent="0.2">
      <c r="A61" s="32">
        <v>2025</v>
      </c>
      <c r="B61" s="33"/>
      <c r="C61" s="33"/>
      <c r="D61" s="33"/>
      <c r="E61" s="33"/>
      <c r="F61" s="33"/>
      <c r="G61" s="34"/>
      <c r="H61" s="34"/>
      <c r="I61" s="34"/>
      <c r="J61" s="34"/>
      <c r="K61" s="34"/>
      <c r="L61" s="34"/>
    </row>
    <row r="62" spans="1:12" ht="15" customHeight="1" x14ac:dyDescent="0.2">
      <c r="A62" s="99" t="s">
        <v>40</v>
      </c>
      <c r="B62" s="108">
        <v>122814.047068</v>
      </c>
      <c r="C62" s="108">
        <v>97545.887648000004</v>
      </c>
      <c r="D62" s="108">
        <v>119155.121782</v>
      </c>
      <c r="E62" s="108">
        <v>241969.16885000002</v>
      </c>
      <c r="F62" s="108">
        <v>3658.9252859999979</v>
      </c>
      <c r="G62" s="99"/>
      <c r="H62" s="105">
        <f t="shared" ref="H62:H66" si="33">(B62-B48)/B48*100</f>
        <v>0.35350959692720546</v>
      </c>
      <c r="I62" s="105">
        <f t="shared" ref="I62:L63" si="34">(C62-C48)/C48*100</f>
        <v>2.9397671050859127</v>
      </c>
      <c r="J62" s="105">
        <f t="shared" si="34"/>
        <v>6.1629157630212008</v>
      </c>
      <c r="K62" s="105">
        <f t="shared" si="34"/>
        <v>3.1326320771689287</v>
      </c>
      <c r="L62" s="105">
        <f t="shared" si="34"/>
        <v>-63.928118745314734</v>
      </c>
    </row>
    <row r="63" spans="1:12" ht="15" customHeight="1" x14ac:dyDescent="0.2">
      <c r="A63" s="99" t="s">
        <v>41</v>
      </c>
      <c r="B63" s="108">
        <v>118241.86837900001</v>
      </c>
      <c r="C63" s="108">
        <v>96898.637740999999</v>
      </c>
      <c r="D63" s="108">
        <v>105624.93919999999</v>
      </c>
      <c r="E63" s="108">
        <v>223866.80757900001</v>
      </c>
      <c r="F63" s="108">
        <v>12616.929179000013</v>
      </c>
      <c r="G63" s="99"/>
      <c r="H63" s="105">
        <f t="shared" si="33"/>
        <v>6.098727902725452</v>
      </c>
      <c r="I63" s="105">
        <f t="shared" si="34"/>
        <v>5.6890760967059384</v>
      </c>
      <c r="J63" s="105">
        <f t="shared" si="34"/>
        <v>5.5021716623014738</v>
      </c>
      <c r="K63" s="105">
        <f t="shared" si="34"/>
        <v>5.8164220821185353</v>
      </c>
      <c r="L63" s="105">
        <f t="shared" si="34"/>
        <v>11.370708242289757</v>
      </c>
    </row>
    <row r="64" spans="1:12" ht="15" customHeight="1" x14ac:dyDescent="0.2">
      <c r="A64" s="99" t="s">
        <v>42</v>
      </c>
      <c r="B64" s="108">
        <v>137303.57200700001</v>
      </c>
      <c r="C64" s="108">
        <v>109893.863409</v>
      </c>
      <c r="D64" s="108">
        <v>112534.811159</v>
      </c>
      <c r="E64" s="108">
        <v>249838.38316600001</v>
      </c>
      <c r="F64" s="108">
        <v>24768.760848000005</v>
      </c>
      <c r="G64" s="99"/>
      <c r="H64" s="105">
        <f t="shared" si="33"/>
        <v>6.4639130897396493</v>
      </c>
      <c r="I64" s="105">
        <f t="shared" ref="I64" si="35">(C64-C50)/C50*100</f>
        <v>5.0864473123897262</v>
      </c>
      <c r="J64" s="105">
        <f t="shared" ref="J64" si="36">(D64-D50)/D50*100</f>
        <v>-2.8575485975417338</v>
      </c>
      <c r="K64" s="105">
        <f t="shared" ref="K64" si="37">(E64-E50)/E50*100</f>
        <v>2.0530003780615962</v>
      </c>
      <c r="L64" s="105">
        <f t="shared" ref="L64" si="38">(F64-F50)/F50*100</f>
        <v>88.756086049386099</v>
      </c>
    </row>
    <row r="65" spans="1:12" ht="15" customHeight="1" x14ac:dyDescent="0.2">
      <c r="A65" s="99" t="s">
        <v>43</v>
      </c>
      <c r="B65" s="108">
        <v>133499.36950999999</v>
      </c>
      <c r="C65" s="108">
        <v>99962.027583000003</v>
      </c>
      <c r="D65" s="108">
        <v>128369.392945</v>
      </c>
      <c r="E65" s="108">
        <v>261868.76245499999</v>
      </c>
      <c r="F65" s="108">
        <v>5129.9765649999899</v>
      </c>
      <c r="G65" s="99"/>
      <c r="H65" s="105">
        <f t="shared" si="33"/>
        <v>15.929998819666716</v>
      </c>
      <c r="I65" s="105">
        <f t="shared" ref="I65:L66" si="39">(C65-C51)/C51*100</f>
        <v>8.4407675497448036</v>
      </c>
      <c r="J65" s="105">
        <f t="shared" si="39"/>
        <v>19.873098861863664</v>
      </c>
      <c r="K65" s="105">
        <f t="shared" si="39"/>
        <v>17.829981599782887</v>
      </c>
      <c r="L65" s="105">
        <f t="shared" si="39"/>
        <v>-36.411142725123376</v>
      </c>
    </row>
    <row r="66" spans="1:12" ht="15" customHeight="1" x14ac:dyDescent="0.2">
      <c r="A66" s="99" t="s">
        <v>44</v>
      </c>
      <c r="B66" s="108">
        <v>126617.562729</v>
      </c>
      <c r="C66" s="108">
        <v>100812.209497</v>
      </c>
      <c r="D66" s="108">
        <v>125857.686971</v>
      </c>
      <c r="E66" s="108">
        <v>252475.24969999999</v>
      </c>
      <c r="F66" s="108">
        <v>759.87575799999468</v>
      </c>
      <c r="G66" s="99"/>
      <c r="H66" s="105">
        <f t="shared" si="33"/>
        <v>-1.1568696292929976</v>
      </c>
      <c r="I66" s="105">
        <f t="shared" si="39"/>
        <v>-4.7740567800302429</v>
      </c>
      <c r="J66" s="105">
        <f t="shared" si="39"/>
        <v>6.5845244300063017</v>
      </c>
      <c r="K66" s="105">
        <f t="shared" si="39"/>
        <v>2.5563311655242229</v>
      </c>
      <c r="L66" s="105">
        <f t="shared" si="39"/>
        <v>-92.414132396780019</v>
      </c>
    </row>
    <row r="67" spans="1:12" ht="15" customHeight="1" x14ac:dyDescent="0.2">
      <c r="A67" s="99" t="s">
        <v>45</v>
      </c>
      <c r="B67" s="108">
        <v>121549.776461</v>
      </c>
      <c r="C67" s="108">
        <v>95107.545050999994</v>
      </c>
      <c r="D67" s="108">
        <v>113145.295367</v>
      </c>
      <c r="E67" s="108">
        <v>234695.07182800001</v>
      </c>
      <c r="F67" s="108">
        <v>8404.4810940000025</v>
      </c>
      <c r="G67" s="99"/>
      <c r="H67" s="105">
        <f t="shared" ref="H67:H68" si="40">(B67-B53)/B53*100</f>
        <v>-3.5956378731176288</v>
      </c>
      <c r="I67" s="105">
        <f t="shared" ref="I67:I68" si="41">(C67-C53)/C53*100</f>
        <v>-5.3781100577272758</v>
      </c>
      <c r="J67" s="105">
        <f t="shared" ref="J67:J68" si="42">(D67-D53)/D53*100</f>
        <v>1.2573874938584135</v>
      </c>
      <c r="K67" s="105">
        <f t="shared" ref="K67:K68" si="43">(E67-E53)/E53*100</f>
        <v>-1.3154666234793186</v>
      </c>
      <c r="L67" s="105">
        <f t="shared" ref="L67:L68" si="44">(F67-F53)/F53*100</f>
        <v>-41.403552639445593</v>
      </c>
    </row>
    <row r="68" spans="1:12" ht="15" customHeight="1" x14ac:dyDescent="0.2">
      <c r="A68" s="99" t="s">
        <v>46</v>
      </c>
      <c r="B68" s="108">
        <v>140062.67272599999</v>
      </c>
      <c r="C68" s="108">
        <v>103049.33749999999</v>
      </c>
      <c r="D68" s="108">
        <v>125457.70533700001</v>
      </c>
      <c r="E68" s="108">
        <v>265520.37806299998</v>
      </c>
      <c r="F68" s="108">
        <v>14604.967388999983</v>
      </c>
      <c r="G68" s="99"/>
      <c r="H68" s="105">
        <f t="shared" si="40"/>
        <v>6.508959529341336</v>
      </c>
      <c r="I68" s="105">
        <f t="shared" si="41"/>
        <v>-2.2556873020791586</v>
      </c>
      <c r="J68" s="105">
        <f t="shared" si="42"/>
        <v>0.5950921309190037</v>
      </c>
      <c r="K68" s="105">
        <f t="shared" si="43"/>
        <v>3.6303598150986547</v>
      </c>
      <c r="L68" s="105">
        <f t="shared" si="44"/>
        <v>115.16969605394142</v>
      </c>
    </row>
    <row r="69" spans="1:12" ht="15" customHeight="1" x14ac:dyDescent="0.2">
      <c r="A69" s="99" t="s">
        <v>47</v>
      </c>
      <c r="B69" s="108">
        <v>131318.386788</v>
      </c>
      <c r="C69" s="108">
        <v>103367.10945099998</v>
      </c>
      <c r="D69" s="108">
        <v>115468.55527300001</v>
      </c>
      <c r="E69" s="108">
        <v>246786.94206100001</v>
      </c>
      <c r="F69" s="108">
        <v>15849.831514999998</v>
      </c>
      <c r="G69" s="99"/>
      <c r="H69" s="105">
        <f t="shared" ref="H69" si="45">(B69-B55)/B55*100</f>
        <v>1.7230062101570367</v>
      </c>
      <c r="I69" s="105">
        <f t="shared" ref="I69" si="46">(C69-C55)/C55*100</f>
        <v>-2.7584182687848511</v>
      </c>
      <c r="J69" s="105">
        <f t="shared" ref="J69" si="47">(D69-D55)/D55*100</f>
        <v>-5.9241684235833363</v>
      </c>
      <c r="K69" s="105">
        <f t="shared" ref="K69" si="48">(E69-E55)/E55*100</f>
        <v>-2.0041052449455856</v>
      </c>
      <c r="L69" s="105">
        <f t="shared" ref="L69" si="49">(F69-F55)/F55*100</f>
        <v>149.43804940536947</v>
      </c>
    </row>
    <row r="70" spans="1:12" ht="15" customHeight="1" x14ac:dyDescent="0.2">
      <c r="A70" s="99" t="s">
        <v>48</v>
      </c>
      <c r="B70" s="108">
        <v>139026.288355</v>
      </c>
      <c r="C70" s="108">
        <v>104498.538156</v>
      </c>
      <c r="D70" s="108">
        <v>118796.02148</v>
      </c>
      <c r="E70" s="108">
        <v>257822.30983499999</v>
      </c>
      <c r="F70" s="108">
        <v>20230.266875000001</v>
      </c>
      <c r="G70" s="99"/>
      <c r="H70" s="105">
        <f>(B70-B56)/B56*100</f>
        <v>12.453621425775513</v>
      </c>
      <c r="I70" s="105">
        <f t="shared" ref="I70" si="50">(C70-C56)/C56*100</f>
        <v>4.5016019130645608</v>
      </c>
      <c r="J70" s="105">
        <f t="shared" ref="J70" si="51">(D70-D56)/D56*100</f>
        <v>7.22628235249599</v>
      </c>
      <c r="K70" s="105">
        <f t="shared" ref="K70" si="52">(E70-E56)/E56*100</f>
        <v>9.9831102588806946</v>
      </c>
      <c r="L70" s="105">
        <f t="shared" ref="L70" si="53">(F70-F56)/F56*100</f>
        <v>57.558212853755577</v>
      </c>
    </row>
    <row r="71" spans="1:12" ht="15" customHeight="1" x14ac:dyDescent="0.2">
      <c r="A71" s="99" t="s">
        <v>49</v>
      </c>
      <c r="B71" s="108">
        <v>148329.781304</v>
      </c>
      <c r="C71" s="108">
        <v>109176.470764</v>
      </c>
      <c r="D71" s="108">
        <v>127912.13426799999</v>
      </c>
      <c r="E71" s="108">
        <v>276241.91557199997</v>
      </c>
      <c r="F71" s="108">
        <v>20417.647036000009</v>
      </c>
      <c r="G71" s="99"/>
      <c r="H71" s="105">
        <f t="shared" ref="H71:H72" si="54">(B71-B57)/B57*100</f>
        <v>15.680503239580332</v>
      </c>
      <c r="I71" s="105">
        <f t="shared" ref="I71:I72" si="55">(C71-C57)/C57*100</f>
        <v>9.6941489482709269</v>
      </c>
      <c r="J71" s="105">
        <f t="shared" ref="J71:J72" si="56">(D71-D57)/D57*100</f>
        <v>10.013579902522238</v>
      </c>
      <c r="K71" s="105">
        <f t="shared" ref="K71:K72" si="57">(E71-E57)/E57*100</f>
        <v>12.985581038386396</v>
      </c>
      <c r="L71" s="105">
        <f t="shared" ref="L71:L72" si="58">(F71-F57)/F57*100</f>
        <v>70.798073009645321</v>
      </c>
    </row>
    <row r="72" spans="1:12" ht="15" customHeight="1" x14ac:dyDescent="0.2">
      <c r="A72" s="99" t="s">
        <v>50</v>
      </c>
      <c r="B72" s="108">
        <v>134935.089909</v>
      </c>
      <c r="C72" s="108">
        <v>105174.11302400001</v>
      </c>
      <c r="D72" s="108">
        <v>128849.859719</v>
      </c>
      <c r="E72" s="108">
        <v>263784.94962800003</v>
      </c>
      <c r="F72" s="108">
        <v>6085.230190000002</v>
      </c>
      <c r="G72" s="99"/>
      <c r="H72" s="105">
        <f t="shared" si="54"/>
        <v>7.002317386670617</v>
      </c>
      <c r="I72" s="105">
        <f t="shared" si="55"/>
        <v>0.25877601822424096</v>
      </c>
      <c r="J72" s="105">
        <f t="shared" si="56"/>
        <v>15.799763166370292</v>
      </c>
      <c r="K72" s="105">
        <f t="shared" si="57"/>
        <v>11.12613130415173</v>
      </c>
      <c r="L72" s="105">
        <f t="shared" si="58"/>
        <v>-58.981395389259973</v>
      </c>
    </row>
    <row r="73" spans="1:12" ht="15" customHeight="1" x14ac:dyDescent="0.2">
      <c r="A73" s="99" t="s">
        <v>51</v>
      </c>
      <c r="B73" s="108">
        <v>152774.625539</v>
      </c>
      <c r="C73" s="108">
        <v>114640.500763</v>
      </c>
      <c r="D73" s="108">
        <v>130708.231035</v>
      </c>
      <c r="E73" s="108">
        <v>283482.85657399998</v>
      </c>
      <c r="F73" s="108">
        <v>22066.394504</v>
      </c>
      <c r="G73" s="99"/>
      <c r="H73" s="105">
        <f>(B73-B59)/B59*100</f>
        <v>10.224481387078697</v>
      </c>
      <c r="I73" s="105">
        <f t="shared" ref="I73" si="59">(C73-C59)/C59*100</f>
        <v>3.9101093483756579</v>
      </c>
      <c r="J73" s="105">
        <f t="shared" ref="J73" si="60">(D73-D59)/D59*100</f>
        <v>9.5230981270039745</v>
      </c>
      <c r="K73" s="105">
        <f t="shared" ref="K73" si="61">(E73-E59)/E59*100</f>
        <v>9.8999748829363909</v>
      </c>
      <c r="L73" s="105">
        <f t="shared" ref="L73" si="62">(F73-F59)/F59*100</f>
        <v>14.570525601319495</v>
      </c>
    </row>
    <row r="74" spans="1:12" ht="15" customHeight="1" x14ac:dyDescent="0.2">
      <c r="A74" s="99"/>
      <c r="B74" s="108"/>
      <c r="C74" s="108"/>
      <c r="D74" s="108"/>
      <c r="E74" s="108"/>
      <c r="F74" s="108"/>
      <c r="G74" s="99"/>
      <c r="H74" s="105"/>
      <c r="I74" s="105"/>
      <c r="J74" s="105"/>
      <c r="K74" s="105"/>
      <c r="L74" s="105"/>
    </row>
    <row r="75" spans="1:12" ht="15" customHeight="1" x14ac:dyDescent="0.2">
      <c r="A75" s="32">
        <v>2026</v>
      </c>
      <c r="B75" s="33"/>
      <c r="C75" s="33"/>
      <c r="D75" s="33"/>
      <c r="E75" s="33"/>
      <c r="F75" s="33"/>
      <c r="G75" s="34"/>
      <c r="H75" s="34"/>
      <c r="I75" s="34"/>
      <c r="J75" s="34"/>
      <c r="K75" s="34"/>
      <c r="L75" s="34"/>
    </row>
    <row r="76" spans="1:12" ht="15" customHeight="1" x14ac:dyDescent="0.2">
      <c r="A76" s="99" t="s">
        <v>40</v>
      </c>
      <c r="B76" s="108">
        <v>146827.72818100001</v>
      </c>
      <c r="C76" s="108">
        <v>108682.17176</v>
      </c>
      <c r="D76" s="108">
        <v>124869.232122</v>
      </c>
      <c r="E76" s="108">
        <v>271696.960303</v>
      </c>
      <c r="F76" s="108">
        <v>21958.496059000012</v>
      </c>
      <c r="G76" s="99"/>
      <c r="H76" s="105">
        <f>(B76-B62)/B62*100</f>
        <v>19.55287826294337</v>
      </c>
      <c r="I76" s="105">
        <f t="shared" ref="I76:L76" si="63">(C76-C62)/C62*100</f>
        <v>11.416456788199952</v>
      </c>
      <c r="J76" s="105">
        <f t="shared" si="63"/>
        <v>4.7955222188889524</v>
      </c>
      <c r="K76" s="105">
        <f t="shared" si="63"/>
        <v>12.285776569918561</v>
      </c>
      <c r="L76" s="105">
        <f t="shared" si="63"/>
        <v>500.13513101836054</v>
      </c>
    </row>
    <row r="77" spans="1:12" ht="15" customHeight="1" x14ac:dyDescent="0.2">
      <c r="A77" s="99" t="s">
        <v>41</v>
      </c>
      <c r="B77" s="108">
        <v>130954.033939</v>
      </c>
      <c r="C77" s="108">
        <v>104316.281162</v>
      </c>
      <c r="D77" s="108">
        <v>114242.177037</v>
      </c>
      <c r="E77" s="108">
        <v>245196.210976</v>
      </c>
      <c r="F77" s="108">
        <v>16711.856902</v>
      </c>
      <c r="G77" s="99"/>
      <c r="H77" s="105">
        <f>(B77-B63)/B63*100</f>
        <v>10.750985022711042</v>
      </c>
      <c r="I77" s="105">
        <f t="shared" ref="I77" si="64">(C77-C63)/C63*100</f>
        <v>7.6550543887176126</v>
      </c>
      <c r="J77" s="105">
        <f t="shared" ref="J77" si="65">(D77-D63)/D63*100</f>
        <v>8.1583363761122136</v>
      </c>
      <c r="K77" s="105">
        <f t="shared" ref="K77" si="66">(E77-E63)/E63*100</f>
        <v>9.5277203564325124</v>
      </c>
      <c r="L77" s="105">
        <f t="shared" ref="L77" si="67">(F77-F63)/F63*100</f>
        <v>32.455819200568264</v>
      </c>
    </row>
    <row r="78" spans="1:12" ht="15" customHeight="1" x14ac:dyDescent="0.2">
      <c r="A78" s="99"/>
      <c r="B78" s="108"/>
      <c r="C78" s="108"/>
      <c r="D78" s="108"/>
      <c r="E78" s="108"/>
      <c r="F78" s="108"/>
      <c r="G78" s="99"/>
      <c r="H78" s="105"/>
      <c r="I78" s="105"/>
      <c r="J78" s="105"/>
      <c r="K78" s="105"/>
      <c r="L78" s="105"/>
    </row>
    <row r="79" spans="1:12" ht="15" customHeight="1" x14ac:dyDescent="0.2">
      <c r="B79" s="3"/>
      <c r="C79" s="3"/>
      <c r="D79" s="3"/>
      <c r="E79" s="3"/>
      <c r="F79" s="3"/>
    </row>
  </sheetData>
  <mergeCells count="2">
    <mergeCell ref="B3:F3"/>
    <mergeCell ref="H3:L3"/>
  </mergeCells>
  <phoneticPr fontId="42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8" fitToHeight="0" orientation="portrait" r:id="rId1"/>
  <rowBreaks count="1" manualBreakCount="1">
    <brk id="3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7"/>
  <sheetViews>
    <sheetView tabSelected="1" view="pageBreakPreview" zoomScaleNormal="100" zoomScaleSheetLayoutView="100" workbookViewId="0">
      <selection activeCell="S15" sqref="S15"/>
    </sheetView>
  </sheetViews>
  <sheetFormatPr defaultColWidth="9.140625" defaultRowHeight="12" x14ac:dyDescent="0.2"/>
  <cols>
    <col min="1" max="1" width="5.42578125" style="1" customWidth="1"/>
    <col min="2" max="2" width="23.140625" style="1" bestFit="1" customWidth="1"/>
    <col min="3" max="5" width="10" style="1" bestFit="1" customWidth="1"/>
    <col min="6" max="6" width="6.7109375" style="1" bestFit="1" customWidth="1"/>
    <col min="7" max="7" width="12.7109375" style="1" bestFit="1" customWidth="1"/>
    <col min="8" max="8" width="11.28515625" style="1" customWidth="1"/>
    <col min="9" max="9" width="0.85546875" style="1" customWidth="1"/>
    <col min="10" max="11" width="10" style="1" bestFit="1" customWidth="1"/>
    <col min="12" max="12" width="8.5703125" style="1" bestFit="1" customWidth="1"/>
    <col min="13" max="16384" width="9.140625" style="1"/>
  </cols>
  <sheetData>
    <row r="1" spans="1:12" ht="12.75" x14ac:dyDescent="0.2">
      <c r="A1" s="93" t="s">
        <v>123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3" customHeight="1" x14ac:dyDescent="0.2">
      <c r="A2" s="41"/>
      <c r="B2" s="109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x14ac:dyDescent="0.2">
      <c r="A3" s="12"/>
      <c r="B3" s="13"/>
      <c r="C3" s="145" t="s">
        <v>120</v>
      </c>
      <c r="D3" s="145"/>
      <c r="E3" s="145"/>
      <c r="F3" s="13"/>
      <c r="G3" s="146" t="s">
        <v>106</v>
      </c>
      <c r="H3" s="146"/>
      <c r="I3" s="14"/>
      <c r="J3" s="145" t="s">
        <v>120</v>
      </c>
      <c r="K3" s="145"/>
      <c r="L3" s="145"/>
    </row>
    <row r="4" spans="1:12" ht="21.95" customHeight="1" x14ac:dyDescent="0.2">
      <c r="A4" s="15" t="s">
        <v>118</v>
      </c>
      <c r="B4" s="16" t="s">
        <v>1</v>
      </c>
      <c r="C4" s="17" t="s">
        <v>183</v>
      </c>
      <c r="D4" s="17" t="s">
        <v>174</v>
      </c>
      <c r="E4" s="17" t="s">
        <v>180</v>
      </c>
      <c r="F4" s="18" t="s">
        <v>116</v>
      </c>
      <c r="G4" s="19" t="s">
        <v>128</v>
      </c>
      <c r="H4" s="20" t="s">
        <v>2</v>
      </c>
      <c r="I4" s="20"/>
      <c r="J4" s="17" t="s">
        <v>181</v>
      </c>
      <c r="K4" s="17" t="s">
        <v>182</v>
      </c>
      <c r="L4" s="18" t="s">
        <v>116</v>
      </c>
    </row>
    <row r="5" spans="1:12" ht="12.95" customHeight="1" x14ac:dyDescent="0.2">
      <c r="A5" s="80"/>
      <c r="B5" s="81" t="s">
        <v>34</v>
      </c>
      <c r="C5" s="82">
        <v>118241.86837900001</v>
      </c>
      <c r="D5" s="82">
        <v>146827.72818100001</v>
      </c>
      <c r="E5" s="82">
        <v>130954.033939</v>
      </c>
      <c r="F5" s="83">
        <f>E5/E$5*100</f>
        <v>100</v>
      </c>
      <c r="G5" s="84">
        <f>E5-C5</f>
        <v>12712.165559999994</v>
      </c>
      <c r="H5" s="84">
        <f t="shared" ref="H5" si="0">(G5/C5)*100</f>
        <v>10.750985022711042</v>
      </c>
      <c r="I5" s="85"/>
      <c r="J5" s="82">
        <v>241055.91544700001</v>
      </c>
      <c r="K5" s="82">
        <v>277781.76212000003</v>
      </c>
      <c r="L5" s="83">
        <f>K5/K$5*100</f>
        <v>100</v>
      </c>
    </row>
    <row r="6" spans="1:12" ht="2.1" customHeight="1" x14ac:dyDescent="0.2">
      <c r="A6" s="110"/>
      <c r="B6" s="111"/>
      <c r="C6" s="112"/>
      <c r="D6" s="112"/>
      <c r="E6" s="112"/>
      <c r="F6" s="113"/>
      <c r="G6" s="114"/>
      <c r="H6" s="115"/>
      <c r="I6" s="115"/>
      <c r="J6" s="112"/>
      <c r="K6" s="112"/>
      <c r="L6" s="113"/>
    </row>
    <row r="7" spans="1:12" ht="11.45" customHeight="1" x14ac:dyDescent="0.2">
      <c r="A7" s="69" t="s">
        <v>3</v>
      </c>
      <c r="B7" s="41" t="s">
        <v>137</v>
      </c>
      <c r="C7" s="43">
        <v>17499.867729999994</v>
      </c>
      <c r="D7" s="43">
        <v>23103.733610999992</v>
      </c>
      <c r="E7" s="43">
        <v>24895.17498900001</v>
      </c>
      <c r="F7" s="57">
        <f>E7/E$5*100</f>
        <v>19.010620933293655</v>
      </c>
      <c r="G7" s="116">
        <f>E7-C7</f>
        <v>7395.3072590000156</v>
      </c>
      <c r="H7" s="116">
        <f t="shared" ref="H7" si="1">(G7/C7)*100</f>
        <v>42.259218030101181</v>
      </c>
      <c r="I7" s="59"/>
      <c r="J7" s="43">
        <v>34754.605641000046</v>
      </c>
      <c r="K7" s="43">
        <v>47998.908599999995</v>
      </c>
      <c r="L7" s="57">
        <f>K7/K$5*100</f>
        <v>17.27935924722976</v>
      </c>
    </row>
    <row r="8" spans="1:12" ht="11.45" customHeight="1" x14ac:dyDescent="0.2">
      <c r="A8" s="69" t="s">
        <v>4</v>
      </c>
      <c r="B8" s="41" t="s">
        <v>135</v>
      </c>
      <c r="C8" s="43">
        <v>18349.026633999991</v>
      </c>
      <c r="D8" s="43">
        <v>20932.384189</v>
      </c>
      <c r="E8" s="43">
        <v>15214.376268999999</v>
      </c>
      <c r="F8" s="57">
        <f t="shared" ref="F8:F36" si="2">E8/E$5*100</f>
        <v>11.618104315967113</v>
      </c>
      <c r="G8" s="116">
        <f t="shared" ref="G8:G36" si="3">E8-C8</f>
        <v>-3134.6503649999922</v>
      </c>
      <c r="H8" s="116">
        <f t="shared" ref="H8:H36" si="4">(G8/C8)*100</f>
        <v>-17.08346948056424</v>
      </c>
      <c r="I8" s="59"/>
      <c r="J8" s="43">
        <v>39199.156655999992</v>
      </c>
      <c r="K8" s="43">
        <v>36146.760458000004</v>
      </c>
      <c r="L8" s="57">
        <f t="shared" ref="L8:L36" si="5">K8/K$5*100</f>
        <v>13.012647116258419</v>
      </c>
    </row>
    <row r="9" spans="1:12" ht="11.45" customHeight="1" x14ac:dyDescent="0.2">
      <c r="A9" s="69" t="s">
        <v>5</v>
      </c>
      <c r="B9" s="41" t="s">
        <v>136</v>
      </c>
      <c r="C9" s="43">
        <v>13140.161649999996</v>
      </c>
      <c r="D9" s="43">
        <v>15469.781057</v>
      </c>
      <c r="E9" s="43">
        <v>14878.421258999999</v>
      </c>
      <c r="F9" s="57">
        <f t="shared" si="2"/>
        <v>11.361560092093498</v>
      </c>
      <c r="G9" s="116">
        <f t="shared" si="3"/>
        <v>1738.2596090000025</v>
      </c>
      <c r="H9" s="116">
        <f t="shared" si="4"/>
        <v>13.2286014076547</v>
      </c>
      <c r="I9" s="59"/>
      <c r="J9" s="43">
        <v>26459.911614000011</v>
      </c>
      <c r="K9" s="43">
        <v>30348.202315999992</v>
      </c>
      <c r="L9" s="57">
        <f t="shared" si="5"/>
        <v>10.925196126767226</v>
      </c>
    </row>
    <row r="10" spans="1:12" ht="11.45" customHeight="1" x14ac:dyDescent="0.2">
      <c r="A10" s="69" t="s">
        <v>6</v>
      </c>
      <c r="B10" s="41" t="s">
        <v>168</v>
      </c>
      <c r="C10" s="43">
        <v>9458.8200269999961</v>
      </c>
      <c r="D10" s="43">
        <v>12209.724279</v>
      </c>
      <c r="E10" s="43">
        <v>12668.909156000003</v>
      </c>
      <c r="F10" s="57">
        <f t="shared" si="2"/>
        <v>9.6743176020842068</v>
      </c>
      <c r="G10" s="116">
        <f t="shared" si="3"/>
        <v>3210.0891290000072</v>
      </c>
      <c r="H10" s="116">
        <f t="shared" si="4"/>
        <v>33.937522014763758</v>
      </c>
      <c r="I10" s="59"/>
      <c r="J10" s="43">
        <v>19151.173744999989</v>
      </c>
      <c r="K10" s="43">
        <v>24878.633435000007</v>
      </c>
      <c r="L10" s="57">
        <f t="shared" si="5"/>
        <v>8.9561795724560884</v>
      </c>
    </row>
    <row r="11" spans="1:12" ht="11.45" customHeight="1" x14ac:dyDescent="0.2">
      <c r="A11" s="69" t="s">
        <v>7</v>
      </c>
      <c r="B11" s="41" t="s">
        <v>138</v>
      </c>
      <c r="C11" s="43">
        <v>6772.2878920000012</v>
      </c>
      <c r="D11" s="43">
        <v>11658.175105999997</v>
      </c>
      <c r="E11" s="43">
        <v>8976.6733439999989</v>
      </c>
      <c r="F11" s="57">
        <f t="shared" si="2"/>
        <v>6.8548276627976525</v>
      </c>
      <c r="G11" s="116">
        <f t="shared" si="3"/>
        <v>2204.3854519999977</v>
      </c>
      <c r="H11" s="116">
        <f t="shared" si="4"/>
        <v>32.550084803748582</v>
      </c>
      <c r="I11" s="59"/>
      <c r="J11" s="43">
        <v>14149.74121</v>
      </c>
      <c r="K11" s="43">
        <v>20634.848450000009</v>
      </c>
      <c r="L11" s="57">
        <f t="shared" si="5"/>
        <v>7.4284388912062127</v>
      </c>
    </row>
    <row r="12" spans="1:12" ht="11.45" customHeight="1" x14ac:dyDescent="0.2">
      <c r="A12" s="69" t="s">
        <v>8</v>
      </c>
      <c r="B12" s="41" t="s">
        <v>146</v>
      </c>
      <c r="C12" s="43">
        <v>5045.9661479999932</v>
      </c>
      <c r="D12" s="43">
        <v>9929.9494089999935</v>
      </c>
      <c r="E12" s="43">
        <v>8370.8261439999987</v>
      </c>
      <c r="F12" s="57">
        <f t="shared" si="2"/>
        <v>6.3921865498998169</v>
      </c>
      <c r="G12" s="116">
        <f t="shared" si="3"/>
        <v>3324.8599960000056</v>
      </c>
      <c r="H12" s="116">
        <f t="shared" si="4"/>
        <v>65.891444739831215</v>
      </c>
      <c r="I12" s="59"/>
      <c r="J12" s="43">
        <v>10580.385473999999</v>
      </c>
      <c r="K12" s="43">
        <v>18300.775553000003</v>
      </c>
      <c r="L12" s="57">
        <f t="shared" si="5"/>
        <v>6.588184700583108</v>
      </c>
    </row>
    <row r="13" spans="1:12" ht="11.45" customHeight="1" x14ac:dyDescent="0.2">
      <c r="A13" s="69" t="s">
        <v>9</v>
      </c>
      <c r="B13" s="41" t="s">
        <v>139</v>
      </c>
      <c r="C13" s="43">
        <v>6519.5894010000029</v>
      </c>
      <c r="D13" s="43">
        <v>7441.2614990000002</v>
      </c>
      <c r="E13" s="43">
        <v>5556.0549379999993</v>
      </c>
      <c r="F13" s="57">
        <f t="shared" si="2"/>
        <v>4.2427520335784976</v>
      </c>
      <c r="G13" s="116">
        <f t="shared" si="3"/>
        <v>-963.5344630000036</v>
      </c>
      <c r="H13" s="116">
        <f t="shared" si="4"/>
        <v>-14.779066651838727</v>
      </c>
      <c r="I13" s="59"/>
      <c r="J13" s="43">
        <v>13992.912305000002</v>
      </c>
      <c r="K13" s="43">
        <v>12997.316436999996</v>
      </c>
      <c r="L13" s="57">
        <f t="shared" si="5"/>
        <v>4.6789668039420222</v>
      </c>
    </row>
    <row r="14" spans="1:12" ht="11.45" customHeight="1" x14ac:dyDescent="0.2">
      <c r="A14" s="69" t="s">
        <v>10</v>
      </c>
      <c r="B14" s="41" t="s">
        <v>140</v>
      </c>
      <c r="C14" s="43">
        <v>4683.6604530000022</v>
      </c>
      <c r="D14" s="43">
        <v>5599.0751599999985</v>
      </c>
      <c r="E14" s="43">
        <v>5517.8515639999987</v>
      </c>
      <c r="F14" s="57">
        <f t="shared" si="2"/>
        <v>4.2135789162251251</v>
      </c>
      <c r="G14" s="116">
        <f t="shared" si="3"/>
        <v>834.19111099999645</v>
      </c>
      <c r="H14" s="116">
        <f t="shared" si="4"/>
        <v>17.81066581087611</v>
      </c>
      <c r="I14" s="59"/>
      <c r="J14" s="43">
        <v>9784.6387370000011</v>
      </c>
      <c r="K14" s="43">
        <v>11116.926724000004</v>
      </c>
      <c r="L14" s="57">
        <f t="shared" si="5"/>
        <v>4.002036216905255</v>
      </c>
    </row>
    <row r="15" spans="1:12" ht="11.45" customHeight="1" x14ac:dyDescent="0.2">
      <c r="A15" s="69" t="s">
        <v>11</v>
      </c>
      <c r="B15" s="41" t="s">
        <v>144</v>
      </c>
      <c r="C15" s="43">
        <v>4021.978555000002</v>
      </c>
      <c r="D15" s="43">
        <v>5051.2060939999983</v>
      </c>
      <c r="E15" s="43">
        <v>4493.5226280000006</v>
      </c>
      <c r="F15" s="57">
        <f t="shared" si="2"/>
        <v>3.431373965992631</v>
      </c>
      <c r="G15" s="116">
        <f t="shared" si="3"/>
        <v>471.54407299999866</v>
      </c>
      <c r="H15" s="116">
        <f t="shared" si="4"/>
        <v>11.724181682017905</v>
      </c>
      <c r="I15" s="59"/>
      <c r="J15" s="43">
        <v>7178.1503010000015</v>
      </c>
      <c r="K15" s="43">
        <v>9544.7287220000053</v>
      </c>
      <c r="L15" s="57">
        <f t="shared" si="5"/>
        <v>3.4360530544394563</v>
      </c>
    </row>
    <row r="16" spans="1:12" ht="11.45" customHeight="1" x14ac:dyDescent="0.2">
      <c r="A16" s="69" t="s">
        <v>12</v>
      </c>
      <c r="B16" s="41" t="s">
        <v>145</v>
      </c>
      <c r="C16" s="43">
        <v>4025.2595230000002</v>
      </c>
      <c r="D16" s="43">
        <v>4734.1501340000004</v>
      </c>
      <c r="E16" s="43">
        <v>4365.7260960000003</v>
      </c>
      <c r="F16" s="57">
        <f t="shared" si="2"/>
        <v>3.3337851188559862</v>
      </c>
      <c r="G16" s="116">
        <f t="shared" si="3"/>
        <v>340.46657300000015</v>
      </c>
      <c r="H16" s="116">
        <f t="shared" si="4"/>
        <v>8.4582514755782157</v>
      </c>
      <c r="I16" s="59"/>
      <c r="J16" s="43">
        <v>7515.0038059999961</v>
      </c>
      <c r="K16" s="43">
        <v>9099.8762300000017</v>
      </c>
      <c r="L16" s="57">
        <f t="shared" si="5"/>
        <v>3.2759084543746653</v>
      </c>
    </row>
    <row r="17" spans="1:12" ht="11.45" customHeight="1" x14ac:dyDescent="0.2">
      <c r="A17" s="69" t="s">
        <v>13</v>
      </c>
      <c r="B17" s="41" t="s">
        <v>141</v>
      </c>
      <c r="C17" s="43">
        <v>3823.3492179999998</v>
      </c>
      <c r="D17" s="43">
        <v>4649.005285000002</v>
      </c>
      <c r="E17" s="43">
        <v>4444.9889309999999</v>
      </c>
      <c r="F17" s="57">
        <f t="shared" si="2"/>
        <v>3.3943123379234961</v>
      </c>
      <c r="G17" s="116">
        <f t="shared" si="3"/>
        <v>621.63971300000003</v>
      </c>
      <c r="H17" s="116">
        <f t="shared" si="4"/>
        <v>16.259035666252345</v>
      </c>
      <c r="I17" s="59"/>
      <c r="J17" s="43">
        <v>7466.683054000001</v>
      </c>
      <c r="K17" s="43">
        <v>9093.994216000001</v>
      </c>
      <c r="L17" s="57">
        <f t="shared" si="5"/>
        <v>3.2737909597072292</v>
      </c>
    </row>
    <row r="18" spans="1:12" ht="11.45" customHeight="1" x14ac:dyDescent="0.2">
      <c r="A18" s="69" t="s">
        <v>14</v>
      </c>
      <c r="B18" s="41" t="s">
        <v>143</v>
      </c>
      <c r="C18" s="43">
        <v>4549.5908139999992</v>
      </c>
      <c r="D18" s="43">
        <v>4687.4013580000028</v>
      </c>
      <c r="E18" s="43">
        <v>2911.0315970000006</v>
      </c>
      <c r="F18" s="57">
        <f t="shared" si="2"/>
        <v>2.2229415234020165</v>
      </c>
      <c r="G18" s="116">
        <f t="shared" si="3"/>
        <v>-1638.5592169999986</v>
      </c>
      <c r="H18" s="116">
        <f t="shared" si="4"/>
        <v>-36.01552939569477</v>
      </c>
      <c r="I18" s="116"/>
      <c r="J18" s="43">
        <v>8812.4693530000004</v>
      </c>
      <c r="K18" s="43">
        <v>7598.432955000002</v>
      </c>
      <c r="L18" s="57">
        <f t="shared" si="5"/>
        <v>2.7353966282773907</v>
      </c>
    </row>
    <row r="19" spans="1:12" ht="11.45" customHeight="1" x14ac:dyDescent="0.2">
      <c r="A19" s="69" t="s">
        <v>15</v>
      </c>
      <c r="B19" s="41" t="s">
        <v>142</v>
      </c>
      <c r="C19" s="43">
        <v>3291.5262250000005</v>
      </c>
      <c r="D19" s="43">
        <v>3216.6436240000003</v>
      </c>
      <c r="E19" s="43">
        <v>2602.95766</v>
      </c>
      <c r="F19" s="57">
        <f t="shared" si="2"/>
        <v>1.9876880319795949</v>
      </c>
      <c r="G19" s="116">
        <f t="shared" si="3"/>
        <v>-688.56856500000049</v>
      </c>
      <c r="H19" s="116">
        <f t="shared" si="4"/>
        <v>-20.919431228289863</v>
      </c>
      <c r="I19" s="59"/>
      <c r="J19" s="43">
        <v>7413.4016990000027</v>
      </c>
      <c r="K19" s="43">
        <v>5819.6012840000021</v>
      </c>
      <c r="L19" s="57">
        <f t="shared" si="5"/>
        <v>2.0950264119521176</v>
      </c>
    </row>
    <row r="20" spans="1:12" ht="11.45" customHeight="1" x14ac:dyDescent="0.2">
      <c r="A20" s="69" t="s">
        <v>16</v>
      </c>
      <c r="B20" s="41" t="s">
        <v>148</v>
      </c>
      <c r="C20" s="43">
        <v>1760.801189999999</v>
      </c>
      <c r="D20" s="43">
        <v>3026.9334580000004</v>
      </c>
      <c r="E20" s="43">
        <v>2114.747788000001</v>
      </c>
      <c r="F20" s="57">
        <f t="shared" si="2"/>
        <v>1.614877926544116</v>
      </c>
      <c r="G20" s="116">
        <f t="shared" si="3"/>
        <v>353.94659800000204</v>
      </c>
      <c r="H20" s="116">
        <f t="shared" si="4"/>
        <v>20.10145154433944</v>
      </c>
      <c r="I20" s="59"/>
      <c r="J20" s="43">
        <v>3123.9606230000009</v>
      </c>
      <c r="K20" s="43">
        <v>5141.6812460000019</v>
      </c>
      <c r="L20" s="57">
        <f t="shared" si="5"/>
        <v>1.850978698802705</v>
      </c>
    </row>
    <row r="21" spans="1:12" ht="11.45" customHeight="1" x14ac:dyDescent="0.2">
      <c r="A21" s="69" t="s">
        <v>17</v>
      </c>
      <c r="B21" s="41" t="s">
        <v>147</v>
      </c>
      <c r="C21" s="43">
        <v>1801.728961</v>
      </c>
      <c r="D21" s="43">
        <v>2218.9107170000011</v>
      </c>
      <c r="E21" s="43">
        <v>1965.1572819999997</v>
      </c>
      <c r="F21" s="57">
        <f t="shared" si="2"/>
        <v>1.5006466184274965</v>
      </c>
      <c r="G21" s="116">
        <f t="shared" si="3"/>
        <v>163.42832099999964</v>
      </c>
      <c r="H21" s="116">
        <f t="shared" si="4"/>
        <v>9.0706385109829863</v>
      </c>
      <c r="I21" s="59"/>
      <c r="J21" s="43">
        <v>4171.3176489999978</v>
      </c>
      <c r="K21" s="43">
        <v>4184.067998999999</v>
      </c>
      <c r="L21" s="57">
        <f t="shared" si="5"/>
        <v>1.5062428746465029</v>
      </c>
    </row>
    <row r="22" spans="1:12" ht="11.45" customHeight="1" x14ac:dyDescent="0.2">
      <c r="A22" s="69" t="s">
        <v>18</v>
      </c>
      <c r="B22" s="41" t="s">
        <v>149</v>
      </c>
      <c r="C22" s="43">
        <v>1759.0153870000001</v>
      </c>
      <c r="D22" s="43">
        <v>1923.5879180000002</v>
      </c>
      <c r="E22" s="43">
        <v>1534.8606589999993</v>
      </c>
      <c r="F22" s="57">
        <f t="shared" si="2"/>
        <v>1.17206061763241</v>
      </c>
      <c r="G22" s="116">
        <f t="shared" si="3"/>
        <v>-224.15472800000089</v>
      </c>
      <c r="H22" s="116">
        <f t="shared" si="4"/>
        <v>-12.743193132738689</v>
      </c>
      <c r="I22" s="59"/>
      <c r="J22" s="43">
        <v>3710.7816860000016</v>
      </c>
      <c r="K22" s="43">
        <v>3458.4485770000001</v>
      </c>
      <c r="L22" s="57">
        <f t="shared" si="5"/>
        <v>1.2450236295592263</v>
      </c>
    </row>
    <row r="23" spans="1:12" ht="11.45" customHeight="1" x14ac:dyDescent="0.2">
      <c r="A23" s="69" t="s">
        <v>19</v>
      </c>
      <c r="B23" s="41" t="s">
        <v>150</v>
      </c>
      <c r="C23" s="43">
        <v>1331.2921260000003</v>
      </c>
      <c r="D23" s="43">
        <v>1405.5583400000005</v>
      </c>
      <c r="E23" s="43">
        <v>1074.4007190000004</v>
      </c>
      <c r="F23" s="57">
        <f t="shared" si="2"/>
        <v>0.82044110187584562</v>
      </c>
      <c r="G23" s="116">
        <f t="shared" si="3"/>
        <v>-256.89140699999984</v>
      </c>
      <c r="H23" s="116">
        <f t="shared" si="4"/>
        <v>-19.2963964845083</v>
      </c>
      <c r="I23" s="59"/>
      <c r="J23" s="43">
        <v>2532.4371210000008</v>
      </c>
      <c r="K23" s="43">
        <v>2479.9590590000012</v>
      </c>
      <c r="L23" s="57">
        <f t="shared" si="5"/>
        <v>0.89277245564043684</v>
      </c>
    </row>
    <row r="24" spans="1:12" ht="11.45" customHeight="1" x14ac:dyDescent="0.2">
      <c r="A24" s="69" t="s">
        <v>20</v>
      </c>
      <c r="B24" s="41" t="s">
        <v>151</v>
      </c>
      <c r="C24" s="43">
        <v>1028.0762289999996</v>
      </c>
      <c r="D24" s="43">
        <v>517.97499200000004</v>
      </c>
      <c r="E24" s="43">
        <v>1229.5899289999995</v>
      </c>
      <c r="F24" s="57">
        <f t="shared" si="2"/>
        <v>0.93894772998956089</v>
      </c>
      <c r="G24" s="116">
        <f t="shared" si="3"/>
        <v>201.51369999999997</v>
      </c>
      <c r="H24" s="116">
        <f t="shared" si="4"/>
        <v>19.601046529011814</v>
      </c>
      <c r="I24" s="59"/>
      <c r="J24" s="43">
        <v>1928.0671980000002</v>
      </c>
      <c r="K24" s="43">
        <v>1747.5649210000008</v>
      </c>
      <c r="L24" s="57">
        <f t="shared" si="5"/>
        <v>0.62911434777530983</v>
      </c>
    </row>
    <row r="25" spans="1:12" ht="11.45" customHeight="1" x14ac:dyDescent="0.2">
      <c r="A25" s="69" t="s">
        <v>21</v>
      </c>
      <c r="B25" s="41" t="s">
        <v>152</v>
      </c>
      <c r="C25" s="43">
        <v>648.47499199999982</v>
      </c>
      <c r="D25" s="43">
        <v>869.39191000000051</v>
      </c>
      <c r="E25" s="43">
        <v>795.39915099999985</v>
      </c>
      <c r="F25" s="57">
        <f t="shared" si="2"/>
        <v>0.60738804836703741</v>
      </c>
      <c r="G25" s="116">
        <f t="shared" si="3"/>
        <v>146.92415900000003</v>
      </c>
      <c r="H25" s="116">
        <f t="shared" si="4"/>
        <v>22.656873559127177</v>
      </c>
      <c r="I25" s="59"/>
      <c r="J25" s="43">
        <v>1294.9932330000001</v>
      </c>
      <c r="K25" s="43">
        <v>1664.7910609999994</v>
      </c>
      <c r="L25" s="57">
        <f t="shared" si="5"/>
        <v>0.59931618558918209</v>
      </c>
    </row>
    <row r="26" spans="1:12" ht="11.45" customHeight="1" x14ac:dyDescent="0.2">
      <c r="A26" s="69" t="s">
        <v>22</v>
      </c>
      <c r="B26" s="41" t="s">
        <v>156</v>
      </c>
      <c r="C26" s="43">
        <v>587.39667199999997</v>
      </c>
      <c r="D26" s="43">
        <v>500.73717000000005</v>
      </c>
      <c r="E26" s="43">
        <v>452.80215899999985</v>
      </c>
      <c r="F26" s="57">
        <f t="shared" si="2"/>
        <v>0.3457718295344156</v>
      </c>
      <c r="G26" s="116">
        <f t="shared" si="3"/>
        <v>-134.59451300000012</v>
      </c>
      <c r="H26" s="116">
        <f t="shared" si="4"/>
        <v>-22.913734349519796</v>
      </c>
      <c r="I26" s="59"/>
      <c r="J26" s="43">
        <v>1271.8969139999995</v>
      </c>
      <c r="K26" s="43">
        <v>953.5393289999995</v>
      </c>
      <c r="L26" s="57">
        <f t="shared" si="5"/>
        <v>0.34326923471242016</v>
      </c>
    </row>
    <row r="27" spans="1:12" ht="11.45" customHeight="1" x14ac:dyDescent="0.2">
      <c r="A27" s="69" t="s">
        <v>23</v>
      </c>
      <c r="B27" s="41" t="s">
        <v>157</v>
      </c>
      <c r="C27" s="43">
        <v>274.60765800000001</v>
      </c>
      <c r="D27" s="43">
        <v>519.55922400000031</v>
      </c>
      <c r="E27" s="43">
        <v>356.58829399999979</v>
      </c>
      <c r="F27" s="57">
        <f t="shared" si="2"/>
        <v>0.27230035095070304</v>
      </c>
      <c r="G27" s="116">
        <f t="shared" si="3"/>
        <v>81.980635999999777</v>
      </c>
      <c r="H27" s="116">
        <f t="shared" si="4"/>
        <v>29.853732629699557</v>
      </c>
      <c r="I27" s="59"/>
      <c r="J27" s="43">
        <v>572.51953600000002</v>
      </c>
      <c r="K27" s="43">
        <v>876.14751799999965</v>
      </c>
      <c r="L27" s="57">
        <f t="shared" si="5"/>
        <v>0.31540858237536462</v>
      </c>
    </row>
    <row r="28" spans="1:12" ht="11.45" customHeight="1" x14ac:dyDescent="0.2">
      <c r="A28" s="69" t="s">
        <v>24</v>
      </c>
      <c r="B28" s="41" t="s">
        <v>158</v>
      </c>
      <c r="C28" s="43">
        <v>399.25793799999997</v>
      </c>
      <c r="D28" s="43">
        <v>479.435743</v>
      </c>
      <c r="E28" s="43">
        <v>382.44901599999997</v>
      </c>
      <c r="F28" s="57">
        <f t="shared" si="2"/>
        <v>0.29204828938538036</v>
      </c>
      <c r="G28" s="116">
        <f t="shared" si="3"/>
        <v>-16.808921999999995</v>
      </c>
      <c r="H28" s="116">
        <f t="shared" si="4"/>
        <v>-4.2100407781998808</v>
      </c>
      <c r="I28" s="59"/>
      <c r="J28" s="43">
        <v>1133.9476109999994</v>
      </c>
      <c r="K28" s="43">
        <v>861.88475899999992</v>
      </c>
      <c r="L28" s="57">
        <f t="shared" si="5"/>
        <v>0.31027406278302422</v>
      </c>
    </row>
    <row r="29" spans="1:12" ht="11.45" customHeight="1" x14ac:dyDescent="0.2">
      <c r="A29" s="69" t="s">
        <v>25</v>
      </c>
      <c r="B29" s="41" t="s">
        <v>153</v>
      </c>
      <c r="C29" s="43">
        <v>543.730639</v>
      </c>
      <c r="D29" s="43">
        <v>518.39823100000012</v>
      </c>
      <c r="E29" s="43">
        <v>295.63265599999988</v>
      </c>
      <c r="F29" s="57">
        <f t="shared" si="2"/>
        <v>0.2257529967635126</v>
      </c>
      <c r="G29" s="116">
        <f t="shared" si="3"/>
        <v>-248.09798300000011</v>
      </c>
      <c r="H29" s="116">
        <f t="shared" si="4"/>
        <v>-45.62883994477275</v>
      </c>
      <c r="I29" s="59"/>
      <c r="J29" s="43">
        <v>1049.0633519999999</v>
      </c>
      <c r="K29" s="43">
        <v>814.03088700000023</v>
      </c>
      <c r="L29" s="57">
        <f t="shared" si="5"/>
        <v>0.29304691596287874</v>
      </c>
    </row>
    <row r="30" spans="1:12" ht="11.45" customHeight="1" x14ac:dyDescent="0.2">
      <c r="A30" s="69" t="s">
        <v>26</v>
      </c>
      <c r="B30" s="41" t="s">
        <v>169</v>
      </c>
      <c r="C30" s="43">
        <v>376.53293500000001</v>
      </c>
      <c r="D30" s="43">
        <v>322.75305799999995</v>
      </c>
      <c r="E30" s="43">
        <v>490.1868859999999</v>
      </c>
      <c r="F30" s="57">
        <f t="shared" si="2"/>
        <v>0.37431980616063726</v>
      </c>
      <c r="G30" s="116">
        <f t="shared" si="3"/>
        <v>113.65395099999989</v>
      </c>
      <c r="H30" s="116">
        <f t="shared" si="4"/>
        <v>30.184331949607511</v>
      </c>
      <c r="I30" s="59"/>
      <c r="J30" s="43">
        <v>638.0408979999994</v>
      </c>
      <c r="K30" s="43">
        <v>812.93994400000008</v>
      </c>
      <c r="L30" s="57">
        <f t="shared" si="5"/>
        <v>0.2926541821161085</v>
      </c>
    </row>
    <row r="31" spans="1:12" ht="11.45" customHeight="1" x14ac:dyDescent="0.2">
      <c r="A31" s="69" t="s">
        <v>27</v>
      </c>
      <c r="B31" s="41" t="s">
        <v>176</v>
      </c>
      <c r="C31" s="43">
        <v>342.45150699999999</v>
      </c>
      <c r="D31" s="43">
        <v>342.94755100000003</v>
      </c>
      <c r="E31" s="43">
        <v>419.12666399999995</v>
      </c>
      <c r="F31" s="57">
        <f t="shared" si="2"/>
        <v>0.32005632159085251</v>
      </c>
      <c r="G31" s="116">
        <f t="shared" si="3"/>
        <v>76.675156999999956</v>
      </c>
      <c r="H31" s="116">
        <f t="shared" si="4"/>
        <v>22.390077261362425</v>
      </c>
      <c r="I31" s="59"/>
      <c r="J31" s="43">
        <v>597.96284099999968</v>
      </c>
      <c r="K31" s="43">
        <v>762.07421500000032</v>
      </c>
      <c r="L31" s="57">
        <f t="shared" si="5"/>
        <v>0.27434278232808851</v>
      </c>
    </row>
    <row r="32" spans="1:12" ht="11.45" customHeight="1" x14ac:dyDescent="0.2">
      <c r="A32" s="69" t="s">
        <v>28</v>
      </c>
      <c r="B32" s="41" t="s">
        <v>155</v>
      </c>
      <c r="C32" s="43">
        <v>262.84637499999997</v>
      </c>
      <c r="D32" s="43">
        <v>465.28553799999997</v>
      </c>
      <c r="E32" s="43">
        <v>252.67112400000002</v>
      </c>
      <c r="F32" s="57">
        <f t="shared" si="2"/>
        <v>0.19294642280183391</v>
      </c>
      <c r="G32" s="116">
        <f t="shared" si="3"/>
        <v>-10.175250999999946</v>
      </c>
      <c r="H32" s="116">
        <f t="shared" si="4"/>
        <v>-3.8711779837176552</v>
      </c>
      <c r="I32" s="59"/>
      <c r="J32" s="43">
        <v>516.238024</v>
      </c>
      <c r="K32" s="43">
        <v>717.95666200000016</v>
      </c>
      <c r="L32" s="57">
        <f t="shared" si="5"/>
        <v>0.25846069105496106</v>
      </c>
    </row>
    <row r="33" spans="1:12" ht="11.45" customHeight="1" x14ac:dyDescent="0.2">
      <c r="A33" s="69" t="s">
        <v>29</v>
      </c>
      <c r="B33" s="41" t="s">
        <v>172</v>
      </c>
      <c r="C33" s="43">
        <v>177.80426899999995</v>
      </c>
      <c r="D33" s="43">
        <v>293.69258999999994</v>
      </c>
      <c r="E33" s="43">
        <v>386.00575200000003</v>
      </c>
      <c r="F33" s="57">
        <f t="shared" si="2"/>
        <v>0.29476430804705583</v>
      </c>
      <c r="G33" s="116">
        <f t="shared" si="3"/>
        <v>208.20148300000008</v>
      </c>
      <c r="H33" s="116">
        <f t="shared" si="4"/>
        <v>117.09588536369739</v>
      </c>
      <c r="I33" s="59"/>
      <c r="J33" s="43">
        <v>328.46748000000019</v>
      </c>
      <c r="K33" s="43">
        <v>679.69834200000003</v>
      </c>
      <c r="L33" s="57">
        <f t="shared" si="5"/>
        <v>0.24468789340690209</v>
      </c>
    </row>
    <row r="34" spans="1:12" ht="11.45" customHeight="1" x14ac:dyDescent="0.2">
      <c r="A34" s="69" t="s">
        <v>30</v>
      </c>
      <c r="B34" s="41" t="s">
        <v>154</v>
      </c>
      <c r="C34" s="43">
        <v>501.17319300000014</v>
      </c>
      <c r="D34" s="43">
        <v>342.2295640000001</v>
      </c>
      <c r="E34" s="43">
        <v>235.61280100000002</v>
      </c>
      <c r="F34" s="57">
        <f t="shared" si="2"/>
        <v>0.17992023148347716</v>
      </c>
      <c r="G34" s="116">
        <f t="shared" si="3"/>
        <v>-265.56039200000009</v>
      </c>
      <c r="H34" s="116">
        <f t="shared" si="4"/>
        <v>-52.987748688306247</v>
      </c>
      <c r="I34" s="59"/>
      <c r="J34" s="43">
        <v>869.08614600000021</v>
      </c>
      <c r="K34" s="43">
        <v>577.84236499999997</v>
      </c>
      <c r="L34" s="57">
        <f t="shared" si="5"/>
        <v>0.2080202676338325</v>
      </c>
    </row>
    <row r="35" spans="1:12" ht="11.45" customHeight="1" x14ac:dyDescent="0.2">
      <c r="A35" s="69" t="s">
        <v>31</v>
      </c>
      <c r="B35" s="41" t="s">
        <v>184</v>
      </c>
      <c r="C35" s="43">
        <v>442.46826900000002</v>
      </c>
      <c r="D35" s="43">
        <v>252.075751</v>
      </c>
      <c r="E35" s="43">
        <v>321.12004699999994</v>
      </c>
      <c r="F35" s="57">
        <f t="shared" si="2"/>
        <v>0.24521584966949672</v>
      </c>
      <c r="G35" s="116">
        <f t="shared" si="3"/>
        <v>-121.34822200000008</v>
      </c>
      <c r="H35" s="116">
        <f t="shared" si="4"/>
        <v>-27.42529363162086</v>
      </c>
      <c r="I35" s="59"/>
      <c r="J35" s="43">
        <v>973.30163899999991</v>
      </c>
      <c r="K35" s="43">
        <v>573.1957980000002</v>
      </c>
      <c r="L35" s="57">
        <f t="shared" si="5"/>
        <v>0.20634752750700136</v>
      </c>
    </row>
    <row r="36" spans="1:12" ht="11.45" customHeight="1" x14ac:dyDescent="0.2">
      <c r="A36" s="69" t="s">
        <v>32</v>
      </c>
      <c r="B36" s="41" t="s">
        <v>175</v>
      </c>
      <c r="C36" s="43">
        <v>86.406582</v>
      </c>
      <c r="D36" s="43">
        <v>370.92638699999998</v>
      </c>
      <c r="E36" s="43">
        <v>171.47290900000004</v>
      </c>
      <c r="F36" s="57">
        <f t="shared" si="2"/>
        <v>0.13094129584421524</v>
      </c>
      <c r="G36" s="116">
        <f t="shared" si="3"/>
        <v>85.066327000000044</v>
      </c>
      <c r="H36" s="116">
        <f t="shared" si="4"/>
        <v>98.44889709906596</v>
      </c>
      <c r="I36" s="59"/>
      <c r="J36" s="43">
        <v>422.98843799999997</v>
      </c>
      <c r="K36" s="43">
        <v>542.39929600000005</v>
      </c>
      <c r="L36" s="57">
        <f t="shared" si="5"/>
        <v>0.19526094580884934</v>
      </c>
    </row>
    <row r="37" spans="1:12" x14ac:dyDescent="0.2">
      <c r="A37" s="70"/>
      <c r="B37" s="35" t="s">
        <v>107</v>
      </c>
      <c r="C37" s="65">
        <f>SUM(C7:C36)</f>
        <v>113505.14919199997</v>
      </c>
      <c r="D37" s="65">
        <f>SUM(D7:D36)</f>
        <v>143052.888947</v>
      </c>
      <c r="E37" s="65">
        <f>SUM(E7:E36)</f>
        <v>127374.33841099999</v>
      </c>
      <c r="F37" s="68">
        <f>E37/E$5*100</f>
        <v>97.26644882916132</v>
      </c>
      <c r="G37" s="71">
        <f t="shared" ref="G37" si="6">E37-C37</f>
        <v>13869.189219000022</v>
      </c>
      <c r="H37" s="71">
        <f>(G37/C37)*100</f>
        <v>12.218995629475412</v>
      </c>
      <c r="I37" s="67"/>
      <c r="J37" s="65">
        <f>SUM(J7:J36)</f>
        <v>231593.30398400006</v>
      </c>
      <c r="K37" s="65">
        <f t="shared" ref="K37" si="7">SUM(K7:K36)</f>
        <v>270427.22735799995</v>
      </c>
      <c r="L37" s="68">
        <f>K37/K$5*100</f>
        <v>97.352405461801723</v>
      </c>
    </row>
    <row r="38" spans="1:12" x14ac:dyDescent="0.2">
      <c r="A38" s="70"/>
      <c r="B38" s="35" t="s">
        <v>33</v>
      </c>
      <c r="C38" s="79">
        <f>C5-C37</f>
        <v>4736.7191870000388</v>
      </c>
      <c r="D38" s="79">
        <f t="shared" ref="D38" si="8">D5-D37</f>
        <v>3774.8392340000137</v>
      </c>
      <c r="E38" s="79">
        <f>E5-E37</f>
        <v>3579.6955280000111</v>
      </c>
      <c r="F38" s="71">
        <f>E38/E$5*100</f>
        <v>2.7335511708386755</v>
      </c>
      <c r="G38" s="71">
        <f>E38-C38</f>
        <v>-1157.0236590000277</v>
      </c>
      <c r="H38" s="71">
        <f>(G38/C38)*100</f>
        <v>-24.426688881525589</v>
      </c>
      <c r="I38" s="67"/>
      <c r="J38" s="79">
        <f>J5-J37</f>
        <v>9462.6114629999502</v>
      </c>
      <c r="K38" s="79">
        <f>K5-K37</f>
        <v>7354.534762000083</v>
      </c>
      <c r="L38" s="71">
        <f>K38/K$5*100</f>
        <v>2.6475945381982884</v>
      </c>
    </row>
    <row r="39" spans="1:12" ht="6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2" ht="12.75" x14ac:dyDescent="0.2">
      <c r="A40" s="93" t="s">
        <v>124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12" ht="3" customHeight="1" x14ac:dyDescent="0.2">
      <c r="A41" s="41"/>
      <c r="B41" s="109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12" x14ac:dyDescent="0.2">
      <c r="A42" s="12"/>
      <c r="B42" s="13"/>
      <c r="C42" s="147" t="s">
        <v>121</v>
      </c>
      <c r="D42" s="147"/>
      <c r="E42" s="147"/>
      <c r="F42" s="13"/>
      <c r="G42" s="148" t="s">
        <v>106</v>
      </c>
      <c r="H42" s="148"/>
      <c r="I42" s="14"/>
      <c r="J42" s="147" t="s">
        <v>121</v>
      </c>
      <c r="K42" s="147"/>
      <c r="L42" s="147"/>
    </row>
    <row r="43" spans="1:12" ht="21.95" customHeight="1" x14ac:dyDescent="0.2">
      <c r="A43" s="72" t="s">
        <v>118</v>
      </c>
      <c r="B43" s="73" t="s">
        <v>1</v>
      </c>
      <c r="C43" s="17" t="s">
        <v>183</v>
      </c>
      <c r="D43" s="17" t="s">
        <v>174</v>
      </c>
      <c r="E43" s="17" t="s">
        <v>180</v>
      </c>
      <c r="F43" s="18" t="s">
        <v>116</v>
      </c>
      <c r="G43" s="19" t="s">
        <v>122</v>
      </c>
      <c r="H43" s="20" t="s">
        <v>2</v>
      </c>
      <c r="I43" s="20"/>
      <c r="J43" s="17" t="s">
        <v>181</v>
      </c>
      <c r="K43" s="17" t="s">
        <v>182</v>
      </c>
      <c r="L43" s="18" t="s">
        <v>116</v>
      </c>
    </row>
    <row r="44" spans="1:12" ht="12.95" customHeight="1" x14ac:dyDescent="0.2">
      <c r="A44" s="81"/>
      <c r="B44" s="81" t="s">
        <v>56</v>
      </c>
      <c r="C44" s="82">
        <v>105624.93919999999</v>
      </c>
      <c r="D44" s="82">
        <v>124869.232122</v>
      </c>
      <c r="E44" s="82">
        <v>114242.177037</v>
      </c>
      <c r="F44" s="84">
        <f>E44/E$44*100</f>
        <v>100</v>
      </c>
      <c r="G44" s="84">
        <f>E44-C44</f>
        <v>8617.2378370000079</v>
      </c>
      <c r="H44" s="84">
        <f t="shared" ref="H44" si="9">(G44/C44)*100</f>
        <v>8.1583363761122136</v>
      </c>
      <c r="I44" s="86"/>
      <c r="J44" s="82">
        <v>224780.060982</v>
      </c>
      <c r="K44" s="82">
        <v>239111.409159</v>
      </c>
      <c r="L44" s="84">
        <f>K44/K$44*100</f>
        <v>100</v>
      </c>
    </row>
    <row r="45" spans="1:12" ht="2.1" customHeight="1" x14ac:dyDescent="0.2">
      <c r="A45" s="117"/>
      <c r="B45" s="118"/>
      <c r="C45" s="112"/>
      <c r="D45" s="112"/>
      <c r="E45" s="112"/>
      <c r="F45" s="113"/>
      <c r="G45" s="114"/>
      <c r="H45" s="115"/>
      <c r="I45" s="115"/>
      <c r="J45" s="112"/>
      <c r="K45" s="112"/>
      <c r="L45" s="113"/>
    </row>
    <row r="46" spans="1:12" ht="11.45" customHeight="1" x14ac:dyDescent="0.2">
      <c r="A46" s="69" t="s">
        <v>3</v>
      </c>
      <c r="B46" s="41" t="s">
        <v>136</v>
      </c>
      <c r="C46" s="43">
        <v>22244.466386000004</v>
      </c>
      <c r="D46" s="43">
        <v>33058.562517000013</v>
      </c>
      <c r="E46" s="43">
        <v>28315.370488999997</v>
      </c>
      <c r="F46" s="57">
        <f>E46/E$44*100</f>
        <v>24.785391195608433</v>
      </c>
      <c r="G46" s="116">
        <f t="shared" ref="G46:G76" si="10">E46-C46</f>
        <v>6070.9041029999935</v>
      </c>
      <c r="H46" s="116">
        <f t="shared" ref="H46:H75" si="11">(G46/C46)*100</f>
        <v>27.291749766678318</v>
      </c>
      <c r="I46" s="59"/>
      <c r="J46" s="43">
        <v>50352.964749999999</v>
      </c>
      <c r="K46" s="43">
        <v>61373.933006000028</v>
      </c>
      <c r="L46" s="57">
        <f>K46/K$44*100</f>
        <v>25.667505043721562</v>
      </c>
    </row>
    <row r="47" spans="1:12" ht="11.45" customHeight="1" x14ac:dyDescent="0.2">
      <c r="A47" s="69" t="s">
        <v>4</v>
      </c>
      <c r="B47" s="41" t="s">
        <v>135</v>
      </c>
      <c r="C47" s="43">
        <v>12122.009589999998</v>
      </c>
      <c r="D47" s="43">
        <v>14424.174258000001</v>
      </c>
      <c r="E47" s="43">
        <v>11447.681266000001</v>
      </c>
      <c r="F47" s="57">
        <f t="shared" ref="F47:F75" si="12">E47/E$44*100</f>
        <v>10.020538441150681</v>
      </c>
      <c r="G47" s="116">
        <f t="shared" si="10"/>
        <v>-674.32832399999643</v>
      </c>
      <c r="H47" s="116">
        <f t="shared" si="11"/>
        <v>-5.5628426870432506</v>
      </c>
      <c r="I47" s="59"/>
      <c r="J47" s="43">
        <v>25006.158498000004</v>
      </c>
      <c r="K47" s="43">
        <v>25871.855524000006</v>
      </c>
      <c r="L47" s="57">
        <f t="shared" ref="L47:L75" si="13">K47/K$44*100</f>
        <v>10.820000440378905</v>
      </c>
    </row>
    <row r="48" spans="1:12" ht="11.45" customHeight="1" x14ac:dyDescent="0.2">
      <c r="A48" s="69" t="s">
        <v>5</v>
      </c>
      <c r="B48" s="41" t="s">
        <v>146</v>
      </c>
      <c r="C48" s="43">
        <v>9194.1209280000039</v>
      </c>
      <c r="D48" s="43">
        <v>12885.784434999998</v>
      </c>
      <c r="E48" s="43">
        <v>12544.076256999993</v>
      </c>
      <c r="F48" s="57">
        <f t="shared" si="12"/>
        <v>10.980249661153866</v>
      </c>
      <c r="G48" s="116">
        <f t="shared" si="10"/>
        <v>3349.9553289999894</v>
      </c>
      <c r="H48" s="116">
        <f t="shared" si="11"/>
        <v>36.435841503867458</v>
      </c>
      <c r="I48" s="59"/>
      <c r="J48" s="43">
        <v>24111.252790999992</v>
      </c>
      <c r="K48" s="43">
        <v>25429.860691999991</v>
      </c>
      <c r="L48" s="57">
        <f t="shared" si="13"/>
        <v>10.635151531012935</v>
      </c>
    </row>
    <row r="49" spans="1:12" ht="11.45" customHeight="1" x14ac:dyDescent="0.2">
      <c r="A49" s="69" t="s">
        <v>6</v>
      </c>
      <c r="B49" s="41" t="s">
        <v>137</v>
      </c>
      <c r="C49" s="43">
        <v>9877.6764860000003</v>
      </c>
      <c r="D49" s="43">
        <v>8523.1639149999992</v>
      </c>
      <c r="E49" s="43">
        <v>8103.712129999999</v>
      </c>
      <c r="F49" s="57">
        <f t="shared" si="12"/>
        <v>7.0934503702388501</v>
      </c>
      <c r="G49" s="116">
        <f t="shared" si="10"/>
        <v>-1773.9643560000013</v>
      </c>
      <c r="H49" s="116">
        <f t="shared" si="11"/>
        <v>-17.959328375598322</v>
      </c>
      <c r="I49" s="59"/>
      <c r="J49" s="43">
        <v>21095.611594999995</v>
      </c>
      <c r="K49" s="43">
        <v>16626.876044999997</v>
      </c>
      <c r="L49" s="57">
        <f t="shared" si="13"/>
        <v>6.9536104962451857</v>
      </c>
    </row>
    <row r="50" spans="1:12" ht="11.45" customHeight="1" x14ac:dyDescent="0.2">
      <c r="A50" s="69" t="s">
        <v>7</v>
      </c>
      <c r="B50" s="41" t="s">
        <v>168</v>
      </c>
      <c r="C50" s="43">
        <v>7251.8986040000009</v>
      </c>
      <c r="D50" s="43">
        <v>8206.7348759999986</v>
      </c>
      <c r="E50" s="43">
        <v>7902.2410799999989</v>
      </c>
      <c r="F50" s="57">
        <f t="shared" si="12"/>
        <v>6.9170960191354496</v>
      </c>
      <c r="G50" s="116">
        <f t="shared" si="10"/>
        <v>650.34247599999799</v>
      </c>
      <c r="H50" s="116">
        <f t="shared" si="11"/>
        <v>8.9678925687306528</v>
      </c>
      <c r="I50" s="59"/>
      <c r="J50" s="43">
        <v>14691.703154000003</v>
      </c>
      <c r="K50" s="43">
        <v>16108.975955999995</v>
      </c>
      <c r="L50" s="57">
        <f t="shared" si="13"/>
        <v>6.7370168628332312</v>
      </c>
    </row>
    <row r="51" spans="1:12" ht="11.45" customHeight="1" x14ac:dyDescent="0.2">
      <c r="A51" s="69" t="s">
        <v>8</v>
      </c>
      <c r="B51" s="41" t="s">
        <v>141</v>
      </c>
      <c r="C51" s="43">
        <v>4177.4310140000007</v>
      </c>
      <c r="D51" s="43">
        <v>4885.4179679999979</v>
      </c>
      <c r="E51" s="43">
        <v>7802.3826310000004</v>
      </c>
      <c r="F51" s="57">
        <f t="shared" si="12"/>
        <v>6.8296865775527165</v>
      </c>
      <c r="G51" s="116">
        <f t="shared" si="10"/>
        <v>3624.9516169999997</v>
      </c>
      <c r="H51" s="116">
        <f t="shared" si="11"/>
        <v>86.774661385228057</v>
      </c>
      <c r="I51" s="59"/>
      <c r="J51" s="43">
        <v>9250.0648320000055</v>
      </c>
      <c r="K51" s="43">
        <v>12687.800598999997</v>
      </c>
      <c r="L51" s="57">
        <f t="shared" si="13"/>
        <v>5.3062296958666204</v>
      </c>
    </row>
    <row r="52" spans="1:12" ht="11.45" customHeight="1" x14ac:dyDescent="0.2">
      <c r="A52" s="69" t="s">
        <v>9</v>
      </c>
      <c r="B52" s="41" t="s">
        <v>139</v>
      </c>
      <c r="C52" s="43">
        <v>5212.7914829999991</v>
      </c>
      <c r="D52" s="43">
        <v>5322.8379109999978</v>
      </c>
      <c r="E52" s="43">
        <v>5564.9206840000006</v>
      </c>
      <c r="F52" s="57">
        <f t="shared" si="12"/>
        <v>4.8711612718984432</v>
      </c>
      <c r="G52" s="116">
        <f t="shared" si="10"/>
        <v>352.12920100000156</v>
      </c>
      <c r="H52" s="116">
        <f t="shared" si="11"/>
        <v>6.7550985330675202</v>
      </c>
      <c r="I52" s="59"/>
      <c r="J52" s="43">
        <v>10219.636923999999</v>
      </c>
      <c r="K52" s="43">
        <v>10887.758594999999</v>
      </c>
      <c r="L52" s="57">
        <f t="shared" si="13"/>
        <v>4.5534249634069335</v>
      </c>
    </row>
    <row r="53" spans="1:12" ht="11.45" customHeight="1" x14ac:dyDescent="0.2">
      <c r="A53" s="69" t="s">
        <v>10</v>
      </c>
      <c r="B53" s="41" t="s">
        <v>140</v>
      </c>
      <c r="C53" s="43">
        <v>4289.3119349999997</v>
      </c>
      <c r="D53" s="43">
        <v>5081.9118959999987</v>
      </c>
      <c r="E53" s="43">
        <v>4368.4238969999997</v>
      </c>
      <c r="F53" s="57">
        <f t="shared" si="12"/>
        <v>3.8238276005412466</v>
      </c>
      <c r="G53" s="116">
        <f t="shared" si="10"/>
        <v>79.111961999999949</v>
      </c>
      <c r="H53" s="116">
        <f t="shared" si="11"/>
        <v>1.844397497753913</v>
      </c>
      <c r="I53" s="59"/>
      <c r="J53" s="43">
        <v>7869.1227530000015</v>
      </c>
      <c r="K53" s="43">
        <v>9450.3357929999984</v>
      </c>
      <c r="L53" s="57">
        <f t="shared" si="13"/>
        <v>3.9522730539034567</v>
      </c>
    </row>
    <row r="54" spans="1:12" ht="11.45" customHeight="1" x14ac:dyDescent="0.2">
      <c r="A54" s="69" t="s">
        <v>11</v>
      </c>
      <c r="B54" s="41" t="s">
        <v>143</v>
      </c>
      <c r="C54" s="43">
        <v>5078.6492730000018</v>
      </c>
      <c r="D54" s="43">
        <v>4652.0804139999982</v>
      </c>
      <c r="E54" s="43">
        <v>4545.5415149999999</v>
      </c>
      <c r="F54" s="57">
        <f t="shared" si="12"/>
        <v>3.9788645777713252</v>
      </c>
      <c r="G54" s="116">
        <f t="shared" si="10"/>
        <v>-533.10775800000192</v>
      </c>
      <c r="H54" s="116">
        <f t="shared" si="11"/>
        <v>-10.497038274215981</v>
      </c>
      <c r="I54" s="59"/>
      <c r="J54" s="43">
        <v>10247.443878000004</v>
      </c>
      <c r="K54" s="43">
        <v>9197.6219290000008</v>
      </c>
      <c r="L54" s="57">
        <f t="shared" si="13"/>
        <v>3.8465843019995472</v>
      </c>
    </row>
    <row r="55" spans="1:12" ht="11.45" customHeight="1" x14ac:dyDescent="0.2">
      <c r="A55" s="69" t="s">
        <v>12</v>
      </c>
      <c r="B55" s="41" t="s">
        <v>144</v>
      </c>
      <c r="C55" s="43">
        <v>2374.2017100000012</v>
      </c>
      <c r="D55" s="43">
        <v>2894.0855569999999</v>
      </c>
      <c r="E55" s="43">
        <v>3495.2852519999992</v>
      </c>
      <c r="F55" s="57">
        <f t="shared" si="12"/>
        <v>3.0595401301464777</v>
      </c>
      <c r="G55" s="116">
        <f t="shared" si="10"/>
        <v>1121.083541999998</v>
      </c>
      <c r="H55" s="116">
        <f t="shared" si="11"/>
        <v>47.219389038347444</v>
      </c>
      <c r="I55" s="59"/>
      <c r="J55" s="43">
        <v>4895.8797020000011</v>
      </c>
      <c r="K55" s="43">
        <v>6389.370809</v>
      </c>
      <c r="L55" s="57">
        <f t="shared" si="13"/>
        <v>2.6721313012510044</v>
      </c>
    </row>
    <row r="56" spans="1:12" ht="11.45" customHeight="1" x14ac:dyDescent="0.2">
      <c r="A56" s="69" t="s">
        <v>13</v>
      </c>
      <c r="B56" s="41" t="s">
        <v>142</v>
      </c>
      <c r="C56" s="43">
        <v>2820.8610370000001</v>
      </c>
      <c r="D56" s="43">
        <v>2718.2711130000012</v>
      </c>
      <c r="E56" s="43">
        <v>2574.9534759999997</v>
      </c>
      <c r="F56" s="57">
        <f t="shared" si="12"/>
        <v>2.2539429331480969</v>
      </c>
      <c r="G56" s="116">
        <f t="shared" si="10"/>
        <v>-245.90756100000044</v>
      </c>
      <c r="H56" s="116">
        <f t="shared" si="11"/>
        <v>-8.7174645533593669</v>
      </c>
      <c r="I56" s="59"/>
      <c r="J56" s="43">
        <v>4999.039119</v>
      </c>
      <c r="K56" s="43">
        <v>5293.224588999994</v>
      </c>
      <c r="L56" s="57">
        <f t="shared" si="13"/>
        <v>2.2137064089151015</v>
      </c>
    </row>
    <row r="57" spans="1:12" ht="11.45" customHeight="1" x14ac:dyDescent="0.2">
      <c r="A57" s="69" t="s">
        <v>14</v>
      </c>
      <c r="B57" s="41" t="s">
        <v>145</v>
      </c>
      <c r="C57" s="43">
        <v>2632.1054039999995</v>
      </c>
      <c r="D57" s="43">
        <v>2672.789119</v>
      </c>
      <c r="E57" s="43">
        <v>1825.0751269999998</v>
      </c>
      <c r="F57" s="57">
        <f t="shared" si="12"/>
        <v>1.5975493240197152</v>
      </c>
      <c r="G57" s="116">
        <f t="shared" si="10"/>
        <v>-807.03027699999961</v>
      </c>
      <c r="H57" s="116">
        <f t="shared" si="11"/>
        <v>-30.661016681686043</v>
      </c>
      <c r="I57" s="59"/>
      <c r="J57" s="43">
        <v>5064.0657619999993</v>
      </c>
      <c r="K57" s="43">
        <v>4497.8642460000001</v>
      </c>
      <c r="L57" s="57">
        <f t="shared" si="13"/>
        <v>1.8810747098266194</v>
      </c>
    </row>
    <row r="58" spans="1:12" ht="11.45" customHeight="1" x14ac:dyDescent="0.2">
      <c r="A58" s="69" t="s">
        <v>15</v>
      </c>
      <c r="B58" s="41" t="s">
        <v>138</v>
      </c>
      <c r="C58" s="43">
        <v>1451.3649420000004</v>
      </c>
      <c r="D58" s="43">
        <v>2007.2623669999996</v>
      </c>
      <c r="E58" s="43">
        <v>2059.3846440000011</v>
      </c>
      <c r="F58" s="57">
        <f t="shared" si="12"/>
        <v>1.8026482840335065</v>
      </c>
      <c r="G58" s="116">
        <f t="shared" si="10"/>
        <v>608.01970200000073</v>
      </c>
      <c r="H58" s="116">
        <f t="shared" si="11"/>
        <v>41.892957753419438</v>
      </c>
      <c r="I58" s="59"/>
      <c r="J58" s="43">
        <v>2825.9210579999999</v>
      </c>
      <c r="K58" s="43">
        <v>4066.6470110000018</v>
      </c>
      <c r="L58" s="57">
        <f t="shared" si="13"/>
        <v>1.7007331541824655</v>
      </c>
    </row>
    <row r="59" spans="1:12" ht="11.45" customHeight="1" x14ac:dyDescent="0.2">
      <c r="A59" s="69" t="s">
        <v>16</v>
      </c>
      <c r="B59" s="41" t="s">
        <v>173</v>
      </c>
      <c r="C59" s="43">
        <v>296.36049499999996</v>
      </c>
      <c r="D59" s="43">
        <v>2002.096965</v>
      </c>
      <c r="E59" s="43">
        <v>1441.3492029999995</v>
      </c>
      <c r="F59" s="57">
        <f t="shared" si="12"/>
        <v>1.2616611836215139</v>
      </c>
      <c r="G59" s="116">
        <f t="shared" si="10"/>
        <v>1144.9887079999996</v>
      </c>
      <c r="H59" s="116">
        <f t="shared" si="11"/>
        <v>386.34997825874188</v>
      </c>
      <c r="I59" s="59"/>
      <c r="J59" s="43">
        <v>542.54661400000009</v>
      </c>
      <c r="K59" s="43">
        <v>3443.4461679999995</v>
      </c>
      <c r="L59" s="57">
        <f t="shared" si="13"/>
        <v>1.4401011562397839</v>
      </c>
    </row>
    <row r="60" spans="1:12" ht="11.45" customHeight="1" x14ac:dyDescent="0.2">
      <c r="A60" s="69" t="s">
        <v>17</v>
      </c>
      <c r="B60" s="41" t="s">
        <v>150</v>
      </c>
      <c r="C60" s="43">
        <v>1409.9126489999999</v>
      </c>
      <c r="D60" s="43">
        <v>1952.9479039999999</v>
      </c>
      <c r="E60" s="43">
        <v>1426.9725970000006</v>
      </c>
      <c r="F60" s="57">
        <f t="shared" si="12"/>
        <v>1.2490768593615318</v>
      </c>
      <c r="G60" s="116">
        <f t="shared" si="10"/>
        <v>17.059948000000759</v>
      </c>
      <c r="H60" s="116">
        <f t="shared" si="11"/>
        <v>1.2100003508799473</v>
      </c>
      <c r="I60" s="59"/>
      <c r="J60" s="43">
        <v>2900.7345820000014</v>
      </c>
      <c r="K60" s="43">
        <v>3379.9205009999991</v>
      </c>
      <c r="L60" s="57">
        <f t="shared" si="13"/>
        <v>1.4135337635656191</v>
      </c>
    </row>
    <row r="61" spans="1:12" ht="11.45" customHeight="1" x14ac:dyDescent="0.2">
      <c r="A61" s="69" t="s">
        <v>18</v>
      </c>
      <c r="B61" s="41" t="s">
        <v>154</v>
      </c>
      <c r="C61" s="43">
        <v>3243.8812209999987</v>
      </c>
      <c r="D61" s="43">
        <v>1911.9593089999994</v>
      </c>
      <c r="E61" s="43">
        <v>1059.6940680000005</v>
      </c>
      <c r="F61" s="57">
        <f t="shared" si="12"/>
        <v>0.92758567412173332</v>
      </c>
      <c r="G61" s="116">
        <f t="shared" si="10"/>
        <v>-2184.187152999998</v>
      </c>
      <c r="H61" s="116">
        <f t="shared" si="11"/>
        <v>-67.332525582631348</v>
      </c>
      <c r="I61" s="116"/>
      <c r="J61" s="43">
        <v>6954.235271999999</v>
      </c>
      <c r="K61" s="43">
        <v>2971.6533769999996</v>
      </c>
      <c r="L61" s="57">
        <f t="shared" si="13"/>
        <v>1.2427902907066901</v>
      </c>
    </row>
    <row r="62" spans="1:12" ht="11.45" customHeight="1" x14ac:dyDescent="0.2">
      <c r="A62" s="69" t="s">
        <v>19</v>
      </c>
      <c r="B62" s="41" t="s">
        <v>157</v>
      </c>
      <c r="C62" s="43">
        <v>686.4767750000002</v>
      </c>
      <c r="D62" s="43">
        <v>1000.765408</v>
      </c>
      <c r="E62" s="43">
        <v>1341.550688</v>
      </c>
      <c r="F62" s="57">
        <f t="shared" si="12"/>
        <v>1.1743042042743175</v>
      </c>
      <c r="G62" s="116">
        <f t="shared" si="10"/>
        <v>655.07391299999983</v>
      </c>
      <c r="H62" s="116">
        <f t="shared" si="11"/>
        <v>95.425502632627243</v>
      </c>
      <c r="I62" s="59"/>
      <c r="J62" s="43">
        <v>1171.0961860000004</v>
      </c>
      <c r="K62" s="43">
        <v>2342.316096</v>
      </c>
      <c r="L62" s="57">
        <f t="shared" si="13"/>
        <v>0.97959194178076581</v>
      </c>
    </row>
    <row r="63" spans="1:12" ht="11.45" customHeight="1" x14ac:dyDescent="0.2">
      <c r="A63" s="69" t="s">
        <v>20</v>
      </c>
      <c r="B63" s="41" t="s">
        <v>155</v>
      </c>
      <c r="C63" s="43">
        <v>723.26387899999986</v>
      </c>
      <c r="D63" s="43">
        <v>1237.2353660000001</v>
      </c>
      <c r="E63" s="43">
        <v>1074.5236999999997</v>
      </c>
      <c r="F63" s="57">
        <f t="shared" si="12"/>
        <v>0.94056654719735444</v>
      </c>
      <c r="G63" s="116">
        <f t="shared" si="10"/>
        <v>351.25982099999987</v>
      </c>
      <c r="H63" s="116">
        <f t="shared" si="11"/>
        <v>48.565928867574478</v>
      </c>
      <c r="I63" s="59"/>
      <c r="J63" s="43">
        <v>1909.0405379999997</v>
      </c>
      <c r="K63" s="43">
        <v>2311.7590660000005</v>
      </c>
      <c r="L63" s="57">
        <f t="shared" si="13"/>
        <v>0.96681253066547257</v>
      </c>
    </row>
    <row r="64" spans="1:12" ht="11.45" customHeight="1" x14ac:dyDescent="0.2">
      <c r="A64" s="69" t="s">
        <v>21</v>
      </c>
      <c r="B64" s="41" t="s">
        <v>147</v>
      </c>
      <c r="C64" s="43">
        <v>838.25347999999985</v>
      </c>
      <c r="D64" s="43">
        <v>803.46813999999995</v>
      </c>
      <c r="E64" s="43">
        <v>784.85188500000027</v>
      </c>
      <c r="F64" s="57">
        <f t="shared" si="12"/>
        <v>0.68700711537194148</v>
      </c>
      <c r="G64" s="116">
        <f t="shared" si="10"/>
        <v>-53.401594999999588</v>
      </c>
      <c r="H64" s="116">
        <f t="shared" si="11"/>
        <v>-6.3705783839990264</v>
      </c>
      <c r="I64" s="59"/>
      <c r="J64" s="43">
        <v>1707.7055379999999</v>
      </c>
      <c r="K64" s="43">
        <v>1588.3200250000002</v>
      </c>
      <c r="L64" s="57">
        <f t="shared" si="13"/>
        <v>0.66425940551578933</v>
      </c>
    </row>
    <row r="65" spans="1:12" ht="11.45" customHeight="1" x14ac:dyDescent="0.2">
      <c r="A65" s="69" t="s">
        <v>22</v>
      </c>
      <c r="B65" s="41" t="s">
        <v>160</v>
      </c>
      <c r="C65" s="43">
        <v>702.02708200000006</v>
      </c>
      <c r="D65" s="43">
        <v>469.24408399999993</v>
      </c>
      <c r="E65" s="43">
        <v>581.40368699999976</v>
      </c>
      <c r="F65" s="57">
        <f t="shared" si="12"/>
        <v>0.50892210047056319</v>
      </c>
      <c r="G65" s="116">
        <f t="shared" si="10"/>
        <v>-120.6233950000003</v>
      </c>
      <c r="H65" s="116">
        <f t="shared" si="11"/>
        <v>-17.182156941347213</v>
      </c>
      <c r="I65" s="59"/>
      <c r="J65" s="43">
        <v>1509.0619310000002</v>
      </c>
      <c r="K65" s="43">
        <v>1050.6477709999999</v>
      </c>
      <c r="L65" s="57">
        <f t="shared" si="13"/>
        <v>0.43939675429764169</v>
      </c>
    </row>
    <row r="66" spans="1:12" ht="11.45" customHeight="1" x14ac:dyDescent="0.2">
      <c r="A66" s="69" t="s">
        <v>23</v>
      </c>
      <c r="B66" s="41" t="s">
        <v>152</v>
      </c>
      <c r="C66" s="43">
        <v>467.69000300000005</v>
      </c>
      <c r="D66" s="43">
        <v>497.9615270000001</v>
      </c>
      <c r="E66" s="43">
        <v>508.964966</v>
      </c>
      <c r="F66" s="57">
        <f t="shared" si="12"/>
        <v>0.44551406424543172</v>
      </c>
      <c r="G66" s="116">
        <f t="shared" si="10"/>
        <v>41.274962999999957</v>
      </c>
      <c r="H66" s="116">
        <f t="shared" si="11"/>
        <v>8.8252822885333195</v>
      </c>
      <c r="I66" s="59"/>
      <c r="J66" s="43">
        <v>1104.373276999999</v>
      </c>
      <c r="K66" s="43">
        <v>1006.9264930000003</v>
      </c>
      <c r="L66" s="57">
        <f t="shared" si="13"/>
        <v>0.42111185599279893</v>
      </c>
    </row>
    <row r="67" spans="1:12" ht="11.45" customHeight="1" x14ac:dyDescent="0.2">
      <c r="A67" s="69" t="s">
        <v>24</v>
      </c>
      <c r="B67" s="41" t="s">
        <v>159</v>
      </c>
      <c r="C67" s="43">
        <v>399.81236700000011</v>
      </c>
      <c r="D67" s="43">
        <v>602.61950599999989</v>
      </c>
      <c r="E67" s="43">
        <v>301.60575499999999</v>
      </c>
      <c r="F67" s="57">
        <f t="shared" si="12"/>
        <v>0.26400560880620993</v>
      </c>
      <c r="G67" s="116">
        <f t="shared" si="10"/>
        <v>-98.206612000000121</v>
      </c>
      <c r="H67" s="116">
        <f t="shared" si="11"/>
        <v>-24.563175155609954</v>
      </c>
      <c r="I67" s="59"/>
      <c r="J67" s="43">
        <v>681.92540399999973</v>
      </c>
      <c r="K67" s="43">
        <v>904.22526099999993</v>
      </c>
      <c r="L67" s="57">
        <f t="shared" si="13"/>
        <v>0.37816065079467809</v>
      </c>
    </row>
    <row r="68" spans="1:12" ht="11.45" customHeight="1" x14ac:dyDescent="0.2">
      <c r="A68" s="69" t="s">
        <v>25</v>
      </c>
      <c r="B68" s="41" t="s">
        <v>170</v>
      </c>
      <c r="C68" s="43">
        <v>775.74917000000005</v>
      </c>
      <c r="D68" s="43">
        <v>470.752771</v>
      </c>
      <c r="E68" s="43">
        <v>369.72373699999997</v>
      </c>
      <c r="F68" s="57">
        <f t="shared" si="12"/>
        <v>0.32363155761663776</v>
      </c>
      <c r="G68" s="116">
        <f t="shared" si="10"/>
        <v>-406.02543300000008</v>
      </c>
      <c r="H68" s="116">
        <f t="shared" si="11"/>
        <v>-52.339783102829493</v>
      </c>
      <c r="I68" s="59"/>
      <c r="J68" s="43">
        <v>1338.5387049999999</v>
      </c>
      <c r="K68" s="43">
        <v>840.47650800000008</v>
      </c>
      <c r="L68" s="57">
        <f t="shared" si="13"/>
        <v>0.35149996018848062</v>
      </c>
    </row>
    <row r="69" spans="1:12" ht="11.45" customHeight="1" x14ac:dyDescent="0.2">
      <c r="A69" s="69" t="s">
        <v>26</v>
      </c>
      <c r="B69" s="41" t="s">
        <v>153</v>
      </c>
      <c r="C69" s="43">
        <v>313.1597349999999</v>
      </c>
      <c r="D69" s="43">
        <v>348.57426499999991</v>
      </c>
      <c r="E69" s="43">
        <v>378.47650100000016</v>
      </c>
      <c r="F69" s="57">
        <f t="shared" si="12"/>
        <v>0.33129314480537403</v>
      </c>
      <c r="G69" s="116">
        <f t="shared" si="10"/>
        <v>65.316766000000257</v>
      </c>
      <c r="H69" s="116">
        <f t="shared" si="11"/>
        <v>20.857332121576956</v>
      </c>
      <c r="I69" s="59"/>
      <c r="J69" s="43">
        <v>719.43355400000041</v>
      </c>
      <c r="K69" s="43">
        <v>727.05076600000018</v>
      </c>
      <c r="L69" s="57">
        <f t="shared" si="13"/>
        <v>0.30406360305314373</v>
      </c>
    </row>
    <row r="70" spans="1:12" ht="11.45" customHeight="1" x14ac:dyDescent="0.2">
      <c r="A70" s="69" t="s">
        <v>27</v>
      </c>
      <c r="B70" s="41" t="s">
        <v>148</v>
      </c>
      <c r="C70" s="43">
        <v>245.59539599999999</v>
      </c>
      <c r="D70" s="43">
        <v>273.43101800000005</v>
      </c>
      <c r="E70" s="43">
        <v>450.93698100000012</v>
      </c>
      <c r="F70" s="57">
        <f t="shared" si="12"/>
        <v>0.39472022741124208</v>
      </c>
      <c r="G70" s="116">
        <f t="shared" si="10"/>
        <v>205.34158500000012</v>
      </c>
      <c r="H70" s="116">
        <f t="shared" si="11"/>
        <v>83.609704556513805</v>
      </c>
      <c r="I70" s="59"/>
      <c r="J70" s="43">
        <v>822.1539600000001</v>
      </c>
      <c r="K70" s="43">
        <v>724.36799899999983</v>
      </c>
      <c r="L70" s="57">
        <f t="shared" si="13"/>
        <v>0.30294162940519609</v>
      </c>
    </row>
    <row r="71" spans="1:12" ht="11.45" customHeight="1" x14ac:dyDescent="0.2">
      <c r="A71" s="69" t="s">
        <v>28</v>
      </c>
      <c r="B71" s="41" t="s">
        <v>156</v>
      </c>
      <c r="C71" s="43">
        <v>423.59054900000001</v>
      </c>
      <c r="D71" s="43">
        <v>449.18872799999997</v>
      </c>
      <c r="E71" s="43">
        <v>268.33957100000009</v>
      </c>
      <c r="F71" s="57">
        <f t="shared" si="12"/>
        <v>0.23488660489469843</v>
      </c>
      <c r="G71" s="116">
        <f t="shared" si="10"/>
        <v>-155.25097799999992</v>
      </c>
      <c r="H71" s="116">
        <f t="shared" si="11"/>
        <v>-36.651190251178129</v>
      </c>
      <c r="I71" s="59"/>
      <c r="J71" s="43">
        <v>880.14239000000009</v>
      </c>
      <c r="K71" s="43">
        <v>717.52829900000006</v>
      </c>
      <c r="L71" s="57">
        <f t="shared" si="13"/>
        <v>0.30008116363986254</v>
      </c>
    </row>
    <row r="72" spans="1:12" ht="11.45" customHeight="1" x14ac:dyDescent="0.2">
      <c r="A72" s="69" t="s">
        <v>29</v>
      </c>
      <c r="B72" s="41" t="s">
        <v>161</v>
      </c>
      <c r="C72" s="43">
        <v>1117.9169539999998</v>
      </c>
      <c r="D72" s="43">
        <v>348.79857499999997</v>
      </c>
      <c r="E72" s="43">
        <v>364.89889199999999</v>
      </c>
      <c r="F72" s="57">
        <f t="shared" si="12"/>
        <v>0.31940820935320491</v>
      </c>
      <c r="G72" s="116">
        <f t="shared" si="10"/>
        <v>-753.01806199999987</v>
      </c>
      <c r="H72" s="116">
        <f t="shared" si="11"/>
        <v>-67.359034077230746</v>
      </c>
      <c r="I72" s="59"/>
      <c r="J72" s="43">
        <v>1841.3644119999999</v>
      </c>
      <c r="K72" s="43">
        <v>713.69746699999996</v>
      </c>
      <c r="L72" s="57">
        <f t="shared" si="13"/>
        <v>0.2984790518822204</v>
      </c>
    </row>
    <row r="73" spans="1:12" ht="11.45" customHeight="1" x14ac:dyDescent="0.2">
      <c r="A73" s="69" t="s">
        <v>30</v>
      </c>
      <c r="B73" s="41" t="s">
        <v>177</v>
      </c>
      <c r="C73" s="43">
        <v>494.88917400000003</v>
      </c>
      <c r="D73" s="43">
        <v>588.8586670000002</v>
      </c>
      <c r="E73" s="43">
        <v>31.4344</v>
      </c>
      <c r="F73" s="57">
        <f t="shared" si="12"/>
        <v>2.7515582086482155E-2</v>
      </c>
      <c r="G73" s="116">
        <f t="shared" si="10"/>
        <v>-463.45477400000004</v>
      </c>
      <c r="H73" s="116">
        <f t="shared" si="11"/>
        <v>-93.648194050007646</v>
      </c>
      <c r="I73" s="59"/>
      <c r="J73" s="43">
        <v>744.64983600000016</v>
      </c>
      <c r="K73" s="43">
        <v>620.29306699999995</v>
      </c>
      <c r="L73" s="57">
        <f t="shared" si="13"/>
        <v>0.2594159221350783</v>
      </c>
    </row>
    <row r="74" spans="1:12" ht="11.45" customHeight="1" x14ac:dyDescent="0.2">
      <c r="A74" s="69" t="s">
        <v>31</v>
      </c>
      <c r="B74" s="41" t="s">
        <v>171</v>
      </c>
      <c r="C74" s="43">
        <v>116.67155700000001</v>
      </c>
      <c r="D74" s="43">
        <v>581.65110899999991</v>
      </c>
      <c r="E74" s="43">
        <v>38.277537000000002</v>
      </c>
      <c r="F74" s="57">
        <f t="shared" si="12"/>
        <v>3.3505608867732732E-2</v>
      </c>
      <c r="G74" s="116">
        <f t="shared" si="10"/>
        <v>-78.394020000000012</v>
      </c>
      <c r="H74" s="116">
        <f t="shared" si="11"/>
        <v>-67.192057786629192</v>
      </c>
      <c r="I74" s="59"/>
      <c r="J74" s="43">
        <v>152.78455500000001</v>
      </c>
      <c r="K74" s="43">
        <v>619.92864599999996</v>
      </c>
      <c r="L74" s="57">
        <f t="shared" si="13"/>
        <v>0.2592635157730056</v>
      </c>
    </row>
    <row r="75" spans="1:12" ht="11.45" customHeight="1" x14ac:dyDescent="0.2">
      <c r="A75" s="69" t="s">
        <v>32</v>
      </c>
      <c r="B75" s="41" t="s">
        <v>149</v>
      </c>
      <c r="C75" s="43">
        <v>241.97346200000001</v>
      </c>
      <c r="D75" s="43">
        <v>297.63188099999996</v>
      </c>
      <c r="E75" s="43">
        <v>277.6635970000001</v>
      </c>
      <c r="F75" s="57">
        <f t="shared" si="12"/>
        <v>0.24304823682594237</v>
      </c>
      <c r="G75" s="116">
        <f t="shared" si="10"/>
        <v>35.690135000000083</v>
      </c>
      <c r="H75" s="116">
        <f t="shared" si="11"/>
        <v>14.749607128404884</v>
      </c>
      <c r="I75" s="59"/>
      <c r="J75" s="43">
        <v>546.86006599999996</v>
      </c>
      <c r="K75" s="43">
        <v>575.29547799999978</v>
      </c>
      <c r="L75" s="57">
        <f t="shared" si="13"/>
        <v>0.24059725130784124</v>
      </c>
    </row>
    <row r="76" spans="1:12" ht="11.45" customHeight="1" x14ac:dyDescent="0.2">
      <c r="A76" s="35"/>
      <c r="B76" s="35" t="s">
        <v>107</v>
      </c>
      <c r="C76" s="65">
        <f>SUM(C46:C75)</f>
        <v>101224.11274</v>
      </c>
      <c r="D76" s="65">
        <f>SUM(D46:D75)</f>
        <v>121170.26156899998</v>
      </c>
      <c r="E76" s="65">
        <f>SUM(E46:E75)</f>
        <v>111249.71621300001</v>
      </c>
      <c r="F76" s="71">
        <f>E76/E$44*100</f>
        <v>97.380598915730729</v>
      </c>
      <c r="G76" s="71">
        <f t="shared" si="10"/>
        <v>10025.60347300001</v>
      </c>
      <c r="H76" s="71">
        <f>(G76/C76)*100</f>
        <v>9.9043629048657156</v>
      </c>
      <c r="I76" s="66"/>
      <c r="J76" s="65">
        <f>SUM(J46:J75)</f>
        <v>216155.51163600001</v>
      </c>
      <c r="K76" s="65">
        <f>SUM(K46:K75)</f>
        <v>232419.97778199991</v>
      </c>
      <c r="L76" s="71">
        <f>K76/K$44*100</f>
        <v>97.20154241048759</v>
      </c>
    </row>
    <row r="77" spans="1:12" ht="11.45" customHeight="1" x14ac:dyDescent="0.2">
      <c r="A77" s="35"/>
      <c r="B77" s="35" t="s">
        <v>33</v>
      </c>
      <c r="C77" s="65">
        <f>C44-C76</f>
        <v>4400.8264599999966</v>
      </c>
      <c r="D77" s="65">
        <f t="shared" ref="D77:E77" si="14">D44-D76</f>
        <v>3698.970553000021</v>
      </c>
      <c r="E77" s="65">
        <f t="shared" si="14"/>
        <v>2992.4608239999943</v>
      </c>
      <c r="F77" s="71">
        <f>E77/E$44*100</f>
        <v>2.6194010842692674</v>
      </c>
      <c r="G77" s="71">
        <f>E77-C77</f>
        <v>-1408.3656360000023</v>
      </c>
      <c r="H77" s="71">
        <f>(G77/C77)*100</f>
        <v>-32.002298859110276</v>
      </c>
      <c r="I77" s="66"/>
      <c r="J77" s="65">
        <f>J44-J76</f>
        <v>8624.5493459999852</v>
      </c>
      <c r="K77" s="65">
        <f>K44-K76</f>
        <v>6691.4313770000881</v>
      </c>
      <c r="L77" s="71">
        <f>K77/K$44*100</f>
        <v>2.798457589512402</v>
      </c>
    </row>
  </sheetData>
  <mergeCells count="6">
    <mergeCell ref="C3:E3"/>
    <mergeCell ref="G3:H3"/>
    <mergeCell ref="J3:L3"/>
    <mergeCell ref="C42:E42"/>
    <mergeCell ref="G42:H42"/>
    <mergeCell ref="J42:L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9"/>
  <sheetViews>
    <sheetView view="pageBreakPreview" zoomScaleNormal="100" zoomScaleSheetLayoutView="100" workbookViewId="0">
      <pane xSplit="2" ySplit="4" topLeftCell="C5" activePane="bottomRight" state="frozen"/>
      <selection activeCell="U34" sqref="U34"/>
      <selection pane="topRight" activeCell="U34" sqref="U34"/>
      <selection pane="bottomLeft" activeCell="U34" sqref="U34"/>
      <selection pane="bottomRight" activeCell="U34" sqref="U34"/>
    </sheetView>
  </sheetViews>
  <sheetFormatPr defaultColWidth="9.140625" defaultRowHeight="12.75" x14ac:dyDescent="0.2"/>
  <cols>
    <col min="1" max="1" width="1.42578125" style="21" customWidth="1"/>
    <col min="2" max="2" width="34.7109375" style="21" customWidth="1"/>
    <col min="3" max="4" width="8.7109375" style="21" customWidth="1"/>
    <col min="5" max="5" width="10.42578125" style="21" customWidth="1"/>
    <col min="6" max="6" width="9" style="21" customWidth="1"/>
    <col min="7" max="7" width="12.7109375" style="21" customWidth="1"/>
    <col min="8" max="8" width="8" style="21" customWidth="1"/>
    <col min="9" max="9" width="0.7109375" style="21" customWidth="1"/>
    <col min="10" max="10" width="9.85546875" style="21" customWidth="1"/>
    <col min="11" max="11" width="11.5703125" style="21" customWidth="1"/>
    <col min="12" max="12" width="9" style="21" customWidth="1"/>
    <col min="13" max="16384" width="9.140625" style="21"/>
  </cols>
  <sheetData>
    <row r="1" spans="1:12" x14ac:dyDescent="0.2">
      <c r="A1" s="93" t="s">
        <v>126</v>
      </c>
      <c r="B1" s="119"/>
      <c r="C1" s="120"/>
      <c r="D1" s="120"/>
      <c r="E1" s="120"/>
      <c r="F1" s="119"/>
      <c r="G1" s="119"/>
      <c r="H1" s="119"/>
      <c r="I1" s="119"/>
      <c r="J1" s="119"/>
      <c r="K1" s="120"/>
      <c r="L1" s="119"/>
    </row>
    <row r="2" spans="1:12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22" customFormat="1" x14ac:dyDescent="0.2">
      <c r="A3" s="29"/>
      <c r="B3" s="30"/>
      <c r="C3" s="145" t="s">
        <v>120</v>
      </c>
      <c r="D3" s="145"/>
      <c r="E3" s="145"/>
      <c r="F3" s="13"/>
      <c r="G3" s="146" t="s">
        <v>0</v>
      </c>
      <c r="H3" s="146"/>
      <c r="I3" s="14"/>
      <c r="J3" s="145" t="s">
        <v>120</v>
      </c>
      <c r="K3" s="145"/>
      <c r="L3" s="145"/>
    </row>
    <row r="4" spans="1:12" s="22" customFormat="1" ht="24" x14ac:dyDescent="0.2">
      <c r="A4" s="29"/>
      <c r="B4" s="28" t="s">
        <v>129</v>
      </c>
      <c r="C4" s="17" t="s">
        <v>183</v>
      </c>
      <c r="D4" s="17" t="s">
        <v>174</v>
      </c>
      <c r="E4" s="17" t="s">
        <v>180</v>
      </c>
      <c r="F4" s="18" t="s">
        <v>116</v>
      </c>
      <c r="G4" s="19" t="s">
        <v>128</v>
      </c>
      <c r="H4" s="20" t="s">
        <v>2</v>
      </c>
      <c r="I4" s="20"/>
      <c r="J4" s="17" t="s">
        <v>181</v>
      </c>
      <c r="K4" s="17" t="s">
        <v>182</v>
      </c>
      <c r="L4" s="18" t="s">
        <v>116</v>
      </c>
    </row>
    <row r="5" spans="1:12" s="22" customFormat="1" ht="15" customHeight="1" x14ac:dyDescent="0.2">
      <c r="A5" s="87" t="s">
        <v>34</v>
      </c>
      <c r="B5" s="82"/>
      <c r="C5" s="82">
        <v>118241.86837900002</v>
      </c>
      <c r="D5" s="82">
        <v>146827.72818099998</v>
      </c>
      <c r="E5" s="82">
        <v>130954.03393899997</v>
      </c>
      <c r="F5" s="86">
        <v>100</v>
      </c>
      <c r="G5" s="85">
        <f>E5-C5</f>
        <v>12712.16555999995</v>
      </c>
      <c r="H5" s="86">
        <f>(G5/C5)*100</f>
        <v>10.750985022711003</v>
      </c>
      <c r="I5" s="83"/>
      <c r="J5" s="82">
        <v>241055.91544700006</v>
      </c>
      <c r="K5" s="82">
        <v>277781.76212000014</v>
      </c>
      <c r="L5" s="86">
        <v>100</v>
      </c>
    </row>
    <row r="6" spans="1:12" s="22" customFormat="1" ht="6" customHeight="1" x14ac:dyDescent="0.2">
      <c r="A6" s="121"/>
      <c r="B6" s="122"/>
      <c r="C6" s="112"/>
      <c r="D6" s="112"/>
      <c r="E6" s="112"/>
      <c r="F6" s="113"/>
      <c r="G6" s="114"/>
      <c r="H6" s="115"/>
      <c r="I6" s="115"/>
      <c r="J6" s="112"/>
      <c r="K6" s="112"/>
      <c r="L6" s="113"/>
    </row>
    <row r="7" spans="1:12" s="23" customFormat="1" ht="15" customHeight="1" x14ac:dyDescent="0.2">
      <c r="A7" s="36" t="s">
        <v>52</v>
      </c>
      <c r="B7" s="61"/>
      <c r="C7" s="61">
        <f>SUM(C8:C26)</f>
        <v>101294.83331400005</v>
      </c>
      <c r="D7" s="61">
        <f t="shared" ref="D7:E7" si="0">SUM(D8:D26)</f>
        <v>127343.76917999999</v>
      </c>
      <c r="E7" s="61">
        <f t="shared" si="0"/>
        <v>114211.797219</v>
      </c>
      <c r="F7" s="63">
        <f>E7/$E$5*100</f>
        <v>87.215180612306526</v>
      </c>
      <c r="G7" s="64">
        <f>E7-C7</f>
        <v>12916.963904999953</v>
      </c>
      <c r="H7" s="64">
        <f>(G7/C7)*100</f>
        <v>12.751848719627329</v>
      </c>
      <c r="I7" s="61"/>
      <c r="J7" s="61">
        <f t="shared" ref="J7" si="1">SUM(J8:J26)</f>
        <v>205427.20605600005</v>
      </c>
      <c r="K7" s="61">
        <f t="shared" ref="K7" si="2">SUM(K8:K26)</f>
        <v>241555.56639900012</v>
      </c>
      <c r="L7" s="62">
        <f>K7/$K$5*100</f>
        <v>86.958756599236168</v>
      </c>
    </row>
    <row r="8" spans="1:12" s="22" customFormat="1" ht="15" customHeight="1" x14ac:dyDescent="0.2">
      <c r="A8" s="121"/>
      <c r="B8" s="41" t="s">
        <v>57</v>
      </c>
      <c r="C8" s="43">
        <v>47319.355218000041</v>
      </c>
      <c r="D8" s="43">
        <v>70525.175275999994</v>
      </c>
      <c r="E8" s="43">
        <v>60810.229541000008</v>
      </c>
      <c r="F8" s="57">
        <f>E8/$E$7*100</f>
        <v>53.243387304725609</v>
      </c>
      <c r="G8" s="58">
        <f>E8-C8</f>
        <v>13490.874322999967</v>
      </c>
      <c r="H8" s="59">
        <f>(G8/C8)*100</f>
        <v>28.510266593548401</v>
      </c>
      <c r="I8" s="59"/>
      <c r="J8" s="43">
        <v>97883.939016000077</v>
      </c>
      <c r="K8" s="43">
        <v>131335.40481700015</v>
      </c>
      <c r="L8" s="57">
        <f>K8/$K$7*100</f>
        <v>54.370680326224019</v>
      </c>
    </row>
    <row r="9" spans="1:12" s="22" customFormat="1" ht="15" customHeight="1" x14ac:dyDescent="0.2">
      <c r="A9" s="121"/>
      <c r="B9" s="41" t="s">
        <v>58</v>
      </c>
      <c r="C9" s="43">
        <v>9307.9184210000076</v>
      </c>
      <c r="D9" s="43">
        <v>8131.8789859999997</v>
      </c>
      <c r="E9" s="43">
        <v>7118.1885410000004</v>
      </c>
      <c r="F9" s="57">
        <f t="shared" ref="F9:F25" si="3">E9/$E$7*100</f>
        <v>6.2324459594580617</v>
      </c>
      <c r="G9" s="58">
        <f t="shared" ref="G9:G25" si="4">E9-C9</f>
        <v>-2189.7298800000071</v>
      </c>
      <c r="H9" s="59">
        <f t="shared" ref="H9:H25" si="5">(G9/C9)*100</f>
        <v>-23.525451996438434</v>
      </c>
      <c r="I9" s="59"/>
      <c r="J9" s="43">
        <v>19067.260236999999</v>
      </c>
      <c r="K9" s="43">
        <v>15250.067527000005</v>
      </c>
      <c r="L9" s="57">
        <f t="shared" ref="L9:L25" si="6">K9/$K$7*100</f>
        <v>6.3132751417576642</v>
      </c>
    </row>
    <row r="10" spans="1:12" s="22" customFormat="1" ht="15" customHeight="1" x14ac:dyDescent="0.2">
      <c r="A10" s="121"/>
      <c r="B10" s="41" t="s">
        <v>62</v>
      </c>
      <c r="C10" s="43">
        <v>4688.6815790000019</v>
      </c>
      <c r="D10" s="43">
        <v>5786.0905110000012</v>
      </c>
      <c r="E10" s="43">
        <v>6700.3978820000002</v>
      </c>
      <c r="F10" s="57">
        <f t="shared" si="3"/>
        <v>5.8666425405705267</v>
      </c>
      <c r="G10" s="58">
        <f t="shared" si="4"/>
        <v>2011.7163029999983</v>
      </c>
      <c r="H10" s="59">
        <f t="shared" si="5"/>
        <v>42.905799191188741</v>
      </c>
      <c r="I10" s="59"/>
      <c r="J10" s="43">
        <v>8930.3882109999849</v>
      </c>
      <c r="K10" s="43">
        <v>12486.488393</v>
      </c>
      <c r="L10" s="57">
        <f t="shared" si="6"/>
        <v>5.1691991946792433</v>
      </c>
    </row>
    <row r="11" spans="1:12" s="22" customFormat="1" ht="15" customHeight="1" x14ac:dyDescent="0.2">
      <c r="A11" s="121"/>
      <c r="B11" s="41" t="s">
        <v>163</v>
      </c>
      <c r="C11" s="43">
        <v>5774.1004799999982</v>
      </c>
      <c r="D11" s="43">
        <v>6610.5607659999996</v>
      </c>
      <c r="E11" s="43">
        <v>5795.9141350000018</v>
      </c>
      <c r="F11" s="57">
        <f t="shared" si="3"/>
        <v>5.0747070584016756</v>
      </c>
      <c r="G11" s="58">
        <f t="shared" si="4"/>
        <v>21.813655000003564</v>
      </c>
      <c r="H11" s="59">
        <f t="shared" si="5"/>
        <v>0.37778447180752162</v>
      </c>
      <c r="I11" s="59"/>
      <c r="J11" s="43">
        <v>11642.29719900001</v>
      </c>
      <c r="K11" s="43">
        <v>12406.474900999994</v>
      </c>
      <c r="L11" s="57">
        <f t="shared" si="6"/>
        <v>5.1360749354486206</v>
      </c>
    </row>
    <row r="12" spans="1:12" s="22" customFormat="1" ht="15" customHeight="1" x14ac:dyDescent="0.2">
      <c r="A12" s="121"/>
      <c r="B12" s="41" t="s">
        <v>60</v>
      </c>
      <c r="C12" s="43">
        <v>5003.6981039999937</v>
      </c>
      <c r="D12" s="43">
        <v>5276.6823800000002</v>
      </c>
      <c r="E12" s="43">
        <v>4648.4514030000009</v>
      </c>
      <c r="F12" s="57">
        <f t="shared" si="3"/>
        <v>4.070027366863548</v>
      </c>
      <c r="G12" s="58">
        <f t="shared" si="4"/>
        <v>-355.24670099999275</v>
      </c>
      <c r="H12" s="59">
        <f t="shared" si="5"/>
        <v>-7.0996829468189917</v>
      </c>
      <c r="I12" s="59"/>
      <c r="J12" s="43">
        <v>10010.016486999975</v>
      </c>
      <c r="K12" s="43">
        <v>9925.1337829999939</v>
      </c>
      <c r="L12" s="57">
        <f t="shared" si="6"/>
        <v>4.1088408480745642</v>
      </c>
    </row>
    <row r="13" spans="1:12" s="22" customFormat="1" ht="15" customHeight="1" x14ac:dyDescent="0.2">
      <c r="A13" s="121"/>
      <c r="B13" s="41" t="s">
        <v>162</v>
      </c>
      <c r="C13" s="43">
        <v>5570.7343640000026</v>
      </c>
      <c r="D13" s="43">
        <v>5071.9905870000057</v>
      </c>
      <c r="E13" s="43">
        <v>4642.493773000002</v>
      </c>
      <c r="F13" s="57">
        <f t="shared" si="3"/>
        <v>4.0648110668445803</v>
      </c>
      <c r="G13" s="58">
        <f t="shared" si="4"/>
        <v>-928.24059100000068</v>
      </c>
      <c r="H13" s="59">
        <f t="shared" si="5"/>
        <v>-16.66280476410094</v>
      </c>
      <c r="I13" s="59"/>
      <c r="J13" s="43">
        <v>11074.30086400001</v>
      </c>
      <c r="K13" s="43">
        <v>9714.4843600000004</v>
      </c>
      <c r="L13" s="57">
        <f t="shared" si="6"/>
        <v>4.0216354790821374</v>
      </c>
    </row>
    <row r="14" spans="1:12" s="22" customFormat="1" ht="15" customHeight="1" x14ac:dyDescent="0.2">
      <c r="A14" s="121"/>
      <c r="B14" s="41" t="s">
        <v>68</v>
      </c>
      <c r="C14" s="43">
        <v>3172.2734669999991</v>
      </c>
      <c r="D14" s="43">
        <v>3140.4740739999993</v>
      </c>
      <c r="E14" s="43">
        <v>3120.3926190000011</v>
      </c>
      <c r="F14" s="57">
        <f t="shared" si="3"/>
        <v>2.7321106006384603</v>
      </c>
      <c r="G14" s="58">
        <f t="shared" si="4"/>
        <v>-51.880847999997968</v>
      </c>
      <c r="H14" s="59">
        <f t="shared" si="5"/>
        <v>-1.6354468976176064</v>
      </c>
      <c r="I14" s="59"/>
      <c r="J14" s="43">
        <v>6460.4043269999929</v>
      </c>
      <c r="K14" s="43">
        <v>6260.8666929999963</v>
      </c>
      <c r="L14" s="57">
        <f t="shared" si="6"/>
        <v>2.5918950187462588</v>
      </c>
    </row>
    <row r="15" spans="1:12" s="22" customFormat="1" ht="15" customHeight="1" x14ac:dyDescent="0.2">
      <c r="A15" s="121"/>
      <c r="B15" s="41" t="s">
        <v>61</v>
      </c>
      <c r="C15" s="43">
        <v>3020.8213049999977</v>
      </c>
      <c r="D15" s="43">
        <v>3211.2873479999998</v>
      </c>
      <c r="E15" s="43">
        <v>2569.1994279999981</v>
      </c>
      <c r="F15" s="57">
        <f t="shared" si="3"/>
        <v>2.2495044212233029</v>
      </c>
      <c r="G15" s="58">
        <f t="shared" si="4"/>
        <v>-451.62187699999959</v>
      </c>
      <c r="H15" s="59">
        <f t="shared" si="5"/>
        <v>-14.950300974522554</v>
      </c>
      <c r="I15" s="59"/>
      <c r="J15" s="43">
        <v>5772.8332129999962</v>
      </c>
      <c r="K15" s="43">
        <v>5780.4867759999988</v>
      </c>
      <c r="L15" s="57">
        <f t="shared" si="6"/>
        <v>2.3930256968087513</v>
      </c>
    </row>
    <row r="16" spans="1:12" s="22" customFormat="1" ht="15" customHeight="1" x14ac:dyDescent="0.2">
      <c r="A16" s="123"/>
      <c r="B16" s="41" t="s">
        <v>164</v>
      </c>
      <c r="C16" s="43">
        <v>1811.2142350000008</v>
      </c>
      <c r="D16" s="43">
        <v>1856.2898739999989</v>
      </c>
      <c r="E16" s="43">
        <v>1818.8963209999999</v>
      </c>
      <c r="F16" s="57">
        <f t="shared" si="3"/>
        <v>1.5925643105959397</v>
      </c>
      <c r="G16" s="58">
        <f t="shared" si="4"/>
        <v>7.6820859999991171</v>
      </c>
      <c r="H16" s="59">
        <f t="shared" si="5"/>
        <v>0.42414010731309837</v>
      </c>
      <c r="I16" s="59"/>
      <c r="J16" s="43">
        <v>3961.9767510000006</v>
      </c>
      <c r="K16" s="43">
        <v>3675.186195000003</v>
      </c>
      <c r="L16" s="57">
        <f t="shared" si="6"/>
        <v>1.5214661577822435</v>
      </c>
    </row>
    <row r="17" spans="1:12" s="22" customFormat="1" ht="15" customHeight="1" x14ac:dyDescent="0.2">
      <c r="A17" s="123"/>
      <c r="B17" s="41" t="s">
        <v>66</v>
      </c>
      <c r="C17" s="43">
        <v>2063.4426330000006</v>
      </c>
      <c r="D17" s="43">
        <v>1896.5691690000006</v>
      </c>
      <c r="E17" s="43">
        <v>1557.5517319999985</v>
      </c>
      <c r="F17" s="57">
        <f t="shared" si="3"/>
        <v>1.3637397973988699</v>
      </c>
      <c r="G17" s="58">
        <f t="shared" si="4"/>
        <v>-505.89090100000203</v>
      </c>
      <c r="H17" s="59">
        <f t="shared" si="5"/>
        <v>-24.516838651554696</v>
      </c>
      <c r="I17" s="59"/>
      <c r="J17" s="43">
        <v>4210.8620219999993</v>
      </c>
      <c r="K17" s="43">
        <v>3454.1209010000011</v>
      </c>
      <c r="L17" s="57">
        <f t="shared" si="6"/>
        <v>1.429948790869304</v>
      </c>
    </row>
    <row r="18" spans="1:12" s="22" customFormat="1" ht="15" customHeight="1" x14ac:dyDescent="0.2">
      <c r="A18" s="121"/>
      <c r="B18" s="41" t="s">
        <v>59</v>
      </c>
      <c r="C18" s="43">
        <v>1511.4332069999998</v>
      </c>
      <c r="D18" s="43">
        <v>1500.6098150000009</v>
      </c>
      <c r="E18" s="43">
        <v>1353.0233369999994</v>
      </c>
      <c r="F18" s="57">
        <f t="shared" si="3"/>
        <v>1.1846616286105633</v>
      </c>
      <c r="G18" s="58">
        <f t="shared" si="4"/>
        <v>-158.40987000000041</v>
      </c>
      <c r="H18" s="59">
        <f t="shared" si="5"/>
        <v>-10.480772108641414</v>
      </c>
      <c r="I18" s="59"/>
      <c r="J18" s="43">
        <v>2818.5978030000001</v>
      </c>
      <c r="K18" s="43">
        <v>2853.6331519999999</v>
      </c>
      <c r="L18" s="57">
        <f t="shared" si="6"/>
        <v>1.1813568176219897</v>
      </c>
    </row>
    <row r="19" spans="1:12" s="22" customFormat="1" ht="15" customHeight="1" x14ac:dyDescent="0.2">
      <c r="A19" s="121"/>
      <c r="B19" s="41" t="s">
        <v>165</v>
      </c>
      <c r="C19" s="43">
        <v>1322.4865069999996</v>
      </c>
      <c r="D19" s="43">
        <v>1531.482483000002</v>
      </c>
      <c r="E19" s="43">
        <v>1195.8270000000002</v>
      </c>
      <c r="F19" s="57">
        <f t="shared" si="3"/>
        <v>1.0470258144235431</v>
      </c>
      <c r="G19" s="58">
        <f t="shared" si="4"/>
        <v>-126.65950699999939</v>
      </c>
      <c r="H19" s="59">
        <f t="shared" si="5"/>
        <v>-9.5773761266813011</v>
      </c>
      <c r="I19" s="59"/>
      <c r="J19" s="43">
        <v>2666.2974769999987</v>
      </c>
      <c r="K19" s="43">
        <v>2727.3094830000041</v>
      </c>
      <c r="L19" s="57">
        <f t="shared" si="6"/>
        <v>1.129060912839843</v>
      </c>
    </row>
    <row r="20" spans="1:12" s="22" customFormat="1" ht="15" customHeight="1" x14ac:dyDescent="0.2">
      <c r="A20" s="121"/>
      <c r="B20" s="41" t="s">
        <v>64</v>
      </c>
      <c r="C20" s="43">
        <v>1321.3691389999999</v>
      </c>
      <c r="D20" s="43">
        <v>1514.6412439999999</v>
      </c>
      <c r="E20" s="43">
        <v>1112.0107650000002</v>
      </c>
      <c r="F20" s="57">
        <f t="shared" si="3"/>
        <v>0.9736391441837926</v>
      </c>
      <c r="G20" s="58">
        <f t="shared" si="4"/>
        <v>-209.35837399999969</v>
      </c>
      <c r="H20" s="59">
        <f t="shared" si="5"/>
        <v>-15.844049011046238</v>
      </c>
      <c r="I20" s="59"/>
      <c r="J20" s="43">
        <v>2696.3356359999993</v>
      </c>
      <c r="K20" s="43">
        <v>2626.6520089999999</v>
      </c>
      <c r="L20" s="57">
        <f t="shared" si="6"/>
        <v>1.0873903872955306</v>
      </c>
    </row>
    <row r="21" spans="1:12" s="22" customFormat="1" ht="15" customHeight="1" x14ac:dyDescent="0.2">
      <c r="A21" s="121"/>
      <c r="B21" s="41" t="s">
        <v>67</v>
      </c>
      <c r="C21" s="43">
        <v>1031.1549950000001</v>
      </c>
      <c r="D21" s="43">
        <v>1305.4930909999994</v>
      </c>
      <c r="E21" s="43">
        <v>966.62704999999926</v>
      </c>
      <c r="F21" s="57">
        <f t="shared" si="3"/>
        <v>0.84634606366144594</v>
      </c>
      <c r="G21" s="58">
        <f t="shared" si="4"/>
        <v>-64.527945000000841</v>
      </c>
      <c r="H21" s="59">
        <f t="shared" si="5"/>
        <v>-6.2578317821173766</v>
      </c>
      <c r="I21" s="59"/>
      <c r="J21" s="43">
        <v>2032.3530589999991</v>
      </c>
      <c r="K21" s="43">
        <v>2272.1201409999999</v>
      </c>
      <c r="L21" s="57">
        <f t="shared" si="6"/>
        <v>0.94062007134496117</v>
      </c>
    </row>
    <row r="22" spans="1:12" s="22" customFormat="1" ht="15" customHeight="1" x14ac:dyDescent="0.2">
      <c r="A22" s="121"/>
      <c r="B22" s="41" t="s">
        <v>69</v>
      </c>
      <c r="C22" s="43">
        <v>1122.3791250000008</v>
      </c>
      <c r="D22" s="43">
        <v>1246.3942279999997</v>
      </c>
      <c r="E22" s="43">
        <v>903.29595399999994</v>
      </c>
      <c r="F22" s="57">
        <f t="shared" si="3"/>
        <v>0.79089549065403353</v>
      </c>
      <c r="G22" s="58">
        <f t="shared" si="4"/>
        <v>-219.0831710000009</v>
      </c>
      <c r="H22" s="59">
        <f t="shared" si="5"/>
        <v>-19.519533651340918</v>
      </c>
      <c r="I22" s="59"/>
      <c r="J22" s="43">
        <v>2456.186427000001</v>
      </c>
      <c r="K22" s="43">
        <v>2149.6901820000003</v>
      </c>
      <c r="L22" s="57">
        <f t="shared" si="6"/>
        <v>0.88993609795319484</v>
      </c>
    </row>
    <row r="23" spans="1:12" s="22" customFormat="1" ht="15" customHeight="1" x14ac:dyDescent="0.2">
      <c r="A23" s="121"/>
      <c r="B23" s="41" t="s">
        <v>65</v>
      </c>
      <c r="C23" s="43">
        <v>1094.1812090000003</v>
      </c>
      <c r="D23" s="43">
        <v>1080.9777120000001</v>
      </c>
      <c r="E23" s="43">
        <v>799.04190400000016</v>
      </c>
      <c r="F23" s="57">
        <f t="shared" si="3"/>
        <v>0.69961415848123387</v>
      </c>
      <c r="G23" s="58">
        <f t="shared" si="4"/>
        <v>-295.13930500000015</v>
      </c>
      <c r="H23" s="59">
        <f t="shared" si="5"/>
        <v>-26.973530761850256</v>
      </c>
      <c r="I23" s="59"/>
      <c r="J23" s="43">
        <v>2161.2802420000007</v>
      </c>
      <c r="K23" s="43">
        <v>1880.0196159999985</v>
      </c>
      <c r="L23" s="57">
        <f t="shared" si="6"/>
        <v>0.77829695420663281</v>
      </c>
    </row>
    <row r="24" spans="1:12" s="22" customFormat="1" ht="15" customHeight="1" x14ac:dyDescent="0.2">
      <c r="A24" s="121"/>
      <c r="B24" s="41" t="s">
        <v>70</v>
      </c>
      <c r="C24" s="43">
        <v>843.418362</v>
      </c>
      <c r="D24" s="43">
        <v>903.2939090000001</v>
      </c>
      <c r="E24" s="43">
        <v>802.1535230000004</v>
      </c>
      <c r="F24" s="57">
        <f t="shared" si="3"/>
        <v>0.70233858719680153</v>
      </c>
      <c r="G24" s="58">
        <f t="shared" si="4"/>
        <v>-41.264838999999597</v>
      </c>
      <c r="H24" s="59">
        <f t="shared" si="5"/>
        <v>-4.8925706220277432</v>
      </c>
      <c r="I24" s="59"/>
      <c r="J24" s="43">
        <v>1480.5001949999998</v>
      </c>
      <c r="K24" s="43">
        <v>1705.4474319999999</v>
      </c>
      <c r="L24" s="57">
        <f t="shared" si="6"/>
        <v>0.70602696407457299</v>
      </c>
    </row>
    <row r="25" spans="1:12" s="22" customFormat="1" ht="15" customHeight="1" x14ac:dyDescent="0.2">
      <c r="A25" s="121"/>
      <c r="B25" s="41" t="s">
        <v>71</v>
      </c>
      <c r="C25" s="43">
        <v>239.45891199999986</v>
      </c>
      <c r="D25" s="43">
        <v>295.40351700000002</v>
      </c>
      <c r="E25" s="43">
        <v>192.41505399999997</v>
      </c>
      <c r="F25" s="57">
        <f t="shared" si="3"/>
        <v>0.16847213570332492</v>
      </c>
      <c r="G25" s="58">
        <f t="shared" si="4"/>
        <v>-47.043857999999886</v>
      </c>
      <c r="H25" s="59">
        <f t="shared" si="5"/>
        <v>-19.645899836043654</v>
      </c>
      <c r="I25" s="59"/>
      <c r="J25" s="43">
        <v>486.59819000000039</v>
      </c>
      <c r="K25" s="43">
        <v>487.81857099999996</v>
      </c>
      <c r="L25" s="57">
        <f t="shared" si="6"/>
        <v>0.20194880137608751</v>
      </c>
    </row>
    <row r="26" spans="1:12" s="78" customFormat="1" ht="15" customHeight="1" x14ac:dyDescent="0.2">
      <c r="A26" s="121"/>
      <c r="B26" s="41" t="s">
        <v>63</v>
      </c>
      <c r="C26" s="43">
        <v>5076.7120519999962</v>
      </c>
      <c r="D26" s="43">
        <v>6458.4742099999967</v>
      </c>
      <c r="E26" s="43">
        <v>8105.687256999996</v>
      </c>
      <c r="F26" s="57">
        <f>E26/$E$7*100</f>
        <v>7.0970665503646879</v>
      </c>
      <c r="G26" s="58">
        <f>E26-C26</f>
        <v>3028.9752049999997</v>
      </c>
      <c r="H26" s="59">
        <f>(G26/C26)*100</f>
        <v>59.664112795342014</v>
      </c>
      <c r="I26" s="59"/>
      <c r="J26" s="43">
        <v>9614.7787000000044</v>
      </c>
      <c r="K26" s="43">
        <v>14564.161467</v>
      </c>
      <c r="L26" s="57">
        <f>K26/$K$7*100</f>
        <v>6.0293214038143921</v>
      </c>
    </row>
    <row r="27" spans="1:12" s="22" customFormat="1" ht="6" customHeight="1" x14ac:dyDescent="0.2">
      <c r="A27" s="121"/>
      <c r="B27" s="41"/>
      <c r="C27" s="142"/>
      <c r="D27" s="142"/>
      <c r="E27" s="142"/>
      <c r="F27" s="57"/>
      <c r="G27" s="58"/>
      <c r="H27" s="59"/>
      <c r="I27" s="59"/>
      <c r="J27" s="142"/>
      <c r="K27" s="142"/>
      <c r="L27" s="57"/>
    </row>
    <row r="28" spans="1:12" s="23" customFormat="1" ht="15" customHeight="1" x14ac:dyDescent="0.2">
      <c r="A28" s="60" t="s">
        <v>53</v>
      </c>
      <c r="B28" s="61"/>
      <c r="C28" s="61">
        <f>SUM(C29:C35)</f>
        <v>8646.5855559999964</v>
      </c>
      <c r="D28" s="61">
        <f t="shared" ref="D28:E28" si="7">SUM(D29:D35)</f>
        <v>8888.2547750000012</v>
      </c>
      <c r="E28" s="61">
        <f t="shared" si="7"/>
        <v>7229.5012679999982</v>
      </c>
      <c r="F28" s="62">
        <f>E28/$E$5*100</f>
        <v>5.5206403732225535</v>
      </c>
      <c r="G28" s="63">
        <f>E28-C28</f>
        <v>-1417.0842879999982</v>
      </c>
      <c r="H28" s="64">
        <f>(G28/C28)*100</f>
        <v>-16.388946582696587</v>
      </c>
      <c r="I28" s="64"/>
      <c r="J28" s="61">
        <f>SUM(J29:J35)</f>
        <v>17767.296123</v>
      </c>
      <c r="K28" s="61">
        <f t="shared" ref="K28" si="8">SUM(K29:K35)</f>
        <v>16117.756043000005</v>
      </c>
      <c r="L28" s="62">
        <f>K28/$K$5*100</f>
        <v>5.8023089492956803</v>
      </c>
    </row>
    <row r="29" spans="1:12" s="76" customFormat="1" ht="15" customHeight="1" x14ac:dyDescent="0.2">
      <c r="A29" s="124"/>
      <c r="B29" s="42" t="s">
        <v>166</v>
      </c>
      <c r="C29" s="43">
        <v>6312.9374649999972</v>
      </c>
      <c r="D29" s="43">
        <v>6547.1495550000009</v>
      </c>
      <c r="E29" s="43">
        <v>5449.347526999999</v>
      </c>
      <c r="F29" s="77">
        <f>E29/$E$28*100</f>
        <v>75.376534632070559</v>
      </c>
      <c r="G29" s="125">
        <f>E29-C29</f>
        <v>-863.58993799999826</v>
      </c>
      <c r="H29" s="126">
        <f>(G29/C29)*100</f>
        <v>-13.679684660079214</v>
      </c>
      <c r="I29" s="126"/>
      <c r="J29" s="43">
        <v>12999.999336000001</v>
      </c>
      <c r="K29" s="43">
        <v>11996.497082000004</v>
      </c>
      <c r="L29" s="77">
        <f>K29/$K$28*100</f>
        <v>74.430318029351994</v>
      </c>
    </row>
    <row r="30" spans="1:12" s="22" customFormat="1" ht="15" customHeight="1" x14ac:dyDescent="0.2">
      <c r="A30" s="121"/>
      <c r="B30" s="41" t="s">
        <v>74</v>
      </c>
      <c r="C30" s="43">
        <v>313.89531500000004</v>
      </c>
      <c r="D30" s="43">
        <v>493.87789099999992</v>
      </c>
      <c r="E30" s="43">
        <v>286.11787700000002</v>
      </c>
      <c r="F30" s="57">
        <f t="shared" ref="F30:F34" si="9">E30/$E$28*100</f>
        <v>3.9576433614645863</v>
      </c>
      <c r="G30" s="58">
        <f t="shared" ref="G30:G35" si="10">E30-C30</f>
        <v>-27.777438000000018</v>
      </c>
      <c r="H30" s="59">
        <f t="shared" ref="H30:H35" si="11">(G30/C30)*100</f>
        <v>-8.8492681071076245</v>
      </c>
      <c r="I30" s="59"/>
      <c r="J30" s="43">
        <v>670.4882409999999</v>
      </c>
      <c r="K30" s="43">
        <v>779.99576800000034</v>
      </c>
      <c r="L30" s="57">
        <f t="shared" ref="L30:L35" si="12">K30/$K$28*100</f>
        <v>4.8393570787340154</v>
      </c>
    </row>
    <row r="31" spans="1:12" s="22" customFormat="1" ht="15" customHeight="1" x14ac:dyDescent="0.2">
      <c r="A31" s="121"/>
      <c r="B31" s="41" t="s">
        <v>72</v>
      </c>
      <c r="C31" s="43">
        <v>492.06062799999995</v>
      </c>
      <c r="D31" s="43">
        <v>322.17054600000006</v>
      </c>
      <c r="E31" s="43">
        <v>260.78168899999997</v>
      </c>
      <c r="F31" s="57">
        <f t="shared" si="9"/>
        <v>3.6071878174266341</v>
      </c>
      <c r="G31" s="58">
        <f t="shared" si="10"/>
        <v>-231.27893899999998</v>
      </c>
      <c r="H31" s="59">
        <f t="shared" si="11"/>
        <v>-47.002122470160323</v>
      </c>
      <c r="I31" s="59"/>
      <c r="J31" s="43">
        <v>896.95025399999997</v>
      </c>
      <c r="K31" s="43">
        <v>582.95223500000031</v>
      </c>
      <c r="L31" s="57">
        <f t="shared" si="12"/>
        <v>3.6168324762129558</v>
      </c>
    </row>
    <row r="32" spans="1:12" s="22" customFormat="1" ht="15" customHeight="1" x14ac:dyDescent="0.2">
      <c r="A32" s="121"/>
      <c r="B32" s="41" t="s">
        <v>75</v>
      </c>
      <c r="C32" s="43">
        <v>209.73726299999998</v>
      </c>
      <c r="D32" s="43">
        <v>234.65667699999997</v>
      </c>
      <c r="E32" s="43">
        <v>187.25924499999999</v>
      </c>
      <c r="F32" s="57">
        <f t="shared" si="9"/>
        <v>2.5902097262070782</v>
      </c>
      <c r="G32" s="58">
        <f t="shared" si="10"/>
        <v>-22.478017999999992</v>
      </c>
      <c r="H32" s="59">
        <f t="shared" si="11"/>
        <v>-10.717226723798715</v>
      </c>
      <c r="I32" s="59"/>
      <c r="J32" s="43">
        <v>402.43076799999994</v>
      </c>
      <c r="K32" s="43">
        <v>421.91592200000002</v>
      </c>
      <c r="L32" s="57">
        <f t="shared" si="12"/>
        <v>2.6177088229551626</v>
      </c>
    </row>
    <row r="33" spans="1:12" s="22" customFormat="1" ht="15" customHeight="1" x14ac:dyDescent="0.2">
      <c r="A33" s="121"/>
      <c r="B33" s="41" t="s">
        <v>73</v>
      </c>
      <c r="C33" s="43">
        <v>191.23948400000003</v>
      </c>
      <c r="D33" s="43">
        <v>223.04389700000002</v>
      </c>
      <c r="E33" s="43">
        <v>153.09047199999998</v>
      </c>
      <c r="F33" s="57">
        <f t="shared" si="9"/>
        <v>2.1175799868467498</v>
      </c>
      <c r="G33" s="58">
        <f t="shared" si="10"/>
        <v>-38.149012000000056</v>
      </c>
      <c r="H33" s="59">
        <f t="shared" si="11"/>
        <v>-19.948292686253037</v>
      </c>
      <c r="I33" s="59"/>
      <c r="J33" s="43">
        <v>381.42015800000007</v>
      </c>
      <c r="K33" s="43">
        <v>376.13436899999999</v>
      </c>
      <c r="L33" s="57">
        <f t="shared" si="12"/>
        <v>2.3336646118512037</v>
      </c>
    </row>
    <row r="34" spans="1:12" s="22" customFormat="1" ht="15" customHeight="1" x14ac:dyDescent="0.2">
      <c r="A34" s="121"/>
      <c r="B34" s="41" t="s">
        <v>76</v>
      </c>
      <c r="C34" s="43">
        <v>18.333828000000004</v>
      </c>
      <c r="D34" s="43">
        <v>41.154817999999999</v>
      </c>
      <c r="E34" s="43">
        <v>32.482074000000004</v>
      </c>
      <c r="F34" s="57">
        <f t="shared" si="9"/>
        <v>0.44929895985737878</v>
      </c>
      <c r="G34" s="58">
        <f t="shared" si="10"/>
        <v>14.148246</v>
      </c>
      <c r="H34" s="59">
        <f t="shared" si="11"/>
        <v>77.170168717629494</v>
      </c>
      <c r="I34" s="59"/>
      <c r="J34" s="43">
        <v>69.865945000000011</v>
      </c>
      <c r="K34" s="43">
        <v>73.636892000000003</v>
      </c>
      <c r="L34" s="57">
        <f t="shared" si="12"/>
        <v>0.45686813848991559</v>
      </c>
    </row>
    <row r="35" spans="1:12" s="78" customFormat="1" ht="15" customHeight="1" x14ac:dyDescent="0.2">
      <c r="A35" s="121"/>
      <c r="B35" s="41" t="s">
        <v>133</v>
      </c>
      <c r="C35" s="43">
        <v>1108.3815729999999</v>
      </c>
      <c r="D35" s="43">
        <v>1026.2013910000005</v>
      </c>
      <c r="E35" s="43">
        <v>860.42238399999974</v>
      </c>
      <c r="F35" s="57">
        <f>E35/$E$28*100</f>
        <v>11.901545516127019</v>
      </c>
      <c r="G35" s="58">
        <f t="shared" si="10"/>
        <v>-247.95918900000015</v>
      </c>
      <c r="H35" s="59">
        <f t="shared" si="11"/>
        <v>-22.371283954934551</v>
      </c>
      <c r="I35" s="59"/>
      <c r="J35" s="43">
        <v>2346.1414209999994</v>
      </c>
      <c r="K35" s="43">
        <v>1886.6237749999998</v>
      </c>
      <c r="L35" s="57">
        <f t="shared" si="12"/>
        <v>11.705250842404745</v>
      </c>
    </row>
    <row r="36" spans="1:12" s="22" customFormat="1" ht="6" customHeight="1" x14ac:dyDescent="0.2">
      <c r="A36" s="121"/>
      <c r="B36" s="41"/>
      <c r="C36" s="56"/>
      <c r="D36" s="56"/>
      <c r="E36" s="56"/>
      <c r="F36" s="57"/>
      <c r="G36" s="58"/>
      <c r="H36" s="59"/>
      <c r="I36" s="59"/>
      <c r="J36" s="108"/>
      <c r="K36" s="108"/>
      <c r="L36" s="57"/>
    </row>
    <row r="37" spans="1:12" s="23" customFormat="1" ht="15" customHeight="1" x14ac:dyDescent="0.2">
      <c r="A37" s="60" t="s">
        <v>54</v>
      </c>
      <c r="B37" s="61"/>
      <c r="C37" s="61">
        <f>SUM(C38:C44)</f>
        <v>7230.9592829999992</v>
      </c>
      <c r="D37" s="61">
        <f t="shared" ref="D37:E37" si="13">SUM(D38:D44)</f>
        <v>8757.3798000000006</v>
      </c>
      <c r="E37" s="61">
        <f t="shared" si="13"/>
        <v>8118.1125199999997</v>
      </c>
      <c r="F37" s="62">
        <f>E37/$E$5*100</f>
        <v>6.1992076729621921</v>
      </c>
      <c r="G37" s="63">
        <f>E37-C37</f>
        <v>887.15323700000044</v>
      </c>
      <c r="H37" s="64">
        <f>(G37/C37)*100</f>
        <v>12.268818040307593</v>
      </c>
      <c r="I37" s="64"/>
      <c r="J37" s="61">
        <f>SUM(J38:J44)</f>
        <v>15756.738061999997</v>
      </c>
      <c r="K37" s="61">
        <f>SUM(K38:K44)</f>
        <v>16875.492320000001</v>
      </c>
      <c r="L37" s="62">
        <f>K37/$K$5*100</f>
        <v>6.0750900963432883</v>
      </c>
    </row>
    <row r="38" spans="1:12" s="22" customFormat="1" ht="15" customHeight="1" x14ac:dyDescent="0.2">
      <c r="A38" s="121"/>
      <c r="B38" s="41" t="s">
        <v>79</v>
      </c>
      <c r="C38" s="43">
        <v>4766.1331369999989</v>
      </c>
      <c r="D38" s="43">
        <v>4973.8341710000004</v>
      </c>
      <c r="E38" s="43">
        <v>3463.313463</v>
      </c>
      <c r="F38" s="57">
        <f>E38/$E$37*100</f>
        <v>42.6615602391281</v>
      </c>
      <c r="G38" s="58">
        <f>E38-C38</f>
        <v>-1302.8196739999989</v>
      </c>
      <c r="H38" s="59">
        <f>(G38/C38)*100</f>
        <v>-27.334940853541649</v>
      </c>
      <c r="I38" s="59"/>
      <c r="J38" s="43">
        <v>10011.424396999999</v>
      </c>
      <c r="K38" s="43">
        <v>8437.147633999999</v>
      </c>
      <c r="L38" s="57">
        <f>K38/$K$37*100</f>
        <v>49.996453282733015</v>
      </c>
    </row>
    <row r="39" spans="1:12" s="22" customFormat="1" ht="15" customHeight="1" x14ac:dyDescent="0.2">
      <c r="A39" s="121"/>
      <c r="B39" s="41" t="s">
        <v>132</v>
      </c>
      <c r="C39" s="43">
        <v>545.11655900000005</v>
      </c>
      <c r="D39" s="43">
        <v>1950.6450930000005</v>
      </c>
      <c r="E39" s="43">
        <v>2963.8484279999993</v>
      </c>
      <c r="F39" s="57">
        <f t="shared" ref="F39:F44" si="14">E39/$E$37*100</f>
        <v>36.509082877309019</v>
      </c>
      <c r="G39" s="58">
        <f t="shared" ref="G39:G44" si="15">E39-C39</f>
        <v>2418.7318689999993</v>
      </c>
      <c r="H39" s="59">
        <f t="shared" ref="H39:H44" si="16">(G39/C39)*100</f>
        <v>443.70911671388046</v>
      </c>
      <c r="I39" s="59"/>
      <c r="J39" s="43">
        <v>1178.9925830000002</v>
      </c>
      <c r="K39" s="43">
        <v>4914.4935209999994</v>
      </c>
      <c r="L39" s="57">
        <f t="shared" ref="L39:L44" si="17">K39/$K$37*100</f>
        <v>29.12207494637406</v>
      </c>
    </row>
    <row r="40" spans="1:12" s="22" customFormat="1" ht="15" customHeight="1" x14ac:dyDescent="0.2">
      <c r="A40" s="121"/>
      <c r="B40" s="41" t="s">
        <v>77</v>
      </c>
      <c r="C40" s="43">
        <v>1136.6849</v>
      </c>
      <c r="D40" s="43">
        <v>1255.0100749999999</v>
      </c>
      <c r="E40" s="43">
        <v>1209.1277580000001</v>
      </c>
      <c r="F40" s="57">
        <f t="shared" si="14"/>
        <v>14.894198066621527</v>
      </c>
      <c r="G40" s="58">
        <f t="shared" si="15"/>
        <v>72.442858000000115</v>
      </c>
      <c r="H40" s="59">
        <f t="shared" si="16"/>
        <v>6.3731697324386136</v>
      </c>
      <c r="I40" s="59"/>
      <c r="J40" s="43">
        <v>3192.8619490000001</v>
      </c>
      <c r="K40" s="43">
        <v>2464.1378329999998</v>
      </c>
      <c r="L40" s="57">
        <f t="shared" si="17"/>
        <v>14.601872267036766</v>
      </c>
    </row>
    <row r="41" spans="1:12" s="22" customFormat="1" ht="15" customHeight="1" x14ac:dyDescent="0.2">
      <c r="A41" s="121"/>
      <c r="B41" s="41" t="s">
        <v>167</v>
      </c>
      <c r="C41" s="43">
        <v>446.76288700000003</v>
      </c>
      <c r="D41" s="43">
        <v>331.16586599999999</v>
      </c>
      <c r="E41" s="43">
        <v>226.71734599999999</v>
      </c>
      <c r="F41" s="57">
        <f t="shared" si="14"/>
        <v>2.7927347082397915</v>
      </c>
      <c r="G41" s="58">
        <f t="shared" si="15"/>
        <v>-220.04554100000004</v>
      </c>
      <c r="H41" s="59">
        <f t="shared" si="16"/>
        <v>-49.253317006163947</v>
      </c>
      <c r="I41" s="59"/>
      <c r="J41" s="43">
        <v>758.22912299999996</v>
      </c>
      <c r="K41" s="43">
        <v>557.88321199999996</v>
      </c>
      <c r="L41" s="57">
        <f t="shared" si="17"/>
        <v>3.3058781422265491</v>
      </c>
    </row>
    <row r="42" spans="1:12" s="22" customFormat="1" ht="15" customHeight="1" x14ac:dyDescent="0.2">
      <c r="A42" s="121"/>
      <c r="B42" s="41" t="s">
        <v>80</v>
      </c>
      <c r="C42" s="43">
        <v>234.069478</v>
      </c>
      <c r="D42" s="43">
        <v>124.87202999999998</v>
      </c>
      <c r="E42" s="43">
        <v>154.23761899999997</v>
      </c>
      <c r="F42" s="57">
        <f t="shared" si="14"/>
        <v>1.8999196995609022</v>
      </c>
      <c r="G42" s="58">
        <f t="shared" si="15"/>
        <v>-79.831859000000037</v>
      </c>
      <c r="H42" s="59">
        <f t="shared" si="16"/>
        <v>-34.10605247729054</v>
      </c>
      <c r="I42" s="59"/>
      <c r="J42" s="43">
        <v>415.78970400000003</v>
      </c>
      <c r="K42" s="43">
        <v>279.10964900000005</v>
      </c>
      <c r="L42" s="57">
        <f t="shared" si="17"/>
        <v>1.6539348524322046</v>
      </c>
    </row>
    <row r="43" spans="1:12" s="22" customFormat="1" ht="15" customHeight="1" x14ac:dyDescent="0.2">
      <c r="A43" s="121"/>
      <c r="B43" s="41" t="s">
        <v>134</v>
      </c>
      <c r="C43" s="43">
        <v>102.16197399999999</v>
      </c>
      <c r="D43" s="43">
        <v>121.61766999999998</v>
      </c>
      <c r="E43" s="43">
        <v>100.54360200000005</v>
      </c>
      <c r="F43" s="57">
        <f t="shared" si="14"/>
        <v>1.2385095889259743</v>
      </c>
      <c r="G43" s="58">
        <f t="shared" si="15"/>
        <v>-1.6183719999999369</v>
      </c>
      <c r="H43" s="59">
        <f t="shared" si="16"/>
        <v>-1.5841236583779568</v>
      </c>
      <c r="I43" s="59"/>
      <c r="J43" s="43">
        <v>198.591926</v>
      </c>
      <c r="K43" s="43">
        <v>222.16127200000005</v>
      </c>
      <c r="L43" s="57">
        <f t="shared" si="17"/>
        <v>1.3164728340204066</v>
      </c>
    </row>
    <row r="44" spans="1:12" s="78" customFormat="1" ht="15" customHeight="1" x14ac:dyDescent="0.2">
      <c r="A44" s="121"/>
      <c r="B44" s="41" t="s">
        <v>78</v>
      </c>
      <c r="C44" s="43">
        <v>3.0348E-2</v>
      </c>
      <c r="D44" s="43">
        <v>0.23489500000000002</v>
      </c>
      <c r="E44" s="43">
        <v>0.32430399999999998</v>
      </c>
      <c r="F44" s="57">
        <f t="shared" si="14"/>
        <v>3.9948202146870464E-3</v>
      </c>
      <c r="G44" s="58">
        <f t="shared" si="15"/>
        <v>0.293956</v>
      </c>
      <c r="H44" s="59">
        <f t="shared" si="16"/>
        <v>968.61737182021875</v>
      </c>
      <c r="I44" s="59"/>
      <c r="J44" s="43">
        <v>0.84838000000000002</v>
      </c>
      <c r="K44" s="43">
        <v>0.559199</v>
      </c>
      <c r="L44" s="57">
        <f t="shared" si="17"/>
        <v>3.3136751769740369E-3</v>
      </c>
    </row>
    <row r="45" spans="1:12" s="22" customFormat="1" ht="6" customHeight="1" x14ac:dyDescent="0.2">
      <c r="A45" s="121"/>
      <c r="B45" s="41"/>
      <c r="C45" s="56"/>
      <c r="D45" s="56"/>
      <c r="E45" s="56"/>
      <c r="F45" s="57"/>
      <c r="G45" s="58"/>
      <c r="H45" s="59"/>
      <c r="I45" s="59"/>
      <c r="J45" s="56"/>
      <c r="K45" s="56"/>
      <c r="L45" s="57"/>
    </row>
    <row r="46" spans="1:12" s="23" customFormat="1" ht="15" customHeight="1" x14ac:dyDescent="0.2">
      <c r="A46" s="60" t="s">
        <v>55</v>
      </c>
      <c r="B46" s="61"/>
      <c r="C46" s="134">
        <v>1069.4902260000001</v>
      </c>
      <c r="D46" s="134">
        <v>1838.324425999999</v>
      </c>
      <c r="E46" s="134">
        <v>1394.622932</v>
      </c>
      <c r="F46" s="62">
        <f>E46/$E$5*100</f>
        <v>1.0649713415087563</v>
      </c>
      <c r="G46" s="63">
        <f>E46-C46</f>
        <v>325.13270599999987</v>
      </c>
      <c r="H46" s="64">
        <f>(G46/C46)*100</f>
        <v>30.40071784629847</v>
      </c>
      <c r="I46" s="64"/>
      <c r="J46" s="134">
        <v>2104.6752059999985</v>
      </c>
      <c r="K46" s="134">
        <v>3232.9473579999999</v>
      </c>
      <c r="L46" s="62">
        <f>K46/$K$5*100</f>
        <v>1.1638443551248643</v>
      </c>
    </row>
    <row r="47" spans="1:12" x14ac:dyDescent="0.2">
      <c r="C47" s="31"/>
      <c r="D47" s="31"/>
      <c r="E47" s="31"/>
    </row>
    <row r="48" spans="1:12" x14ac:dyDescent="0.2">
      <c r="C48" s="31"/>
      <c r="D48" s="31"/>
      <c r="E48" s="31"/>
      <c r="G48" s="31"/>
      <c r="H48" s="31"/>
      <c r="I48" s="31"/>
      <c r="J48" s="31"/>
      <c r="K48" s="31"/>
    </row>
    <row r="49" spans="3:11" x14ac:dyDescent="0.2">
      <c r="C49" s="141"/>
      <c r="D49" s="141"/>
      <c r="E49" s="141"/>
      <c r="J49" s="141"/>
      <c r="K49" s="141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50"/>
  <sheetViews>
    <sheetView view="pageBreakPreview" zoomScaleNormal="100" zoomScaleSheetLayoutView="100" workbookViewId="0">
      <pane xSplit="2" topLeftCell="C1" activePane="topRight" state="frozen"/>
      <selection activeCell="U34" sqref="U34"/>
      <selection pane="topRight" activeCell="U34" sqref="U34"/>
    </sheetView>
  </sheetViews>
  <sheetFormatPr defaultColWidth="9.140625" defaultRowHeight="12.75" x14ac:dyDescent="0.2"/>
  <cols>
    <col min="1" max="1" width="1.42578125" style="21" customWidth="1"/>
    <col min="2" max="2" width="34.7109375" style="21" customWidth="1"/>
    <col min="3" max="5" width="8.85546875" style="21" customWidth="1"/>
    <col min="6" max="6" width="9" style="21" bestFit="1" customWidth="1"/>
    <col min="7" max="7" width="8.85546875" style="21" customWidth="1"/>
    <col min="8" max="8" width="11.5703125" style="21" customWidth="1"/>
    <col min="9" max="9" width="0.7109375" style="21" customWidth="1"/>
    <col min="10" max="11" width="8.85546875" style="21" customWidth="1"/>
    <col min="12" max="12" width="9" style="21" bestFit="1" customWidth="1"/>
    <col min="13" max="16384" width="9.140625" style="21"/>
  </cols>
  <sheetData>
    <row r="1" spans="1:12" x14ac:dyDescent="0.2">
      <c r="A1" s="93" t="s">
        <v>127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22" customFormat="1" x14ac:dyDescent="0.2">
      <c r="A3" s="29"/>
      <c r="B3" s="30"/>
      <c r="C3" s="145" t="s">
        <v>121</v>
      </c>
      <c r="D3" s="145"/>
      <c r="E3" s="145"/>
      <c r="F3" s="13"/>
      <c r="G3" s="146" t="s">
        <v>0</v>
      </c>
      <c r="H3" s="146"/>
      <c r="I3" s="14"/>
      <c r="J3" s="145" t="s">
        <v>121</v>
      </c>
      <c r="K3" s="145"/>
      <c r="L3" s="145"/>
    </row>
    <row r="4" spans="1:12" s="22" customFormat="1" ht="36" x14ac:dyDescent="0.2">
      <c r="A4" s="29"/>
      <c r="B4" s="28" t="s">
        <v>129</v>
      </c>
      <c r="C4" s="17" t="s">
        <v>183</v>
      </c>
      <c r="D4" s="17" t="s">
        <v>174</v>
      </c>
      <c r="E4" s="17" t="s">
        <v>180</v>
      </c>
      <c r="F4" s="18" t="s">
        <v>116</v>
      </c>
      <c r="G4" s="19" t="s">
        <v>128</v>
      </c>
      <c r="H4" s="20" t="s">
        <v>2</v>
      </c>
      <c r="I4" s="20"/>
      <c r="J4" s="17" t="s">
        <v>181</v>
      </c>
      <c r="K4" s="17" t="s">
        <v>182</v>
      </c>
      <c r="L4" s="18" t="s">
        <v>116</v>
      </c>
    </row>
    <row r="5" spans="1:12" s="22" customFormat="1" ht="15" customHeight="1" x14ac:dyDescent="0.2">
      <c r="A5" s="87" t="s">
        <v>56</v>
      </c>
      <c r="B5" s="82"/>
      <c r="C5" s="82">
        <v>105624.93920000001</v>
      </c>
      <c r="D5" s="82">
        <v>124869.23212199999</v>
      </c>
      <c r="E5" s="82">
        <v>114242.17703700007</v>
      </c>
      <c r="F5" s="86">
        <v>100</v>
      </c>
      <c r="G5" s="85">
        <f>E5-C5</f>
        <v>8617.2378370000661</v>
      </c>
      <c r="H5" s="86">
        <f>(G5/C5)*100</f>
        <v>8.1583363761122669</v>
      </c>
      <c r="I5" s="83"/>
      <c r="J5" s="82">
        <v>224780.06098200005</v>
      </c>
      <c r="K5" s="82">
        <v>239111.40915900009</v>
      </c>
      <c r="L5" s="86">
        <v>100</v>
      </c>
    </row>
    <row r="6" spans="1:12" s="22" customFormat="1" ht="6" customHeight="1" x14ac:dyDescent="0.2">
      <c r="A6" s="121"/>
      <c r="B6" s="122"/>
      <c r="C6" s="112"/>
      <c r="D6" s="112"/>
      <c r="E6" s="112"/>
      <c r="F6" s="113"/>
      <c r="G6" s="114"/>
      <c r="H6" s="115"/>
      <c r="I6" s="115"/>
      <c r="J6" s="112"/>
      <c r="K6" s="112"/>
      <c r="L6" s="113"/>
    </row>
    <row r="7" spans="1:12" s="23" customFormat="1" ht="15" customHeight="1" x14ac:dyDescent="0.2">
      <c r="A7" s="36" t="s">
        <v>52</v>
      </c>
      <c r="B7" s="61"/>
      <c r="C7" s="61">
        <f>SUM(C8:C26)</f>
        <v>86475.410323000004</v>
      </c>
      <c r="D7" s="61">
        <f t="shared" ref="D7:E7" si="0">SUM(D8:D26)</f>
        <v>106331.31761399999</v>
      </c>
      <c r="E7" s="61">
        <f t="shared" si="0"/>
        <v>99495.947922000065</v>
      </c>
      <c r="F7" s="63">
        <f>E7/$E$5*100</f>
        <v>87.092132260203613</v>
      </c>
      <c r="G7" s="64">
        <f>E7-C7</f>
        <v>13020.537599000061</v>
      </c>
      <c r="H7" s="64">
        <f>(G7/C7)*100</f>
        <v>15.056924911216024</v>
      </c>
      <c r="I7" s="61"/>
      <c r="J7" s="61">
        <f t="shared" ref="J7" si="1">SUM(J8:J26)</f>
        <v>187965.85763800004</v>
      </c>
      <c r="K7" s="61">
        <f t="shared" ref="K7" si="2">SUM(K8:K26)</f>
        <v>205827.26553600011</v>
      </c>
      <c r="L7" s="62">
        <f>K7/$K$5*100</f>
        <v>86.08006880973744</v>
      </c>
    </row>
    <row r="8" spans="1:12" s="22" customFormat="1" ht="15" customHeight="1" x14ac:dyDescent="0.2">
      <c r="A8" s="121"/>
      <c r="B8" s="41" t="s">
        <v>57</v>
      </c>
      <c r="C8" s="43">
        <v>36513.677348000048</v>
      </c>
      <c r="D8" s="43">
        <v>49528.71040399999</v>
      </c>
      <c r="E8" s="43">
        <v>49783.203819000068</v>
      </c>
      <c r="F8" s="57">
        <f>E8/$E$7*100</f>
        <v>50.035408334445599</v>
      </c>
      <c r="G8" s="58">
        <f>E8-C8</f>
        <v>13269.526471000019</v>
      </c>
      <c r="H8" s="59">
        <f>(G8/C8)*100</f>
        <v>36.341249183237437</v>
      </c>
      <c r="I8" s="59"/>
      <c r="J8" s="43">
        <v>82832.955796000082</v>
      </c>
      <c r="K8" s="43">
        <v>99311.914223000102</v>
      </c>
      <c r="L8" s="57">
        <f>K8/$K$7*100</f>
        <v>48.250125640244683</v>
      </c>
    </row>
    <row r="9" spans="1:12" s="22" customFormat="1" ht="15" customHeight="1" x14ac:dyDescent="0.2">
      <c r="A9" s="121"/>
      <c r="B9" s="41" t="s">
        <v>163</v>
      </c>
      <c r="C9" s="43">
        <v>8731.300776</v>
      </c>
      <c r="D9" s="43">
        <v>10906.684419000003</v>
      </c>
      <c r="E9" s="43">
        <v>9360.6793240000025</v>
      </c>
      <c r="F9" s="57">
        <f t="shared" ref="F9:F26" si="3">E9/$E$7*100</f>
        <v>9.4081010528572637</v>
      </c>
      <c r="G9" s="58">
        <f t="shared" ref="G9:G26" si="4">E9-C9</f>
        <v>629.37854800000241</v>
      </c>
      <c r="H9" s="59">
        <f t="shared" ref="H9:H26" si="5">(G9/C9)*100</f>
        <v>7.2083022237648136</v>
      </c>
      <c r="I9" s="59"/>
      <c r="J9" s="43">
        <v>18342.060875999992</v>
      </c>
      <c r="K9" s="43">
        <v>20267.363743000009</v>
      </c>
      <c r="L9" s="57">
        <f t="shared" ref="L9:L26" si="6">K9/$K$7*100</f>
        <v>9.8467827817763816</v>
      </c>
    </row>
    <row r="10" spans="1:12" s="22" customFormat="1" ht="15" customHeight="1" x14ac:dyDescent="0.2">
      <c r="A10" s="121"/>
      <c r="B10" s="41" t="s">
        <v>58</v>
      </c>
      <c r="C10" s="43">
        <v>8039.7977659999979</v>
      </c>
      <c r="D10" s="43">
        <v>8324.2327939999996</v>
      </c>
      <c r="E10" s="43">
        <v>7378.1317880000015</v>
      </c>
      <c r="F10" s="57">
        <f t="shared" si="3"/>
        <v>7.4155098193386673</v>
      </c>
      <c r="G10" s="58">
        <f t="shared" si="4"/>
        <v>-661.66597799999636</v>
      </c>
      <c r="H10" s="59">
        <f t="shared" si="5"/>
        <v>-8.2298833535111644</v>
      </c>
      <c r="I10" s="59"/>
      <c r="J10" s="43">
        <v>17148.153404999997</v>
      </c>
      <c r="K10" s="43">
        <v>15702.364582000006</v>
      </c>
      <c r="L10" s="57">
        <f t="shared" si="6"/>
        <v>7.6289040429648969</v>
      </c>
    </row>
    <row r="11" spans="1:12" s="22" customFormat="1" ht="15" customHeight="1" x14ac:dyDescent="0.2">
      <c r="A11" s="121"/>
      <c r="B11" s="41" t="s">
        <v>162</v>
      </c>
      <c r="C11" s="43">
        <v>7028.6325069999957</v>
      </c>
      <c r="D11" s="43">
        <v>7901.2901229999989</v>
      </c>
      <c r="E11" s="43">
        <v>6626.3920909999961</v>
      </c>
      <c r="F11" s="57">
        <f t="shared" si="3"/>
        <v>6.6599617666789426</v>
      </c>
      <c r="G11" s="58">
        <f t="shared" si="4"/>
        <v>-402.24041599999964</v>
      </c>
      <c r="H11" s="59">
        <f t="shared" si="5"/>
        <v>-5.7228830159977502</v>
      </c>
      <c r="I11" s="59"/>
      <c r="J11" s="43">
        <v>14775.533729000004</v>
      </c>
      <c r="K11" s="43">
        <v>14527.682213999993</v>
      </c>
      <c r="L11" s="57">
        <f t="shared" si="6"/>
        <v>7.0581913315362179</v>
      </c>
    </row>
    <row r="12" spans="1:12" s="22" customFormat="1" ht="15" customHeight="1" x14ac:dyDescent="0.2">
      <c r="A12" s="121"/>
      <c r="B12" s="41" t="s">
        <v>60</v>
      </c>
      <c r="C12" s="43">
        <v>4437.5231729999978</v>
      </c>
      <c r="D12" s="43">
        <v>5887.9162149999975</v>
      </c>
      <c r="E12" s="43">
        <v>4970.2775309999988</v>
      </c>
      <c r="F12" s="57">
        <f t="shared" si="3"/>
        <v>4.9954572370087398</v>
      </c>
      <c r="G12" s="58">
        <f t="shared" si="4"/>
        <v>532.75435800000105</v>
      </c>
      <c r="H12" s="59">
        <f t="shared" si="5"/>
        <v>12.0056693166479</v>
      </c>
      <c r="I12" s="59"/>
      <c r="J12" s="43">
        <v>10044.417328000001</v>
      </c>
      <c r="K12" s="43">
        <v>10858.193746000008</v>
      </c>
      <c r="L12" s="57">
        <f t="shared" si="6"/>
        <v>5.2753913422130472</v>
      </c>
    </row>
    <row r="13" spans="1:12" s="22" customFormat="1" ht="15" customHeight="1" x14ac:dyDescent="0.2">
      <c r="A13" s="121"/>
      <c r="B13" s="41" t="s">
        <v>59</v>
      </c>
      <c r="C13" s="43">
        <v>5540.4661450000003</v>
      </c>
      <c r="D13" s="43">
        <v>3522.8712949999999</v>
      </c>
      <c r="E13" s="43">
        <v>3058.7256839999991</v>
      </c>
      <c r="F13" s="57">
        <f t="shared" si="3"/>
        <v>3.0742213606506765</v>
      </c>
      <c r="G13" s="58">
        <f t="shared" si="4"/>
        <v>-2481.7404610000012</v>
      </c>
      <c r="H13" s="59">
        <f t="shared" si="5"/>
        <v>-44.792990265623239</v>
      </c>
      <c r="I13" s="59"/>
      <c r="J13" s="43">
        <v>10070.124791999999</v>
      </c>
      <c r="K13" s="43">
        <v>6581.5969789999999</v>
      </c>
      <c r="L13" s="57">
        <f t="shared" si="6"/>
        <v>3.1976312573850181</v>
      </c>
    </row>
    <row r="14" spans="1:12" s="22" customFormat="1" ht="15" customHeight="1" x14ac:dyDescent="0.2">
      <c r="A14" s="121"/>
      <c r="B14" s="41" t="s">
        <v>62</v>
      </c>
      <c r="C14" s="43">
        <v>2437.9311899999998</v>
      </c>
      <c r="D14" s="43">
        <v>2974.8539139999993</v>
      </c>
      <c r="E14" s="43">
        <v>3050.4075900000007</v>
      </c>
      <c r="F14" s="57">
        <f t="shared" si="3"/>
        <v>3.065861126717814</v>
      </c>
      <c r="G14" s="58">
        <f t="shared" si="4"/>
        <v>612.47640000000092</v>
      </c>
      <c r="H14" s="59">
        <f t="shared" si="5"/>
        <v>25.122792739691764</v>
      </c>
      <c r="I14" s="59"/>
      <c r="J14" s="43">
        <v>4906.9429469999995</v>
      </c>
      <c r="K14" s="43">
        <v>6025.261504000001</v>
      </c>
      <c r="L14" s="57">
        <f t="shared" si="6"/>
        <v>2.9273388480916083</v>
      </c>
    </row>
    <row r="15" spans="1:12" s="22" customFormat="1" ht="15" customHeight="1" x14ac:dyDescent="0.2">
      <c r="A15" s="121"/>
      <c r="B15" s="41" t="s">
        <v>61</v>
      </c>
      <c r="C15" s="43">
        <v>2209.3100099999997</v>
      </c>
      <c r="D15" s="43">
        <v>2635.0368139999996</v>
      </c>
      <c r="E15" s="43">
        <v>2151.3671789999994</v>
      </c>
      <c r="F15" s="57">
        <f t="shared" si="3"/>
        <v>2.1622661263417138</v>
      </c>
      <c r="G15" s="58">
        <f t="shared" si="4"/>
        <v>-57.942831000000297</v>
      </c>
      <c r="H15" s="59">
        <f t="shared" si="5"/>
        <v>-2.6226663862352346</v>
      </c>
      <c r="I15" s="59"/>
      <c r="J15" s="43">
        <v>4725.8848490000046</v>
      </c>
      <c r="K15" s="43">
        <v>4786.403992999999</v>
      </c>
      <c r="L15" s="57">
        <f t="shared" si="6"/>
        <v>2.3254470104024363</v>
      </c>
    </row>
    <row r="16" spans="1:12" s="22" customFormat="1" ht="15" customHeight="1" x14ac:dyDescent="0.2">
      <c r="A16" s="121"/>
      <c r="B16" s="41" t="s">
        <v>164</v>
      </c>
      <c r="C16" s="43">
        <v>2082.0558890000007</v>
      </c>
      <c r="D16" s="43">
        <v>2390.2400739999989</v>
      </c>
      <c r="E16" s="43">
        <v>2001.9840540000002</v>
      </c>
      <c r="F16" s="57">
        <f t="shared" si="3"/>
        <v>2.0121262180138806</v>
      </c>
      <c r="G16" s="58">
        <f t="shared" si="4"/>
        <v>-80.071835000000419</v>
      </c>
      <c r="H16" s="59">
        <f t="shared" si="5"/>
        <v>-3.8458062256176255</v>
      </c>
      <c r="I16" s="59"/>
      <c r="J16" s="43">
        <v>4573.8281550000011</v>
      </c>
      <c r="K16" s="43">
        <v>4392.2241279999998</v>
      </c>
      <c r="L16" s="57">
        <f t="shared" si="6"/>
        <v>2.133936976989951</v>
      </c>
    </row>
    <row r="17" spans="1:12" s="22" customFormat="1" ht="15" customHeight="1" x14ac:dyDescent="0.2">
      <c r="A17" s="123"/>
      <c r="B17" s="41" t="s">
        <v>165</v>
      </c>
      <c r="C17" s="43">
        <v>1592.649947000001</v>
      </c>
      <c r="D17" s="43">
        <v>2069.3533080000011</v>
      </c>
      <c r="E17" s="43">
        <v>1826.1018589999999</v>
      </c>
      <c r="F17" s="57">
        <f t="shared" si="3"/>
        <v>1.8353529939044089</v>
      </c>
      <c r="G17" s="58">
        <f t="shared" si="4"/>
        <v>233.45191199999886</v>
      </c>
      <c r="H17" s="59">
        <f t="shared" si="5"/>
        <v>14.658080543043441</v>
      </c>
      <c r="I17" s="59"/>
      <c r="J17" s="43">
        <v>3659.5986540000008</v>
      </c>
      <c r="K17" s="43">
        <v>3895.4551670000005</v>
      </c>
      <c r="L17" s="57">
        <f t="shared" si="6"/>
        <v>1.8925846179104331</v>
      </c>
    </row>
    <row r="18" spans="1:12" s="22" customFormat="1" ht="15" customHeight="1" x14ac:dyDescent="0.2">
      <c r="A18" s="123"/>
      <c r="B18" s="41" t="s">
        <v>64</v>
      </c>
      <c r="C18" s="43">
        <v>1130.066223999999</v>
      </c>
      <c r="D18" s="43">
        <v>1491.9662210000004</v>
      </c>
      <c r="E18" s="43">
        <v>1293.2920599999998</v>
      </c>
      <c r="F18" s="57">
        <f t="shared" si="3"/>
        <v>1.299843950442964</v>
      </c>
      <c r="G18" s="58">
        <f t="shared" si="4"/>
        <v>163.22583600000075</v>
      </c>
      <c r="H18" s="59">
        <f t="shared" si="5"/>
        <v>14.443917757513731</v>
      </c>
      <c r="I18" s="59"/>
      <c r="J18" s="43">
        <v>2454.4382590000005</v>
      </c>
      <c r="K18" s="43">
        <v>2785.2582810000008</v>
      </c>
      <c r="L18" s="57">
        <f t="shared" si="6"/>
        <v>1.3532018091708296</v>
      </c>
    </row>
    <row r="19" spans="1:12" s="22" customFormat="1" ht="15" customHeight="1" x14ac:dyDescent="0.2">
      <c r="A19" s="121"/>
      <c r="B19" s="41" t="s">
        <v>68</v>
      </c>
      <c r="C19" s="43">
        <v>971.42541800000004</v>
      </c>
      <c r="D19" s="43">
        <v>1182.753197</v>
      </c>
      <c r="E19" s="43">
        <v>1282.0477679999999</v>
      </c>
      <c r="F19" s="57">
        <f t="shared" si="3"/>
        <v>1.2885426942261631</v>
      </c>
      <c r="G19" s="58">
        <f t="shared" si="4"/>
        <v>310.62234999999987</v>
      </c>
      <c r="H19" s="59">
        <f t="shared" si="5"/>
        <v>31.975933946583211</v>
      </c>
      <c r="I19" s="59"/>
      <c r="J19" s="43">
        <v>2021.682155</v>
      </c>
      <c r="K19" s="43">
        <v>2464.8009649999995</v>
      </c>
      <c r="L19" s="57">
        <f t="shared" si="6"/>
        <v>1.1975094546300014</v>
      </c>
    </row>
    <row r="20" spans="1:12" s="22" customFormat="1" ht="15" customHeight="1" x14ac:dyDescent="0.2">
      <c r="A20" s="121"/>
      <c r="B20" s="41" t="s">
        <v>70</v>
      </c>
      <c r="C20" s="43">
        <v>734.34749499999998</v>
      </c>
      <c r="D20" s="43">
        <v>1259.601015</v>
      </c>
      <c r="E20" s="43">
        <v>1093.9525630000001</v>
      </c>
      <c r="F20" s="57">
        <f t="shared" si="3"/>
        <v>1.0994945883199234</v>
      </c>
      <c r="G20" s="58">
        <f t="shared" si="4"/>
        <v>359.60506800000007</v>
      </c>
      <c r="H20" s="59">
        <f t="shared" si="5"/>
        <v>48.969332699909337</v>
      </c>
      <c r="I20" s="59"/>
      <c r="J20" s="43">
        <v>1522.5141619999995</v>
      </c>
      <c r="K20" s="43">
        <v>2353.5535780000005</v>
      </c>
      <c r="L20" s="57">
        <f t="shared" si="6"/>
        <v>1.1434605477904254</v>
      </c>
    </row>
    <row r="21" spans="1:12" s="22" customFormat="1" ht="15" customHeight="1" x14ac:dyDescent="0.2">
      <c r="A21" s="121"/>
      <c r="B21" s="41" t="s">
        <v>65</v>
      </c>
      <c r="C21" s="43">
        <v>994.66949499999987</v>
      </c>
      <c r="D21" s="43">
        <v>1118.9415840000001</v>
      </c>
      <c r="E21" s="43">
        <v>883.11718499999995</v>
      </c>
      <c r="F21" s="57">
        <f t="shared" si="3"/>
        <v>0.88759110641603267</v>
      </c>
      <c r="G21" s="58">
        <f t="shared" si="4"/>
        <v>-111.55230999999992</v>
      </c>
      <c r="H21" s="59">
        <f t="shared" si="5"/>
        <v>-11.215012681172045</v>
      </c>
      <c r="I21" s="59"/>
      <c r="J21" s="43">
        <v>2103.9586770000005</v>
      </c>
      <c r="K21" s="43">
        <v>2002.0587689999998</v>
      </c>
      <c r="L21" s="57">
        <f t="shared" si="6"/>
        <v>0.97268880475401864</v>
      </c>
    </row>
    <row r="22" spans="1:12" s="22" customFormat="1" ht="15" customHeight="1" x14ac:dyDescent="0.2">
      <c r="A22" s="121"/>
      <c r="B22" s="41" t="s">
        <v>66</v>
      </c>
      <c r="C22" s="43">
        <v>833.47148999999956</v>
      </c>
      <c r="D22" s="43">
        <v>902.73144900000023</v>
      </c>
      <c r="E22" s="43">
        <v>813.41976499999987</v>
      </c>
      <c r="F22" s="57">
        <f t="shared" si="3"/>
        <v>0.81754059535940193</v>
      </c>
      <c r="G22" s="58">
        <f t="shared" si="4"/>
        <v>-20.051724999999692</v>
      </c>
      <c r="H22" s="59">
        <f t="shared" si="5"/>
        <v>-2.4058081458790754</v>
      </c>
      <c r="I22" s="59"/>
      <c r="J22" s="43">
        <v>1686.9394289999996</v>
      </c>
      <c r="K22" s="43">
        <v>1716.1512140000009</v>
      </c>
      <c r="L22" s="57">
        <f t="shared" si="6"/>
        <v>0.83378225403273332</v>
      </c>
    </row>
    <row r="23" spans="1:12" s="22" customFormat="1" ht="15" customHeight="1" x14ac:dyDescent="0.2">
      <c r="A23" s="121"/>
      <c r="B23" s="41" t="s">
        <v>67</v>
      </c>
      <c r="C23" s="43">
        <v>518.77291700000012</v>
      </c>
      <c r="D23" s="43">
        <v>753.59458600000016</v>
      </c>
      <c r="E23" s="43">
        <v>623.07223799999974</v>
      </c>
      <c r="F23" s="57">
        <f t="shared" si="3"/>
        <v>0.62622875706300896</v>
      </c>
      <c r="G23" s="58">
        <f t="shared" si="4"/>
        <v>104.29932099999962</v>
      </c>
      <c r="H23" s="59">
        <f t="shared" si="5"/>
        <v>20.105005018987836</v>
      </c>
      <c r="I23" s="59"/>
      <c r="J23" s="43">
        <v>1215.0794429999996</v>
      </c>
      <c r="K23" s="43">
        <v>1376.6668240000004</v>
      </c>
      <c r="L23" s="57">
        <f t="shared" si="6"/>
        <v>0.6688457043895456</v>
      </c>
    </row>
    <row r="24" spans="1:12" s="22" customFormat="1" ht="15" customHeight="1" x14ac:dyDescent="0.2">
      <c r="A24" s="121"/>
      <c r="B24" s="41" t="s">
        <v>69</v>
      </c>
      <c r="C24" s="43">
        <v>386.20770899999991</v>
      </c>
      <c r="D24" s="43">
        <v>569.3709719999996</v>
      </c>
      <c r="E24" s="43">
        <v>466.93156099999999</v>
      </c>
      <c r="F24" s="57">
        <f t="shared" si="3"/>
        <v>0.46929706259600784</v>
      </c>
      <c r="G24" s="58">
        <f t="shared" si="4"/>
        <v>80.723852000000079</v>
      </c>
      <c r="H24" s="59">
        <f t="shared" si="5"/>
        <v>20.901667708554232</v>
      </c>
      <c r="I24" s="59"/>
      <c r="J24" s="43">
        <v>890.5342179999999</v>
      </c>
      <c r="K24" s="43">
        <v>1036.3025330000003</v>
      </c>
      <c r="L24" s="57">
        <f t="shared" si="6"/>
        <v>0.50348165987695459</v>
      </c>
    </row>
    <row r="25" spans="1:12" s="22" customFormat="1" ht="15" customHeight="1" x14ac:dyDescent="0.2">
      <c r="A25" s="121"/>
      <c r="B25" s="41" t="s">
        <v>71</v>
      </c>
      <c r="C25" s="43">
        <v>212.06096400000001</v>
      </c>
      <c r="D25" s="43">
        <v>304.60932200000002</v>
      </c>
      <c r="E25" s="43">
        <v>218.10693099999995</v>
      </c>
      <c r="F25" s="57">
        <f t="shared" si="3"/>
        <v>0.2192118730010845</v>
      </c>
      <c r="G25" s="58">
        <f t="shared" si="4"/>
        <v>6.0459669999999335</v>
      </c>
      <c r="H25" s="59">
        <f t="shared" si="5"/>
        <v>2.8510513608718355</v>
      </c>
      <c r="I25" s="59"/>
      <c r="J25" s="43">
        <v>493.59124400000002</v>
      </c>
      <c r="K25" s="43">
        <v>522.71625300000005</v>
      </c>
      <c r="L25" s="57">
        <f t="shared" si="6"/>
        <v>0.25395870252601427</v>
      </c>
    </row>
    <row r="26" spans="1:12" s="78" customFormat="1" ht="15" customHeight="1" x14ac:dyDescent="0.2">
      <c r="A26" s="121"/>
      <c r="B26" s="41" t="s">
        <v>63</v>
      </c>
      <c r="C26" s="43">
        <v>2081.0438600000011</v>
      </c>
      <c r="D26" s="43">
        <v>2606.5599080000002</v>
      </c>
      <c r="E26" s="43">
        <v>2614.7369319999989</v>
      </c>
      <c r="F26" s="57">
        <f t="shared" si="3"/>
        <v>2.6279833366177128</v>
      </c>
      <c r="G26" s="58">
        <f t="shared" si="4"/>
        <v>533.69307199999776</v>
      </c>
      <c r="H26" s="59">
        <f t="shared" si="5"/>
        <v>25.645450451966806</v>
      </c>
      <c r="I26" s="59"/>
      <c r="J26" s="43">
        <v>4497.6195199999975</v>
      </c>
      <c r="K26" s="43">
        <v>5221.2968399999991</v>
      </c>
      <c r="L26" s="57">
        <f t="shared" si="6"/>
        <v>2.5367372133148081</v>
      </c>
    </row>
    <row r="27" spans="1:12" s="22" customFormat="1" ht="6" customHeight="1" x14ac:dyDescent="0.2">
      <c r="A27" s="121"/>
      <c r="B27" s="41"/>
      <c r="C27" s="56"/>
      <c r="D27" s="56"/>
      <c r="E27" s="56"/>
      <c r="F27" s="57"/>
      <c r="G27" s="58"/>
      <c r="H27" s="59"/>
      <c r="I27" s="59"/>
      <c r="J27" s="56"/>
      <c r="K27" s="56"/>
      <c r="L27" s="57"/>
    </row>
    <row r="28" spans="1:12" s="23" customFormat="1" ht="15" customHeight="1" x14ac:dyDescent="0.2">
      <c r="A28" s="60" t="s">
        <v>53</v>
      </c>
      <c r="B28" s="61"/>
      <c r="C28" s="61">
        <f t="shared" ref="C28:E28" si="7">SUM(C29:C35)</f>
        <v>8062.410533000002</v>
      </c>
      <c r="D28" s="61">
        <f t="shared" si="7"/>
        <v>7255.3497809999999</v>
      </c>
      <c r="E28" s="61">
        <f t="shared" si="7"/>
        <v>5964.7001540000001</v>
      </c>
      <c r="F28" s="62">
        <f>E28/$E$5*100</f>
        <v>5.2211016182475136</v>
      </c>
      <c r="G28" s="63">
        <f>E28-C28</f>
        <v>-2097.7103790000019</v>
      </c>
      <c r="H28" s="64">
        <f>(G28/C28)*100</f>
        <v>-26.018401945843973</v>
      </c>
      <c r="I28" s="64"/>
      <c r="J28" s="61">
        <f t="shared" ref="J28:K28" si="8">SUM(J29:J35)</f>
        <v>16388.974951999997</v>
      </c>
      <c r="K28" s="61">
        <f t="shared" si="8"/>
        <v>13220.049934999997</v>
      </c>
      <c r="L28" s="62">
        <f>K28/$K$5*100</f>
        <v>5.5288244009340275</v>
      </c>
    </row>
    <row r="29" spans="1:12" s="22" customFormat="1" x14ac:dyDescent="0.2">
      <c r="A29" s="121"/>
      <c r="B29" s="42" t="s">
        <v>72</v>
      </c>
      <c r="C29" s="43">
        <v>882.66749299999992</v>
      </c>
      <c r="D29" s="43">
        <v>687.77170799999999</v>
      </c>
      <c r="E29" s="43">
        <v>548.56892699999992</v>
      </c>
      <c r="F29" s="57">
        <f>E29/$E$28*100</f>
        <v>9.1969237821975494</v>
      </c>
      <c r="G29" s="58">
        <f>E29-C29</f>
        <v>-334.09856600000001</v>
      </c>
      <c r="H29" s="59">
        <f>(G29/C29)*100</f>
        <v>-37.851010561686117</v>
      </c>
      <c r="I29" s="59"/>
      <c r="J29" s="43">
        <v>1731.5978299999997</v>
      </c>
      <c r="K29" s="43">
        <v>1236.340635</v>
      </c>
      <c r="L29" s="57">
        <f>K29/$K$28*100</f>
        <v>9.3520118386754056</v>
      </c>
    </row>
    <row r="30" spans="1:12" s="22" customFormat="1" ht="15" customHeight="1" x14ac:dyDescent="0.2">
      <c r="A30" s="121"/>
      <c r="B30" s="41" t="s">
        <v>74</v>
      </c>
      <c r="C30" s="43">
        <v>492.03715599999998</v>
      </c>
      <c r="D30" s="43">
        <v>638.25142799999981</v>
      </c>
      <c r="E30" s="43">
        <v>466.15456899999992</v>
      </c>
      <c r="F30" s="57">
        <f t="shared" ref="F30:F35" si="9">E30/$E$28*100</f>
        <v>7.8152221731949263</v>
      </c>
      <c r="G30" s="58">
        <f t="shared" ref="G30:G35" si="10">E30-C30</f>
        <v>-25.882587000000058</v>
      </c>
      <c r="H30" s="59">
        <f t="shared" ref="H30:H35" si="11">(G30/C30)*100</f>
        <v>-5.2602911557354126</v>
      </c>
      <c r="I30" s="59"/>
      <c r="J30" s="43">
        <v>1073.6583620000001</v>
      </c>
      <c r="K30" s="43">
        <v>1104.4059969999996</v>
      </c>
      <c r="L30" s="57">
        <f t="shared" ref="L30:L35" si="12">K30/$K$28*100</f>
        <v>8.3540228851639355</v>
      </c>
    </row>
    <row r="31" spans="1:12" s="22" customFormat="1" ht="15" customHeight="1" x14ac:dyDescent="0.2">
      <c r="A31" s="121"/>
      <c r="B31" s="41" t="s">
        <v>166</v>
      </c>
      <c r="C31" s="43">
        <v>539.89561300000003</v>
      </c>
      <c r="D31" s="43">
        <v>484.73253400000004</v>
      </c>
      <c r="E31" s="43">
        <v>517.92546499999992</v>
      </c>
      <c r="F31" s="57">
        <f t="shared" si="9"/>
        <v>8.6831768844687485</v>
      </c>
      <c r="G31" s="58">
        <f t="shared" si="10"/>
        <v>-21.970148000000108</v>
      </c>
      <c r="H31" s="59">
        <f t="shared" si="11"/>
        <v>-4.06933256558988</v>
      </c>
      <c r="I31" s="59"/>
      <c r="J31" s="43">
        <v>1244.8153250000003</v>
      </c>
      <c r="K31" s="43">
        <v>1002.6579989999999</v>
      </c>
      <c r="L31" s="57">
        <f t="shared" si="12"/>
        <v>7.5843737650753447</v>
      </c>
    </row>
    <row r="32" spans="1:12" s="22" customFormat="1" ht="15" customHeight="1" x14ac:dyDescent="0.2">
      <c r="A32" s="121"/>
      <c r="B32" s="41" t="s">
        <v>73</v>
      </c>
      <c r="C32" s="43">
        <v>341.88666900000015</v>
      </c>
      <c r="D32" s="43">
        <v>492.42781900000011</v>
      </c>
      <c r="E32" s="43">
        <v>394.0222169999999</v>
      </c>
      <c r="F32" s="57">
        <f t="shared" si="9"/>
        <v>6.6059015009457571</v>
      </c>
      <c r="G32" s="58">
        <f t="shared" si="10"/>
        <v>52.135547999999744</v>
      </c>
      <c r="H32" s="59">
        <f t="shared" si="11"/>
        <v>15.249365572659904</v>
      </c>
      <c r="I32" s="59"/>
      <c r="J32" s="43">
        <v>793.93037400000003</v>
      </c>
      <c r="K32" s="43">
        <v>886.45003600000007</v>
      </c>
      <c r="L32" s="57">
        <f t="shared" si="12"/>
        <v>6.7053455952017949</v>
      </c>
    </row>
    <row r="33" spans="1:12" s="22" customFormat="1" ht="15" customHeight="1" x14ac:dyDescent="0.2">
      <c r="A33" s="121"/>
      <c r="B33" s="41" t="s">
        <v>75</v>
      </c>
      <c r="C33" s="43">
        <v>65.774763000000007</v>
      </c>
      <c r="D33" s="43">
        <v>66.195729000000014</v>
      </c>
      <c r="E33" s="43">
        <v>50.79938099999999</v>
      </c>
      <c r="F33" s="57">
        <f t="shared" si="9"/>
        <v>0.85166696880702897</v>
      </c>
      <c r="G33" s="58">
        <f t="shared" si="10"/>
        <v>-14.975382000000018</v>
      </c>
      <c r="H33" s="59">
        <f t="shared" si="11"/>
        <v>-22.76767154600012</v>
      </c>
      <c r="I33" s="59"/>
      <c r="J33" s="43">
        <v>149.88291399999994</v>
      </c>
      <c r="K33" s="43">
        <v>116.99511000000001</v>
      </c>
      <c r="L33" s="57">
        <f t="shared" si="12"/>
        <v>0.88498236069635572</v>
      </c>
    </row>
    <row r="34" spans="1:12" s="22" customFormat="1" ht="15" customHeight="1" x14ac:dyDescent="0.2">
      <c r="A34" s="121"/>
      <c r="B34" s="41" t="s">
        <v>76</v>
      </c>
      <c r="C34" s="43">
        <v>2.0781350000000001</v>
      </c>
      <c r="D34" s="43">
        <v>3.1668379999999998</v>
      </c>
      <c r="E34" s="43">
        <v>17.483931999999999</v>
      </c>
      <c r="F34" s="57">
        <f t="shared" si="9"/>
        <v>0.29312340182389657</v>
      </c>
      <c r="G34" s="58">
        <f t="shared" si="10"/>
        <v>15.405797</v>
      </c>
      <c r="H34" s="59">
        <f t="shared" si="11"/>
        <v>741.32801766968942</v>
      </c>
      <c r="I34" s="59"/>
      <c r="J34" s="43">
        <v>6.4089109999999989</v>
      </c>
      <c r="K34" s="43">
        <v>20.650769999999998</v>
      </c>
      <c r="L34" s="57">
        <f t="shared" si="12"/>
        <v>0.15620795762145509</v>
      </c>
    </row>
    <row r="35" spans="1:12" s="78" customFormat="1" ht="15" customHeight="1" x14ac:dyDescent="0.2">
      <c r="A35" s="121"/>
      <c r="B35" s="41" t="s">
        <v>133</v>
      </c>
      <c r="C35" s="43">
        <v>5738.0707040000016</v>
      </c>
      <c r="D35" s="43">
        <v>4882.8037249999998</v>
      </c>
      <c r="E35" s="43">
        <v>3969.7456630000006</v>
      </c>
      <c r="F35" s="57">
        <f t="shared" si="9"/>
        <v>66.553985288562089</v>
      </c>
      <c r="G35" s="58">
        <f t="shared" si="10"/>
        <v>-1768.325041000001</v>
      </c>
      <c r="H35" s="59">
        <f t="shared" si="11"/>
        <v>-30.817414636722823</v>
      </c>
      <c r="I35" s="59"/>
      <c r="J35" s="43">
        <v>11388.681235999999</v>
      </c>
      <c r="K35" s="43">
        <v>8852.5493879999976</v>
      </c>
      <c r="L35" s="57">
        <f t="shared" si="12"/>
        <v>66.963055597565713</v>
      </c>
    </row>
    <row r="36" spans="1:12" s="22" customFormat="1" ht="6" customHeight="1" x14ac:dyDescent="0.2">
      <c r="A36" s="121"/>
      <c r="B36" s="41"/>
      <c r="C36" s="56"/>
      <c r="D36" s="56"/>
      <c r="E36" s="56"/>
      <c r="F36" s="57"/>
      <c r="G36" s="58"/>
      <c r="H36" s="59"/>
      <c r="I36" s="59"/>
      <c r="J36" s="56"/>
      <c r="K36" s="56"/>
      <c r="L36" s="57"/>
    </row>
    <row r="37" spans="1:12" s="23" customFormat="1" ht="15" customHeight="1" x14ac:dyDescent="0.2">
      <c r="A37" s="60" t="s">
        <v>54</v>
      </c>
      <c r="B37" s="61"/>
      <c r="C37" s="61">
        <f>SUM(C38:C44)</f>
        <v>9039.8801289999992</v>
      </c>
      <c r="D37" s="61">
        <f t="shared" ref="D37:E37" si="13">SUM(D38:D44)</f>
        <v>8723.297219</v>
      </c>
      <c r="E37" s="61">
        <f t="shared" si="13"/>
        <v>5676.9982759999984</v>
      </c>
      <c r="F37" s="62">
        <f>E37/$E$5*100</f>
        <v>4.9692665381905021</v>
      </c>
      <c r="G37" s="63">
        <f>E37-C37</f>
        <v>-3362.8818530000008</v>
      </c>
      <c r="H37" s="64">
        <f>(G37/C37)*100</f>
        <v>-37.200513779069396</v>
      </c>
      <c r="I37" s="64"/>
      <c r="J37" s="61">
        <f t="shared" ref="J37" si="14">SUM(J38:J44)</f>
        <v>16868.708259999999</v>
      </c>
      <c r="K37" s="61">
        <f t="shared" ref="K37" si="15">SUM(K38:K44)</f>
        <v>14400.295495000002</v>
      </c>
      <c r="L37" s="62">
        <f>K37/$K$5*100</f>
        <v>6.0224209064923153</v>
      </c>
    </row>
    <row r="38" spans="1:12" s="22" customFormat="1" ht="15" customHeight="1" x14ac:dyDescent="0.2">
      <c r="A38" s="121"/>
      <c r="B38" s="41" t="s">
        <v>77</v>
      </c>
      <c r="C38" s="43">
        <v>4972.6273919999985</v>
      </c>
      <c r="D38" s="43">
        <v>3910.0129519999996</v>
      </c>
      <c r="E38" s="43">
        <v>1679.622306</v>
      </c>
      <c r="F38" s="57">
        <f>E38/$E$37*100</f>
        <v>29.586450873179732</v>
      </c>
      <c r="G38" s="58">
        <f>E38-C38</f>
        <v>-3293.0050859999983</v>
      </c>
      <c r="H38" s="59">
        <f>(G38/C38)*100</f>
        <v>-66.222638987546318</v>
      </c>
      <c r="I38" s="59"/>
      <c r="J38" s="43">
        <v>9154.4739539999991</v>
      </c>
      <c r="K38" s="43">
        <v>5589.6352580000012</v>
      </c>
      <c r="L38" s="57">
        <f>K38/$K$37*100</f>
        <v>38.816114988340381</v>
      </c>
    </row>
    <row r="39" spans="1:12" s="22" customFormat="1" ht="15" customHeight="1" x14ac:dyDescent="0.2">
      <c r="A39" s="121"/>
      <c r="B39" s="41" t="s">
        <v>132</v>
      </c>
      <c r="C39" s="43">
        <v>1089.1372650000001</v>
      </c>
      <c r="D39" s="43">
        <v>2868.6086349999991</v>
      </c>
      <c r="E39" s="43">
        <v>2480.5788839999987</v>
      </c>
      <c r="F39" s="57">
        <f t="shared" ref="F39:F44" si="16">E39/$E$37*100</f>
        <v>43.695255192992761</v>
      </c>
      <c r="G39" s="58">
        <f t="shared" ref="G39:G44" si="17">E39-C39</f>
        <v>1391.4416189999986</v>
      </c>
      <c r="H39" s="59">
        <f t="shared" ref="H39:H44" si="18">(G39/C39)*100</f>
        <v>127.75631352582528</v>
      </c>
      <c r="I39" s="59"/>
      <c r="J39" s="43">
        <v>2567.0821409999999</v>
      </c>
      <c r="K39" s="43">
        <v>5349.187519000001</v>
      </c>
      <c r="L39" s="57">
        <f t="shared" ref="L39:L44" si="19">K39/$K$37*100</f>
        <v>37.146373286973997</v>
      </c>
    </row>
    <row r="40" spans="1:12" s="22" customFormat="1" ht="15" customHeight="1" x14ac:dyDescent="0.2">
      <c r="A40" s="121"/>
      <c r="B40" s="41" t="s">
        <v>79</v>
      </c>
      <c r="C40" s="43">
        <v>1064.1160540000001</v>
      </c>
      <c r="D40" s="43">
        <v>457.65025200000002</v>
      </c>
      <c r="E40" s="43">
        <v>441.67957799999999</v>
      </c>
      <c r="F40" s="57">
        <f t="shared" si="16"/>
        <v>7.7801605095995647</v>
      </c>
      <c r="G40" s="58">
        <f t="shared" si="17"/>
        <v>-622.43647600000008</v>
      </c>
      <c r="H40" s="59">
        <f t="shared" si="18"/>
        <v>-58.493288740477936</v>
      </c>
      <c r="I40" s="59"/>
      <c r="J40" s="43">
        <v>1421.9295430000002</v>
      </c>
      <c r="K40" s="43">
        <v>899.32983000000002</v>
      </c>
      <c r="L40" s="57">
        <f t="shared" si="19"/>
        <v>6.2452178867597592</v>
      </c>
    </row>
    <row r="41" spans="1:12" s="22" customFormat="1" ht="15" customHeight="1" x14ac:dyDescent="0.2">
      <c r="A41" s="121"/>
      <c r="B41" s="41" t="s">
        <v>134</v>
      </c>
      <c r="C41" s="43">
        <v>202.88133799999989</v>
      </c>
      <c r="D41" s="43">
        <v>305.83174100000014</v>
      </c>
      <c r="E41" s="43">
        <v>220.09065700000005</v>
      </c>
      <c r="F41" s="57">
        <f t="shared" si="16"/>
        <v>3.8768843374579189</v>
      </c>
      <c r="G41" s="58">
        <f t="shared" si="17"/>
        <v>17.209319000000164</v>
      </c>
      <c r="H41" s="59">
        <f t="shared" si="18"/>
        <v>8.4824553946899606</v>
      </c>
      <c r="I41" s="59"/>
      <c r="J41" s="43">
        <v>457.44552300000009</v>
      </c>
      <c r="K41" s="43">
        <v>525.92239800000004</v>
      </c>
      <c r="L41" s="57">
        <f t="shared" si="19"/>
        <v>3.6521639308207821</v>
      </c>
    </row>
    <row r="42" spans="1:12" s="22" customFormat="1" ht="15" customHeight="1" x14ac:dyDescent="0.2">
      <c r="A42" s="121"/>
      <c r="B42" s="41" t="s">
        <v>80</v>
      </c>
      <c r="C42" s="43">
        <v>32.452877000000001</v>
      </c>
      <c r="D42" s="43">
        <v>66.542428999999998</v>
      </c>
      <c r="E42" s="43">
        <v>75.427631000000005</v>
      </c>
      <c r="F42" s="57">
        <f t="shared" si="16"/>
        <v>1.3286534068343272</v>
      </c>
      <c r="G42" s="58">
        <f t="shared" si="17"/>
        <v>42.974754000000004</v>
      </c>
      <c r="H42" s="59">
        <f>(G42/C42)*100</f>
        <v>132.42201608196402</v>
      </c>
      <c r="I42" s="59"/>
      <c r="J42" s="43">
        <v>62.528700000000008</v>
      </c>
      <c r="K42" s="43">
        <v>141.97005999999999</v>
      </c>
      <c r="L42" s="57">
        <f t="shared" si="19"/>
        <v>0.98588296364678152</v>
      </c>
    </row>
    <row r="43" spans="1:12" s="22" customFormat="1" ht="15" customHeight="1" x14ac:dyDescent="0.2">
      <c r="A43" s="121"/>
      <c r="B43" s="41" t="s">
        <v>167</v>
      </c>
      <c r="C43" s="43">
        <v>109.8702</v>
      </c>
      <c r="D43" s="43">
        <v>0</v>
      </c>
      <c r="E43" s="43">
        <v>3.6699999999999998E-4</v>
      </c>
      <c r="F43" s="57">
        <f t="shared" si="16"/>
        <v>6.4646840135838027E-6</v>
      </c>
      <c r="G43" s="58">
        <f t="shared" si="17"/>
        <v>-109.869833</v>
      </c>
      <c r="H43" s="59">
        <f>(G43/C43)*100</f>
        <v>-99.999665969480361</v>
      </c>
      <c r="I43" s="59"/>
      <c r="J43" s="43">
        <v>109.8702</v>
      </c>
      <c r="K43" s="43">
        <v>3.6699999999999998E-4</v>
      </c>
      <c r="L43" s="57">
        <f t="shared" si="19"/>
        <v>2.5485588134453759E-6</v>
      </c>
    </row>
    <row r="44" spans="1:12" s="78" customFormat="1" ht="15" customHeight="1" x14ac:dyDescent="0.2">
      <c r="A44" s="121"/>
      <c r="B44" s="41" t="s">
        <v>78</v>
      </c>
      <c r="C44" s="43">
        <v>1568.7950029999997</v>
      </c>
      <c r="D44" s="43">
        <v>1114.65121</v>
      </c>
      <c r="E44" s="43">
        <v>779.59885300000019</v>
      </c>
      <c r="F44" s="57">
        <f t="shared" si="16"/>
        <v>13.732589215251689</v>
      </c>
      <c r="G44" s="58">
        <f t="shared" si="17"/>
        <v>-789.19614999999953</v>
      </c>
      <c r="H44" s="59">
        <f t="shared" si="18"/>
        <v>-50.305881169357583</v>
      </c>
      <c r="I44" s="59"/>
      <c r="J44" s="43">
        <v>3095.3781989999998</v>
      </c>
      <c r="K44" s="43">
        <v>1894.250063</v>
      </c>
      <c r="L44" s="57">
        <f t="shared" si="19"/>
        <v>13.154244394899479</v>
      </c>
    </row>
    <row r="45" spans="1:12" s="22" customFormat="1" ht="6" customHeight="1" x14ac:dyDescent="0.2">
      <c r="A45" s="121"/>
      <c r="B45" s="41"/>
      <c r="C45" s="108"/>
      <c r="D45" s="108"/>
      <c r="E45" s="108"/>
      <c r="F45" s="57"/>
      <c r="G45" s="58"/>
      <c r="H45" s="59"/>
      <c r="I45" s="59"/>
      <c r="J45" s="43"/>
      <c r="K45" s="43"/>
      <c r="L45" s="57"/>
    </row>
    <row r="46" spans="1:12" s="23" customFormat="1" ht="15" customHeight="1" x14ac:dyDescent="0.2">
      <c r="A46" s="60" t="s">
        <v>55</v>
      </c>
      <c r="B46" s="61"/>
      <c r="C46" s="134">
        <v>2047.2382149999994</v>
      </c>
      <c r="D46" s="134">
        <v>2559.2675079999999</v>
      </c>
      <c r="E46" s="134">
        <v>3104.5306850000006</v>
      </c>
      <c r="F46" s="135">
        <f>E46/$E$5*100</f>
        <v>2.7174995833583635</v>
      </c>
      <c r="G46" s="136">
        <f>E46-C46</f>
        <v>1057.2924700000012</v>
      </c>
      <c r="H46" s="137">
        <f>(G46/C46)*100</f>
        <v>51.644818968954311</v>
      </c>
      <c r="I46" s="137"/>
      <c r="J46" s="134">
        <v>3556.5201320000015</v>
      </c>
      <c r="K46" s="134">
        <v>5663.7981930000005</v>
      </c>
      <c r="L46" s="62">
        <f>K46/$K$5*100</f>
        <v>2.3686858828362256</v>
      </c>
    </row>
    <row r="49" spans="3:11" x14ac:dyDescent="0.2">
      <c r="C49" s="141"/>
      <c r="D49" s="141"/>
      <c r="E49" s="141"/>
    </row>
    <row r="50" spans="3:11" x14ac:dyDescent="0.2">
      <c r="C50" s="141"/>
      <c r="D50" s="141"/>
      <c r="E50" s="141"/>
      <c r="J50" s="141"/>
      <c r="K50" s="141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41"/>
  <sheetViews>
    <sheetView view="pageBreakPreview" zoomScaleNormal="100" zoomScaleSheetLayoutView="100" workbookViewId="0">
      <pane xSplit="2" ySplit="4" topLeftCell="C5" activePane="bottomRight" state="frozen"/>
      <selection activeCell="U34" sqref="U34"/>
      <selection pane="topRight" activeCell="U34" sqref="U34"/>
      <selection pane="bottomLeft" activeCell="U34" sqref="U34"/>
      <selection pane="bottomRight" activeCell="U34" sqref="U34"/>
    </sheetView>
  </sheetViews>
  <sheetFormatPr defaultColWidth="9.140625" defaultRowHeight="12.75" x14ac:dyDescent="0.2"/>
  <cols>
    <col min="1" max="1" width="1.42578125" style="21" customWidth="1"/>
    <col min="2" max="2" width="54.85546875" style="21" customWidth="1"/>
    <col min="3" max="5" width="8.85546875" style="21" customWidth="1"/>
    <col min="6" max="6" width="6.5703125" style="21" bestFit="1" customWidth="1"/>
    <col min="7" max="7" width="8.85546875" style="21" customWidth="1"/>
    <col min="8" max="8" width="8.140625" style="21" bestFit="1" customWidth="1"/>
    <col min="9" max="9" width="0.85546875" style="21" customWidth="1"/>
    <col min="10" max="11" width="8.85546875" style="21" customWidth="1"/>
    <col min="12" max="12" width="8.28515625" style="21" customWidth="1"/>
    <col min="13" max="25" width="9.140625" style="138"/>
    <col min="26" max="16384" width="9.140625" style="21"/>
  </cols>
  <sheetData>
    <row r="1" spans="1:25" x14ac:dyDescent="0.2">
      <c r="A1" s="93" t="s">
        <v>130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25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25" s="1" customFormat="1" ht="12" x14ac:dyDescent="0.2">
      <c r="A3" s="27"/>
      <c r="B3" s="13"/>
      <c r="C3" s="145" t="s">
        <v>121</v>
      </c>
      <c r="D3" s="145"/>
      <c r="E3" s="145"/>
      <c r="F3" s="13"/>
      <c r="G3" s="146" t="s">
        <v>106</v>
      </c>
      <c r="H3" s="146"/>
      <c r="I3" s="14"/>
      <c r="J3" s="145" t="s">
        <v>121</v>
      </c>
      <c r="K3" s="145"/>
      <c r="L3" s="145"/>
    </row>
    <row r="4" spans="1:25" s="22" customFormat="1" ht="36" x14ac:dyDescent="0.2">
      <c r="A4" s="28"/>
      <c r="B4" s="28" t="s">
        <v>81</v>
      </c>
      <c r="C4" s="17" t="s">
        <v>183</v>
      </c>
      <c r="D4" s="17" t="s">
        <v>174</v>
      </c>
      <c r="E4" s="17" t="s">
        <v>180</v>
      </c>
      <c r="F4" s="18" t="s">
        <v>116</v>
      </c>
      <c r="G4" s="17" t="s">
        <v>122</v>
      </c>
      <c r="H4" s="17" t="s">
        <v>2</v>
      </c>
      <c r="I4" s="20"/>
      <c r="J4" s="17" t="s">
        <v>181</v>
      </c>
      <c r="K4" s="17" t="s">
        <v>182</v>
      </c>
      <c r="L4" s="18" t="s">
        <v>116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22" customFormat="1" ht="15" customHeight="1" x14ac:dyDescent="0.2">
      <c r="A5" s="88" t="s">
        <v>109</v>
      </c>
      <c r="B5" s="81"/>
      <c r="C5" s="89">
        <v>105624.93919999999</v>
      </c>
      <c r="D5" s="89">
        <v>124869.232122</v>
      </c>
      <c r="E5" s="89">
        <v>114242.177037</v>
      </c>
      <c r="F5" s="90">
        <f>E5/E$5*100</f>
        <v>100</v>
      </c>
      <c r="G5" s="90">
        <f t="shared" ref="G5" si="0">E5-C5</f>
        <v>8617.2378370000079</v>
      </c>
      <c r="H5" s="90">
        <f t="shared" ref="H5" si="1">G5/C5*100</f>
        <v>8.1583363761122136</v>
      </c>
      <c r="I5" s="91"/>
      <c r="J5" s="89">
        <v>224780.060982</v>
      </c>
      <c r="K5" s="89">
        <v>239111.409159</v>
      </c>
      <c r="L5" s="89">
        <f>K5/K$5*100</f>
        <v>100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22" customFormat="1" ht="6" customHeight="1" x14ac:dyDescent="0.2">
      <c r="A6" s="122"/>
      <c r="B6" s="122"/>
      <c r="C6" s="112"/>
      <c r="D6" s="112"/>
      <c r="E6" s="112"/>
      <c r="F6" s="113"/>
      <c r="G6" s="112"/>
      <c r="H6" s="112"/>
      <c r="I6" s="115"/>
      <c r="J6" s="112"/>
      <c r="K6" s="112"/>
      <c r="L6" s="1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22" customFormat="1" ht="15" customHeight="1" x14ac:dyDescent="0.2">
      <c r="A7" s="36" t="s">
        <v>115</v>
      </c>
      <c r="B7" s="38"/>
      <c r="C7" s="38">
        <f>SUM(C8:C9)</f>
        <v>13819.70513</v>
      </c>
      <c r="D7" s="38">
        <f t="shared" ref="D7:E7" si="2">SUM(D8:D9)</f>
        <v>15740.728367</v>
      </c>
      <c r="E7" s="38">
        <f t="shared" si="2"/>
        <v>15941.314779</v>
      </c>
      <c r="F7" s="39">
        <f>E7/E$5*100</f>
        <v>13.953966207976789</v>
      </c>
      <c r="G7" s="40">
        <f>E7-C7</f>
        <v>2121.609649</v>
      </c>
      <c r="H7" s="40">
        <f>G7/C7*100</f>
        <v>15.352061632591433</v>
      </c>
      <c r="I7" s="40">
        <v>91343.749976999999</v>
      </c>
      <c r="J7" s="38">
        <f t="shared" ref="J7" si="3">SUM(J8:J9)</f>
        <v>33747.068506000003</v>
      </c>
      <c r="K7" s="38">
        <f t="shared" ref="K7" si="4">SUM(K8:K9)</f>
        <v>31682.043146</v>
      </c>
      <c r="L7" s="39">
        <f>K7/K$5*100</f>
        <v>13.24990859174463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22" customFormat="1" ht="15" customHeight="1" x14ac:dyDescent="0.2">
      <c r="A8" s="41"/>
      <c r="B8" s="42" t="s">
        <v>83</v>
      </c>
      <c r="C8" s="43">
        <v>11673.987815</v>
      </c>
      <c r="D8" s="43">
        <v>15056.678418</v>
      </c>
      <c r="E8" s="43">
        <v>15431.645192</v>
      </c>
      <c r="F8" s="44">
        <f>E8/E$5*100</f>
        <v>13.507835365394079</v>
      </c>
      <c r="G8" s="45">
        <f>E8-C8</f>
        <v>3757.6573769999995</v>
      </c>
      <c r="H8" s="45">
        <f t="shared" ref="H8:H37" si="5">G8/C8*100</f>
        <v>32.18829278005375</v>
      </c>
      <c r="I8" s="45">
        <v>-610.72689200000002</v>
      </c>
      <c r="J8" s="43">
        <v>30010.869416000001</v>
      </c>
      <c r="K8" s="43">
        <v>30488.323609999999</v>
      </c>
      <c r="L8" s="44">
        <f>K8/K$5*100</f>
        <v>12.750677066072754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22" customFormat="1" ht="15" customHeight="1" x14ac:dyDescent="0.2">
      <c r="A9" s="41"/>
      <c r="B9" s="42" t="s">
        <v>84</v>
      </c>
      <c r="C9" s="43">
        <v>2145.7173149999999</v>
      </c>
      <c r="D9" s="43">
        <v>684.04994899999997</v>
      </c>
      <c r="E9" s="43">
        <v>509.66958699999998</v>
      </c>
      <c r="F9" s="44">
        <f>E9/E$5*100</f>
        <v>0.44613084258271052</v>
      </c>
      <c r="G9" s="45">
        <f t="shared" ref="G9:G37" si="6">E9-C9</f>
        <v>-1636.047728</v>
      </c>
      <c r="H9" s="45">
        <f t="shared" si="5"/>
        <v>-76.247123354177717</v>
      </c>
      <c r="I9" s="45">
        <v>90733.023084999993</v>
      </c>
      <c r="J9" s="43">
        <v>3736.1990900000001</v>
      </c>
      <c r="K9" s="43">
        <v>1193.7195360000001</v>
      </c>
      <c r="L9" s="58">
        <f>K9/K$5*100</f>
        <v>0.49923152567187701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22" customFormat="1" ht="8.1" customHeight="1" x14ac:dyDescent="0.2">
      <c r="A10" s="41"/>
      <c r="B10" s="42"/>
      <c r="C10" s="74"/>
      <c r="D10" s="74"/>
      <c r="E10" s="74"/>
      <c r="F10" s="58"/>
      <c r="G10" s="45"/>
      <c r="H10" s="45"/>
      <c r="I10" s="45"/>
      <c r="J10" s="46"/>
      <c r="K10" s="75"/>
      <c r="L10" s="5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22" customFormat="1" ht="15" customHeight="1" x14ac:dyDescent="0.2">
      <c r="A11" s="36" t="s">
        <v>114</v>
      </c>
      <c r="B11" s="37"/>
      <c r="C11" s="38">
        <f>SUM(C12:C17)</f>
        <v>9060.7106120000008</v>
      </c>
      <c r="D11" s="38">
        <f t="shared" ref="D11:E11" si="7">SUM(D12:D17)</f>
        <v>11259.449980999998</v>
      </c>
      <c r="E11" s="38">
        <f t="shared" si="7"/>
        <v>9197.4487160000008</v>
      </c>
      <c r="F11" s="39">
        <f>E11/E$5*100</f>
        <v>8.0508345993977279</v>
      </c>
      <c r="G11" s="40">
        <f t="shared" si="6"/>
        <v>136.73810400000002</v>
      </c>
      <c r="H11" s="40">
        <f t="shared" si="5"/>
        <v>1.5091322287559228</v>
      </c>
      <c r="I11" s="40"/>
      <c r="J11" s="38">
        <f t="shared" ref="J11" si="8">SUM(J12:J17)</f>
        <v>19116.610535</v>
      </c>
      <c r="K11" s="38">
        <f t="shared" ref="K11" si="9">SUM(K12:K17)</f>
        <v>20456.898696999997</v>
      </c>
      <c r="L11" s="39">
        <f>K11/K$5*100</f>
        <v>8.5553837723389172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22" customFormat="1" ht="15" customHeight="1" x14ac:dyDescent="0.2">
      <c r="A12" s="41"/>
      <c r="B12" s="42" t="s">
        <v>85</v>
      </c>
      <c r="C12" s="43">
        <v>1280.1245100000001</v>
      </c>
      <c r="D12" s="43">
        <v>1983.360617</v>
      </c>
      <c r="E12" s="43">
        <v>1642.8678190000001</v>
      </c>
      <c r="F12" s="44">
        <f>E12/E$5*100</f>
        <v>1.4380571708362306</v>
      </c>
      <c r="G12" s="45">
        <f t="shared" si="6"/>
        <v>362.74330899999995</v>
      </c>
      <c r="H12" s="45">
        <f t="shared" si="5"/>
        <v>28.336564620577409</v>
      </c>
      <c r="I12" s="45"/>
      <c r="J12" s="43">
        <v>2680.7484380000001</v>
      </c>
      <c r="K12" s="43">
        <v>3626.2284359999999</v>
      </c>
      <c r="L12" s="44">
        <f>K12/K$5*100</f>
        <v>1.5165434592829052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22" customFormat="1" ht="15" customHeight="1" x14ac:dyDescent="0.2">
      <c r="A13" s="41"/>
      <c r="B13" s="41" t="s">
        <v>86</v>
      </c>
      <c r="C13" s="43">
        <v>1159.316362</v>
      </c>
      <c r="D13" s="43">
        <v>1715.1083739999999</v>
      </c>
      <c r="E13" s="43">
        <v>1214.2247190000001</v>
      </c>
      <c r="F13" s="44">
        <f t="shared" ref="F13:F16" si="10">E13/E$5*100</f>
        <v>1.0628515233973044</v>
      </c>
      <c r="G13" s="45">
        <f t="shared" si="6"/>
        <v>54.908357000000024</v>
      </c>
      <c r="H13" s="45">
        <f t="shared" si="5"/>
        <v>4.7362703399850767</v>
      </c>
      <c r="I13" s="45"/>
      <c r="J13" s="43">
        <v>2779.3738940000003</v>
      </c>
      <c r="K13" s="43">
        <v>2929.3330930000002</v>
      </c>
      <c r="L13" s="44">
        <f t="shared" ref="L13:L17" si="11">K13/K$5*100</f>
        <v>1.2250913092365681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22" customFormat="1" ht="15" customHeight="1" x14ac:dyDescent="0.2">
      <c r="A14" s="41"/>
      <c r="B14" s="41" t="s">
        <v>87</v>
      </c>
      <c r="C14" s="43">
        <v>3134.104875</v>
      </c>
      <c r="D14" s="43">
        <v>3315.6261359999999</v>
      </c>
      <c r="E14" s="43">
        <v>2608.7836510000002</v>
      </c>
      <c r="F14" s="44">
        <f t="shared" si="10"/>
        <v>2.283555617252536</v>
      </c>
      <c r="G14" s="45">
        <f t="shared" si="6"/>
        <v>-525.3212239999998</v>
      </c>
      <c r="H14" s="45">
        <f t="shared" si="5"/>
        <v>-16.76144369610477</v>
      </c>
      <c r="I14" s="45"/>
      <c r="J14" s="43">
        <v>6325.1220910000002</v>
      </c>
      <c r="K14" s="43">
        <v>5924.4097869999996</v>
      </c>
      <c r="L14" s="44">
        <f t="shared" si="11"/>
        <v>2.4776775846193488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22" customFormat="1" ht="15" customHeight="1" x14ac:dyDescent="0.2">
      <c r="A15" s="41"/>
      <c r="B15" s="42" t="s">
        <v>88</v>
      </c>
      <c r="C15" s="43">
        <v>1990.468347</v>
      </c>
      <c r="D15" s="43">
        <v>2298.4301230000001</v>
      </c>
      <c r="E15" s="43">
        <v>1994.052653</v>
      </c>
      <c r="F15" s="44">
        <f t="shared" si="10"/>
        <v>1.745461006362107</v>
      </c>
      <c r="G15" s="45">
        <f t="shared" si="6"/>
        <v>3.5843059999999696</v>
      </c>
      <c r="H15" s="45">
        <f t="shared" si="5"/>
        <v>0.18007349905373651</v>
      </c>
      <c r="I15" s="45"/>
      <c r="J15" s="43">
        <v>3832.7423159999998</v>
      </c>
      <c r="K15" s="43">
        <v>4292.4827759999998</v>
      </c>
      <c r="L15" s="44">
        <f t="shared" si="11"/>
        <v>1.7951810794380214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22" customFormat="1" ht="15" customHeight="1" x14ac:dyDescent="0.2">
      <c r="A16" s="41"/>
      <c r="B16" s="42" t="s">
        <v>89</v>
      </c>
      <c r="C16" s="43">
        <v>1360.1479859999999</v>
      </c>
      <c r="D16" s="43">
        <v>1824.468566</v>
      </c>
      <c r="E16" s="43">
        <v>1614.9426120000001</v>
      </c>
      <c r="F16" s="44">
        <f t="shared" si="10"/>
        <v>1.4136133027970599</v>
      </c>
      <c r="G16" s="45">
        <f t="shared" si="6"/>
        <v>254.79462600000011</v>
      </c>
      <c r="H16" s="45">
        <f t="shared" si="5"/>
        <v>18.732860587421413</v>
      </c>
      <c r="I16" s="45"/>
      <c r="J16" s="43">
        <v>3233.3477080000002</v>
      </c>
      <c r="K16" s="43">
        <v>3439.4111779999998</v>
      </c>
      <c r="L16" s="44">
        <f t="shared" si="11"/>
        <v>1.4384136625253721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22" customFormat="1" ht="15" customHeight="1" x14ac:dyDescent="0.2">
      <c r="A17" s="41"/>
      <c r="B17" s="42" t="s">
        <v>90</v>
      </c>
      <c r="C17" s="43">
        <v>136.54853199999999</v>
      </c>
      <c r="D17" s="43">
        <v>122.456165</v>
      </c>
      <c r="E17" s="43">
        <v>122.577262</v>
      </c>
      <c r="F17" s="44">
        <f>E17/E$5*100</f>
        <v>0.10729597875248867</v>
      </c>
      <c r="G17" s="45">
        <f t="shared" ref="G17" si="12">E17-C17</f>
        <v>-13.97126999999999</v>
      </c>
      <c r="H17" s="45">
        <f t="shared" ref="H17" si="13">G17/C17*100</f>
        <v>-10.231724790713963</v>
      </c>
      <c r="I17" s="45">
        <v>26.627193808311965</v>
      </c>
      <c r="J17" s="43">
        <v>265.27608799999996</v>
      </c>
      <c r="K17" s="43">
        <v>245.03342699999999</v>
      </c>
      <c r="L17" s="44">
        <f t="shared" si="11"/>
        <v>0.1024766772367027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22" customFormat="1" ht="8.1" customHeight="1" x14ac:dyDescent="0.2">
      <c r="A18" s="41"/>
      <c r="B18" s="42"/>
      <c r="C18" s="108"/>
      <c r="D18" s="108"/>
      <c r="E18" s="108"/>
      <c r="F18" s="44"/>
      <c r="G18" s="45"/>
      <c r="H18" s="45"/>
      <c r="I18" s="45"/>
      <c r="J18" s="46"/>
      <c r="K18" s="46"/>
      <c r="L18" s="4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22" customFormat="1" ht="15" customHeight="1" x14ac:dyDescent="0.2">
      <c r="A19" s="36" t="s">
        <v>113</v>
      </c>
      <c r="B19" s="37"/>
      <c r="C19" s="38">
        <f>SUM(C20:C21)</f>
        <v>2250.1734859999997</v>
      </c>
      <c r="D19" s="38">
        <f t="shared" ref="D19:E19" si="14">SUM(D20:D21)</f>
        <v>1385.825726</v>
      </c>
      <c r="E19" s="38">
        <f t="shared" si="14"/>
        <v>2865.232872</v>
      </c>
      <c r="F19" s="40">
        <f>E19/E$5*100</f>
        <v>2.5080342009519194</v>
      </c>
      <c r="G19" s="40">
        <f t="shared" si="6"/>
        <v>615.05938600000036</v>
      </c>
      <c r="H19" s="40">
        <f t="shared" si="5"/>
        <v>27.333865136476881</v>
      </c>
      <c r="I19" s="40"/>
      <c r="J19" s="38">
        <f t="shared" ref="J19" si="15">SUM(J20:J21)</f>
        <v>4991.6440550000007</v>
      </c>
      <c r="K19" s="38">
        <f t="shared" ref="K19" si="16">SUM(K20:K21)</f>
        <v>4251.0585980000005</v>
      </c>
      <c r="L19" s="39">
        <f>K19/K$5*100</f>
        <v>1.7778568630212073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22" customFormat="1" ht="15" customHeight="1" x14ac:dyDescent="0.2">
      <c r="A20" s="41"/>
      <c r="B20" s="42" t="s">
        <v>91</v>
      </c>
      <c r="C20" s="43">
        <v>1377.9088549999999</v>
      </c>
      <c r="D20" s="43">
        <v>1054.889905</v>
      </c>
      <c r="E20" s="43">
        <v>2252.6402320000002</v>
      </c>
      <c r="F20" s="44">
        <f>E20/E$5*100</f>
        <v>1.9718113663664076</v>
      </c>
      <c r="G20" s="45">
        <f t="shared" si="6"/>
        <v>874.73137700000029</v>
      </c>
      <c r="H20" s="45">
        <f>G20/C20*100</f>
        <v>63.482528167655936</v>
      </c>
      <c r="I20" s="45">
        <f t="shared" ref="I20" si="17">H20/D20*100</f>
        <v>6.017929251835616</v>
      </c>
      <c r="J20" s="43">
        <v>3721.4328770000002</v>
      </c>
      <c r="K20" s="43">
        <v>3307.5301370000002</v>
      </c>
      <c r="L20" s="44">
        <f>K20/K$5*100</f>
        <v>1.3832590208192945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22" customFormat="1" ht="15" customHeight="1" x14ac:dyDescent="0.2">
      <c r="A21" s="41"/>
      <c r="B21" s="42" t="s">
        <v>92</v>
      </c>
      <c r="C21" s="43">
        <v>872.26463100000001</v>
      </c>
      <c r="D21" s="43">
        <v>330.93582099999998</v>
      </c>
      <c r="E21" s="43">
        <v>612.59263999999996</v>
      </c>
      <c r="F21" s="44">
        <f t="shared" ref="F21" si="18">E21/E$5*100</f>
        <v>0.53622283458551168</v>
      </c>
      <c r="G21" s="45">
        <f t="shared" si="6"/>
        <v>-259.67199100000005</v>
      </c>
      <c r="H21" s="45">
        <f t="shared" si="5"/>
        <v>-29.769863613786722</v>
      </c>
      <c r="I21" s="45"/>
      <c r="J21" s="43">
        <v>1270.211178</v>
      </c>
      <c r="K21" s="43">
        <v>943.52846099999999</v>
      </c>
      <c r="L21" s="44">
        <f>K21/K$5*100</f>
        <v>0.39459784220191241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22" customFormat="1" ht="8.1" customHeight="1" x14ac:dyDescent="0.2">
      <c r="A22" s="41"/>
      <c r="B22" s="42"/>
      <c r="C22" s="43"/>
      <c r="D22" s="43"/>
      <c r="E22" s="44"/>
      <c r="F22" s="43"/>
      <c r="G22" s="45"/>
      <c r="H22" s="45"/>
      <c r="I22" s="45"/>
      <c r="J22" s="46"/>
      <c r="K22" s="46"/>
      <c r="L22" s="4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22" customFormat="1" ht="15" customHeight="1" x14ac:dyDescent="0.2">
      <c r="A23" s="36" t="s">
        <v>82</v>
      </c>
      <c r="B23" s="38"/>
      <c r="C23" s="132">
        <v>475.43425000000002</v>
      </c>
      <c r="D23" s="132">
        <v>648.44047999999998</v>
      </c>
      <c r="E23" s="132">
        <v>450.196259</v>
      </c>
      <c r="F23" s="139">
        <f>E23/E$5*100</f>
        <v>0.39407184866075634</v>
      </c>
      <c r="G23" s="140">
        <f t="shared" si="6"/>
        <v>-25.237991000000022</v>
      </c>
      <c r="H23" s="140">
        <f t="shared" si="5"/>
        <v>-5.3084082604482159</v>
      </c>
      <c r="I23" s="140"/>
      <c r="J23" s="132">
        <v>887.10040000000004</v>
      </c>
      <c r="K23" s="132">
        <v>1098.636739</v>
      </c>
      <c r="L23" s="39">
        <f>K23/K$5*100</f>
        <v>0.45946646496882476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22" customFormat="1" ht="8.1" customHeight="1" x14ac:dyDescent="0.2">
      <c r="A24" s="127"/>
      <c r="B24" s="128"/>
      <c r="C24" s="128"/>
      <c r="D24" s="128"/>
      <c r="E24" s="128"/>
      <c r="F24" s="129"/>
      <c r="G24" s="130"/>
      <c r="H24" s="130"/>
      <c r="I24" s="130"/>
      <c r="J24" s="131"/>
      <c r="K24" s="131"/>
      <c r="L24" s="12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s="22" customFormat="1" ht="15" customHeight="1" x14ac:dyDescent="0.2">
      <c r="A25" s="36" t="s">
        <v>112</v>
      </c>
      <c r="B25" s="38"/>
      <c r="C25" s="38">
        <f>SUM(C26:C33)</f>
        <v>58675.685084000004</v>
      </c>
      <c r="D25" s="38">
        <f t="shared" ref="D25:E25" si="19">SUM(D26:D33)</f>
        <v>57689.231147000006</v>
      </c>
      <c r="E25" s="38">
        <f t="shared" si="19"/>
        <v>59150.231634000003</v>
      </c>
      <c r="F25" s="39">
        <f>E25/E$5*100</f>
        <v>51.776176862283371</v>
      </c>
      <c r="G25" s="40">
        <f t="shared" si="6"/>
        <v>474.54654999999912</v>
      </c>
      <c r="H25" s="40">
        <f t="shared" si="5"/>
        <v>0.80876183945809765</v>
      </c>
      <c r="I25" s="40"/>
      <c r="J25" s="38">
        <f t="shared" ref="J25" si="20">SUM(J26:J33)</f>
        <v>119426.247428</v>
      </c>
      <c r="K25" s="38">
        <f t="shared" ref="K25" si="21">SUM(K26:K33)</f>
        <v>116839.46278100001</v>
      </c>
      <c r="L25" s="39">
        <f>K25/K$5*100</f>
        <v>48.86402668611526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s="22" customFormat="1" ht="15" customHeight="1" x14ac:dyDescent="0.2">
      <c r="A26" s="41"/>
      <c r="B26" s="42" t="s">
        <v>93</v>
      </c>
      <c r="C26" s="43">
        <v>2761.0655109999998</v>
      </c>
      <c r="D26" s="43">
        <v>1527.1776150000001</v>
      </c>
      <c r="E26" s="43">
        <v>1425.679594</v>
      </c>
      <c r="F26" s="44">
        <f>E26/E$5*100</f>
        <v>1.2479450505729248</v>
      </c>
      <c r="G26" s="45">
        <f t="shared" si="6"/>
        <v>-1335.3859169999998</v>
      </c>
      <c r="H26" s="45">
        <f t="shared" si="5"/>
        <v>-48.364876229117478</v>
      </c>
      <c r="I26" s="45"/>
      <c r="J26" s="43">
        <v>5014.0272279999999</v>
      </c>
      <c r="K26" s="43">
        <v>2952.8572089999998</v>
      </c>
      <c r="L26" s="44">
        <f>K26/K$5*100</f>
        <v>1.2349294495757255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s="22" customFormat="1" ht="15" customHeight="1" x14ac:dyDescent="0.2">
      <c r="A27" s="41"/>
      <c r="B27" s="42" t="s">
        <v>94</v>
      </c>
      <c r="C27" s="43">
        <v>1013.716201</v>
      </c>
      <c r="D27" s="43">
        <v>1110.4299249999999</v>
      </c>
      <c r="E27" s="43">
        <v>880.29153599999995</v>
      </c>
      <c r="F27" s="44">
        <f t="shared" ref="F27:F33" si="22">E27/E$5*100</f>
        <v>0.77054863521630623</v>
      </c>
      <c r="G27" s="45">
        <f t="shared" si="6"/>
        <v>-133.424665</v>
      </c>
      <c r="H27" s="45">
        <f t="shared" si="5"/>
        <v>-13.161934757319719</v>
      </c>
      <c r="I27" s="45"/>
      <c r="J27" s="43">
        <v>2392.081901</v>
      </c>
      <c r="K27" s="43">
        <v>1990.7214610000001</v>
      </c>
      <c r="L27" s="44">
        <f t="shared" ref="L27:L33" si="23">K27/K$5*100</f>
        <v>0.83254975912765672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s="22" customFormat="1" ht="15" customHeight="1" x14ac:dyDescent="0.2">
      <c r="A28" s="41"/>
      <c r="B28" s="42" t="s">
        <v>95</v>
      </c>
      <c r="C28" s="43">
        <v>6604.6677399999999</v>
      </c>
      <c r="D28" s="43">
        <v>4550.602707</v>
      </c>
      <c r="E28" s="43">
        <v>2166.2127759999998</v>
      </c>
      <c r="F28" s="44">
        <f t="shared" si="22"/>
        <v>1.8961585223454043</v>
      </c>
      <c r="G28" s="45">
        <f t="shared" si="6"/>
        <v>-4438.4549640000005</v>
      </c>
      <c r="H28" s="45">
        <f t="shared" si="5"/>
        <v>-67.201790290210724</v>
      </c>
      <c r="I28" s="45"/>
      <c r="J28" s="43">
        <v>11859.544185999999</v>
      </c>
      <c r="K28" s="43">
        <v>6716.8154830000003</v>
      </c>
      <c r="L28" s="44">
        <f t="shared" si="23"/>
        <v>2.8090736057406502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s="22" customFormat="1" ht="15" customHeight="1" x14ac:dyDescent="0.2">
      <c r="A29" s="41"/>
      <c r="B29" s="42" t="s">
        <v>96</v>
      </c>
      <c r="C29" s="43">
        <v>3323.5834719999998</v>
      </c>
      <c r="D29" s="43">
        <v>1946.2417869999999</v>
      </c>
      <c r="E29" s="43">
        <v>2208.3696719999998</v>
      </c>
      <c r="F29" s="44">
        <f t="shared" si="22"/>
        <v>1.9330598639456666</v>
      </c>
      <c r="G29" s="45">
        <f t="shared" si="6"/>
        <v>-1115.2138</v>
      </c>
      <c r="H29" s="45">
        <f t="shared" si="5"/>
        <v>-33.554559691227162</v>
      </c>
      <c r="I29" s="45"/>
      <c r="J29" s="43">
        <v>6173.0675379999993</v>
      </c>
      <c r="K29" s="43">
        <v>4154.6114589999997</v>
      </c>
      <c r="L29" s="44">
        <f t="shared" si="23"/>
        <v>1.737521213902989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s="22" customFormat="1" ht="15" customHeight="1" x14ac:dyDescent="0.2">
      <c r="A30" s="41"/>
      <c r="B30" s="42" t="s">
        <v>97</v>
      </c>
      <c r="C30" s="43">
        <v>2958.5714790000002</v>
      </c>
      <c r="D30" s="43">
        <v>3552.8490489999999</v>
      </c>
      <c r="E30" s="43">
        <v>3120.6901769999999</v>
      </c>
      <c r="F30" s="44">
        <f t="shared" si="22"/>
        <v>2.7316445273878944</v>
      </c>
      <c r="G30" s="45">
        <f t="shared" si="6"/>
        <v>162.11869799999977</v>
      </c>
      <c r="H30" s="45">
        <f t="shared" si="5"/>
        <v>5.4796275550792517</v>
      </c>
      <c r="I30" s="45"/>
      <c r="J30" s="43">
        <v>6577.3258089999999</v>
      </c>
      <c r="K30" s="43">
        <v>6673.5392259999999</v>
      </c>
      <c r="L30" s="44">
        <f t="shared" si="23"/>
        <v>2.7909748219343018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s="22" customFormat="1" ht="15" customHeight="1" x14ac:dyDescent="0.2">
      <c r="A31" s="41"/>
      <c r="B31" s="42" t="s">
        <v>98</v>
      </c>
      <c r="C31" s="43">
        <v>17295.031725000001</v>
      </c>
      <c r="D31" s="43">
        <v>21067.594964</v>
      </c>
      <c r="E31" s="43">
        <v>18570.137546000002</v>
      </c>
      <c r="F31" s="44">
        <f t="shared" si="22"/>
        <v>16.255062733954752</v>
      </c>
      <c r="G31" s="45">
        <f t="shared" si="6"/>
        <v>1275.105821000001</v>
      </c>
      <c r="H31" s="45">
        <f t="shared" si="5"/>
        <v>7.3726711883207079</v>
      </c>
      <c r="I31" s="45"/>
      <c r="J31" s="43">
        <v>37663.221510000003</v>
      </c>
      <c r="K31" s="43">
        <v>39637.732510000002</v>
      </c>
      <c r="L31" s="44">
        <f t="shared" si="23"/>
        <v>16.577097951709373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s="22" customFormat="1" ht="15" customHeight="1" x14ac:dyDescent="0.2">
      <c r="A32" s="41"/>
      <c r="B32" s="42" t="s">
        <v>99</v>
      </c>
      <c r="C32" s="43">
        <v>20841.197937000001</v>
      </c>
      <c r="D32" s="43">
        <v>19177.841958000001</v>
      </c>
      <c r="E32" s="43">
        <v>26965.315252</v>
      </c>
      <c r="F32" s="44">
        <f t="shared" si="22"/>
        <v>23.603642675039929</v>
      </c>
      <c r="G32" s="45">
        <f t="shared" si="6"/>
        <v>6124.1173149999995</v>
      </c>
      <c r="H32" s="45">
        <f t="shared" si="5"/>
        <v>29.38467037025579</v>
      </c>
      <c r="I32" s="45"/>
      <c r="J32" s="43">
        <v>41811.684456999996</v>
      </c>
      <c r="K32" s="43">
        <v>46143.157209999998</v>
      </c>
      <c r="L32" s="44">
        <f t="shared" si="23"/>
        <v>19.297764741671759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22" customFormat="1" ht="15" customHeight="1" x14ac:dyDescent="0.2">
      <c r="A33" s="41"/>
      <c r="B33" s="42" t="s">
        <v>100</v>
      </c>
      <c r="C33" s="43">
        <v>3877.8510190000002</v>
      </c>
      <c r="D33" s="43">
        <v>4756.4931420000003</v>
      </c>
      <c r="E33" s="43">
        <v>3813.535081</v>
      </c>
      <c r="F33" s="44">
        <f t="shared" si="22"/>
        <v>3.3381148538204917</v>
      </c>
      <c r="G33" s="45">
        <f t="shared" si="6"/>
        <v>-64.315938000000187</v>
      </c>
      <c r="H33" s="45">
        <f t="shared" si="5"/>
        <v>-1.6585458720532704</v>
      </c>
      <c r="I33" s="45"/>
      <c r="J33" s="43">
        <v>7935.2947990000002</v>
      </c>
      <c r="K33" s="43">
        <v>8570.0282229999993</v>
      </c>
      <c r="L33" s="44">
        <f t="shared" si="23"/>
        <v>3.5841151424528039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s="22" customFormat="1" ht="8.1" customHeight="1" x14ac:dyDescent="0.2">
      <c r="A34" s="41"/>
      <c r="B34" s="42"/>
      <c r="C34" s="43"/>
      <c r="D34" s="43"/>
      <c r="E34" s="43"/>
      <c r="F34" s="44"/>
      <c r="G34" s="45"/>
      <c r="H34" s="45"/>
      <c r="I34" s="45"/>
      <c r="J34" s="43"/>
      <c r="K34" s="43"/>
      <c r="L34" s="4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22" customFormat="1" ht="15" customHeight="1" x14ac:dyDescent="0.2">
      <c r="A35" s="36" t="s">
        <v>111</v>
      </c>
      <c r="B35" s="38"/>
      <c r="C35" s="132">
        <v>0</v>
      </c>
      <c r="D35" s="47">
        <v>0</v>
      </c>
      <c r="E35" s="47">
        <v>0</v>
      </c>
      <c r="F35" s="47">
        <f>E35/E$5*100</f>
        <v>0</v>
      </c>
      <c r="G35" s="40">
        <f>E35-C35</f>
        <v>0</v>
      </c>
      <c r="H35" s="47" t="e">
        <f>G35/C35*100</f>
        <v>#DIV/0!</v>
      </c>
      <c r="I35" s="47"/>
      <c r="J35" s="132">
        <v>0</v>
      </c>
      <c r="K35" s="47">
        <v>0</v>
      </c>
      <c r="L35" s="47">
        <f>K35/K$5*100</f>
        <v>0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22" customFormat="1" ht="15" customHeight="1" x14ac:dyDescent="0.2">
      <c r="A36" s="48" t="s">
        <v>110</v>
      </c>
      <c r="B36" s="49"/>
      <c r="C36" s="50">
        <f>+C35+C25+C23+C19+C11+C7</f>
        <v>84281.708562</v>
      </c>
      <c r="D36" s="50">
        <f>+D35+D25+D23+D19+D11+D7</f>
        <v>86723.675701</v>
      </c>
      <c r="E36" s="50">
        <f>+E35+E25+E23+E19+E11+E7</f>
        <v>87604.42426</v>
      </c>
      <c r="F36" s="51">
        <f>E36/E$5*100</f>
        <v>76.683083719270556</v>
      </c>
      <c r="G36" s="52">
        <f t="shared" si="6"/>
        <v>3322.715698</v>
      </c>
      <c r="H36" s="52">
        <f t="shared" si="5"/>
        <v>3.9423924297354711</v>
      </c>
      <c r="I36" s="52"/>
      <c r="J36" s="50">
        <f>+J35+J25+J23+J19+J11+J7</f>
        <v>178168.67092400001</v>
      </c>
      <c r="K36" s="50">
        <f>+K35+K25+K23+K19+K11+K7</f>
        <v>174328.09996100003</v>
      </c>
      <c r="L36" s="51">
        <f>K36/K$5*100</f>
        <v>72.906642378188849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22" customFormat="1" ht="15" customHeight="1" x14ac:dyDescent="0.2">
      <c r="A37" s="48" t="s">
        <v>108</v>
      </c>
      <c r="B37" s="49"/>
      <c r="C37" s="133">
        <v>21343.230638000001</v>
      </c>
      <c r="D37" s="133">
        <v>38145.556421000001</v>
      </c>
      <c r="E37" s="133">
        <v>26637.752777000002</v>
      </c>
      <c r="F37" s="51">
        <f>E37/E$5*100</f>
        <v>23.316916280729437</v>
      </c>
      <c r="G37" s="52">
        <f t="shared" si="6"/>
        <v>5294.5221390000006</v>
      </c>
      <c r="H37" s="52">
        <f t="shared" si="5"/>
        <v>24.806563864673358</v>
      </c>
      <c r="I37" s="52"/>
      <c r="J37" s="133">
        <v>46611.390058000005</v>
      </c>
      <c r="K37" s="133">
        <v>64783.309198000003</v>
      </c>
      <c r="L37" s="51">
        <f>K37/K$5*100</f>
        <v>27.093357621811165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s="22" customFormat="1" x14ac:dyDescent="0.2">
      <c r="C38" s="92"/>
      <c r="D38" s="92"/>
      <c r="E38" s="92"/>
      <c r="K38" s="5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22" customFormat="1" x14ac:dyDescent="0.2">
      <c r="C39" s="92"/>
      <c r="D39" s="92"/>
      <c r="E39" s="92"/>
      <c r="F39" s="53"/>
      <c r="G39" s="54"/>
      <c r="H39" s="54"/>
      <c r="J39" s="53"/>
      <c r="K39" s="53"/>
      <c r="L39" s="5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22" customFormat="1" x14ac:dyDescent="0.2">
      <c r="A40" s="23"/>
      <c r="B40" s="23"/>
      <c r="C40" s="55"/>
      <c r="D40" s="55"/>
      <c r="E40" s="55"/>
      <c r="G40" s="53"/>
      <c r="H40" s="53"/>
      <c r="J40" s="55"/>
      <c r="K40" s="5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22" customFormat="1" x14ac:dyDescent="0.2">
      <c r="C41" s="55"/>
      <c r="D41" s="55"/>
      <c r="E41" s="55"/>
      <c r="J41" s="55"/>
      <c r="K41" s="5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Nur Sa'eda Humairah Khairul Nizat</cp:lastModifiedBy>
  <cp:lastPrinted>2026-03-19T01:22:54Z</cp:lastPrinted>
  <dcterms:created xsi:type="dcterms:W3CDTF">2020-06-23T08:33:49Z</dcterms:created>
  <dcterms:modified xsi:type="dcterms:W3CDTF">2026-03-19T01:27:29Z</dcterms:modified>
</cp:coreProperties>
</file>