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SUA\2025\1. Penerbitan SUA Final\Dokumen Release\"/>
    </mc:Choice>
  </mc:AlternateContent>
  <xr:revisionPtr revIDLastSave="0" documentId="13_ncr:1_{A23C3238-8CA0-4AB3-9664-CA4C67105518}" xr6:coauthVersionLast="36" xr6:coauthVersionMax="36" xr10:uidLastSave="{00000000-0000-0000-0000-000000000000}"/>
  <bookViews>
    <workbookView xWindow="0" yWindow="0" windowWidth="24360" windowHeight="12060" tabRatio="786" firstSheet="1" activeTab="1" xr2:uid="{00000000-000D-0000-FFFF-FFFF00000000}"/>
  </bookViews>
  <sheets>
    <sheet name="1.Buah" sheetId="25" state="hidden" r:id="rId1"/>
    <sheet name="Jadual 1_Buah-buahan" sheetId="2" r:id="rId2"/>
    <sheet name="1.Buah (2)" sheetId="16" state="hidden" r:id="rId3"/>
    <sheet name="2.Sayur (2)" sheetId="17" state="hidden" r:id="rId4"/>
    <sheet name="2.Sayur (3)" sheetId="29" state="hidden" r:id="rId5"/>
    <sheet name="Jadual 2_Sayur-sayuran" sheetId="30" r:id="rId6"/>
    <sheet name="3.TLain" sheetId="5" state="hidden" r:id="rId7"/>
    <sheet name="3.TLain (2)" sheetId="18" state="hidden" r:id="rId8"/>
    <sheet name="Jadual 3_Tanaman Lain" sheetId="27" r:id="rId9"/>
    <sheet name="Jadual 4_Ternakan" sheetId="31" r:id="rId10"/>
    <sheet name="Jadual 5_Perikanan" sheetId="32" r:id="rId11"/>
    <sheet name="Jadual 6_PCC Negeri" sheetId="33" r:id="rId12"/>
    <sheet name="Jadual 7_Harga Purata" sheetId="34" r:id="rId13"/>
    <sheet name="Jadual 8_Penduduk" sheetId="35" r:id="rId14"/>
    <sheet name="4.Ternakan (2)" sheetId="19" state="hidden" r:id="rId15"/>
    <sheet name="5.Ikan" sheetId="6" state="hidden" r:id="rId16"/>
    <sheet name="7.Harga2 (2)" sheetId="24" state="hidden" r:id="rId17"/>
    <sheet name="5.Ikan (2)" sheetId="20" state="hidden" r:id="rId18"/>
    <sheet name="7.Harga" sheetId="15" state="hidden" r:id="rId19"/>
    <sheet name="Sheet1" sheetId="11" state="hidden" r:id="rId20"/>
  </sheets>
  <definedNames>
    <definedName name="_xlnm._FilterDatabase" localSheetId="0" hidden="1">'1.Buah'!$B$11:$Q$127</definedName>
    <definedName name="_xlnm._FilterDatabase" localSheetId="2" hidden="1">'1.Buah (2)'!$B$11:$Q$82</definedName>
    <definedName name="_xlnm._FilterDatabase" localSheetId="3" hidden="1">'2.Sayur (2)'!$B$11:$Q$69</definedName>
    <definedName name="_xlnm._FilterDatabase" localSheetId="4" hidden="1">'2.Sayur (3)'!$A$12:$R$86</definedName>
    <definedName name="_xlnm._FilterDatabase" localSheetId="6" hidden="1">'3.TLain'!$A$12:$R$49</definedName>
    <definedName name="_xlnm._FilterDatabase" localSheetId="7" hidden="1">'3.TLain (2)'!$A$12:$R$33</definedName>
    <definedName name="_xlnm._FilterDatabase" localSheetId="14" hidden="1">'4.Ternakan (2)'!$B$11:$Q$45</definedName>
    <definedName name="_xlnm._FilterDatabase" localSheetId="15" hidden="1">'5.Ikan'!$A$12:$R$110</definedName>
    <definedName name="_xlnm._FilterDatabase" localSheetId="17" hidden="1">'5.Ikan (2)'!$B$11:$Q$78</definedName>
    <definedName name="_xlnm._FilterDatabase" localSheetId="18" hidden="1">'7.Harga'!$A$6:$M$173</definedName>
    <definedName name="_xlnm._FilterDatabase" localSheetId="16" hidden="1">'7.Harga2 (2)'!$A$6:$M$187</definedName>
    <definedName name="_xlnm._FilterDatabase" localSheetId="1" hidden="1">'Jadual 1_Buah-buahan'!$B$11:$Q$139</definedName>
    <definedName name="_xlnm._FilterDatabase" localSheetId="5" hidden="1">'Jadual 2_Sayur-sayuran'!$A$12:$R$97</definedName>
    <definedName name="_xlnm._FilterDatabase" localSheetId="8" hidden="1">'Jadual 3_Tanaman Lain'!$A$12:$R$44</definedName>
    <definedName name="_xlnm._FilterDatabase" localSheetId="9" hidden="1">'Jadual 4_Ternakan'!$A$12:$R$72</definedName>
    <definedName name="_xlnm._FilterDatabase" localSheetId="10" hidden="1">'Jadual 5_Perikanan'!$A$12:$R$110</definedName>
    <definedName name="_xlnm._FilterDatabase" localSheetId="12" hidden="1">'Jadual 7_Harga Purata'!$A$6:$N$210</definedName>
    <definedName name="_xlnm._FilterDatabase" localSheetId="19" hidden="1">Sheet1!$A$9:$AF$254</definedName>
    <definedName name="_xlnm.Print_Area" localSheetId="2">'1.Buah (2)'!$A$1:$R$82</definedName>
    <definedName name="_xlnm.Print_Area" localSheetId="3">'2.Sayur (2)'!$A$1:$R$70</definedName>
    <definedName name="_xlnm.Print_Area" localSheetId="7">'3.TLain (2)'!$A$1:$R$33</definedName>
    <definedName name="_xlnm.Print_Area" localSheetId="14">'4.Ternakan (2)'!$A$1:$R$45</definedName>
    <definedName name="_xlnm.Print_Area" localSheetId="17">'5.Ikan (2)'!$A$1:$R$78</definedName>
    <definedName name="_xlnm.Print_Area" localSheetId="1">'Jadual 1_Buah-buahan'!$A$1:$R$144</definedName>
    <definedName name="_xlnm.Print_Area" localSheetId="5">'Jadual 2_Sayur-sayuran'!$A$1:$Q$98</definedName>
    <definedName name="_xlnm.Print_Area" localSheetId="8">'Jadual 3_Tanaman Lain'!$A$1:$Q$81</definedName>
    <definedName name="_xlnm.Print_Area" localSheetId="10">'Jadual 5_Perikanan'!$A$1:$Q$129</definedName>
    <definedName name="_xlnm.Print_Area" localSheetId="13">'Jadual 8_Penduduk'!$A$1:$G$34</definedName>
    <definedName name="table_1.3">'Jadual 1_Buah-buahan'!$B$99:$R$144</definedName>
    <definedName name="table1.1" localSheetId="0">'1.Buah'!$A$1:$R$49</definedName>
    <definedName name="table1.1" localSheetId="2">'1.Buah (2)'!$A$1:$R$49</definedName>
    <definedName name="table1.1" localSheetId="9">#REF!</definedName>
    <definedName name="table1.1" localSheetId="10">#REF!</definedName>
    <definedName name="table1.1" localSheetId="11">#REF!</definedName>
    <definedName name="table1.1" localSheetId="12">#REF!</definedName>
    <definedName name="table1.1" localSheetId="13">#REF!</definedName>
    <definedName name="table1.1">'Jadual 1_Buah-buahan'!$A$1:$R$49</definedName>
    <definedName name="table1.2" localSheetId="0">'1.Buah'!$A$50:$R$98</definedName>
    <definedName name="table1.2" localSheetId="2">'1.Buah (2)'!$A$50:$R$82</definedName>
    <definedName name="table1.2" localSheetId="9">#REF!</definedName>
    <definedName name="table1.2" localSheetId="10">#REF!</definedName>
    <definedName name="table1.2" localSheetId="11">#REF!</definedName>
    <definedName name="table1.2" localSheetId="12">#REF!</definedName>
    <definedName name="table1.2" localSheetId="13">#REF!</definedName>
    <definedName name="table1.2">'Jadual 1_Buah-buahan'!$A$50:$R$98</definedName>
    <definedName name="table1.3" localSheetId="0">'1.Buah'!$A$99:$R$129</definedName>
    <definedName name="table1.3" localSheetId="2">'1.Buah (2)'!#REF!</definedName>
    <definedName name="table1.3" localSheetId="10">#REF!</definedName>
    <definedName name="table1.3" localSheetId="11">#REF!</definedName>
    <definedName name="table1.3" localSheetId="12">#REF!</definedName>
    <definedName name="table1.3" localSheetId="13">#REF!</definedName>
    <definedName name="table1.3">#REF!</definedName>
    <definedName name="table2.1" localSheetId="3">'2.Sayur (2)'!$A$1:$R$49</definedName>
    <definedName name="table2.1" localSheetId="5">'Jadual 2_Sayur-sayuran'!$A$1:$R$50</definedName>
    <definedName name="table2.1" localSheetId="10">#REF!</definedName>
    <definedName name="table2.1" localSheetId="11">#REF!</definedName>
    <definedName name="table2.1" localSheetId="12">#REF!</definedName>
    <definedName name="table2.1" localSheetId="13">#REF!</definedName>
    <definedName name="table2.1">#REF!</definedName>
    <definedName name="table2.2" localSheetId="3">'2.Sayur (2)'!$A$50:$R$70</definedName>
    <definedName name="table2.2" localSheetId="9">#REF!</definedName>
    <definedName name="table2.2" localSheetId="10">#REF!</definedName>
    <definedName name="table2.2" localSheetId="11">#REF!</definedName>
    <definedName name="table2.2" localSheetId="12">#REF!</definedName>
    <definedName name="table2.2" localSheetId="13">#REF!</definedName>
    <definedName name="table2.2">'Jadual 2_Sayur-sayuran'!$A$52:$R$98</definedName>
    <definedName name="table3" localSheetId="7">'3.TLain (2)'!$A$1:$R$33</definedName>
    <definedName name="table3" localSheetId="8">'Jadual 3_Tanaman Lain'!$A$1:$R$44</definedName>
    <definedName name="table3">'3.TLain'!$A$1:$R$49</definedName>
    <definedName name="table3.2" localSheetId="8">'Jadual 3_Tanaman Lain'!$A$45:$R$81</definedName>
    <definedName name="table3.2">'3.TLain'!$A$50:$R$74</definedName>
    <definedName name="table4.1" localSheetId="14">'4.Ternakan (2)'!$A$1:$R$45</definedName>
    <definedName name="table4.1" localSheetId="9">'Jadual 4_Ternakan'!$A$1:$R$49</definedName>
    <definedName name="table4.1" localSheetId="10">#REF!</definedName>
    <definedName name="table4.1" localSheetId="11">#REF!</definedName>
    <definedName name="table4.1" localSheetId="12">#REF!</definedName>
    <definedName name="table4.1" localSheetId="13">#REF!</definedName>
    <definedName name="table4.1">#REF!</definedName>
    <definedName name="table4.2" localSheetId="14">'4.Ternakan (2)'!$A$46:$R$46</definedName>
    <definedName name="table4.2" localSheetId="9">'Jadual 4_Ternakan'!$A$50:$R$70</definedName>
    <definedName name="table4.2" localSheetId="10">#REF!</definedName>
    <definedName name="table4.2" localSheetId="11">#REF!</definedName>
    <definedName name="table4.2" localSheetId="12">#REF!</definedName>
    <definedName name="table4.2" localSheetId="13">#REF!</definedName>
    <definedName name="table4.2">#REF!</definedName>
    <definedName name="table5.1" localSheetId="17">'5.Ikan (2)'!$A$1:$R$49</definedName>
    <definedName name="table5.1" localSheetId="10">'Jadual 5_Perikanan'!$A$1:$R$49</definedName>
    <definedName name="table5.1">'5.Ikan'!$A$1:$R$49</definedName>
    <definedName name="table5.2" localSheetId="17">'5.Ikan (2)'!$A$50:$R$78</definedName>
    <definedName name="table5.2" localSheetId="10">'Jadual 5_Perikanan'!$A$50:$R$98</definedName>
    <definedName name="table5.2">'5.Ikan'!$A$50:$R$98</definedName>
    <definedName name="table5.3" localSheetId="17">'5.Ikan (2)'!#REF!</definedName>
    <definedName name="table5.3" localSheetId="10">'Jadual 5_Perikanan'!$A$99:$R$129</definedName>
    <definedName name="table5.3">'5.Ikan'!$A$99:$R$118</definedName>
    <definedName name="table6.1" localSheetId="9">#REF!</definedName>
    <definedName name="table6.1" localSheetId="10">#REF!</definedName>
    <definedName name="table6.1" localSheetId="11">'Jadual 6_PCC Negeri'!$A$1:$O$37</definedName>
    <definedName name="table6.1" localSheetId="12">#REF!</definedName>
    <definedName name="table6.1" localSheetId="13">#REF!</definedName>
    <definedName name="table6.1">#REF!</definedName>
    <definedName name="table6.2" localSheetId="9">#REF!</definedName>
    <definedName name="table6.2" localSheetId="10">#REF!</definedName>
    <definedName name="table6.2" localSheetId="11">'Jadual 6_PCC Negeri'!$A$39:$O$75</definedName>
    <definedName name="table6.2" localSheetId="12">#REF!</definedName>
    <definedName name="table6.2" localSheetId="13">#REF!</definedName>
    <definedName name="table6.2">#REF!</definedName>
    <definedName name="table7.1" localSheetId="18">'7.Harga'!$A$1:$M$60</definedName>
    <definedName name="table7.1" localSheetId="16">'7.Harga2 (2)'!$A$1:$M$63</definedName>
    <definedName name="table7.1" localSheetId="12">'Jadual 7_Harga Purata'!$A$1:$N$75</definedName>
    <definedName name="table7.2" localSheetId="18">'7.Harga'!$A$61:$M$122</definedName>
    <definedName name="table7.2" localSheetId="16">'7.Harga2 (2)'!$A$64:$M$127</definedName>
    <definedName name="table7.2" localSheetId="12">'Jadual 7_Harga Purata'!$A$76:$N$145</definedName>
    <definedName name="table7.3" localSheetId="18">'7.Harga'!$A$123:$M$178</definedName>
    <definedName name="table7.3" localSheetId="16">'7.Harga2 (2)'!$A$128:$M$195</definedName>
    <definedName name="table7.3" localSheetId="12">'Jadual 7_Harga Purata'!$A$146:$N$218</definedName>
    <definedName name="table8" localSheetId="13">'Jadual 8_Penduduk'!$A$1:$H$37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5" l="1"/>
  <c r="F7" i="35"/>
  <c r="M127" i="32" l="1"/>
  <c r="M126" i="32"/>
  <c r="M125" i="32"/>
  <c r="M124" i="32"/>
  <c r="M123" i="32"/>
  <c r="M121" i="32"/>
  <c r="M120" i="32"/>
  <c r="M119" i="32"/>
  <c r="M118" i="32"/>
  <c r="M117" i="32"/>
  <c r="M115" i="32"/>
  <c r="M114" i="32"/>
  <c r="M113" i="32"/>
  <c r="M112" i="32"/>
  <c r="M111" i="32"/>
  <c r="M96" i="32"/>
  <c r="M95" i="32"/>
  <c r="M94" i="32"/>
  <c r="M93" i="32"/>
  <c r="M92" i="32"/>
  <c r="M90" i="32"/>
  <c r="M89" i="32"/>
  <c r="M88" i="32"/>
  <c r="M87" i="32"/>
  <c r="M86" i="32"/>
  <c r="M84" i="32"/>
  <c r="M83" i="32"/>
  <c r="M82" i="32"/>
  <c r="M81" i="32"/>
  <c r="M80" i="32"/>
  <c r="M72" i="32"/>
  <c r="M71" i="32"/>
  <c r="M70" i="32"/>
  <c r="M69" i="32"/>
  <c r="M68" i="32"/>
  <c r="M66" i="32"/>
  <c r="M65" i="32"/>
  <c r="M64" i="32"/>
  <c r="M63" i="32"/>
  <c r="M62" i="32"/>
  <c r="M47" i="32"/>
  <c r="M46" i="32"/>
  <c r="M45" i="32"/>
  <c r="M44" i="32"/>
  <c r="M43" i="32"/>
  <c r="M41" i="32"/>
  <c r="M40" i="32"/>
  <c r="M39" i="32"/>
  <c r="M38" i="32"/>
  <c r="M37" i="32"/>
  <c r="M35" i="32"/>
  <c r="M34" i="32"/>
  <c r="M33" i="32"/>
  <c r="M32" i="32"/>
  <c r="M31" i="32"/>
  <c r="M29" i="32"/>
  <c r="M28" i="32"/>
  <c r="M27" i="32"/>
  <c r="M26" i="32"/>
  <c r="M25" i="32"/>
  <c r="M23" i="32"/>
  <c r="M22" i="32"/>
  <c r="M21" i="32"/>
  <c r="M20" i="32"/>
  <c r="M19" i="32"/>
  <c r="M17" i="32"/>
  <c r="M16" i="32"/>
  <c r="M15" i="32"/>
  <c r="M14" i="32"/>
  <c r="M13" i="32"/>
  <c r="M66" i="31"/>
  <c r="M65" i="31"/>
  <c r="M64" i="31"/>
  <c r="M63" i="31"/>
  <c r="M62" i="31"/>
  <c r="M47" i="31"/>
  <c r="M46" i="31"/>
  <c r="M45" i="31"/>
  <c r="M44" i="31"/>
  <c r="M43" i="31"/>
  <c r="M41" i="31"/>
  <c r="M40" i="31"/>
  <c r="M39" i="31"/>
  <c r="M38" i="31"/>
  <c r="M37" i="31"/>
  <c r="M35" i="31"/>
  <c r="M34" i="31"/>
  <c r="M33" i="31"/>
  <c r="M32" i="31"/>
  <c r="M31" i="31"/>
  <c r="M29" i="31"/>
  <c r="M28" i="31"/>
  <c r="M27" i="31"/>
  <c r="M26" i="31"/>
  <c r="M25" i="31"/>
  <c r="M22" i="31"/>
  <c r="M21" i="31"/>
  <c r="M20" i="31"/>
  <c r="M19" i="31"/>
  <c r="M17" i="31"/>
  <c r="M16" i="31"/>
  <c r="M15" i="31"/>
  <c r="M14" i="31"/>
  <c r="M13" i="31"/>
  <c r="M87" i="30" l="1"/>
  <c r="M86" i="30"/>
  <c r="M85" i="30"/>
  <c r="M84" i="30"/>
  <c r="M83" i="30"/>
  <c r="M81" i="30"/>
  <c r="M80" i="30"/>
  <c r="M79" i="30"/>
  <c r="M78" i="30"/>
  <c r="M77" i="30"/>
  <c r="M74" i="30"/>
  <c r="M73" i="30"/>
  <c r="M72" i="30"/>
  <c r="M71" i="30"/>
  <c r="M70" i="30"/>
  <c r="M68" i="30"/>
  <c r="M67" i="30"/>
  <c r="M66" i="30"/>
  <c r="M65" i="30"/>
  <c r="M64" i="30"/>
  <c r="M48" i="30"/>
  <c r="M47" i="30"/>
  <c r="M46" i="30"/>
  <c r="M45" i="30"/>
  <c r="M44" i="30"/>
  <c r="M40" i="27" l="1"/>
  <c r="M41" i="27"/>
  <c r="M93" i="30" l="1"/>
  <c r="M92" i="30"/>
  <c r="M91" i="30"/>
  <c r="M90" i="30"/>
  <c r="M89" i="30"/>
  <c r="M41" i="30"/>
  <c r="M40" i="30"/>
  <c r="M39" i="30"/>
  <c r="M38" i="30"/>
  <c r="M37" i="30"/>
  <c r="M35" i="30"/>
  <c r="M34" i="30"/>
  <c r="M33" i="30"/>
  <c r="M32" i="30"/>
  <c r="M31" i="30"/>
  <c r="M29" i="30"/>
  <c r="M28" i="30"/>
  <c r="M27" i="30"/>
  <c r="M26" i="30"/>
  <c r="M25" i="30"/>
  <c r="M23" i="30"/>
  <c r="M22" i="30"/>
  <c r="M21" i="30"/>
  <c r="M20" i="30"/>
  <c r="M19" i="30"/>
  <c r="M17" i="30"/>
  <c r="M16" i="30"/>
  <c r="M15" i="30"/>
  <c r="M14" i="30"/>
  <c r="M13" i="30"/>
  <c r="M83" i="29"/>
  <c r="M82" i="29"/>
  <c r="M81" i="29"/>
  <c r="M80" i="29"/>
  <c r="M79" i="29"/>
  <c r="M77" i="29"/>
  <c r="M76" i="29"/>
  <c r="M75" i="29"/>
  <c r="M74" i="29"/>
  <c r="M73" i="29"/>
  <c r="M71" i="29"/>
  <c r="M70" i="29"/>
  <c r="M69" i="29"/>
  <c r="M68" i="29"/>
  <c r="M67" i="29"/>
  <c r="M65" i="29"/>
  <c r="M64" i="29"/>
  <c r="M63" i="29"/>
  <c r="M62" i="29"/>
  <c r="M61" i="29"/>
  <c r="M47" i="29"/>
  <c r="M46" i="29"/>
  <c r="M45" i="29"/>
  <c r="M44" i="29"/>
  <c r="M43" i="29"/>
  <c r="M41" i="29"/>
  <c r="M40" i="29"/>
  <c r="M39" i="29"/>
  <c r="M38" i="29"/>
  <c r="M37" i="29"/>
  <c r="M35" i="29"/>
  <c r="M34" i="29"/>
  <c r="M33" i="29"/>
  <c r="M32" i="29"/>
  <c r="M31" i="29"/>
  <c r="M29" i="29"/>
  <c r="M28" i="29"/>
  <c r="M27" i="29"/>
  <c r="M26" i="29"/>
  <c r="M25" i="29"/>
  <c r="M23" i="29"/>
  <c r="M22" i="29"/>
  <c r="M21" i="29"/>
  <c r="M20" i="29"/>
  <c r="M19" i="29"/>
  <c r="M17" i="29"/>
  <c r="M16" i="29"/>
  <c r="M15" i="29"/>
  <c r="M14" i="29"/>
  <c r="M13" i="29"/>
  <c r="M87" i="2" l="1"/>
  <c r="M88" i="2"/>
  <c r="M89" i="2"/>
  <c r="M90" i="2"/>
  <c r="M63" i="2"/>
  <c r="M64" i="2"/>
  <c r="M65" i="2"/>
  <c r="M66" i="2"/>
  <c r="M44" i="2"/>
  <c r="M45" i="2"/>
  <c r="M46" i="2"/>
  <c r="M47" i="2"/>
  <c r="L20" i="2" l="1"/>
  <c r="L21" i="2"/>
  <c r="L23" i="2"/>
  <c r="L19" i="2"/>
  <c r="M66" i="25" l="1"/>
  <c r="M65" i="25"/>
  <c r="M64" i="25"/>
  <c r="M63" i="25"/>
  <c r="M62" i="25"/>
  <c r="M47" i="25"/>
  <c r="M46" i="25"/>
  <c r="M45" i="25"/>
  <c r="M44" i="25"/>
  <c r="M43" i="25"/>
  <c r="M40" i="25"/>
  <c r="M39" i="25"/>
  <c r="M38" i="25"/>
  <c r="M37" i="25"/>
  <c r="M35" i="25"/>
  <c r="M34" i="25"/>
  <c r="M33" i="25"/>
  <c r="M32" i="25"/>
  <c r="M31" i="25"/>
  <c r="M29" i="25"/>
  <c r="M28" i="25"/>
  <c r="M27" i="25"/>
  <c r="M26" i="25"/>
  <c r="M25" i="25"/>
  <c r="M23" i="25"/>
  <c r="M22" i="25"/>
  <c r="M21" i="25"/>
  <c r="M20" i="25"/>
  <c r="M19" i="25"/>
  <c r="M17" i="25"/>
  <c r="M16" i="25"/>
  <c r="M15" i="25"/>
  <c r="M14" i="25"/>
  <c r="M13" i="25"/>
  <c r="M71" i="5" l="1"/>
  <c r="M70" i="5"/>
  <c r="M69" i="5"/>
  <c r="M68" i="5"/>
  <c r="M65" i="5"/>
  <c r="M64" i="5"/>
  <c r="M63" i="5"/>
  <c r="M62" i="5"/>
  <c r="F47" i="5"/>
  <c r="F46" i="5"/>
  <c r="M46" i="5" s="1"/>
  <c r="F45" i="5"/>
  <c r="M45" i="5" s="1"/>
  <c r="M44" i="5"/>
  <c r="F44" i="5"/>
  <c r="M43" i="5"/>
  <c r="F43" i="5"/>
  <c r="M41" i="5"/>
  <c r="M40" i="5"/>
  <c r="M39" i="5"/>
  <c r="M38" i="5"/>
  <c r="M37" i="5"/>
  <c r="M35" i="5"/>
  <c r="M34" i="5"/>
  <c r="M33" i="5"/>
  <c r="M32" i="5"/>
  <c r="M31" i="5"/>
  <c r="M29" i="5"/>
  <c r="M28" i="5"/>
  <c r="M27" i="5"/>
  <c r="M26" i="5"/>
  <c r="M25" i="5"/>
  <c r="M23" i="5"/>
  <c r="M22" i="5"/>
  <c r="M21" i="5"/>
  <c r="M20" i="5"/>
  <c r="M19" i="5"/>
  <c r="M17" i="5"/>
  <c r="M16" i="5"/>
  <c r="M15" i="5"/>
  <c r="M14" i="5"/>
  <c r="M13" i="5"/>
  <c r="F64" i="27"/>
  <c r="F65" i="27"/>
  <c r="F66" i="27"/>
  <c r="F67" i="27"/>
  <c r="F63" i="27"/>
  <c r="M58" i="27" l="1"/>
  <c r="M59" i="27"/>
  <c r="M60" i="27"/>
  <c r="M61" i="27"/>
  <c r="M64" i="27"/>
  <c r="M65" i="27"/>
  <c r="M66" i="27"/>
  <c r="M38" i="27"/>
  <c r="M39" i="27"/>
  <c r="M32" i="27" l="1"/>
  <c r="M33" i="27"/>
  <c r="M34" i="27"/>
  <c r="M35" i="27"/>
  <c r="M26" i="27" l="1"/>
  <c r="M27" i="27"/>
  <c r="M28" i="27"/>
  <c r="M29" i="27"/>
  <c r="M20" i="27"/>
  <c r="M21" i="27"/>
  <c r="M22" i="27"/>
  <c r="M23" i="27"/>
  <c r="M14" i="27" l="1"/>
  <c r="M15" i="27"/>
  <c r="M16" i="27"/>
  <c r="M17" i="27"/>
  <c r="M13" i="27"/>
  <c r="M135" i="2" l="1"/>
  <c r="M139" i="2"/>
  <c r="M138" i="2"/>
  <c r="M137" i="2"/>
  <c r="M136" i="2"/>
  <c r="M130" i="2"/>
  <c r="M131" i="2"/>
  <c r="M132" i="2"/>
  <c r="M133" i="2"/>
  <c r="M124" i="2"/>
  <c r="M125" i="2"/>
  <c r="M126" i="2"/>
  <c r="M127" i="2"/>
  <c r="M118" i="2"/>
  <c r="M119" i="2"/>
  <c r="M120" i="2"/>
  <c r="M121" i="2"/>
  <c r="M112" i="2"/>
  <c r="M113" i="2"/>
  <c r="M114" i="2"/>
  <c r="M115" i="2"/>
  <c r="M93" i="2"/>
  <c r="M94" i="2"/>
  <c r="M95" i="2"/>
  <c r="M96" i="2"/>
  <c r="M69" i="25"/>
  <c r="M70" i="25"/>
  <c r="M71" i="25"/>
  <c r="M72" i="25"/>
  <c r="M127" i="25"/>
  <c r="M126" i="25"/>
  <c r="M125" i="25"/>
  <c r="M124" i="25"/>
  <c r="M123" i="25"/>
  <c r="M118" i="25"/>
  <c r="M119" i="25"/>
  <c r="M120" i="25"/>
  <c r="M121" i="25"/>
  <c r="M112" i="25"/>
  <c r="M113" i="25"/>
  <c r="M114" i="25"/>
  <c r="M115" i="25"/>
  <c r="M93" i="25"/>
  <c r="M94" i="25"/>
  <c r="M95" i="25"/>
  <c r="M96" i="25"/>
  <c r="M87" i="25"/>
  <c r="M88" i="25"/>
  <c r="M89" i="25"/>
  <c r="M90" i="25"/>
  <c r="M84" i="25"/>
  <c r="M78" i="25"/>
  <c r="M117" i="25"/>
  <c r="M111" i="25"/>
  <c r="M92" i="25"/>
  <c r="M86" i="25"/>
  <c r="M83" i="25"/>
  <c r="M82" i="25"/>
  <c r="M81" i="25"/>
  <c r="M80" i="25"/>
  <c r="M77" i="25"/>
  <c r="M76" i="25"/>
  <c r="M75" i="25"/>
  <c r="M74" i="25"/>
  <c r="M68" i="25"/>
  <c r="M86" i="2" l="1"/>
  <c r="M29" i="2" l="1"/>
  <c r="M28" i="2"/>
  <c r="M27" i="2"/>
  <c r="M26" i="2"/>
  <c r="M25" i="2"/>
  <c r="M129" i="2" l="1"/>
  <c r="M123" i="2"/>
  <c r="M117" i="2"/>
  <c r="M111" i="2"/>
  <c r="M92" i="2"/>
  <c r="M83" i="2"/>
  <c r="M82" i="2"/>
  <c r="M81" i="2"/>
  <c r="M80" i="2"/>
  <c r="M78" i="2"/>
  <c r="M77" i="2"/>
  <c r="M76" i="2"/>
  <c r="M75" i="2"/>
  <c r="M74" i="2"/>
  <c r="M72" i="2"/>
  <c r="M71" i="2"/>
  <c r="M70" i="2"/>
  <c r="M69" i="2"/>
  <c r="M68" i="2"/>
  <c r="M62" i="2"/>
  <c r="M43" i="2"/>
  <c r="M41" i="2"/>
  <c r="M40" i="2"/>
  <c r="M39" i="2"/>
  <c r="M38" i="2"/>
  <c r="M37" i="2"/>
  <c r="M35" i="2"/>
  <c r="M34" i="2"/>
  <c r="M33" i="2"/>
  <c r="M32" i="2"/>
  <c r="M31" i="2"/>
  <c r="M23" i="2"/>
  <c r="M22" i="2"/>
  <c r="M21" i="2"/>
  <c r="M20" i="2"/>
  <c r="M19" i="2"/>
  <c r="M17" i="2"/>
  <c r="M16" i="2"/>
  <c r="M15" i="2"/>
  <c r="M14" i="2"/>
  <c r="M13" i="2"/>
  <c r="M115" i="6" l="1"/>
  <c r="M114" i="6"/>
  <c r="M113" i="6"/>
  <c r="M112" i="6"/>
  <c r="M95" i="6"/>
  <c r="M94" i="6"/>
  <c r="M93" i="6"/>
  <c r="M92" i="6"/>
  <c r="M89" i="6"/>
  <c r="M88" i="6"/>
  <c r="M87" i="6"/>
  <c r="M86" i="6"/>
  <c r="M83" i="6"/>
  <c r="M82" i="6"/>
  <c r="M81" i="6"/>
  <c r="M80" i="6"/>
  <c r="M77" i="6"/>
  <c r="M76" i="6"/>
  <c r="M75" i="6"/>
  <c r="M74" i="6"/>
  <c r="M71" i="6"/>
  <c r="M70" i="6"/>
  <c r="M69" i="6"/>
  <c r="M68" i="6"/>
  <c r="M65" i="6"/>
  <c r="M64" i="6"/>
  <c r="M63" i="6"/>
  <c r="M62" i="6"/>
  <c r="M46" i="6"/>
  <c r="M45" i="6"/>
  <c r="M44" i="6"/>
  <c r="M43" i="6"/>
  <c r="M40" i="6"/>
  <c r="M39" i="6"/>
  <c r="M38" i="6"/>
  <c r="M37" i="6"/>
  <c r="M34" i="6"/>
  <c r="M33" i="6"/>
  <c r="M32" i="6"/>
  <c r="M31" i="6"/>
  <c r="M28" i="6"/>
  <c r="M27" i="6"/>
  <c r="M26" i="6"/>
  <c r="M25" i="6"/>
  <c r="M22" i="6"/>
  <c r="M21" i="6"/>
  <c r="M20" i="6"/>
  <c r="M19" i="6"/>
  <c r="M16" i="6"/>
  <c r="M15" i="6"/>
  <c r="M14" i="6"/>
  <c r="M13" i="6"/>
  <c r="M25" i="27" l="1"/>
  <c r="M19" i="27"/>
  <c r="M31" i="27"/>
  <c r="M37" i="27"/>
  <c r="M57" i="27"/>
  <c r="M63" i="27"/>
  <c r="M78" i="27"/>
  <c r="M77" i="27"/>
  <c r="M76" i="27"/>
  <c r="M75" i="27"/>
  <c r="M72" i="27"/>
  <c r="M71" i="27"/>
  <c r="M70" i="27"/>
  <c r="M69" i="27"/>
  <c r="B250" i="11" l="1"/>
  <c r="C250" i="11"/>
  <c r="D250" i="11"/>
  <c r="E250" i="11"/>
  <c r="F250" i="11"/>
  <c r="G250" i="11"/>
  <c r="H250" i="11"/>
  <c r="I250" i="11"/>
  <c r="J250" i="11"/>
  <c r="K250" i="11"/>
  <c r="L250" i="11"/>
  <c r="M250" i="11"/>
  <c r="N250" i="11"/>
  <c r="O250" i="11"/>
  <c r="P250" i="11"/>
  <c r="Q250" i="11"/>
  <c r="B251" i="11"/>
  <c r="C251" i="11"/>
  <c r="D251" i="11"/>
  <c r="S251" i="11" s="1"/>
  <c r="E251" i="11"/>
  <c r="T251" i="11" s="1"/>
  <c r="F251" i="11"/>
  <c r="G251" i="11"/>
  <c r="H251" i="11"/>
  <c r="I251" i="11"/>
  <c r="J251" i="11"/>
  <c r="K251" i="11"/>
  <c r="L251" i="11"/>
  <c r="M251" i="11"/>
  <c r="N251" i="11"/>
  <c r="O251" i="11"/>
  <c r="P251" i="11"/>
  <c r="Q251" i="11"/>
  <c r="B252" i="11"/>
  <c r="C252" i="11"/>
  <c r="D252" i="11"/>
  <c r="E252" i="11"/>
  <c r="F252" i="11"/>
  <c r="G252" i="11"/>
  <c r="H252" i="11"/>
  <c r="I252" i="11"/>
  <c r="X252" i="11" s="1"/>
  <c r="J252" i="11"/>
  <c r="K252" i="11"/>
  <c r="L252" i="11"/>
  <c r="AA252" i="11" s="1"/>
  <c r="M252" i="11"/>
  <c r="N252" i="11"/>
  <c r="O252" i="11"/>
  <c r="P252" i="11"/>
  <c r="AE252" i="11" s="1"/>
  <c r="Q252" i="11"/>
  <c r="B253" i="11"/>
  <c r="C253" i="11"/>
  <c r="D253" i="11"/>
  <c r="E253" i="11"/>
  <c r="F253" i="11"/>
  <c r="G253" i="11"/>
  <c r="H253" i="11"/>
  <c r="I253" i="11"/>
  <c r="J253" i="11"/>
  <c r="K253" i="11"/>
  <c r="L253" i="11"/>
  <c r="M253" i="11"/>
  <c r="N253" i="11"/>
  <c r="O253" i="11"/>
  <c r="P253" i="11"/>
  <c r="Q253" i="11"/>
  <c r="B254" i="11"/>
  <c r="C254" i="11"/>
  <c r="D254" i="11"/>
  <c r="E254" i="11"/>
  <c r="F254" i="11"/>
  <c r="G254" i="11"/>
  <c r="H254" i="11"/>
  <c r="I254" i="11"/>
  <c r="J254" i="11"/>
  <c r="K254" i="11"/>
  <c r="L254" i="11"/>
  <c r="M254" i="11"/>
  <c r="N254" i="11"/>
  <c r="O254" i="11"/>
  <c r="P254" i="11"/>
  <c r="Q254" i="11"/>
  <c r="AF254" i="11" s="1"/>
  <c r="B245" i="11"/>
  <c r="C245" i="11"/>
  <c r="D245" i="11"/>
  <c r="E245" i="11"/>
  <c r="F245" i="11"/>
  <c r="G245" i="11"/>
  <c r="H245" i="11"/>
  <c r="I245" i="11"/>
  <c r="J245" i="11"/>
  <c r="K245" i="11"/>
  <c r="L245" i="11"/>
  <c r="M245" i="11"/>
  <c r="N245" i="11"/>
  <c r="O245" i="11"/>
  <c r="P245" i="11"/>
  <c r="Q245" i="11"/>
  <c r="B246" i="11"/>
  <c r="C246" i="11"/>
  <c r="D246" i="11"/>
  <c r="E246" i="11"/>
  <c r="F246" i="11"/>
  <c r="G246" i="11"/>
  <c r="H246" i="11"/>
  <c r="I246" i="11"/>
  <c r="J246" i="11"/>
  <c r="K246" i="11"/>
  <c r="L246" i="11"/>
  <c r="M246" i="11"/>
  <c r="N246" i="11"/>
  <c r="O246" i="11"/>
  <c r="P246" i="11"/>
  <c r="Q246" i="11"/>
  <c r="B247" i="11"/>
  <c r="C247" i="11"/>
  <c r="D247" i="11"/>
  <c r="E247" i="11"/>
  <c r="T247" i="11" s="1"/>
  <c r="F247" i="11"/>
  <c r="U247" i="11" s="1"/>
  <c r="G247" i="11"/>
  <c r="H247" i="11"/>
  <c r="I247" i="11"/>
  <c r="J247" i="11"/>
  <c r="K247" i="11"/>
  <c r="L247" i="11"/>
  <c r="M247" i="11"/>
  <c r="N247" i="11"/>
  <c r="O247" i="11"/>
  <c r="P247" i="11"/>
  <c r="Q247" i="11"/>
  <c r="B248" i="11"/>
  <c r="C248" i="11"/>
  <c r="D248" i="11"/>
  <c r="E248" i="11"/>
  <c r="F248" i="11"/>
  <c r="G248" i="11"/>
  <c r="H248" i="11"/>
  <c r="I248" i="11"/>
  <c r="J248" i="11"/>
  <c r="K248" i="11"/>
  <c r="L248" i="11"/>
  <c r="M248" i="11"/>
  <c r="N248" i="11"/>
  <c r="O248" i="11"/>
  <c r="P248" i="11"/>
  <c r="AE248" i="11" s="1"/>
  <c r="Q248" i="11"/>
  <c r="B249" i="11"/>
  <c r="C249" i="11"/>
  <c r="D249" i="11"/>
  <c r="E249" i="11"/>
  <c r="F249" i="11"/>
  <c r="G249" i="11"/>
  <c r="H249" i="11"/>
  <c r="I249" i="11"/>
  <c r="J249" i="11"/>
  <c r="K249" i="11"/>
  <c r="L249" i="11"/>
  <c r="M249" i="11"/>
  <c r="N249" i="11"/>
  <c r="O249" i="11"/>
  <c r="P249" i="11"/>
  <c r="Q249" i="11"/>
  <c r="B240" i="11"/>
  <c r="C240" i="11"/>
  <c r="D240" i="11"/>
  <c r="E240" i="11"/>
  <c r="F240" i="11"/>
  <c r="G240" i="11"/>
  <c r="H240" i="11"/>
  <c r="I240" i="11"/>
  <c r="J240" i="11"/>
  <c r="K240" i="11"/>
  <c r="L240" i="11"/>
  <c r="M240" i="11"/>
  <c r="N240" i="11"/>
  <c r="O240" i="11"/>
  <c r="P240" i="11"/>
  <c r="Q240" i="11"/>
  <c r="B241" i="11"/>
  <c r="C241" i="11"/>
  <c r="D241" i="11"/>
  <c r="E241" i="11"/>
  <c r="F241" i="11"/>
  <c r="G241" i="11"/>
  <c r="H241" i="11"/>
  <c r="I241" i="11"/>
  <c r="J241" i="11"/>
  <c r="K241" i="11"/>
  <c r="L241" i="11"/>
  <c r="M241" i="11"/>
  <c r="N241" i="11"/>
  <c r="O241" i="11"/>
  <c r="P241" i="11"/>
  <c r="Q241" i="11"/>
  <c r="B242" i="11"/>
  <c r="C242" i="11"/>
  <c r="D242" i="11"/>
  <c r="E242" i="11"/>
  <c r="F242" i="11"/>
  <c r="G242" i="11"/>
  <c r="H242" i="11"/>
  <c r="I242" i="11"/>
  <c r="J242" i="11"/>
  <c r="K242" i="11"/>
  <c r="L242" i="11"/>
  <c r="M242" i="11"/>
  <c r="N242" i="11"/>
  <c r="O242" i="11"/>
  <c r="P242" i="11"/>
  <c r="Q242" i="11"/>
  <c r="B243" i="11"/>
  <c r="C243" i="11"/>
  <c r="D243" i="11"/>
  <c r="S243" i="11" s="1"/>
  <c r="E243" i="11"/>
  <c r="F243" i="11"/>
  <c r="G243" i="11"/>
  <c r="V243" i="11" s="1"/>
  <c r="H243" i="11"/>
  <c r="I243" i="11"/>
  <c r="J243" i="11"/>
  <c r="K243" i="11"/>
  <c r="L243" i="11"/>
  <c r="M243" i="11"/>
  <c r="N243" i="11"/>
  <c r="O243" i="11"/>
  <c r="P243" i="11"/>
  <c r="Q243" i="11"/>
  <c r="B244" i="11"/>
  <c r="C244" i="11"/>
  <c r="D244" i="11"/>
  <c r="E244" i="11"/>
  <c r="F244" i="11"/>
  <c r="G244" i="11"/>
  <c r="H244" i="11"/>
  <c r="I244" i="11"/>
  <c r="X244" i="11" s="1"/>
  <c r="J244" i="11"/>
  <c r="Y244" i="11" s="1"/>
  <c r="K244" i="11"/>
  <c r="L244" i="11"/>
  <c r="M244" i="11"/>
  <c r="N244" i="11"/>
  <c r="O244" i="11"/>
  <c r="P244" i="11"/>
  <c r="Q244" i="11"/>
  <c r="B235" i="11"/>
  <c r="C235" i="11"/>
  <c r="D235" i="11"/>
  <c r="E235" i="11"/>
  <c r="F235" i="11"/>
  <c r="G235" i="11"/>
  <c r="H235" i="11"/>
  <c r="I235" i="11"/>
  <c r="J235" i="11"/>
  <c r="K235" i="11"/>
  <c r="L235" i="11"/>
  <c r="M235" i="11"/>
  <c r="N235" i="11"/>
  <c r="O235" i="11"/>
  <c r="P235" i="11"/>
  <c r="Q235" i="11"/>
  <c r="B236" i="11"/>
  <c r="C236" i="11"/>
  <c r="D236" i="11"/>
  <c r="E236" i="11"/>
  <c r="T236" i="11" s="1"/>
  <c r="F236" i="11"/>
  <c r="U236" i="11" s="1"/>
  <c r="G236" i="11"/>
  <c r="H236" i="11"/>
  <c r="I236" i="11"/>
  <c r="J236" i="11"/>
  <c r="K236" i="11"/>
  <c r="L236" i="11"/>
  <c r="M236" i="11"/>
  <c r="N236" i="11"/>
  <c r="AC236" i="11" s="1"/>
  <c r="O236" i="11"/>
  <c r="P236" i="11"/>
  <c r="Q236" i="11"/>
  <c r="B237" i="11"/>
  <c r="C237" i="11"/>
  <c r="D237" i="11"/>
  <c r="E237" i="11"/>
  <c r="F237" i="11"/>
  <c r="G237" i="11"/>
  <c r="H237" i="11"/>
  <c r="I237" i="11"/>
  <c r="J237" i="11"/>
  <c r="K237" i="11"/>
  <c r="L237" i="11"/>
  <c r="M237" i="11"/>
  <c r="N237" i="11"/>
  <c r="O237" i="11"/>
  <c r="P237" i="11"/>
  <c r="Q237" i="11"/>
  <c r="B238" i="11"/>
  <c r="C238" i="11"/>
  <c r="D238" i="11"/>
  <c r="E238" i="11"/>
  <c r="F238" i="11"/>
  <c r="G238" i="11"/>
  <c r="H238" i="11"/>
  <c r="I238" i="11"/>
  <c r="J238" i="11"/>
  <c r="K238" i="11"/>
  <c r="L238" i="11"/>
  <c r="M238" i="11"/>
  <c r="N238" i="11"/>
  <c r="O238" i="11"/>
  <c r="P238" i="11"/>
  <c r="Q238" i="11"/>
  <c r="AF238" i="11" s="1"/>
  <c r="B239" i="11"/>
  <c r="C239" i="11"/>
  <c r="D239" i="11"/>
  <c r="E239" i="11"/>
  <c r="T239" i="11" s="1"/>
  <c r="F239" i="11"/>
  <c r="G239" i="11"/>
  <c r="H239" i="11"/>
  <c r="I239" i="11"/>
  <c r="J239" i="11"/>
  <c r="K239" i="11"/>
  <c r="L239" i="11"/>
  <c r="M239" i="11"/>
  <c r="N239" i="11"/>
  <c r="AC239" i="11" s="1"/>
  <c r="O239" i="11"/>
  <c r="P239" i="11"/>
  <c r="Q239" i="11"/>
  <c r="B230" i="11"/>
  <c r="C230" i="11"/>
  <c r="D230" i="11"/>
  <c r="E230" i="11"/>
  <c r="F230" i="11"/>
  <c r="G230" i="11"/>
  <c r="H230" i="11"/>
  <c r="I230" i="11"/>
  <c r="J230" i="11"/>
  <c r="K230" i="11"/>
  <c r="L230" i="11"/>
  <c r="M230" i="11"/>
  <c r="N230" i="11"/>
  <c r="O230" i="11"/>
  <c r="P230" i="11"/>
  <c r="Q230" i="11"/>
  <c r="B231" i="11"/>
  <c r="C231" i="11"/>
  <c r="D231" i="11"/>
  <c r="E231" i="11"/>
  <c r="F231" i="11"/>
  <c r="G231" i="11"/>
  <c r="H231" i="11"/>
  <c r="I231" i="11"/>
  <c r="J231" i="11"/>
  <c r="K231" i="11"/>
  <c r="L231" i="11"/>
  <c r="M231" i="11"/>
  <c r="N231" i="11"/>
  <c r="O231" i="11"/>
  <c r="P231" i="11"/>
  <c r="Q231" i="11"/>
  <c r="B232" i="11"/>
  <c r="C232" i="11"/>
  <c r="D232" i="11"/>
  <c r="E232" i="11"/>
  <c r="T232" i="11" s="1"/>
  <c r="F232" i="11"/>
  <c r="G232" i="11"/>
  <c r="H232" i="11"/>
  <c r="I232" i="11"/>
  <c r="J232" i="11"/>
  <c r="K232" i="11"/>
  <c r="L232" i="11"/>
  <c r="M232" i="11"/>
  <c r="N232" i="11"/>
  <c r="O232" i="11"/>
  <c r="P232" i="11"/>
  <c r="Q232" i="11"/>
  <c r="B233" i="11"/>
  <c r="C233" i="11"/>
  <c r="D233" i="11"/>
  <c r="E233" i="11"/>
  <c r="F233" i="11"/>
  <c r="G233" i="11"/>
  <c r="H233" i="11"/>
  <c r="I233" i="11"/>
  <c r="X233" i="11" s="1"/>
  <c r="J233" i="11"/>
  <c r="Y233" i="11" s="1"/>
  <c r="K233" i="11"/>
  <c r="Z233" i="11" s="1"/>
  <c r="L233" i="11"/>
  <c r="AA233" i="11" s="1"/>
  <c r="M233" i="11"/>
  <c r="AB233" i="11" s="1"/>
  <c r="N233" i="11"/>
  <c r="AC233" i="11" s="1"/>
  <c r="O233" i="11"/>
  <c r="P233" i="11"/>
  <c r="Q233" i="11"/>
  <c r="B234" i="11"/>
  <c r="C234" i="11"/>
  <c r="D234" i="11"/>
  <c r="E234" i="11"/>
  <c r="F234" i="11"/>
  <c r="G234" i="11"/>
  <c r="H234" i="11"/>
  <c r="I234" i="11"/>
  <c r="J234" i="11"/>
  <c r="K234" i="11"/>
  <c r="L234" i="11"/>
  <c r="M234" i="11"/>
  <c r="N234" i="11"/>
  <c r="O234" i="11"/>
  <c r="P234" i="11"/>
  <c r="AE234" i="11" s="1"/>
  <c r="Q234" i="11"/>
  <c r="AF234" i="11" s="1"/>
  <c r="B225" i="11"/>
  <c r="C225" i="11"/>
  <c r="D225" i="11"/>
  <c r="E225" i="11"/>
  <c r="F225" i="11"/>
  <c r="G225" i="11"/>
  <c r="H225" i="11"/>
  <c r="I225" i="11"/>
  <c r="J225" i="11"/>
  <c r="K225" i="11"/>
  <c r="L225" i="11"/>
  <c r="M225" i="11"/>
  <c r="N225" i="11"/>
  <c r="O225" i="11"/>
  <c r="P225" i="11"/>
  <c r="Q225" i="11"/>
  <c r="B226" i="11"/>
  <c r="C226" i="11"/>
  <c r="D226" i="11"/>
  <c r="E226" i="11"/>
  <c r="F226" i="11"/>
  <c r="G226" i="11"/>
  <c r="H226" i="11"/>
  <c r="I226" i="11"/>
  <c r="X226" i="11" s="1"/>
  <c r="J226" i="11"/>
  <c r="K226" i="11"/>
  <c r="Z226" i="11" s="1"/>
  <c r="L226" i="11"/>
  <c r="M226" i="11"/>
  <c r="N226" i="11"/>
  <c r="AC226" i="11" s="1"/>
  <c r="O226" i="11"/>
  <c r="P226" i="11"/>
  <c r="Q226" i="11"/>
  <c r="B227" i="11"/>
  <c r="C227" i="11"/>
  <c r="D227" i="11"/>
  <c r="E227" i="11"/>
  <c r="F227" i="11"/>
  <c r="G227" i="11"/>
  <c r="H227" i="11"/>
  <c r="I227" i="11"/>
  <c r="J227" i="11"/>
  <c r="K227" i="11"/>
  <c r="L227" i="11"/>
  <c r="M227" i="11"/>
  <c r="N227" i="11"/>
  <c r="O227" i="11"/>
  <c r="P227" i="11"/>
  <c r="Q227" i="11"/>
  <c r="B228" i="11"/>
  <c r="C228" i="11"/>
  <c r="D228" i="11"/>
  <c r="S228" i="11" s="1"/>
  <c r="E228" i="11"/>
  <c r="F228" i="11"/>
  <c r="G228" i="11"/>
  <c r="H228" i="11"/>
  <c r="I228" i="11"/>
  <c r="J228" i="11"/>
  <c r="K228" i="11"/>
  <c r="L228" i="11"/>
  <c r="M228" i="11"/>
  <c r="N228" i="11"/>
  <c r="O228" i="11"/>
  <c r="P228" i="11"/>
  <c r="Q228" i="11"/>
  <c r="B229" i="11"/>
  <c r="C229" i="11"/>
  <c r="D229" i="11"/>
  <c r="E229" i="11"/>
  <c r="F229" i="11"/>
  <c r="G229" i="11"/>
  <c r="H229" i="11"/>
  <c r="I229" i="11"/>
  <c r="X229" i="11" s="1"/>
  <c r="J229" i="11"/>
  <c r="K229" i="11"/>
  <c r="L229" i="11"/>
  <c r="M229" i="11"/>
  <c r="N229" i="11"/>
  <c r="O229" i="11"/>
  <c r="P229" i="11"/>
  <c r="Q229" i="11"/>
  <c r="B220" i="11"/>
  <c r="C220" i="11"/>
  <c r="D220" i="11"/>
  <c r="E220" i="11"/>
  <c r="F220" i="11"/>
  <c r="G220" i="11"/>
  <c r="H220" i="11"/>
  <c r="I220" i="11"/>
  <c r="J220" i="11"/>
  <c r="K220" i="11"/>
  <c r="L220" i="11"/>
  <c r="M220" i="11"/>
  <c r="N220" i="11"/>
  <c r="O220" i="11"/>
  <c r="P220" i="11"/>
  <c r="Q220" i="11"/>
  <c r="B221" i="11"/>
  <c r="C221" i="11"/>
  <c r="D221" i="11"/>
  <c r="E221" i="11"/>
  <c r="T221" i="11" s="1"/>
  <c r="F221" i="11"/>
  <c r="U221" i="11" s="1"/>
  <c r="G221" i="11"/>
  <c r="H221" i="11"/>
  <c r="I221" i="11"/>
  <c r="J221" i="11"/>
  <c r="K221" i="11"/>
  <c r="L221" i="11"/>
  <c r="M221" i="11"/>
  <c r="N221" i="11"/>
  <c r="O221" i="11"/>
  <c r="P221" i="11"/>
  <c r="Q221" i="11"/>
  <c r="B222" i="11"/>
  <c r="C222" i="11"/>
  <c r="D222" i="11"/>
  <c r="E222" i="11"/>
  <c r="F222" i="11"/>
  <c r="G222" i="11"/>
  <c r="H222" i="11"/>
  <c r="I222" i="11"/>
  <c r="J222" i="11"/>
  <c r="K222" i="11"/>
  <c r="L222" i="11"/>
  <c r="M222" i="11"/>
  <c r="N222" i="11"/>
  <c r="AC222" i="11" s="1"/>
  <c r="O222" i="11"/>
  <c r="P222" i="11"/>
  <c r="Q222" i="11"/>
  <c r="B223" i="11"/>
  <c r="C223" i="11"/>
  <c r="D223" i="11"/>
  <c r="E223" i="11"/>
  <c r="F223" i="11"/>
  <c r="G223" i="11"/>
  <c r="H223" i="11"/>
  <c r="I223" i="11"/>
  <c r="J223" i="11"/>
  <c r="K223" i="11"/>
  <c r="L223" i="11"/>
  <c r="M223" i="11"/>
  <c r="N223" i="11"/>
  <c r="O223" i="11"/>
  <c r="P223" i="11"/>
  <c r="Q223" i="11"/>
  <c r="AF223" i="11" s="1"/>
  <c r="B224" i="11"/>
  <c r="C224" i="11"/>
  <c r="D224" i="11"/>
  <c r="E224" i="11"/>
  <c r="F224" i="11"/>
  <c r="G224" i="11"/>
  <c r="H224" i="11"/>
  <c r="I224" i="11"/>
  <c r="J224" i="11"/>
  <c r="K224" i="11"/>
  <c r="L224" i="11"/>
  <c r="M224" i="11"/>
  <c r="AB224" i="11" s="1"/>
  <c r="N224" i="11"/>
  <c r="O224" i="11"/>
  <c r="P224" i="11"/>
  <c r="Q224" i="11"/>
  <c r="B215" i="11"/>
  <c r="C215" i="11"/>
  <c r="D215" i="11"/>
  <c r="E215" i="11"/>
  <c r="F215" i="11"/>
  <c r="G215" i="11"/>
  <c r="H215" i="11"/>
  <c r="I215" i="11"/>
  <c r="J215" i="11"/>
  <c r="K215" i="11"/>
  <c r="L215" i="11"/>
  <c r="M215" i="11"/>
  <c r="N215" i="11"/>
  <c r="O215" i="11"/>
  <c r="P215" i="11"/>
  <c r="Q215" i="11"/>
  <c r="B216" i="11"/>
  <c r="C216" i="11"/>
  <c r="D216" i="11"/>
  <c r="E216" i="11"/>
  <c r="F216" i="11"/>
  <c r="U216" i="11" s="1"/>
  <c r="G216" i="11"/>
  <c r="V216" i="11" s="1"/>
  <c r="H216" i="11"/>
  <c r="I216" i="11"/>
  <c r="J216" i="11"/>
  <c r="K216" i="11"/>
  <c r="L216" i="11"/>
  <c r="M216" i="11"/>
  <c r="N216" i="11"/>
  <c r="O216" i="11"/>
  <c r="AD216" i="11" s="1"/>
  <c r="P216" i="11"/>
  <c r="AE216" i="11" s="1"/>
  <c r="Q216" i="11"/>
  <c r="B217" i="11"/>
  <c r="C217" i="11"/>
  <c r="D217" i="11"/>
  <c r="E217" i="11"/>
  <c r="F217" i="11"/>
  <c r="G217" i="11"/>
  <c r="H217" i="11"/>
  <c r="I217" i="11"/>
  <c r="J217" i="11"/>
  <c r="K217" i="11"/>
  <c r="L217" i="11"/>
  <c r="M217" i="11"/>
  <c r="AB217" i="11" s="1"/>
  <c r="N217" i="11"/>
  <c r="O217" i="11"/>
  <c r="P217" i="11"/>
  <c r="Q217" i="11"/>
  <c r="B218" i="11"/>
  <c r="C218" i="11"/>
  <c r="D218" i="11"/>
  <c r="E218" i="11"/>
  <c r="F218" i="11"/>
  <c r="G218" i="11"/>
  <c r="H218" i="11"/>
  <c r="W218" i="11" s="1"/>
  <c r="I218" i="11"/>
  <c r="X218" i="11" s="1"/>
  <c r="J218" i="11"/>
  <c r="K218" i="11"/>
  <c r="L218" i="11"/>
  <c r="M218" i="11"/>
  <c r="N218" i="11"/>
  <c r="O218" i="11"/>
  <c r="P218" i="11"/>
  <c r="Q218" i="11"/>
  <c r="B219" i="11"/>
  <c r="C219" i="11"/>
  <c r="D219" i="11"/>
  <c r="E219" i="11"/>
  <c r="F219" i="11"/>
  <c r="U219" i="11" s="1"/>
  <c r="G219" i="11"/>
  <c r="H219" i="11"/>
  <c r="I219" i="11"/>
  <c r="J219" i="11"/>
  <c r="K219" i="11"/>
  <c r="L219" i="11"/>
  <c r="M219" i="11"/>
  <c r="N219" i="11"/>
  <c r="O219" i="11"/>
  <c r="P219" i="11"/>
  <c r="AE219" i="11" s="1"/>
  <c r="Q219" i="11"/>
  <c r="B210" i="11"/>
  <c r="C210" i="11"/>
  <c r="D210" i="11"/>
  <c r="E210" i="11"/>
  <c r="F210" i="11"/>
  <c r="G210" i="11"/>
  <c r="H210" i="11"/>
  <c r="I210" i="11"/>
  <c r="J210" i="11"/>
  <c r="K210" i="11"/>
  <c r="L210" i="11"/>
  <c r="M210" i="11"/>
  <c r="N210" i="11"/>
  <c r="O210" i="11"/>
  <c r="P210" i="11"/>
  <c r="Q210" i="11"/>
  <c r="B211" i="11"/>
  <c r="C211" i="11"/>
  <c r="D211" i="11"/>
  <c r="E211" i="11"/>
  <c r="F211" i="11"/>
  <c r="G211" i="11"/>
  <c r="H211" i="11"/>
  <c r="I211" i="11"/>
  <c r="J211" i="11"/>
  <c r="K211" i="11"/>
  <c r="L211" i="11"/>
  <c r="M211" i="11"/>
  <c r="N211" i="11"/>
  <c r="O211" i="11"/>
  <c r="P211" i="11"/>
  <c r="Q211" i="11"/>
  <c r="B212" i="11"/>
  <c r="C212" i="11"/>
  <c r="D212" i="11"/>
  <c r="E212" i="11"/>
  <c r="T212" i="11" s="1"/>
  <c r="F212" i="11"/>
  <c r="U212" i="11" s="1"/>
  <c r="G212" i="11"/>
  <c r="H212" i="11"/>
  <c r="I212" i="11"/>
  <c r="J212" i="11"/>
  <c r="K212" i="11"/>
  <c r="L212" i="11"/>
  <c r="M212" i="11"/>
  <c r="N212" i="11"/>
  <c r="O212" i="11"/>
  <c r="P212" i="11"/>
  <c r="Q212" i="11"/>
  <c r="B213" i="11"/>
  <c r="C213" i="11"/>
  <c r="D213" i="11"/>
  <c r="S213" i="11" s="1"/>
  <c r="E213" i="11"/>
  <c r="F213" i="11"/>
  <c r="G213" i="11"/>
  <c r="H213" i="11"/>
  <c r="I213" i="11"/>
  <c r="J213" i="11"/>
  <c r="K213" i="11"/>
  <c r="L213" i="11"/>
  <c r="M213" i="11"/>
  <c r="N213" i="11"/>
  <c r="O213" i="11"/>
  <c r="P213" i="11"/>
  <c r="Q213" i="11"/>
  <c r="B214" i="11"/>
  <c r="C214" i="11"/>
  <c r="D214" i="11"/>
  <c r="E214" i="11"/>
  <c r="F214" i="11"/>
  <c r="G214" i="11"/>
  <c r="H214" i="11"/>
  <c r="W214" i="11" s="1"/>
  <c r="I214" i="11"/>
  <c r="J214" i="11"/>
  <c r="K214" i="11"/>
  <c r="Z214" i="11" s="1"/>
  <c r="L214" i="11"/>
  <c r="AA214" i="11" s="1"/>
  <c r="M214" i="11"/>
  <c r="N214" i="11"/>
  <c r="O214" i="11"/>
  <c r="P214" i="11"/>
  <c r="Q214" i="11"/>
  <c r="B205" i="11"/>
  <c r="C205" i="11"/>
  <c r="D205" i="11"/>
  <c r="E205" i="11"/>
  <c r="F205" i="11"/>
  <c r="G205" i="11"/>
  <c r="H205" i="11"/>
  <c r="I205" i="11"/>
  <c r="J205" i="11"/>
  <c r="K205" i="11"/>
  <c r="L205" i="11"/>
  <c r="M205" i="11"/>
  <c r="N205" i="11"/>
  <c r="O205" i="11"/>
  <c r="P205" i="11"/>
  <c r="Q205" i="11"/>
  <c r="B206" i="11"/>
  <c r="C206" i="11"/>
  <c r="D206" i="11"/>
  <c r="S206" i="11" s="1"/>
  <c r="E206" i="11"/>
  <c r="F206" i="11"/>
  <c r="G206" i="11"/>
  <c r="H206" i="11"/>
  <c r="I206" i="11"/>
  <c r="J206" i="11"/>
  <c r="K206" i="11"/>
  <c r="L206" i="11"/>
  <c r="M206" i="11"/>
  <c r="N206" i="11"/>
  <c r="O206" i="11"/>
  <c r="P206" i="11"/>
  <c r="Q206" i="11"/>
  <c r="B207" i="11"/>
  <c r="C207" i="11"/>
  <c r="D207" i="11"/>
  <c r="E207" i="11"/>
  <c r="F207" i="11"/>
  <c r="G207" i="11"/>
  <c r="H207" i="11"/>
  <c r="I207" i="11"/>
  <c r="J207" i="11"/>
  <c r="K207" i="11"/>
  <c r="L207" i="11"/>
  <c r="M207" i="11"/>
  <c r="N207" i="11"/>
  <c r="O207" i="11"/>
  <c r="P207" i="11"/>
  <c r="Q207" i="11"/>
  <c r="B208" i="11"/>
  <c r="C208" i="11"/>
  <c r="D208" i="11"/>
  <c r="E208" i="11"/>
  <c r="F208" i="11"/>
  <c r="G208" i="11"/>
  <c r="H208" i="11"/>
  <c r="I208" i="11"/>
  <c r="J208" i="11"/>
  <c r="K208" i="11"/>
  <c r="L208" i="11"/>
  <c r="M208" i="11"/>
  <c r="N208" i="11"/>
  <c r="O208" i="11"/>
  <c r="P208" i="11"/>
  <c r="Q208" i="11"/>
  <c r="B209" i="11"/>
  <c r="C209" i="11"/>
  <c r="D209" i="11"/>
  <c r="E209" i="11"/>
  <c r="F209" i="11"/>
  <c r="G209" i="11"/>
  <c r="H209" i="11"/>
  <c r="I209" i="11"/>
  <c r="J209" i="11"/>
  <c r="K209" i="11"/>
  <c r="L209" i="11"/>
  <c r="M209" i="11"/>
  <c r="N209" i="11"/>
  <c r="O209" i="11"/>
  <c r="P209" i="11"/>
  <c r="Q209" i="11"/>
  <c r="B200" i="11"/>
  <c r="C200" i="11"/>
  <c r="D200" i="11"/>
  <c r="E200" i="11"/>
  <c r="F200" i="11"/>
  <c r="G200" i="11"/>
  <c r="H200" i="11"/>
  <c r="I200" i="11"/>
  <c r="J200" i="11"/>
  <c r="K200" i="11"/>
  <c r="L200" i="11"/>
  <c r="M200" i="11"/>
  <c r="N200" i="11"/>
  <c r="O200" i="11"/>
  <c r="P200" i="11"/>
  <c r="Q200" i="11"/>
  <c r="B201" i="11"/>
  <c r="C201" i="11"/>
  <c r="D201" i="11"/>
  <c r="E201" i="11"/>
  <c r="F201" i="11"/>
  <c r="G201" i="11"/>
  <c r="H201" i="11"/>
  <c r="I201" i="11"/>
  <c r="J201" i="11"/>
  <c r="K201" i="11"/>
  <c r="L201" i="11"/>
  <c r="M201" i="11"/>
  <c r="N201" i="11"/>
  <c r="O201" i="11"/>
  <c r="P201" i="11"/>
  <c r="Q201" i="11"/>
  <c r="B202" i="11"/>
  <c r="C202" i="11"/>
  <c r="D202" i="11"/>
  <c r="S202" i="11" s="1"/>
  <c r="E202" i="11"/>
  <c r="F202" i="11"/>
  <c r="G202" i="11"/>
  <c r="H202" i="11"/>
  <c r="I202" i="11"/>
  <c r="J202" i="11"/>
  <c r="K202" i="11"/>
  <c r="L202" i="11"/>
  <c r="M202" i="11"/>
  <c r="N202" i="11"/>
  <c r="O202" i="11"/>
  <c r="P202" i="11"/>
  <c r="Q202" i="11"/>
  <c r="B203" i="11"/>
  <c r="C203" i="11"/>
  <c r="D203" i="11"/>
  <c r="E203" i="11"/>
  <c r="F203" i="11"/>
  <c r="G203" i="11"/>
  <c r="H203" i="11"/>
  <c r="I203" i="11"/>
  <c r="J203" i="11"/>
  <c r="K203" i="11"/>
  <c r="L203" i="11"/>
  <c r="M203" i="11"/>
  <c r="N203" i="11"/>
  <c r="O203" i="11"/>
  <c r="P203" i="11"/>
  <c r="Q203" i="11"/>
  <c r="B204" i="11"/>
  <c r="C204" i="11"/>
  <c r="D204" i="11"/>
  <c r="E204" i="11"/>
  <c r="F204" i="11"/>
  <c r="G204" i="11"/>
  <c r="H204" i="11"/>
  <c r="I204" i="11"/>
  <c r="J204" i="11"/>
  <c r="K204" i="11"/>
  <c r="L204" i="11"/>
  <c r="M204" i="11"/>
  <c r="N204" i="11"/>
  <c r="O204" i="11"/>
  <c r="P204" i="11"/>
  <c r="Q204" i="11"/>
  <c r="AF204" i="11" s="1"/>
  <c r="B195" i="11"/>
  <c r="C195" i="11"/>
  <c r="D195" i="11"/>
  <c r="E195" i="11"/>
  <c r="F195" i="11"/>
  <c r="G195" i="11"/>
  <c r="H195" i="11"/>
  <c r="I195" i="11"/>
  <c r="J195" i="11"/>
  <c r="K195" i="11"/>
  <c r="L195" i="11"/>
  <c r="M195" i="11"/>
  <c r="N195" i="11"/>
  <c r="O195" i="11"/>
  <c r="P195" i="11"/>
  <c r="Q195" i="11"/>
  <c r="B196" i="11"/>
  <c r="C196" i="11"/>
  <c r="D196" i="11"/>
  <c r="E196" i="11"/>
  <c r="F196" i="11"/>
  <c r="G196" i="11"/>
  <c r="H196" i="11"/>
  <c r="I196" i="11"/>
  <c r="J196" i="11"/>
  <c r="K196" i="11"/>
  <c r="L196" i="11"/>
  <c r="M196" i="11"/>
  <c r="N196" i="11"/>
  <c r="O196" i="11"/>
  <c r="P196" i="11"/>
  <c r="Q196" i="11"/>
  <c r="B197" i="11"/>
  <c r="C197" i="11"/>
  <c r="D197" i="11"/>
  <c r="E197" i="11"/>
  <c r="F197" i="11"/>
  <c r="G197" i="11"/>
  <c r="H197" i="11"/>
  <c r="I197" i="11"/>
  <c r="J197" i="11"/>
  <c r="K197" i="11"/>
  <c r="L197" i="11"/>
  <c r="M197" i="11"/>
  <c r="N197" i="11"/>
  <c r="O197" i="11"/>
  <c r="P197" i="11"/>
  <c r="Q197" i="11"/>
  <c r="AF197" i="11" s="1"/>
  <c r="B198" i="11"/>
  <c r="C198" i="11"/>
  <c r="D198" i="11"/>
  <c r="S198" i="11" s="1"/>
  <c r="E198" i="11"/>
  <c r="F198" i="11"/>
  <c r="G198" i="11"/>
  <c r="H198" i="11"/>
  <c r="I198" i="11"/>
  <c r="J198" i="11"/>
  <c r="K198" i="11"/>
  <c r="L198" i="11"/>
  <c r="M198" i="11"/>
  <c r="N198" i="11"/>
  <c r="O198" i="11"/>
  <c r="P198" i="11"/>
  <c r="Q198" i="11"/>
  <c r="B199" i="11"/>
  <c r="C199" i="11"/>
  <c r="D199" i="11"/>
  <c r="E199" i="11"/>
  <c r="F199" i="11"/>
  <c r="G199" i="11"/>
  <c r="H199" i="11"/>
  <c r="I199" i="11"/>
  <c r="X199" i="11" s="1"/>
  <c r="J199" i="11"/>
  <c r="K199" i="11"/>
  <c r="L199" i="11"/>
  <c r="AA199" i="11" s="1"/>
  <c r="M199" i="11"/>
  <c r="N199" i="11"/>
  <c r="O199" i="11"/>
  <c r="P199" i="11"/>
  <c r="Q199" i="11"/>
  <c r="B190" i="11"/>
  <c r="C190" i="11"/>
  <c r="D190" i="11"/>
  <c r="E190" i="11"/>
  <c r="F190" i="11"/>
  <c r="G190" i="11"/>
  <c r="H190" i="11"/>
  <c r="I190" i="11"/>
  <c r="J190" i="11"/>
  <c r="K190" i="11"/>
  <c r="L190" i="11"/>
  <c r="M190" i="11"/>
  <c r="N190" i="11"/>
  <c r="O190" i="11"/>
  <c r="P190" i="11"/>
  <c r="Q190" i="11"/>
  <c r="B191" i="11"/>
  <c r="C191" i="11"/>
  <c r="D191" i="11"/>
  <c r="E191" i="11"/>
  <c r="F191" i="11"/>
  <c r="G191" i="11"/>
  <c r="H191" i="11"/>
  <c r="I191" i="11"/>
  <c r="J191" i="11"/>
  <c r="K191" i="11"/>
  <c r="L191" i="11"/>
  <c r="M191" i="11"/>
  <c r="AB191" i="11" s="1"/>
  <c r="N191" i="11"/>
  <c r="O191" i="11"/>
  <c r="P191" i="11"/>
  <c r="Q191" i="11"/>
  <c r="B192" i="11"/>
  <c r="C192" i="11"/>
  <c r="D192" i="11"/>
  <c r="E192" i="11"/>
  <c r="F192" i="11"/>
  <c r="G192" i="11"/>
  <c r="H192" i="11"/>
  <c r="I192" i="11"/>
  <c r="J192" i="11"/>
  <c r="K192" i="11"/>
  <c r="Z192" i="11" s="1"/>
  <c r="L192" i="11"/>
  <c r="M192" i="11"/>
  <c r="N192" i="11"/>
  <c r="AC192" i="11" s="1"/>
  <c r="O192" i="11"/>
  <c r="P192" i="11"/>
  <c r="Q192" i="11"/>
  <c r="B193" i="11"/>
  <c r="C193" i="11"/>
  <c r="D193" i="11"/>
  <c r="E193" i="11"/>
  <c r="T193" i="11" s="1"/>
  <c r="F193" i="11"/>
  <c r="G193" i="11"/>
  <c r="H193" i="11"/>
  <c r="I193" i="11"/>
  <c r="J193" i="11"/>
  <c r="K193" i="11"/>
  <c r="L193" i="11"/>
  <c r="M193" i="11"/>
  <c r="N193" i="11"/>
  <c r="O193" i="11"/>
  <c r="P193" i="11"/>
  <c r="AE193" i="11" s="1"/>
  <c r="Q193" i="11"/>
  <c r="B194" i="11"/>
  <c r="C194" i="11"/>
  <c r="D194" i="11"/>
  <c r="S194" i="11" s="1"/>
  <c r="E194" i="11"/>
  <c r="F194" i="11"/>
  <c r="U194" i="11" s="1"/>
  <c r="G194" i="11"/>
  <c r="H194" i="11"/>
  <c r="I194" i="11"/>
  <c r="J194" i="11"/>
  <c r="K194" i="11"/>
  <c r="L194" i="11"/>
  <c r="M194" i="11"/>
  <c r="N194" i="11"/>
  <c r="O194" i="11"/>
  <c r="P194" i="11"/>
  <c r="Q194" i="11"/>
  <c r="B185" i="11"/>
  <c r="C185" i="11"/>
  <c r="D185" i="11"/>
  <c r="E185" i="11"/>
  <c r="F185" i="11"/>
  <c r="G185" i="11"/>
  <c r="H185" i="11"/>
  <c r="I185" i="11"/>
  <c r="J185" i="11"/>
  <c r="K185" i="11"/>
  <c r="L185" i="11"/>
  <c r="M185" i="11"/>
  <c r="N185" i="11"/>
  <c r="O185" i="11"/>
  <c r="P185" i="11"/>
  <c r="Q185" i="11"/>
  <c r="AF186" i="11" s="1"/>
  <c r="B186" i="11"/>
  <c r="C186" i="11"/>
  <c r="D186" i="11"/>
  <c r="S186" i="11"/>
  <c r="E186" i="11"/>
  <c r="F186" i="11"/>
  <c r="G186" i="11"/>
  <c r="H186" i="11"/>
  <c r="I186" i="11"/>
  <c r="J186" i="11"/>
  <c r="K186" i="11"/>
  <c r="L186" i="11"/>
  <c r="M186" i="11"/>
  <c r="N186" i="11"/>
  <c r="O186" i="11"/>
  <c r="P186" i="11"/>
  <c r="AE186" i="11" s="1"/>
  <c r="Q186" i="11"/>
  <c r="B187" i="11"/>
  <c r="C187" i="11"/>
  <c r="D187" i="11"/>
  <c r="S187" i="11" s="1"/>
  <c r="E187" i="11"/>
  <c r="F187" i="11"/>
  <c r="G187" i="11"/>
  <c r="V187" i="11" s="1"/>
  <c r="H187" i="11"/>
  <c r="I187" i="11"/>
  <c r="X187" i="11" s="1"/>
  <c r="J187" i="11"/>
  <c r="Y187" i="11" s="1"/>
  <c r="K187" i="11"/>
  <c r="L187" i="11"/>
  <c r="M187" i="11"/>
  <c r="AB187" i="11" s="1"/>
  <c r="N187" i="11"/>
  <c r="AC187" i="11" s="1"/>
  <c r="O187" i="11"/>
  <c r="AD187" i="11" s="1"/>
  <c r="P187" i="11"/>
  <c r="Q187" i="11"/>
  <c r="B188" i="11"/>
  <c r="C188" i="11"/>
  <c r="D188" i="11"/>
  <c r="E188" i="11"/>
  <c r="T188" i="11"/>
  <c r="F188" i="11"/>
  <c r="G188" i="11"/>
  <c r="H188" i="11"/>
  <c r="I188" i="11"/>
  <c r="J188" i="11"/>
  <c r="K188" i="11"/>
  <c r="Z188" i="11" s="1"/>
  <c r="L188" i="11"/>
  <c r="M188" i="11"/>
  <c r="N188" i="11"/>
  <c r="O188" i="11"/>
  <c r="P188" i="11"/>
  <c r="Q188" i="11"/>
  <c r="B189" i="11"/>
  <c r="C189" i="11"/>
  <c r="D189" i="11"/>
  <c r="E189" i="11"/>
  <c r="F189" i="11"/>
  <c r="G189" i="11"/>
  <c r="H189" i="11"/>
  <c r="I189" i="11"/>
  <c r="J189" i="11"/>
  <c r="K189" i="11"/>
  <c r="L189" i="11"/>
  <c r="M189" i="11"/>
  <c r="N189" i="11"/>
  <c r="AC189" i="11" s="1"/>
  <c r="O189" i="11"/>
  <c r="AD189" i="11" s="1"/>
  <c r="P189" i="11"/>
  <c r="Q189" i="11"/>
  <c r="B180" i="11"/>
  <c r="C180" i="11"/>
  <c r="D180" i="11"/>
  <c r="E180" i="11"/>
  <c r="F180" i="11"/>
  <c r="G180" i="11"/>
  <c r="H180" i="11"/>
  <c r="I180" i="11"/>
  <c r="J180" i="11"/>
  <c r="K180" i="11"/>
  <c r="L180" i="11"/>
  <c r="M180" i="11"/>
  <c r="N180" i="11"/>
  <c r="O180" i="11"/>
  <c r="P180" i="11"/>
  <c r="Q180" i="11"/>
  <c r="B181" i="11"/>
  <c r="C181" i="11"/>
  <c r="D181" i="11"/>
  <c r="S181" i="11" s="1"/>
  <c r="E181" i="11"/>
  <c r="T181" i="11" s="1"/>
  <c r="F181" i="11"/>
  <c r="U181" i="11" s="1"/>
  <c r="G181" i="11"/>
  <c r="V181" i="11" s="1"/>
  <c r="H181" i="11"/>
  <c r="I181" i="11"/>
  <c r="J181" i="11"/>
  <c r="K181" i="11"/>
  <c r="L181" i="11"/>
  <c r="AA181" i="11" s="1"/>
  <c r="M181" i="11"/>
  <c r="N181" i="11"/>
  <c r="O181" i="11"/>
  <c r="AD181" i="11" s="1"/>
  <c r="P181" i="11"/>
  <c r="Q181" i="11"/>
  <c r="AF181" i="11" s="1"/>
  <c r="B182" i="11"/>
  <c r="C182" i="11"/>
  <c r="D182" i="11"/>
  <c r="E182" i="11"/>
  <c r="F182" i="11"/>
  <c r="U182" i="11" s="1"/>
  <c r="G182" i="11"/>
  <c r="H182" i="11"/>
  <c r="W182" i="11" s="1"/>
  <c r="I182" i="11"/>
  <c r="J182" i="11"/>
  <c r="K182" i="11"/>
  <c r="L182" i="11"/>
  <c r="M182" i="11"/>
  <c r="N182" i="11"/>
  <c r="O182" i="11"/>
  <c r="AD182" i="11" s="1"/>
  <c r="P182" i="11"/>
  <c r="AE182" i="11" s="1"/>
  <c r="Q182" i="11"/>
  <c r="B183" i="11"/>
  <c r="C183" i="11"/>
  <c r="D183" i="11"/>
  <c r="E183" i="11"/>
  <c r="F183" i="11"/>
  <c r="G183" i="11"/>
  <c r="H183" i="11"/>
  <c r="I183" i="11"/>
  <c r="J183" i="11"/>
  <c r="K183" i="11"/>
  <c r="L183" i="11"/>
  <c r="AA183" i="11" s="1"/>
  <c r="M183" i="11"/>
  <c r="N183" i="11"/>
  <c r="AC183" i="11" s="1"/>
  <c r="O183" i="11"/>
  <c r="P183" i="11"/>
  <c r="Q183" i="11"/>
  <c r="B184" i="11"/>
  <c r="C184" i="11"/>
  <c r="D184" i="11"/>
  <c r="S184" i="11" s="1"/>
  <c r="E184" i="11"/>
  <c r="F184" i="11"/>
  <c r="U184" i="11" s="1"/>
  <c r="G184" i="11"/>
  <c r="H184" i="11"/>
  <c r="I184" i="11"/>
  <c r="J184" i="11"/>
  <c r="K184" i="11"/>
  <c r="L184" i="11"/>
  <c r="M184" i="11"/>
  <c r="N184" i="11"/>
  <c r="O184" i="11"/>
  <c r="AD184" i="11" s="1"/>
  <c r="P184" i="11"/>
  <c r="Q184" i="11"/>
  <c r="B175" i="11"/>
  <c r="C175" i="11"/>
  <c r="D175" i="11"/>
  <c r="E175" i="11"/>
  <c r="F175" i="11"/>
  <c r="G175" i="11"/>
  <c r="H175" i="11"/>
  <c r="I175" i="11"/>
  <c r="J175" i="11"/>
  <c r="K175" i="11"/>
  <c r="L175" i="11"/>
  <c r="M175" i="11"/>
  <c r="N175" i="11"/>
  <c r="O175" i="11"/>
  <c r="P175" i="11"/>
  <c r="Q175" i="11"/>
  <c r="B176" i="11"/>
  <c r="C176" i="11"/>
  <c r="D176" i="11"/>
  <c r="E176" i="11"/>
  <c r="F176" i="11"/>
  <c r="U176" i="11" s="1"/>
  <c r="G176" i="11"/>
  <c r="V176" i="11" s="1"/>
  <c r="H176" i="11"/>
  <c r="W176" i="11" s="1"/>
  <c r="I176" i="11"/>
  <c r="X176" i="11" s="1"/>
  <c r="J176" i="11"/>
  <c r="K176" i="11"/>
  <c r="L176" i="11"/>
  <c r="M176" i="11"/>
  <c r="N176" i="11"/>
  <c r="O176" i="11"/>
  <c r="P176" i="11"/>
  <c r="Q176" i="11"/>
  <c r="AF176" i="11" s="1"/>
  <c r="B177" i="11"/>
  <c r="C177" i="11"/>
  <c r="D177" i="11"/>
  <c r="E177" i="11"/>
  <c r="F177" i="11"/>
  <c r="U177" i="11" s="1"/>
  <c r="G177" i="11"/>
  <c r="H177" i="11"/>
  <c r="W177" i="11" s="1"/>
  <c r="I177" i="11"/>
  <c r="X177" i="11" s="1"/>
  <c r="J177" i="11"/>
  <c r="K177" i="11"/>
  <c r="L177" i="11"/>
  <c r="AA177" i="11" s="1"/>
  <c r="M177" i="11"/>
  <c r="N177" i="11"/>
  <c r="O177" i="11"/>
  <c r="P177" i="11"/>
  <c r="Q177" i="11"/>
  <c r="B178" i="11"/>
  <c r="C178" i="11"/>
  <c r="D178" i="11"/>
  <c r="E178" i="11"/>
  <c r="F178" i="11"/>
  <c r="G178" i="11"/>
  <c r="H178" i="11"/>
  <c r="I178" i="11"/>
  <c r="J178" i="11"/>
  <c r="K178" i="11"/>
  <c r="L178" i="11"/>
  <c r="M178" i="11"/>
  <c r="N178" i="11"/>
  <c r="AC178" i="11" s="1"/>
  <c r="O178" i="11"/>
  <c r="AD178" i="11" s="1"/>
  <c r="P178" i="11"/>
  <c r="Q178" i="11"/>
  <c r="B179" i="11"/>
  <c r="C179" i="11"/>
  <c r="D179" i="11"/>
  <c r="E179" i="11"/>
  <c r="F179" i="11"/>
  <c r="G179" i="11"/>
  <c r="V179" i="11" s="1"/>
  <c r="H179" i="11"/>
  <c r="I179" i="11"/>
  <c r="J179" i="11"/>
  <c r="Y179" i="11" s="1"/>
  <c r="K179" i="11"/>
  <c r="L179" i="11"/>
  <c r="M179" i="11"/>
  <c r="N179" i="11"/>
  <c r="O179" i="11"/>
  <c r="P179" i="11"/>
  <c r="Q179" i="11"/>
  <c r="AF179" i="11" s="1"/>
  <c r="B170" i="11"/>
  <c r="C170" i="11"/>
  <c r="D170" i="11"/>
  <c r="E170" i="11"/>
  <c r="F170" i="11"/>
  <c r="G170" i="11"/>
  <c r="H170" i="11"/>
  <c r="I170" i="11"/>
  <c r="J170" i="11"/>
  <c r="K170" i="11"/>
  <c r="L170" i="11"/>
  <c r="M170" i="11"/>
  <c r="N170" i="11"/>
  <c r="O170" i="11"/>
  <c r="P170" i="11"/>
  <c r="Q170" i="11"/>
  <c r="B171" i="11"/>
  <c r="C171" i="11"/>
  <c r="D171" i="11"/>
  <c r="S171" i="11" s="1"/>
  <c r="E171" i="11"/>
  <c r="T171" i="11" s="1"/>
  <c r="F171" i="11"/>
  <c r="G171" i="11"/>
  <c r="V171" i="11" s="1"/>
  <c r="H171" i="11"/>
  <c r="W171" i="11" s="1"/>
  <c r="I171" i="11"/>
  <c r="J171" i="11"/>
  <c r="K171" i="11"/>
  <c r="L171" i="11"/>
  <c r="M171" i="11"/>
  <c r="N171" i="11"/>
  <c r="O171" i="11"/>
  <c r="AD171" i="11" s="1"/>
  <c r="P171" i="11"/>
  <c r="Q171" i="11"/>
  <c r="AF171" i="11" s="1"/>
  <c r="B172" i="11"/>
  <c r="C172" i="11"/>
  <c r="D172" i="11"/>
  <c r="S172" i="11" s="1"/>
  <c r="E172" i="11"/>
  <c r="F172" i="11"/>
  <c r="U172" i="11" s="1"/>
  <c r="G172" i="11"/>
  <c r="V172" i="11" s="1"/>
  <c r="H172" i="11"/>
  <c r="I172" i="11"/>
  <c r="J172" i="11"/>
  <c r="K172" i="11"/>
  <c r="L172" i="11"/>
  <c r="M172" i="11"/>
  <c r="N172" i="11"/>
  <c r="O172" i="11"/>
  <c r="P172" i="11"/>
  <c r="Q172" i="11"/>
  <c r="B173" i="11"/>
  <c r="C173" i="11"/>
  <c r="D173" i="11"/>
  <c r="E173" i="11"/>
  <c r="T173" i="11" s="1"/>
  <c r="F173" i="11"/>
  <c r="G173" i="11"/>
  <c r="H173" i="11"/>
  <c r="W173" i="11" s="1"/>
  <c r="I173" i="11"/>
  <c r="X173" i="11" s="1"/>
  <c r="J173" i="11"/>
  <c r="K173" i="11"/>
  <c r="Z173" i="11" s="1"/>
  <c r="L173" i="11"/>
  <c r="M173" i="11"/>
  <c r="N173" i="11"/>
  <c r="O173" i="11"/>
  <c r="P173" i="11"/>
  <c r="Q173" i="11"/>
  <c r="AF173" i="11" s="1"/>
  <c r="B174" i="11"/>
  <c r="C174" i="11"/>
  <c r="D174" i="11"/>
  <c r="E174" i="11"/>
  <c r="F174" i="11"/>
  <c r="G174" i="11"/>
  <c r="H174" i="11"/>
  <c r="I174" i="11"/>
  <c r="J174" i="11"/>
  <c r="Y174" i="11" s="1"/>
  <c r="K174" i="11"/>
  <c r="L174" i="11"/>
  <c r="AA174" i="11" s="1"/>
  <c r="M174" i="11"/>
  <c r="N174" i="11"/>
  <c r="AC174" i="11" s="1"/>
  <c r="O174" i="11"/>
  <c r="AD174" i="11" s="1"/>
  <c r="P174" i="11"/>
  <c r="Q174" i="11"/>
  <c r="B165" i="11"/>
  <c r="C165" i="11"/>
  <c r="D165" i="11"/>
  <c r="E165" i="11"/>
  <c r="F165" i="11"/>
  <c r="G165" i="11"/>
  <c r="H165" i="11"/>
  <c r="I165" i="11"/>
  <c r="J165" i="11"/>
  <c r="K165" i="11"/>
  <c r="L165" i="11"/>
  <c r="M165" i="11"/>
  <c r="N165" i="11"/>
  <c r="O165" i="11"/>
  <c r="P165" i="11"/>
  <c r="Q165" i="11"/>
  <c r="B166" i="11"/>
  <c r="C166" i="11"/>
  <c r="D166" i="11"/>
  <c r="E166" i="11"/>
  <c r="T166" i="11" s="1"/>
  <c r="F166" i="11"/>
  <c r="G166" i="11"/>
  <c r="H166" i="11"/>
  <c r="I166" i="11"/>
  <c r="J166" i="11"/>
  <c r="K166" i="11"/>
  <c r="Z166" i="11" s="1"/>
  <c r="L166" i="11"/>
  <c r="AA166" i="11" s="1"/>
  <c r="M166" i="11"/>
  <c r="N166" i="11"/>
  <c r="AC166" i="11"/>
  <c r="O166" i="11"/>
  <c r="P166" i="11"/>
  <c r="Q166" i="11"/>
  <c r="AF166" i="11" s="1"/>
  <c r="B167" i="11"/>
  <c r="C167" i="11"/>
  <c r="D167" i="11"/>
  <c r="S167" i="11" s="1"/>
  <c r="E167" i="11"/>
  <c r="F167" i="11"/>
  <c r="U167" i="11" s="1"/>
  <c r="G167" i="11"/>
  <c r="H167" i="11"/>
  <c r="I167" i="11"/>
  <c r="J167" i="11"/>
  <c r="K167" i="11"/>
  <c r="L167" i="11"/>
  <c r="M167" i="11"/>
  <c r="N167" i="11"/>
  <c r="AC167" i="11" s="1"/>
  <c r="O167" i="11"/>
  <c r="P167" i="11"/>
  <c r="Q167" i="11"/>
  <c r="B168" i="11"/>
  <c r="C168" i="11"/>
  <c r="D168" i="11"/>
  <c r="E168" i="11"/>
  <c r="T168" i="11" s="1"/>
  <c r="F168" i="11"/>
  <c r="G168" i="11"/>
  <c r="V168" i="11" s="1"/>
  <c r="H168" i="11"/>
  <c r="I168" i="11"/>
  <c r="X168" i="11" s="1"/>
  <c r="J168" i="11"/>
  <c r="Y168" i="11" s="1"/>
  <c r="K168" i="11"/>
  <c r="L168" i="11"/>
  <c r="M168" i="11"/>
  <c r="N168" i="11"/>
  <c r="O168" i="11"/>
  <c r="P168" i="11"/>
  <c r="Q168" i="11"/>
  <c r="AF168" i="11" s="1"/>
  <c r="B169" i="11"/>
  <c r="C169" i="11"/>
  <c r="D169" i="11"/>
  <c r="E169" i="11"/>
  <c r="F169" i="11"/>
  <c r="U169" i="11" s="1"/>
  <c r="G169" i="11"/>
  <c r="H169" i="11"/>
  <c r="I169" i="11"/>
  <c r="J169" i="11"/>
  <c r="K169" i="11"/>
  <c r="L169" i="11"/>
  <c r="M169" i="11"/>
  <c r="N169" i="11"/>
  <c r="O169" i="11"/>
  <c r="P169" i="11"/>
  <c r="Q169" i="11"/>
  <c r="B160" i="11"/>
  <c r="C160" i="11"/>
  <c r="D160" i="11"/>
  <c r="E160" i="11"/>
  <c r="F160" i="11"/>
  <c r="G160" i="11"/>
  <c r="H160" i="11"/>
  <c r="I160" i="11"/>
  <c r="J160" i="11"/>
  <c r="K160" i="11"/>
  <c r="L160" i="11"/>
  <c r="M160" i="11"/>
  <c r="N160" i="11"/>
  <c r="O160" i="11"/>
  <c r="P160" i="11"/>
  <c r="Q160" i="11"/>
  <c r="B161" i="11"/>
  <c r="C161" i="11"/>
  <c r="D161" i="11"/>
  <c r="E161" i="11"/>
  <c r="F161" i="11"/>
  <c r="U161" i="11" s="1"/>
  <c r="G161" i="11"/>
  <c r="H161" i="11"/>
  <c r="I161" i="11"/>
  <c r="J161" i="11"/>
  <c r="K161" i="11"/>
  <c r="L161" i="11"/>
  <c r="AA161" i="11" s="1"/>
  <c r="M161" i="11"/>
  <c r="N161" i="11"/>
  <c r="O161" i="11"/>
  <c r="P161" i="11"/>
  <c r="Q161" i="11"/>
  <c r="B162" i="11"/>
  <c r="C162" i="11"/>
  <c r="D162" i="11"/>
  <c r="E162" i="11"/>
  <c r="F162" i="11"/>
  <c r="G162" i="11"/>
  <c r="H162" i="11"/>
  <c r="W162" i="11" s="1"/>
  <c r="I162" i="11"/>
  <c r="J162" i="11"/>
  <c r="K162" i="11"/>
  <c r="Z162" i="11" s="1"/>
  <c r="L162" i="11"/>
  <c r="M162" i="11"/>
  <c r="N162" i="11"/>
  <c r="O162" i="11"/>
  <c r="AD162" i="11" s="1"/>
  <c r="P162" i="11"/>
  <c r="Q162" i="11"/>
  <c r="B163" i="11"/>
  <c r="C163" i="11"/>
  <c r="D163" i="11"/>
  <c r="E163" i="11"/>
  <c r="F163" i="11"/>
  <c r="G163" i="11"/>
  <c r="V163" i="11" s="1"/>
  <c r="H163" i="11"/>
  <c r="I163" i="11"/>
  <c r="J163" i="11"/>
  <c r="Y163" i="11" s="1"/>
  <c r="K163" i="11"/>
  <c r="Z163" i="11" s="1"/>
  <c r="L163" i="11"/>
  <c r="AA163" i="11" s="1"/>
  <c r="M163" i="11"/>
  <c r="N163" i="11"/>
  <c r="AC163" i="11" s="1"/>
  <c r="O163" i="11"/>
  <c r="P163" i="11"/>
  <c r="AE163" i="11"/>
  <c r="Q163" i="11"/>
  <c r="B164" i="11"/>
  <c r="C164" i="11"/>
  <c r="D164" i="11"/>
  <c r="E164" i="11"/>
  <c r="F164" i="11"/>
  <c r="G164" i="11"/>
  <c r="H164" i="11"/>
  <c r="I164" i="11"/>
  <c r="J164" i="11"/>
  <c r="K164" i="11"/>
  <c r="L164" i="11"/>
  <c r="AA164" i="11" s="1"/>
  <c r="M164" i="11"/>
  <c r="N164" i="11"/>
  <c r="O164" i="11"/>
  <c r="P164" i="11"/>
  <c r="Q164" i="11"/>
  <c r="B155" i="11"/>
  <c r="C155" i="11"/>
  <c r="D155" i="11"/>
  <c r="E155" i="11"/>
  <c r="F155" i="11"/>
  <c r="G155" i="11"/>
  <c r="H155" i="11"/>
  <c r="I155" i="11"/>
  <c r="J155" i="11"/>
  <c r="K155" i="11"/>
  <c r="L155" i="11"/>
  <c r="M155" i="11"/>
  <c r="N155" i="11"/>
  <c r="O155" i="11"/>
  <c r="P155" i="11"/>
  <c r="Q155" i="11"/>
  <c r="B156" i="11"/>
  <c r="C156" i="11"/>
  <c r="D156" i="11"/>
  <c r="S156" i="11" s="1"/>
  <c r="E156" i="11"/>
  <c r="F156" i="11"/>
  <c r="U156" i="11" s="1"/>
  <c r="G156" i="11"/>
  <c r="V156" i="11" s="1"/>
  <c r="H156" i="11"/>
  <c r="I156" i="11"/>
  <c r="J156" i="11"/>
  <c r="K156" i="11"/>
  <c r="L156" i="11"/>
  <c r="M156" i="11"/>
  <c r="N156" i="11"/>
  <c r="O156" i="11"/>
  <c r="P156" i="11"/>
  <c r="Q156" i="11"/>
  <c r="AF156" i="11" s="1"/>
  <c r="B157" i="11"/>
  <c r="C157" i="11"/>
  <c r="D157" i="11"/>
  <c r="E157" i="11"/>
  <c r="F157" i="11"/>
  <c r="U157" i="11" s="1"/>
  <c r="G157" i="11"/>
  <c r="H157" i="11"/>
  <c r="I157" i="11"/>
  <c r="J157" i="11"/>
  <c r="K157" i="11"/>
  <c r="L157" i="11"/>
  <c r="AA157" i="11" s="1"/>
  <c r="M157" i="11"/>
  <c r="N157" i="11"/>
  <c r="O157" i="11"/>
  <c r="P157" i="11"/>
  <c r="AE157" i="11" s="1"/>
  <c r="Q157" i="11"/>
  <c r="AF157" i="11" s="1"/>
  <c r="B158" i="11"/>
  <c r="C158" i="11"/>
  <c r="D158" i="11"/>
  <c r="E158" i="11"/>
  <c r="T158" i="11" s="1"/>
  <c r="F158" i="11"/>
  <c r="G158" i="11"/>
  <c r="V158" i="11" s="1"/>
  <c r="H158" i="11"/>
  <c r="I158" i="11"/>
  <c r="J158" i="11"/>
  <c r="K158" i="11"/>
  <c r="L158" i="11"/>
  <c r="AA158" i="11" s="1"/>
  <c r="M158" i="11"/>
  <c r="AB158" i="11" s="1"/>
  <c r="N158" i="11"/>
  <c r="O158" i="11"/>
  <c r="AD158" i="11" s="1"/>
  <c r="P158" i="11"/>
  <c r="AE158" i="11" s="1"/>
  <c r="Q158" i="11"/>
  <c r="AF158" i="11" s="1"/>
  <c r="B159" i="11"/>
  <c r="C159" i="11"/>
  <c r="D159" i="11"/>
  <c r="S159" i="11" s="1"/>
  <c r="E159" i="11"/>
  <c r="F159" i="11"/>
  <c r="G159" i="11"/>
  <c r="H159" i="11"/>
  <c r="W159" i="11" s="1"/>
  <c r="I159" i="11"/>
  <c r="J159" i="11"/>
  <c r="K159" i="11"/>
  <c r="L159" i="11"/>
  <c r="M159" i="11"/>
  <c r="N159" i="11"/>
  <c r="O159" i="11"/>
  <c r="P159" i="11"/>
  <c r="Q159" i="11"/>
  <c r="AF159" i="11" s="1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B151" i="11"/>
  <c r="C151" i="11"/>
  <c r="D151" i="11"/>
  <c r="E151" i="11"/>
  <c r="F151" i="11"/>
  <c r="G151" i="11"/>
  <c r="H151" i="11"/>
  <c r="I151" i="11"/>
  <c r="J151" i="11"/>
  <c r="K151" i="11"/>
  <c r="L151" i="11"/>
  <c r="M151" i="11"/>
  <c r="N151" i="11"/>
  <c r="O151" i="11"/>
  <c r="P151" i="11"/>
  <c r="Q151" i="11"/>
  <c r="B152" i="11"/>
  <c r="C152" i="11"/>
  <c r="D152" i="11"/>
  <c r="E152" i="11"/>
  <c r="F152" i="11"/>
  <c r="G152" i="11"/>
  <c r="H152" i="11"/>
  <c r="I152" i="11"/>
  <c r="J152" i="11"/>
  <c r="K152" i="11"/>
  <c r="L152" i="11"/>
  <c r="M152" i="11"/>
  <c r="N152" i="11"/>
  <c r="O152" i="11"/>
  <c r="P152" i="11"/>
  <c r="Q152" i="11"/>
  <c r="B153" i="11"/>
  <c r="C153" i="11"/>
  <c r="D153" i="11"/>
  <c r="E153" i="11"/>
  <c r="F153" i="11"/>
  <c r="G153" i="11"/>
  <c r="V153" i="11" s="1"/>
  <c r="H153" i="11"/>
  <c r="W153" i="11" s="1"/>
  <c r="I153" i="11"/>
  <c r="J153" i="11"/>
  <c r="K153" i="11"/>
  <c r="L153" i="11"/>
  <c r="M153" i="11"/>
  <c r="N153" i="11"/>
  <c r="O153" i="11"/>
  <c r="P153" i="11"/>
  <c r="Q153" i="11"/>
  <c r="B154" i="11"/>
  <c r="C154" i="11"/>
  <c r="D154" i="11"/>
  <c r="E154" i="11"/>
  <c r="F154" i="11"/>
  <c r="G154" i="11"/>
  <c r="H154" i="11"/>
  <c r="I154" i="11"/>
  <c r="J154" i="11"/>
  <c r="K154" i="11"/>
  <c r="L154" i="11"/>
  <c r="M154" i="11"/>
  <c r="N154" i="11"/>
  <c r="O154" i="11"/>
  <c r="P154" i="11"/>
  <c r="Q154" i="11"/>
  <c r="B145" i="11"/>
  <c r="C145" i="11"/>
  <c r="D145" i="11"/>
  <c r="E145" i="11"/>
  <c r="F145" i="11"/>
  <c r="G145" i="11"/>
  <c r="H145" i="11"/>
  <c r="I145" i="11"/>
  <c r="J145" i="11"/>
  <c r="K145" i="11"/>
  <c r="L145" i="11"/>
  <c r="M145" i="11"/>
  <c r="N145" i="11"/>
  <c r="O145" i="11"/>
  <c r="P145" i="11"/>
  <c r="Q145" i="11"/>
  <c r="B146" i="11"/>
  <c r="C146" i="11"/>
  <c r="D146" i="11"/>
  <c r="S146" i="11" s="1"/>
  <c r="E146" i="11"/>
  <c r="T146" i="11" s="1"/>
  <c r="F146" i="11"/>
  <c r="U146" i="11" s="1"/>
  <c r="G146" i="11"/>
  <c r="H146" i="11"/>
  <c r="I146" i="11"/>
  <c r="J146" i="11"/>
  <c r="K146" i="11"/>
  <c r="L146" i="11"/>
  <c r="M146" i="11"/>
  <c r="N146" i="11"/>
  <c r="O146" i="11"/>
  <c r="P146" i="11"/>
  <c r="Q146" i="11"/>
  <c r="AF146" i="11" s="1"/>
  <c r="B147" i="11"/>
  <c r="C147" i="11"/>
  <c r="D147" i="11"/>
  <c r="E147" i="11"/>
  <c r="F147" i="11"/>
  <c r="G147" i="11"/>
  <c r="H147" i="11"/>
  <c r="I147" i="11"/>
  <c r="J147" i="11"/>
  <c r="K147" i="11"/>
  <c r="L147" i="11"/>
  <c r="AA147" i="11" s="1"/>
  <c r="M147" i="11"/>
  <c r="N147" i="11"/>
  <c r="O147" i="11"/>
  <c r="AD147" i="11" s="1"/>
  <c r="P147" i="11"/>
  <c r="Q147" i="11"/>
  <c r="B148" i="11"/>
  <c r="C148" i="11"/>
  <c r="D148" i="11"/>
  <c r="E148" i="11"/>
  <c r="F148" i="11"/>
  <c r="G148" i="11"/>
  <c r="H148" i="11"/>
  <c r="I148" i="11"/>
  <c r="J148" i="11"/>
  <c r="K148" i="11"/>
  <c r="L148" i="11"/>
  <c r="M148" i="11"/>
  <c r="N148" i="11"/>
  <c r="O148" i="11"/>
  <c r="P148" i="11"/>
  <c r="Q148" i="11"/>
  <c r="B149" i="11"/>
  <c r="C149" i="11"/>
  <c r="D149" i="11"/>
  <c r="E149" i="11"/>
  <c r="F149" i="11"/>
  <c r="G149" i="11"/>
  <c r="H149" i="11"/>
  <c r="I149" i="11"/>
  <c r="J149" i="11"/>
  <c r="K149" i="11"/>
  <c r="L149" i="11"/>
  <c r="M149" i="11"/>
  <c r="N149" i="11"/>
  <c r="O149" i="11"/>
  <c r="P149" i="11"/>
  <c r="Q149" i="11"/>
  <c r="B140" i="11"/>
  <c r="C140" i="11"/>
  <c r="D140" i="11"/>
  <c r="E140" i="11"/>
  <c r="F140" i="11"/>
  <c r="G140" i="11"/>
  <c r="H140" i="11"/>
  <c r="I140" i="11"/>
  <c r="J140" i="11"/>
  <c r="K140" i="11"/>
  <c r="L140" i="11"/>
  <c r="M140" i="11"/>
  <c r="N140" i="11"/>
  <c r="O140" i="11"/>
  <c r="P140" i="11"/>
  <c r="Q140" i="11"/>
  <c r="B141" i="11"/>
  <c r="C141" i="11"/>
  <c r="D141" i="11"/>
  <c r="E141" i="11"/>
  <c r="F141" i="11"/>
  <c r="G141" i="11"/>
  <c r="H141" i="11"/>
  <c r="I141" i="11"/>
  <c r="J141" i="11"/>
  <c r="K141" i="11"/>
  <c r="L141" i="11"/>
  <c r="M141" i="11"/>
  <c r="N141" i="11"/>
  <c r="O141" i="11"/>
  <c r="P141" i="11"/>
  <c r="Q141" i="11"/>
  <c r="B142" i="11"/>
  <c r="C142" i="11"/>
  <c r="D142" i="11"/>
  <c r="E142" i="11"/>
  <c r="T142" i="11" s="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B143" i="11"/>
  <c r="C143" i="11"/>
  <c r="D143" i="11"/>
  <c r="E143" i="11"/>
  <c r="F143" i="11"/>
  <c r="G143" i="11"/>
  <c r="H143" i="11"/>
  <c r="I143" i="11"/>
  <c r="J143" i="11"/>
  <c r="K143" i="11"/>
  <c r="L143" i="11"/>
  <c r="M143" i="11"/>
  <c r="AB143" i="11" s="1"/>
  <c r="N143" i="11"/>
  <c r="O143" i="11"/>
  <c r="P143" i="11"/>
  <c r="AE143" i="11" s="1"/>
  <c r="Q143" i="11"/>
  <c r="B144" i="11"/>
  <c r="C144" i="1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B135" i="11"/>
  <c r="C135" i="11"/>
  <c r="D135" i="11"/>
  <c r="E135" i="11"/>
  <c r="F135" i="11"/>
  <c r="G135" i="11"/>
  <c r="H135" i="11"/>
  <c r="I135" i="11"/>
  <c r="J135" i="11"/>
  <c r="K135" i="11"/>
  <c r="L135" i="11"/>
  <c r="M135" i="11"/>
  <c r="N135" i="11"/>
  <c r="O135" i="11"/>
  <c r="P135" i="11"/>
  <c r="Q135" i="11"/>
  <c r="B136" i="11"/>
  <c r="C136" i="11"/>
  <c r="D136" i="11"/>
  <c r="E136" i="11"/>
  <c r="F136" i="11"/>
  <c r="G136" i="11"/>
  <c r="H136" i="11"/>
  <c r="I136" i="11"/>
  <c r="J136" i="11"/>
  <c r="K136" i="11"/>
  <c r="L136" i="11"/>
  <c r="AA136" i="11" s="1"/>
  <c r="M136" i="11"/>
  <c r="AB136" i="11" s="1"/>
  <c r="N136" i="11"/>
  <c r="O136" i="11"/>
  <c r="P136" i="11"/>
  <c r="Q136" i="11"/>
  <c r="B137" i="11"/>
  <c r="C137" i="11"/>
  <c r="D137" i="11"/>
  <c r="E137" i="11"/>
  <c r="F137" i="11"/>
  <c r="G137" i="11"/>
  <c r="H137" i="11"/>
  <c r="I137" i="11"/>
  <c r="J137" i="11"/>
  <c r="K137" i="11"/>
  <c r="L137" i="11"/>
  <c r="M137" i="11"/>
  <c r="N137" i="11"/>
  <c r="O137" i="11"/>
  <c r="P137" i="11"/>
  <c r="Q137" i="11"/>
  <c r="B138" i="11"/>
  <c r="C138" i="11"/>
  <c r="D138" i="11"/>
  <c r="E138" i="11"/>
  <c r="F138" i="11"/>
  <c r="G138" i="11"/>
  <c r="H138" i="11"/>
  <c r="I138" i="11"/>
  <c r="J138" i="11"/>
  <c r="K138" i="11"/>
  <c r="L138" i="11"/>
  <c r="M138" i="11"/>
  <c r="N138" i="11"/>
  <c r="O138" i="11"/>
  <c r="P138" i="11"/>
  <c r="Q138" i="11"/>
  <c r="B139" i="11"/>
  <c r="C139" i="11"/>
  <c r="D139" i="11"/>
  <c r="E139" i="11"/>
  <c r="F139" i="11"/>
  <c r="G139" i="11"/>
  <c r="H139" i="11"/>
  <c r="I139" i="11"/>
  <c r="J139" i="11"/>
  <c r="K139" i="11"/>
  <c r="L139" i="11"/>
  <c r="AA139" i="11" s="1"/>
  <c r="M139" i="11"/>
  <c r="N139" i="11"/>
  <c r="O139" i="11"/>
  <c r="P139" i="11"/>
  <c r="Q139" i="11"/>
  <c r="B130" i="11"/>
  <c r="C130" i="11"/>
  <c r="D130" i="11"/>
  <c r="E130" i="11"/>
  <c r="F130" i="11"/>
  <c r="G130" i="11"/>
  <c r="H130" i="11"/>
  <c r="I130" i="11"/>
  <c r="J130" i="11"/>
  <c r="K130" i="11"/>
  <c r="L130" i="11"/>
  <c r="M130" i="11"/>
  <c r="N130" i="11"/>
  <c r="O130" i="11"/>
  <c r="P130" i="11"/>
  <c r="Q130" i="11"/>
  <c r="B131" i="11"/>
  <c r="C131" i="11"/>
  <c r="D131" i="11"/>
  <c r="E131" i="11"/>
  <c r="T131" i="11" s="1"/>
  <c r="F131" i="11"/>
  <c r="G131" i="11"/>
  <c r="H131" i="11"/>
  <c r="I131" i="11"/>
  <c r="J131" i="11"/>
  <c r="K131" i="11"/>
  <c r="L131" i="11"/>
  <c r="M131" i="11"/>
  <c r="N131" i="11"/>
  <c r="O131" i="11"/>
  <c r="P131" i="11"/>
  <c r="Q131" i="11"/>
  <c r="B132" i="11"/>
  <c r="C132" i="11"/>
  <c r="D132" i="11"/>
  <c r="E132" i="11"/>
  <c r="F132" i="11"/>
  <c r="G132" i="11"/>
  <c r="H132" i="11"/>
  <c r="I132" i="11"/>
  <c r="J132" i="11"/>
  <c r="K132" i="11"/>
  <c r="L132" i="11"/>
  <c r="M132" i="11"/>
  <c r="N132" i="11"/>
  <c r="O132" i="11"/>
  <c r="P132" i="11"/>
  <c r="Q132" i="11"/>
  <c r="B133" i="11"/>
  <c r="C133" i="11"/>
  <c r="D133" i="11"/>
  <c r="E133" i="11"/>
  <c r="F133" i="11"/>
  <c r="G133" i="11"/>
  <c r="H133" i="11"/>
  <c r="I133" i="11"/>
  <c r="J133" i="11"/>
  <c r="K133" i="11"/>
  <c r="L133" i="11"/>
  <c r="M133" i="11"/>
  <c r="N133" i="11"/>
  <c r="O133" i="11"/>
  <c r="P133" i="11"/>
  <c r="Q133" i="11"/>
  <c r="B134" i="11"/>
  <c r="C134" i="11"/>
  <c r="D134" i="11"/>
  <c r="E134" i="11"/>
  <c r="T134" i="11" s="1"/>
  <c r="F134" i="11"/>
  <c r="G134" i="11"/>
  <c r="H134" i="11"/>
  <c r="I134" i="11"/>
  <c r="J134" i="11"/>
  <c r="K134" i="11"/>
  <c r="L134" i="11"/>
  <c r="M134" i="11"/>
  <c r="N134" i="11"/>
  <c r="O134" i="11"/>
  <c r="P134" i="11"/>
  <c r="Q134" i="11"/>
  <c r="B125" i="11"/>
  <c r="C125" i="11"/>
  <c r="D125" i="11"/>
  <c r="E125" i="11"/>
  <c r="F125" i="11"/>
  <c r="G125" i="11"/>
  <c r="H125" i="11"/>
  <c r="I125" i="11"/>
  <c r="J125" i="11"/>
  <c r="K125" i="11"/>
  <c r="L125" i="11"/>
  <c r="M125" i="11"/>
  <c r="N125" i="11"/>
  <c r="O125" i="11"/>
  <c r="P125" i="11"/>
  <c r="Q125" i="11"/>
  <c r="B126" i="11"/>
  <c r="C126" i="11"/>
  <c r="D126" i="11"/>
  <c r="E126" i="11"/>
  <c r="F126" i="11"/>
  <c r="G126" i="11"/>
  <c r="H126" i="11"/>
  <c r="I126" i="11"/>
  <c r="J126" i="11"/>
  <c r="K126" i="11"/>
  <c r="L126" i="11"/>
  <c r="M126" i="11"/>
  <c r="N126" i="11"/>
  <c r="O126" i="11"/>
  <c r="P126" i="11"/>
  <c r="Q126" i="11"/>
  <c r="B127" i="11"/>
  <c r="C127" i="11"/>
  <c r="D127" i="11"/>
  <c r="E127" i="11"/>
  <c r="T127" i="11" s="1"/>
  <c r="F127" i="11"/>
  <c r="G127" i="11"/>
  <c r="V127" i="11" s="1"/>
  <c r="H127" i="11"/>
  <c r="I127" i="11"/>
  <c r="J127" i="11"/>
  <c r="K127" i="11"/>
  <c r="L127" i="11"/>
  <c r="M127" i="11"/>
  <c r="N127" i="11"/>
  <c r="O127" i="11"/>
  <c r="P127" i="11"/>
  <c r="Q127" i="11"/>
  <c r="B128" i="11"/>
  <c r="C128" i="11"/>
  <c r="D128" i="11"/>
  <c r="E128" i="11"/>
  <c r="F128" i="11"/>
  <c r="G128" i="11"/>
  <c r="H128" i="11"/>
  <c r="I128" i="11"/>
  <c r="J128" i="11"/>
  <c r="K128" i="11"/>
  <c r="L128" i="11"/>
  <c r="AA128" i="11" s="1"/>
  <c r="M128" i="11"/>
  <c r="AB128" i="11" s="1"/>
  <c r="N128" i="11"/>
  <c r="O128" i="11"/>
  <c r="P128" i="11"/>
  <c r="Q128" i="11"/>
  <c r="B129" i="11"/>
  <c r="C129" i="11"/>
  <c r="D129" i="11"/>
  <c r="E129" i="11"/>
  <c r="F129" i="11"/>
  <c r="G129" i="11"/>
  <c r="H129" i="11"/>
  <c r="W129" i="11" s="1"/>
  <c r="I129" i="11"/>
  <c r="J129" i="11"/>
  <c r="K129" i="11"/>
  <c r="L129" i="11"/>
  <c r="M129" i="11"/>
  <c r="N129" i="11"/>
  <c r="O129" i="11"/>
  <c r="P129" i="11"/>
  <c r="Q129" i="11"/>
  <c r="B120" i="11"/>
  <c r="C120" i="11"/>
  <c r="D120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B121" i="11"/>
  <c r="C121" i="11"/>
  <c r="D121" i="11"/>
  <c r="E121" i="11"/>
  <c r="F121" i="11"/>
  <c r="G121" i="11"/>
  <c r="H121" i="11"/>
  <c r="I121" i="11"/>
  <c r="J121" i="11"/>
  <c r="K121" i="11"/>
  <c r="L121" i="11"/>
  <c r="M121" i="11"/>
  <c r="N121" i="11"/>
  <c r="O121" i="11"/>
  <c r="P121" i="11"/>
  <c r="AE121" i="11" s="1"/>
  <c r="Q121" i="11"/>
  <c r="B122" i="11"/>
  <c r="C122" i="11"/>
  <c r="D122" i="11"/>
  <c r="E122" i="11"/>
  <c r="F122" i="11"/>
  <c r="G122" i="11"/>
  <c r="H122" i="11"/>
  <c r="I122" i="11"/>
  <c r="J122" i="11"/>
  <c r="K122" i="11"/>
  <c r="L122" i="11"/>
  <c r="M122" i="11"/>
  <c r="N122" i="11"/>
  <c r="O122" i="11"/>
  <c r="P122" i="11"/>
  <c r="Q122" i="11"/>
  <c r="B123" i="11"/>
  <c r="C123" i="11"/>
  <c r="D123" i="11"/>
  <c r="E123" i="11"/>
  <c r="F123" i="11"/>
  <c r="U123" i="11" s="1"/>
  <c r="G123" i="11"/>
  <c r="H123" i="11"/>
  <c r="I123" i="11"/>
  <c r="J123" i="11"/>
  <c r="K123" i="11"/>
  <c r="L123" i="11"/>
  <c r="M123" i="11"/>
  <c r="N123" i="11"/>
  <c r="O123" i="11"/>
  <c r="P123" i="11"/>
  <c r="AE123" i="11" s="1"/>
  <c r="Q123" i="11"/>
  <c r="B124" i="11"/>
  <c r="C124" i="11"/>
  <c r="D124" i="11"/>
  <c r="E124" i="11"/>
  <c r="F124" i="11"/>
  <c r="G124" i="11"/>
  <c r="H124" i="11"/>
  <c r="I124" i="11"/>
  <c r="J124" i="11"/>
  <c r="K124" i="11"/>
  <c r="L124" i="11"/>
  <c r="M124" i="11"/>
  <c r="AB124" i="11" s="1"/>
  <c r="N124" i="11"/>
  <c r="AC124" i="11" s="1"/>
  <c r="O124" i="11"/>
  <c r="AD124" i="11" s="1"/>
  <c r="P124" i="11"/>
  <c r="Q124" i="11"/>
  <c r="B115" i="11"/>
  <c r="C115" i="11"/>
  <c r="D115" i="11"/>
  <c r="E115" i="11"/>
  <c r="F115" i="11"/>
  <c r="G115" i="11"/>
  <c r="H115" i="11"/>
  <c r="I115" i="11"/>
  <c r="J115" i="11"/>
  <c r="K115" i="11"/>
  <c r="L115" i="11"/>
  <c r="M115" i="11"/>
  <c r="N115" i="11"/>
  <c r="O115" i="11"/>
  <c r="P115" i="11"/>
  <c r="Q115" i="11"/>
  <c r="B116" i="11"/>
  <c r="C116" i="11"/>
  <c r="D116" i="11"/>
  <c r="S116" i="11" s="1"/>
  <c r="E116" i="11"/>
  <c r="F116" i="11"/>
  <c r="U116" i="11" s="1"/>
  <c r="G116" i="11"/>
  <c r="H116" i="11"/>
  <c r="I116" i="11"/>
  <c r="J116" i="11"/>
  <c r="K116" i="11"/>
  <c r="L116" i="11"/>
  <c r="M116" i="11"/>
  <c r="N116" i="11"/>
  <c r="O116" i="11"/>
  <c r="P116" i="11"/>
  <c r="Q116" i="11"/>
  <c r="B117" i="11"/>
  <c r="C117" i="11"/>
  <c r="D117" i="11"/>
  <c r="E117" i="11"/>
  <c r="F117" i="11"/>
  <c r="G117" i="11"/>
  <c r="H117" i="11"/>
  <c r="I117" i="11"/>
  <c r="J117" i="11"/>
  <c r="K117" i="11"/>
  <c r="L117" i="11"/>
  <c r="M117" i="11"/>
  <c r="N117" i="11"/>
  <c r="O117" i="11"/>
  <c r="AD117" i="11" s="1"/>
  <c r="P117" i="11"/>
  <c r="Q117" i="11"/>
  <c r="B118" i="11"/>
  <c r="C118" i="11"/>
  <c r="D118" i="11"/>
  <c r="E118" i="11"/>
  <c r="F118" i="11"/>
  <c r="G118" i="11"/>
  <c r="H118" i="11"/>
  <c r="W118" i="11" s="1"/>
  <c r="I118" i="11"/>
  <c r="J118" i="11"/>
  <c r="Y118" i="11" s="1"/>
  <c r="K118" i="11"/>
  <c r="L118" i="11"/>
  <c r="M118" i="11"/>
  <c r="N118" i="11"/>
  <c r="O118" i="11"/>
  <c r="P118" i="11"/>
  <c r="Q118" i="11"/>
  <c r="B119" i="11"/>
  <c r="C119" i="11"/>
  <c r="D119" i="11"/>
  <c r="S119" i="11" s="1"/>
  <c r="E119" i="11"/>
  <c r="T119" i="11" s="1"/>
  <c r="F119" i="11"/>
  <c r="G119" i="11"/>
  <c r="H119" i="11"/>
  <c r="W119" i="11" s="1"/>
  <c r="I119" i="11"/>
  <c r="J119" i="11"/>
  <c r="K119" i="11"/>
  <c r="L119" i="11"/>
  <c r="M119" i="11"/>
  <c r="N119" i="11"/>
  <c r="O119" i="11"/>
  <c r="P119" i="11"/>
  <c r="Q119" i="11"/>
  <c r="B110" i="11"/>
  <c r="C110" i="11"/>
  <c r="D110" i="11"/>
  <c r="E110" i="11"/>
  <c r="F110" i="11"/>
  <c r="G110" i="11"/>
  <c r="H110" i="11"/>
  <c r="I110" i="11"/>
  <c r="J110" i="11"/>
  <c r="K110" i="11"/>
  <c r="L110" i="11"/>
  <c r="M110" i="11"/>
  <c r="N110" i="11"/>
  <c r="O110" i="11"/>
  <c r="P110" i="11"/>
  <c r="Q110" i="11"/>
  <c r="B111" i="11"/>
  <c r="C111" i="11"/>
  <c r="D111" i="11"/>
  <c r="E111" i="11"/>
  <c r="F111" i="11"/>
  <c r="G111" i="11"/>
  <c r="H111" i="11"/>
  <c r="I111" i="11"/>
  <c r="J111" i="11"/>
  <c r="K111" i="11"/>
  <c r="L111" i="11"/>
  <c r="M111" i="11"/>
  <c r="N111" i="11"/>
  <c r="O111" i="11"/>
  <c r="P111" i="11"/>
  <c r="Q111" i="11"/>
  <c r="B112" i="11"/>
  <c r="C112" i="11"/>
  <c r="D112" i="11"/>
  <c r="E112" i="11"/>
  <c r="F112" i="11"/>
  <c r="G112" i="11"/>
  <c r="H112" i="11"/>
  <c r="I112" i="11"/>
  <c r="J112" i="11"/>
  <c r="K112" i="11"/>
  <c r="L112" i="11"/>
  <c r="M112" i="11"/>
  <c r="N112" i="11"/>
  <c r="O112" i="11"/>
  <c r="P112" i="11"/>
  <c r="Q112" i="11"/>
  <c r="B113" i="11"/>
  <c r="C113" i="11"/>
  <c r="D113" i="1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B114" i="11"/>
  <c r="C114" i="11"/>
  <c r="D114" i="11"/>
  <c r="E114" i="11"/>
  <c r="F114" i="11"/>
  <c r="G114" i="11"/>
  <c r="H114" i="11"/>
  <c r="W114" i="11" s="1"/>
  <c r="I114" i="11"/>
  <c r="J114" i="11"/>
  <c r="K114" i="11"/>
  <c r="L114" i="11"/>
  <c r="M114" i="11"/>
  <c r="N114" i="11"/>
  <c r="O114" i="11"/>
  <c r="P114" i="11"/>
  <c r="Q114" i="11"/>
  <c r="B105" i="11"/>
  <c r="C105" i="11"/>
  <c r="D105" i="11"/>
  <c r="E105" i="11"/>
  <c r="F105" i="11"/>
  <c r="G105" i="11"/>
  <c r="H105" i="11"/>
  <c r="I105" i="11"/>
  <c r="J105" i="11"/>
  <c r="K105" i="11"/>
  <c r="L105" i="11"/>
  <c r="M105" i="11"/>
  <c r="N105" i="11"/>
  <c r="O105" i="11"/>
  <c r="P105" i="11"/>
  <c r="Q105" i="11"/>
  <c r="B106" i="11"/>
  <c r="C106" i="11"/>
  <c r="D106" i="11"/>
  <c r="E106" i="11"/>
  <c r="F106" i="11"/>
  <c r="G106" i="11"/>
  <c r="H106" i="11"/>
  <c r="I106" i="11"/>
  <c r="J106" i="11"/>
  <c r="K106" i="11"/>
  <c r="L106" i="11"/>
  <c r="M106" i="11"/>
  <c r="AB106" i="11" s="1"/>
  <c r="N106" i="11"/>
  <c r="O106" i="11"/>
  <c r="AD106" i="11" s="1"/>
  <c r="P106" i="11"/>
  <c r="Q106" i="11"/>
  <c r="B107" i="11"/>
  <c r="C107" i="11"/>
  <c r="D107" i="11"/>
  <c r="E107" i="11"/>
  <c r="F107" i="11"/>
  <c r="G107" i="11"/>
  <c r="H107" i="11"/>
  <c r="I107" i="11"/>
  <c r="J107" i="11"/>
  <c r="K107" i="11"/>
  <c r="L107" i="11"/>
  <c r="M107" i="11"/>
  <c r="N107" i="11"/>
  <c r="O107" i="11"/>
  <c r="P107" i="11"/>
  <c r="Q107" i="11"/>
  <c r="B108" i="11"/>
  <c r="C108" i="11"/>
  <c r="D108" i="11"/>
  <c r="E108" i="11"/>
  <c r="F108" i="11"/>
  <c r="G108" i="11"/>
  <c r="H108" i="11"/>
  <c r="I108" i="11"/>
  <c r="J108" i="11"/>
  <c r="K108" i="11"/>
  <c r="L108" i="11"/>
  <c r="M108" i="11"/>
  <c r="N108" i="11"/>
  <c r="O108" i="11"/>
  <c r="P108" i="11"/>
  <c r="Q108" i="11"/>
  <c r="AF108" i="11" s="1"/>
  <c r="B109" i="11"/>
  <c r="C109" i="11"/>
  <c r="D109" i="11"/>
  <c r="E109" i="11"/>
  <c r="F109" i="11"/>
  <c r="G109" i="11"/>
  <c r="H109" i="11"/>
  <c r="I109" i="11"/>
  <c r="J109" i="11"/>
  <c r="K109" i="11"/>
  <c r="L109" i="11"/>
  <c r="M109" i="11"/>
  <c r="N109" i="11"/>
  <c r="O109" i="11"/>
  <c r="P109" i="11"/>
  <c r="Q109" i="11"/>
  <c r="B100" i="11"/>
  <c r="C100" i="11"/>
  <c r="D100" i="11"/>
  <c r="E100" i="11"/>
  <c r="F100" i="11"/>
  <c r="G100" i="11"/>
  <c r="H100" i="11"/>
  <c r="I100" i="11"/>
  <c r="J100" i="11"/>
  <c r="K100" i="11"/>
  <c r="L100" i="11"/>
  <c r="M100" i="11"/>
  <c r="N100" i="11"/>
  <c r="O100" i="11"/>
  <c r="P100" i="11"/>
  <c r="Q100" i="11"/>
  <c r="B101" i="11"/>
  <c r="C101" i="11"/>
  <c r="D101" i="11"/>
  <c r="E101" i="11"/>
  <c r="T101" i="11" s="1"/>
  <c r="F101" i="11"/>
  <c r="U101" i="11" s="1"/>
  <c r="G101" i="11"/>
  <c r="H101" i="11"/>
  <c r="I101" i="11"/>
  <c r="J101" i="11"/>
  <c r="K101" i="11"/>
  <c r="L101" i="11"/>
  <c r="M101" i="11"/>
  <c r="N101" i="11"/>
  <c r="O101" i="11"/>
  <c r="P101" i="11"/>
  <c r="Q101" i="11"/>
  <c r="B102" i="11"/>
  <c r="C102" i="11"/>
  <c r="D102" i="11"/>
  <c r="E102" i="11"/>
  <c r="F102" i="11"/>
  <c r="G102" i="11"/>
  <c r="H102" i="11"/>
  <c r="I102" i="11"/>
  <c r="J102" i="11"/>
  <c r="K102" i="11"/>
  <c r="L102" i="11"/>
  <c r="M102" i="11"/>
  <c r="N102" i="11"/>
  <c r="O102" i="11"/>
  <c r="P102" i="11"/>
  <c r="Q102" i="11"/>
  <c r="B103" i="11"/>
  <c r="C103" i="11"/>
  <c r="D103" i="11"/>
  <c r="E103" i="11"/>
  <c r="F103" i="11"/>
  <c r="G103" i="11"/>
  <c r="H103" i="11"/>
  <c r="I103" i="11"/>
  <c r="X103" i="11" s="1"/>
  <c r="J103" i="11"/>
  <c r="Y103" i="11" s="1"/>
  <c r="K103" i="11"/>
  <c r="L103" i="11"/>
  <c r="M103" i="11"/>
  <c r="N103" i="11"/>
  <c r="O103" i="11"/>
  <c r="P103" i="11"/>
  <c r="Q103" i="11"/>
  <c r="B104" i="11"/>
  <c r="C104" i="11"/>
  <c r="D104" i="11"/>
  <c r="E104" i="11"/>
  <c r="T104" i="11" s="1"/>
  <c r="F104" i="11"/>
  <c r="U104" i="11" s="1"/>
  <c r="G104" i="11"/>
  <c r="V104" i="11" s="1"/>
  <c r="H104" i="11"/>
  <c r="I104" i="11"/>
  <c r="J104" i="11"/>
  <c r="K104" i="11"/>
  <c r="L104" i="11"/>
  <c r="M104" i="11"/>
  <c r="N104" i="11"/>
  <c r="O104" i="11"/>
  <c r="P104" i="11"/>
  <c r="Q10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B96" i="11"/>
  <c r="C96" i="11"/>
  <c r="D96" i="11"/>
  <c r="E96" i="11"/>
  <c r="F96" i="11"/>
  <c r="G96" i="11"/>
  <c r="H96" i="11"/>
  <c r="I96" i="11"/>
  <c r="J96" i="11"/>
  <c r="K96" i="11"/>
  <c r="L96" i="11"/>
  <c r="M96" i="11"/>
  <c r="N96" i="11"/>
  <c r="O96" i="11"/>
  <c r="P96" i="11"/>
  <c r="Q96" i="11"/>
  <c r="B97" i="11"/>
  <c r="C97" i="11"/>
  <c r="D97" i="11"/>
  <c r="E97" i="11"/>
  <c r="F97" i="11"/>
  <c r="U97" i="11" s="1"/>
  <c r="G97" i="11"/>
  <c r="H97" i="11"/>
  <c r="I97" i="11"/>
  <c r="J97" i="11"/>
  <c r="K97" i="11"/>
  <c r="L97" i="11"/>
  <c r="M97" i="11"/>
  <c r="N97" i="11"/>
  <c r="O97" i="11"/>
  <c r="P97" i="11"/>
  <c r="Q97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B99" i="11"/>
  <c r="C99" i="11"/>
  <c r="D99" i="11"/>
  <c r="E99" i="11"/>
  <c r="F99" i="11"/>
  <c r="G99" i="11"/>
  <c r="H99" i="11"/>
  <c r="I99" i="11"/>
  <c r="X99" i="11" s="1"/>
  <c r="J99" i="11"/>
  <c r="Y99" i="11" s="1"/>
  <c r="K99" i="11"/>
  <c r="L99" i="11"/>
  <c r="M99" i="11"/>
  <c r="N99" i="11"/>
  <c r="O99" i="11"/>
  <c r="P99" i="11"/>
  <c r="Q99" i="11"/>
  <c r="B90" i="11"/>
  <c r="C90" i="11"/>
  <c r="D90" i="11"/>
  <c r="E90" i="11"/>
  <c r="F90" i="11"/>
  <c r="G90" i="11"/>
  <c r="H90" i="11"/>
  <c r="I90" i="11"/>
  <c r="J90" i="11"/>
  <c r="K90" i="11"/>
  <c r="L90" i="11"/>
  <c r="M90" i="11"/>
  <c r="N90" i="11"/>
  <c r="O90" i="11"/>
  <c r="P90" i="11"/>
  <c r="Q90" i="11"/>
  <c r="B91" i="11"/>
  <c r="C91" i="11"/>
  <c r="D91" i="11"/>
  <c r="E91" i="11"/>
  <c r="F91" i="11"/>
  <c r="G91" i="11"/>
  <c r="H91" i="11"/>
  <c r="I91" i="11"/>
  <c r="J91" i="11"/>
  <c r="K91" i="11"/>
  <c r="L91" i="11"/>
  <c r="M91" i="11"/>
  <c r="N91" i="11"/>
  <c r="O91" i="11"/>
  <c r="P91" i="11"/>
  <c r="Q91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B93" i="11"/>
  <c r="C93" i="11"/>
  <c r="D93" i="11"/>
  <c r="S93" i="11" s="1"/>
  <c r="E93" i="11"/>
  <c r="F93" i="11"/>
  <c r="U93" i="11" s="1"/>
  <c r="G93" i="11"/>
  <c r="H93" i="11"/>
  <c r="I93" i="11"/>
  <c r="J93" i="11"/>
  <c r="K93" i="11"/>
  <c r="L93" i="11"/>
  <c r="M93" i="11"/>
  <c r="N93" i="11"/>
  <c r="O93" i="11"/>
  <c r="P93" i="11"/>
  <c r="Q93" i="11"/>
  <c r="AF93" i="11" s="1"/>
  <c r="B94" i="11"/>
  <c r="C94" i="11"/>
  <c r="D94" i="11"/>
  <c r="E94" i="11"/>
  <c r="F94" i="11"/>
  <c r="G94" i="11"/>
  <c r="H94" i="11"/>
  <c r="I94" i="11"/>
  <c r="J94" i="11"/>
  <c r="K94" i="11"/>
  <c r="L94" i="11"/>
  <c r="M94" i="11"/>
  <c r="AB94" i="11" s="1"/>
  <c r="N94" i="11"/>
  <c r="O94" i="11"/>
  <c r="P94" i="11"/>
  <c r="Q94" i="11"/>
  <c r="B85" i="11"/>
  <c r="C85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B86" i="11"/>
  <c r="C86" i="11"/>
  <c r="D86" i="11"/>
  <c r="S86" i="11" s="1"/>
  <c r="E86" i="11"/>
  <c r="T86" i="11" s="1"/>
  <c r="F86" i="11"/>
  <c r="G86" i="11"/>
  <c r="H86" i="11"/>
  <c r="I86" i="11"/>
  <c r="J86" i="11"/>
  <c r="K86" i="11"/>
  <c r="L86" i="11"/>
  <c r="M86" i="11"/>
  <c r="N86" i="11"/>
  <c r="O86" i="11"/>
  <c r="P86" i="11"/>
  <c r="Q86" i="11"/>
  <c r="B87" i="11"/>
  <c r="C87" i="11"/>
  <c r="D87" i="11"/>
  <c r="E87" i="11"/>
  <c r="F87" i="11"/>
  <c r="G87" i="11"/>
  <c r="H87" i="11"/>
  <c r="I87" i="11"/>
  <c r="J87" i="11"/>
  <c r="K87" i="11"/>
  <c r="L87" i="11"/>
  <c r="AA87" i="11" s="1"/>
  <c r="M87" i="11"/>
  <c r="AB87" i="11" s="1"/>
  <c r="N87" i="11"/>
  <c r="O87" i="11"/>
  <c r="P87" i="11"/>
  <c r="Q87" i="11"/>
  <c r="B88" i="11"/>
  <c r="C88" i="11"/>
  <c r="D88" i="11"/>
  <c r="E88" i="11"/>
  <c r="F88" i="11"/>
  <c r="G88" i="11"/>
  <c r="H88" i="11"/>
  <c r="I88" i="11"/>
  <c r="J88" i="11"/>
  <c r="K88" i="11"/>
  <c r="L88" i="11"/>
  <c r="M88" i="11"/>
  <c r="N88" i="11"/>
  <c r="O88" i="11"/>
  <c r="P88" i="11"/>
  <c r="Q88" i="11"/>
  <c r="B89" i="11"/>
  <c r="C89" i="11"/>
  <c r="D89" i="11"/>
  <c r="S89" i="11" s="1"/>
  <c r="E89" i="11"/>
  <c r="F89" i="11"/>
  <c r="G89" i="11"/>
  <c r="H89" i="11"/>
  <c r="I89" i="11"/>
  <c r="J89" i="11"/>
  <c r="K89" i="11"/>
  <c r="L89" i="11"/>
  <c r="M89" i="11"/>
  <c r="N89" i="11"/>
  <c r="O89" i="11"/>
  <c r="P89" i="11"/>
  <c r="Q89" i="11"/>
  <c r="B80" i="11"/>
  <c r="C80" i="11"/>
  <c r="D80" i="11"/>
  <c r="E80" i="11"/>
  <c r="F80" i="11"/>
  <c r="G80" i="11"/>
  <c r="H80" i="11"/>
  <c r="I80" i="11"/>
  <c r="J80" i="11"/>
  <c r="K80" i="11"/>
  <c r="L80" i="11"/>
  <c r="M80" i="11"/>
  <c r="N80" i="11"/>
  <c r="O80" i="11"/>
  <c r="P80" i="11"/>
  <c r="Q80" i="11"/>
  <c r="B81" i="11"/>
  <c r="C81" i="1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B82" i="11"/>
  <c r="C82" i="11"/>
  <c r="D82" i="11"/>
  <c r="S82" i="11" s="1"/>
  <c r="E82" i="11"/>
  <c r="T82" i="11" s="1"/>
  <c r="F82" i="11"/>
  <c r="G82" i="11"/>
  <c r="H82" i="11"/>
  <c r="W82" i="11" s="1"/>
  <c r="I82" i="11"/>
  <c r="J82" i="11"/>
  <c r="K82" i="11"/>
  <c r="L82" i="11"/>
  <c r="M82" i="11"/>
  <c r="N82" i="11"/>
  <c r="O82" i="11"/>
  <c r="P82" i="11"/>
  <c r="Q82" i="11"/>
  <c r="B83" i="11"/>
  <c r="C83" i="11"/>
  <c r="D83" i="11"/>
  <c r="E83" i="11"/>
  <c r="F83" i="11"/>
  <c r="G83" i="11"/>
  <c r="H83" i="11"/>
  <c r="I83" i="11"/>
  <c r="J83" i="11"/>
  <c r="K83" i="11"/>
  <c r="L83" i="11"/>
  <c r="M83" i="11"/>
  <c r="AB83" i="11" s="1"/>
  <c r="N83" i="11"/>
  <c r="O83" i="11"/>
  <c r="AD83" i="11" s="1"/>
  <c r="P83" i="11"/>
  <c r="Q83" i="11"/>
  <c r="B84" i="11"/>
  <c r="C84" i="11"/>
  <c r="D84" i="11"/>
  <c r="E84" i="11"/>
  <c r="F84" i="11"/>
  <c r="G84" i="11"/>
  <c r="H84" i="11"/>
  <c r="I84" i="11"/>
  <c r="J84" i="11"/>
  <c r="Y84" i="11" s="1"/>
  <c r="K84" i="11"/>
  <c r="L84" i="11"/>
  <c r="M84" i="11"/>
  <c r="N84" i="11"/>
  <c r="O84" i="11"/>
  <c r="P84" i="11"/>
  <c r="Q84" i="11"/>
  <c r="B75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B76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B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B78" i="11"/>
  <c r="C78" i="11"/>
  <c r="D78" i="11"/>
  <c r="E78" i="11"/>
  <c r="F78" i="11"/>
  <c r="U78" i="11" s="1"/>
  <c r="G78" i="11"/>
  <c r="H78" i="11"/>
  <c r="I78" i="11"/>
  <c r="J78" i="11"/>
  <c r="Y78" i="11" s="1"/>
  <c r="K78" i="11"/>
  <c r="L78" i="11"/>
  <c r="M78" i="11"/>
  <c r="N78" i="11"/>
  <c r="AC78" i="11" s="1"/>
  <c r="O78" i="11"/>
  <c r="P78" i="11"/>
  <c r="Q78" i="11"/>
  <c r="B79" i="11"/>
  <c r="C79" i="11"/>
  <c r="D79" i="11"/>
  <c r="E79" i="11"/>
  <c r="F79" i="11"/>
  <c r="G79" i="11"/>
  <c r="V79" i="11" s="1"/>
  <c r="H79" i="11"/>
  <c r="I79" i="11"/>
  <c r="J79" i="11"/>
  <c r="K79" i="11"/>
  <c r="L79" i="11"/>
  <c r="AA79" i="11" s="1"/>
  <c r="M79" i="11"/>
  <c r="N79" i="11"/>
  <c r="O79" i="11"/>
  <c r="P79" i="11"/>
  <c r="Q79" i="11"/>
  <c r="B70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B71" i="11"/>
  <c r="C71" i="11"/>
  <c r="D71" i="11"/>
  <c r="E71" i="11"/>
  <c r="T71" i="11" s="1"/>
  <c r="F71" i="11"/>
  <c r="G71" i="11"/>
  <c r="H71" i="11"/>
  <c r="I71" i="11"/>
  <c r="J71" i="11"/>
  <c r="Y71" i="11" s="1"/>
  <c r="K71" i="11"/>
  <c r="L71" i="11"/>
  <c r="M71" i="11"/>
  <c r="N71" i="11"/>
  <c r="O71" i="11"/>
  <c r="P71" i="11"/>
  <c r="Q71" i="11"/>
  <c r="B72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AF72" i="11" s="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B74" i="11"/>
  <c r="C74" i="11"/>
  <c r="D74" i="11"/>
  <c r="E74" i="11"/>
  <c r="T74" i="11" s="1"/>
  <c r="F74" i="11"/>
  <c r="G74" i="11"/>
  <c r="H74" i="11"/>
  <c r="I74" i="11"/>
  <c r="J74" i="11"/>
  <c r="K74" i="11"/>
  <c r="L74" i="11"/>
  <c r="M74" i="11"/>
  <c r="N74" i="11"/>
  <c r="O74" i="11"/>
  <c r="P74" i="11"/>
  <c r="Q74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B67" i="11"/>
  <c r="C67" i="11"/>
  <c r="D67" i="11"/>
  <c r="S67" i="11" s="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B68" i="11"/>
  <c r="C68" i="11"/>
  <c r="D68" i="11"/>
  <c r="E68" i="11"/>
  <c r="F68" i="11"/>
  <c r="G68" i="11"/>
  <c r="H68" i="11"/>
  <c r="I68" i="11"/>
  <c r="J68" i="11"/>
  <c r="K68" i="11"/>
  <c r="L68" i="11"/>
  <c r="M68" i="11"/>
  <c r="AB68" i="11" s="1"/>
  <c r="N68" i="11"/>
  <c r="AC68" i="11" s="1"/>
  <c r="O68" i="11"/>
  <c r="P68" i="11"/>
  <c r="Q68" i="11"/>
  <c r="B69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B63" i="11"/>
  <c r="C63" i="11"/>
  <c r="D63" i="11"/>
  <c r="S63" i="11" s="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B56" i="11"/>
  <c r="C56" i="11"/>
  <c r="D56" i="11"/>
  <c r="E56" i="11"/>
  <c r="T56" i="11" s="1"/>
  <c r="F56" i="11"/>
  <c r="U56" i="11" s="1"/>
  <c r="G56" i="11"/>
  <c r="H56" i="11"/>
  <c r="I56" i="11"/>
  <c r="J56" i="11"/>
  <c r="K56" i="11"/>
  <c r="L56" i="11"/>
  <c r="M56" i="11"/>
  <c r="N56" i="11"/>
  <c r="AC56" i="11" s="1"/>
  <c r="O56" i="11"/>
  <c r="P56" i="11"/>
  <c r="Q56" i="11"/>
  <c r="AF56" i="11" s="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B52" i="11"/>
  <c r="C52" i="11"/>
  <c r="D52" i="11"/>
  <c r="E52" i="11"/>
  <c r="T52" i="11" s="1"/>
  <c r="F52" i="11"/>
  <c r="G52" i="11"/>
  <c r="H52" i="11"/>
  <c r="I52" i="11"/>
  <c r="J52" i="11"/>
  <c r="Y52" i="11" s="1"/>
  <c r="K52" i="11"/>
  <c r="L52" i="11"/>
  <c r="M52" i="11"/>
  <c r="N52" i="11"/>
  <c r="O52" i="11"/>
  <c r="P52" i="11"/>
  <c r="Q52" i="11"/>
  <c r="B53" i="11"/>
  <c r="C53" i="11"/>
  <c r="D53" i="11"/>
  <c r="E53" i="11"/>
  <c r="F53" i="11"/>
  <c r="G53" i="11"/>
  <c r="H53" i="11"/>
  <c r="I53" i="11"/>
  <c r="J53" i="11"/>
  <c r="K53" i="11"/>
  <c r="L53" i="11"/>
  <c r="AA53" i="11" s="1"/>
  <c r="M53" i="11"/>
  <c r="N53" i="11"/>
  <c r="O53" i="11"/>
  <c r="P53" i="11"/>
  <c r="Q53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AC46" i="11" s="1"/>
  <c r="O46" i="11"/>
  <c r="P46" i="11"/>
  <c r="Q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B48" i="11"/>
  <c r="C48" i="11"/>
  <c r="D48" i="11"/>
  <c r="E48" i="11"/>
  <c r="F48" i="11"/>
  <c r="U48" i="11" s="1"/>
  <c r="G48" i="11"/>
  <c r="H48" i="11"/>
  <c r="I48" i="11"/>
  <c r="J48" i="11"/>
  <c r="Y48" i="11" s="1"/>
  <c r="K48" i="11"/>
  <c r="L48" i="11"/>
  <c r="M48" i="11"/>
  <c r="N48" i="11"/>
  <c r="AC48" i="11" s="1"/>
  <c r="O48" i="11"/>
  <c r="P48" i="11"/>
  <c r="Q48" i="11"/>
  <c r="AF48" i="11" s="1"/>
  <c r="B49" i="11"/>
  <c r="C49" i="11"/>
  <c r="D49" i="11"/>
  <c r="E49" i="11"/>
  <c r="F49" i="11"/>
  <c r="G49" i="11"/>
  <c r="H49" i="11"/>
  <c r="I49" i="11"/>
  <c r="J49" i="11"/>
  <c r="K49" i="11"/>
  <c r="L49" i="11"/>
  <c r="AA49" i="11" s="1"/>
  <c r="M49" i="11"/>
  <c r="N49" i="11"/>
  <c r="O49" i="11"/>
  <c r="P49" i="11"/>
  <c r="Q4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B41" i="11"/>
  <c r="C41" i="11"/>
  <c r="D41" i="11"/>
  <c r="E41" i="11"/>
  <c r="F41" i="11"/>
  <c r="U41" i="11" s="1"/>
  <c r="G41" i="11"/>
  <c r="H41" i="11"/>
  <c r="I41" i="11"/>
  <c r="J41" i="11"/>
  <c r="K41" i="11"/>
  <c r="L41" i="11"/>
  <c r="M41" i="11"/>
  <c r="N41" i="11"/>
  <c r="O41" i="11"/>
  <c r="P41" i="11"/>
  <c r="Q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AB42" i="11" s="1"/>
  <c r="N42" i="11"/>
  <c r="O42" i="11"/>
  <c r="P42" i="11"/>
  <c r="Q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B44" i="11"/>
  <c r="C44" i="11"/>
  <c r="D44" i="11"/>
  <c r="E44" i="11"/>
  <c r="T44" i="11" s="1"/>
  <c r="F44" i="11"/>
  <c r="G44" i="11"/>
  <c r="H44" i="11"/>
  <c r="I44" i="11"/>
  <c r="J44" i="11"/>
  <c r="K44" i="11"/>
  <c r="L44" i="11"/>
  <c r="M44" i="11"/>
  <c r="N44" i="11"/>
  <c r="O44" i="11"/>
  <c r="P44" i="11"/>
  <c r="Q4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AB38" i="11" s="1"/>
  <c r="N38" i="11"/>
  <c r="O38" i="11"/>
  <c r="P38" i="11"/>
  <c r="Q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B31" i="11"/>
  <c r="C31" i="11"/>
  <c r="D31" i="11"/>
  <c r="E31" i="11"/>
  <c r="F31" i="11"/>
  <c r="G31" i="11"/>
  <c r="H31" i="11"/>
  <c r="I31" i="11"/>
  <c r="J31" i="11"/>
  <c r="K31" i="11"/>
  <c r="L31" i="11"/>
  <c r="AA31" i="11" s="1"/>
  <c r="M31" i="11"/>
  <c r="N31" i="11"/>
  <c r="O31" i="11"/>
  <c r="P31" i="11"/>
  <c r="Q31" i="11"/>
  <c r="AF31" i="11" s="1"/>
  <c r="B32" i="11"/>
  <c r="C32" i="11"/>
  <c r="D32" i="11"/>
  <c r="E32" i="11"/>
  <c r="F32" i="11"/>
  <c r="U32" i="11" s="1"/>
  <c r="G32" i="11"/>
  <c r="H32" i="11"/>
  <c r="I32" i="11"/>
  <c r="J32" i="11"/>
  <c r="K32" i="11"/>
  <c r="L32" i="11"/>
  <c r="M32" i="11"/>
  <c r="N32" i="11"/>
  <c r="O32" i="11"/>
  <c r="P32" i="11"/>
  <c r="Q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C33" i="11" s="1"/>
  <c r="O33" i="11"/>
  <c r="P33" i="11"/>
  <c r="Q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AB34" i="11" s="1"/>
  <c r="N34" i="11"/>
  <c r="O34" i="11"/>
  <c r="P34" i="11"/>
  <c r="Q3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B26" i="11"/>
  <c r="C26" i="11"/>
  <c r="D26" i="11"/>
  <c r="S26" i="11" s="1"/>
  <c r="E26" i="11"/>
  <c r="T26" i="11" s="1"/>
  <c r="F26" i="11"/>
  <c r="G26" i="11"/>
  <c r="H26" i="11"/>
  <c r="I26" i="11"/>
  <c r="J26" i="11"/>
  <c r="K26" i="11"/>
  <c r="L26" i="11"/>
  <c r="M26" i="11"/>
  <c r="N26" i="11"/>
  <c r="O26" i="11"/>
  <c r="P26" i="11"/>
  <c r="Q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AB27" i="11" s="1"/>
  <c r="N27" i="11"/>
  <c r="O27" i="11"/>
  <c r="P27" i="11"/>
  <c r="Q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B18" i="11"/>
  <c r="C18" i="11"/>
  <c r="D18" i="11"/>
  <c r="S18" i="11" s="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B11" i="11"/>
  <c r="C11" i="11"/>
  <c r="D11" i="11"/>
  <c r="S11" i="11" s="1"/>
  <c r="E11" i="11"/>
  <c r="F11" i="11"/>
  <c r="G11" i="11"/>
  <c r="H11" i="11"/>
  <c r="I11" i="11"/>
  <c r="X11" i="11" s="1"/>
  <c r="J11" i="11"/>
  <c r="K11" i="11"/>
  <c r="L11" i="11"/>
  <c r="M11" i="11"/>
  <c r="N11" i="11"/>
  <c r="O11" i="11"/>
  <c r="P11" i="11"/>
  <c r="Q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AF227" i="11"/>
  <c r="X219" i="11"/>
  <c r="X188" i="11"/>
  <c r="X184" i="11"/>
  <c r="W178" i="11"/>
  <c r="X174" i="11"/>
  <c r="X161" i="11"/>
  <c r="S188" i="11"/>
  <c r="Y176" i="11"/>
  <c r="S173" i="11"/>
  <c r="T14" i="11" l="1"/>
  <c r="T157" i="11"/>
  <c r="T164" i="11"/>
  <c r="AC162" i="11"/>
  <c r="AA156" i="11"/>
  <c r="Z167" i="11"/>
  <c r="AF163" i="11"/>
  <c r="Y186" i="11"/>
  <c r="W188" i="11"/>
  <c r="AE156" i="11"/>
  <c r="AB179" i="11"/>
  <c r="T163" i="11"/>
  <c r="U163" i="11"/>
  <c r="AC161" i="11"/>
  <c r="V162" i="11"/>
  <c r="AD169" i="11"/>
  <c r="AB183" i="11"/>
  <c r="AC182" i="11"/>
  <c r="X186" i="11"/>
  <c r="Y173" i="11"/>
  <c r="AC181" i="11"/>
  <c r="S162" i="11"/>
  <c r="Y177" i="11"/>
  <c r="AE172" i="11"/>
  <c r="AB167" i="11"/>
  <c r="V167" i="11"/>
  <c r="AE183" i="11"/>
  <c r="U164" i="11"/>
  <c r="AD163" i="11"/>
  <c r="S168" i="11"/>
  <c r="AA167" i="11"/>
  <c r="W183" i="11"/>
  <c r="AF183" i="11"/>
  <c r="Y188" i="11"/>
  <c r="AE161" i="11"/>
  <c r="T184" i="11"/>
  <c r="U183" i="11"/>
  <c r="AE181" i="11"/>
  <c r="Y157" i="11"/>
  <c r="AH164" i="11"/>
  <c r="Y184" i="11"/>
  <c r="X169" i="11"/>
  <c r="AE159" i="11"/>
  <c r="X157" i="11"/>
  <c r="AB163" i="11"/>
  <c r="AE162" i="11"/>
  <c r="AC168" i="11"/>
  <c r="AE167" i="11"/>
  <c r="X167" i="11"/>
  <c r="T183" i="11"/>
  <c r="Y182" i="11"/>
  <c r="AA187" i="11"/>
  <c r="W157" i="11"/>
  <c r="Y162" i="11"/>
  <c r="U168" i="11"/>
  <c r="AD168" i="11"/>
  <c r="W168" i="11"/>
  <c r="AB182" i="11"/>
  <c r="AD157" i="11"/>
  <c r="V157" i="11"/>
  <c r="X156" i="11"/>
  <c r="X164" i="11"/>
  <c r="Y183" i="11"/>
  <c r="T159" i="11"/>
  <c r="AC157" i="11"/>
  <c r="AD156" i="11"/>
  <c r="W156" i="11"/>
  <c r="AF161" i="11"/>
  <c r="Z168" i="11"/>
  <c r="Z172" i="11"/>
  <c r="AD183" i="11"/>
  <c r="Z177" i="11"/>
  <c r="Z159" i="11"/>
  <c r="S158" i="11"/>
  <c r="AB156" i="11"/>
  <c r="AC156" i="11"/>
  <c r="W163" i="11"/>
  <c r="AD161" i="11"/>
  <c r="AE169" i="11"/>
  <c r="W169" i="11"/>
  <c r="W167" i="11"/>
  <c r="W174" i="11"/>
  <c r="AA184" i="11"/>
  <c r="V183" i="11"/>
  <c r="AF187" i="11"/>
  <c r="S183" i="11"/>
  <c r="S182" i="11"/>
  <c r="S157" i="11"/>
  <c r="AB164" i="11"/>
  <c r="AB186" i="11"/>
  <c r="U189" i="11"/>
  <c r="Y169" i="11"/>
  <c r="AE174" i="11"/>
  <c r="AH174" i="11"/>
  <c r="S236" i="11"/>
  <c r="W229" i="11"/>
  <c r="W222" i="11"/>
  <c r="AC237" i="11"/>
  <c r="W203" i="11"/>
  <c r="Y237" i="11"/>
  <c r="AH179" i="11"/>
  <c r="Z179" i="11"/>
  <c r="U179" i="11"/>
  <c r="AE179" i="11"/>
  <c r="X179" i="11"/>
  <c r="Y178" i="11"/>
  <c r="W179" i="11"/>
  <c r="AE178" i="11"/>
  <c r="AE177" i="11"/>
  <c r="AB177" i="11"/>
  <c r="S178" i="11"/>
  <c r="AB184" i="11"/>
  <c r="Y181" i="11"/>
  <c r="X183" i="11"/>
  <c r="X181" i="11"/>
  <c r="W181" i="11"/>
  <c r="AA182" i="11"/>
  <c r="AE184" i="11"/>
  <c r="AF182" i="11"/>
  <c r="Z182" i="11"/>
  <c r="V184" i="11"/>
  <c r="T182" i="11"/>
  <c r="Z181" i="11"/>
  <c r="AH159" i="11"/>
  <c r="U159" i="11"/>
  <c r="AC159" i="11"/>
  <c r="Y158" i="11"/>
  <c r="Z156" i="11"/>
  <c r="X158" i="11"/>
  <c r="Y156" i="11"/>
  <c r="W158" i="11"/>
  <c r="AC158" i="11"/>
  <c r="Y159" i="11"/>
  <c r="U158" i="11"/>
  <c r="T156" i="11"/>
  <c r="Z157" i="11"/>
  <c r="AD159" i="11"/>
  <c r="Z158" i="11"/>
  <c r="Y164" i="11"/>
  <c r="T162" i="11"/>
  <c r="T161" i="11"/>
  <c r="S161" i="11"/>
  <c r="AF162" i="11"/>
  <c r="AA162" i="11"/>
  <c r="Z161" i="11"/>
  <c r="AD164" i="11"/>
  <c r="Y161" i="11"/>
  <c r="W161" i="11"/>
  <c r="X163" i="11"/>
  <c r="V161" i="11"/>
  <c r="AF189" i="11"/>
  <c r="AD186" i="11"/>
  <c r="T189" i="11"/>
  <c r="AB188" i="11"/>
  <c r="U188" i="11"/>
  <c r="T186" i="11"/>
  <c r="U186" i="11"/>
  <c r="S189" i="11"/>
  <c r="AA188" i="11"/>
  <c r="AA186" i="11"/>
  <c r="Z187" i="11"/>
  <c r="W166" i="11"/>
  <c r="V166" i="11"/>
  <c r="U166" i="11"/>
  <c r="T169" i="11"/>
  <c r="S166" i="11"/>
  <c r="Z169" i="11"/>
  <c r="AH169" i="11"/>
  <c r="AB168" i="11"/>
  <c r="AF167" i="11"/>
  <c r="AA168" i="11"/>
  <c r="T167" i="11"/>
  <c r="AE166" i="11"/>
  <c r="Y167" i="11"/>
  <c r="Y166" i="11"/>
  <c r="AD167" i="11"/>
  <c r="AD166" i="11"/>
  <c r="X166" i="11"/>
  <c r="S174" i="11"/>
  <c r="AB174" i="11"/>
  <c r="AE171" i="11"/>
  <c r="X172" i="11"/>
  <c r="W172" i="11"/>
  <c r="Z171" i="11"/>
  <c r="Y171" i="11"/>
  <c r="AB76" i="11"/>
  <c r="T37" i="11"/>
  <c r="AA127" i="11"/>
  <c r="X73" i="11"/>
  <c r="V192" i="11"/>
  <c r="V196" i="11"/>
  <c r="AD223" i="11"/>
  <c r="AD224" i="11"/>
  <c r="AD221" i="11"/>
  <c r="V207" i="11"/>
  <c r="V226" i="11"/>
  <c r="AD234" i="11"/>
  <c r="W244" i="11"/>
  <c r="AE242" i="11"/>
  <c r="X249" i="11"/>
  <c r="V204" i="11"/>
  <c r="AD202" i="11"/>
  <c r="AD209" i="11"/>
  <c r="U208" i="11"/>
  <c r="AC206" i="11"/>
  <c r="U227" i="11"/>
  <c r="U231" i="11"/>
  <c r="T204" i="11"/>
  <c r="AB202" i="11"/>
  <c r="AB209" i="11"/>
  <c r="T227" i="11"/>
  <c r="T234" i="11"/>
  <c r="T231" i="11"/>
  <c r="T241" i="11"/>
  <c r="T179" i="11"/>
  <c r="AF177" i="11"/>
  <c r="AD176" i="11"/>
  <c r="S179" i="11"/>
  <c r="AC176" i="11"/>
  <c r="AD177" i="11"/>
  <c r="AA176" i="11"/>
  <c r="X178" i="11"/>
  <c r="AC177" i="11"/>
  <c r="Z176" i="11"/>
  <c r="AD179" i="11"/>
  <c r="AA178" i="11"/>
  <c r="AC179" i="11"/>
  <c r="T176" i="11"/>
  <c r="V177" i="11"/>
  <c r="S177" i="11"/>
  <c r="U178" i="11"/>
  <c r="AA179" i="11"/>
  <c r="V178" i="11"/>
  <c r="T177" i="11"/>
  <c r="AE187" i="11"/>
  <c r="X162" i="11"/>
  <c r="AB171" i="11"/>
  <c r="S169" i="11"/>
  <c r="AC172" i="11"/>
  <c r="AF172" i="11"/>
  <c r="AB181" i="11"/>
  <c r="S164" i="11"/>
  <c r="AC171" i="11"/>
  <c r="AD172" i="11"/>
  <c r="AD173" i="11"/>
  <c r="AA171" i="11"/>
  <c r="V182" i="11"/>
  <c r="AC186" i="11"/>
  <c r="S163" i="11"/>
  <c r="U162" i="11"/>
  <c r="AE168" i="11"/>
  <c r="AB172" i="11"/>
  <c r="AH184" i="11"/>
  <c r="AE188" i="11"/>
  <c r="AF174" i="11"/>
  <c r="AD188" i="11"/>
  <c r="Z186" i="11"/>
  <c r="AB173" i="11"/>
  <c r="AC173" i="11"/>
  <c r="AA172" i="11"/>
  <c r="AF169" i="11"/>
  <c r="AA173" i="11"/>
  <c r="Y172" i="11"/>
  <c r="X171" i="11"/>
  <c r="AC188" i="11"/>
  <c r="AF164" i="11"/>
  <c r="AE164" i="11"/>
  <c r="AC169" i="11"/>
  <c r="AE189" i="11"/>
  <c r="W186" i="11"/>
  <c r="AF184" i="11"/>
  <c r="AB159" i="11"/>
  <c r="AB169" i="11"/>
  <c r="V186" i="11"/>
  <c r="AA159" i="11"/>
  <c r="AC164" i="11"/>
  <c r="AA169" i="11"/>
  <c r="Z174" i="11"/>
  <c r="U171" i="11"/>
  <c r="AC184" i="11"/>
  <c r="W187" i="11"/>
  <c r="Z183" i="11"/>
  <c r="AB189" i="11"/>
  <c r="X159" i="11"/>
  <c r="Z164" i="11"/>
  <c r="V173" i="11"/>
  <c r="T172" i="11"/>
  <c r="AA189" i="11"/>
  <c r="V188" i="11"/>
  <c r="U187" i="11"/>
  <c r="X182" i="11"/>
  <c r="AB166" i="11"/>
  <c r="Z184" i="11"/>
  <c r="T187" i="11"/>
  <c r="AH189" i="11"/>
  <c r="AB157" i="11"/>
  <c r="V159" i="11"/>
  <c r="W164" i="11"/>
  <c r="V169" i="11"/>
  <c r="U174" i="11"/>
  <c r="X189" i="11"/>
  <c r="Y189" i="11"/>
  <c r="V164" i="11"/>
  <c r="AB162" i="11"/>
  <c r="W184" i="11"/>
  <c r="Z136" i="11"/>
  <c r="Z143" i="11"/>
  <c r="Z147" i="11"/>
  <c r="Y139" i="11"/>
  <c r="Y147" i="11"/>
  <c r="Y154" i="11"/>
  <c r="X139" i="11"/>
  <c r="AF137" i="11"/>
  <c r="X136" i="11"/>
  <c r="X154" i="11"/>
  <c r="AD133" i="11"/>
  <c r="V132" i="11"/>
  <c r="V136" i="11"/>
  <c r="AD144" i="11"/>
  <c r="AD134" i="11"/>
  <c r="AD138" i="11"/>
  <c r="AC131" i="11"/>
  <c r="U141" i="11"/>
  <c r="W139" i="11"/>
  <c r="AE141" i="11"/>
  <c r="X152" i="11"/>
  <c r="W148" i="11"/>
  <c r="AE153" i="11"/>
  <c r="Z87" i="11"/>
  <c r="Z102" i="11"/>
  <c r="Y106" i="11"/>
  <c r="AF88" i="11"/>
  <c r="X87" i="11"/>
  <c r="AF96" i="11"/>
  <c r="X109" i="11"/>
  <c r="X106" i="11"/>
  <c r="X101" i="11"/>
  <c r="AD104" i="11"/>
  <c r="V103" i="11"/>
  <c r="AD101" i="11"/>
  <c r="AD108" i="11"/>
  <c r="Y113" i="11"/>
  <c r="Y121" i="11"/>
  <c r="Y128" i="11"/>
  <c r="Z121" i="11"/>
  <c r="X83" i="11"/>
  <c r="X94" i="11"/>
  <c r="AF111" i="11"/>
  <c r="X121" i="11"/>
  <c r="AF129" i="11"/>
  <c r="Z91" i="11"/>
  <c r="V84" i="11"/>
  <c r="V114" i="11"/>
  <c r="AD123" i="11"/>
  <c r="AD127" i="11"/>
  <c r="X29" i="11"/>
  <c r="AF38" i="11"/>
  <c r="Y23" i="11"/>
  <c r="Y27" i="11"/>
  <c r="Z27" i="11"/>
  <c r="X23" i="11"/>
  <c r="AF28" i="11"/>
  <c r="X27" i="11"/>
  <c r="AF39" i="11"/>
  <c r="AE24" i="11"/>
  <c r="AE28" i="11"/>
  <c r="W27" i="11"/>
  <c r="AD21" i="11"/>
  <c r="AC39" i="11"/>
  <c r="AD28" i="11"/>
  <c r="V27" i="11"/>
  <c r="AD39" i="11"/>
  <c r="AC28" i="11"/>
  <c r="AC36" i="11"/>
  <c r="W28" i="11"/>
  <c r="W36" i="11"/>
  <c r="V36" i="11"/>
  <c r="AE26" i="11"/>
  <c r="W21" i="11"/>
  <c r="V39" i="11"/>
  <c r="AC22" i="11"/>
  <c r="U28" i="11"/>
  <c r="AC26" i="11"/>
  <c r="U36" i="11"/>
  <c r="T21" i="11"/>
  <c r="T39" i="11"/>
  <c r="Y19" i="11"/>
  <c r="Y31" i="11"/>
  <c r="Y79" i="11"/>
  <c r="X16" i="11"/>
  <c r="AF47" i="11"/>
  <c r="X57" i="11"/>
  <c r="X79" i="11"/>
  <c r="X76" i="11"/>
  <c r="AE13" i="11"/>
  <c r="W12" i="11"/>
  <c r="AE32" i="11"/>
  <c r="V12" i="11"/>
  <c r="V19" i="11"/>
  <c r="AD17" i="11"/>
  <c r="V16" i="11"/>
  <c r="V31" i="11"/>
  <c r="V46" i="11"/>
  <c r="V76" i="11"/>
  <c r="AC13" i="11"/>
  <c r="U19" i="11"/>
  <c r="U16" i="11"/>
  <c r="AC32" i="11"/>
  <c r="X56" i="11"/>
  <c r="W32" i="11"/>
  <c r="W56" i="11"/>
  <c r="AD33" i="11"/>
  <c r="V32" i="11"/>
  <c r="AD48" i="11"/>
  <c r="V58" i="11"/>
  <c r="AD56" i="11"/>
  <c r="AE59" i="11"/>
  <c r="W17" i="11"/>
  <c r="W58" i="11"/>
  <c r="AB14" i="11"/>
  <c r="AB18" i="11"/>
  <c r="AB33" i="11"/>
  <c r="AE18" i="11"/>
  <c r="AE56" i="11"/>
  <c r="AB11" i="11"/>
  <c r="Z61" i="11"/>
  <c r="Y64" i="11"/>
  <c r="Y61" i="11"/>
  <c r="Y72" i="11"/>
  <c r="AF54" i="11"/>
  <c r="X61" i="11"/>
  <c r="AF69" i="11"/>
  <c r="AF66" i="11"/>
  <c r="AF73" i="11"/>
  <c r="W42" i="11"/>
  <c r="AE54" i="11"/>
  <c r="AE62" i="11"/>
  <c r="W61" i="11"/>
  <c r="AD54" i="11"/>
  <c r="AD66" i="11"/>
  <c r="AD73" i="11"/>
  <c r="AF63" i="11"/>
  <c r="X62" i="11"/>
  <c r="X66" i="11"/>
  <c r="AE63" i="11"/>
  <c r="U43" i="11"/>
  <c r="AC41" i="11"/>
  <c r="AC67" i="11"/>
  <c r="U66" i="11"/>
  <c r="AE44" i="11"/>
  <c r="W44" i="11"/>
  <c r="W69" i="11"/>
  <c r="AD41" i="11"/>
  <c r="V41" i="11"/>
  <c r="V51" i="11"/>
  <c r="V66" i="11"/>
  <c r="U192" i="11"/>
  <c r="AC201" i="11"/>
  <c r="U207" i="11"/>
  <c r="U214" i="11"/>
  <c r="U211" i="11"/>
  <c r="U226" i="11"/>
  <c r="U233" i="11"/>
  <c r="U237" i="11"/>
  <c r="V244" i="11"/>
  <c r="AF251" i="11"/>
  <c r="T192" i="11"/>
  <c r="T207" i="11"/>
  <c r="T214" i="11"/>
  <c r="T222" i="11"/>
  <c r="T226" i="11"/>
  <c r="AD246" i="11"/>
  <c r="AD253" i="11"/>
  <c r="AA193" i="11"/>
  <c r="S192" i="11"/>
  <c r="AA197" i="11"/>
  <c r="S214" i="11"/>
  <c r="AA212" i="11"/>
  <c r="S211" i="11"/>
  <c r="AA219" i="11"/>
  <c r="S226" i="11"/>
  <c r="S233" i="11"/>
  <c r="AA238" i="11"/>
  <c r="AC246" i="11"/>
  <c r="AB253" i="11"/>
  <c r="AF194" i="11"/>
  <c r="AF191" i="11"/>
  <c r="X204" i="11"/>
  <c r="AF202" i="11"/>
  <c r="AF206" i="11"/>
  <c r="X212" i="11"/>
  <c r="AF217" i="11"/>
  <c r="AF224" i="11"/>
  <c r="AF228" i="11"/>
  <c r="X234" i="11"/>
  <c r="X231" i="11"/>
  <c r="Y197" i="11"/>
  <c r="Y223" i="11"/>
  <c r="S241" i="11"/>
  <c r="AA249" i="11"/>
  <c r="AE198" i="11"/>
  <c r="W204" i="11"/>
  <c r="W208" i="11"/>
  <c r="AE213" i="11"/>
  <c r="W219" i="11"/>
  <c r="W216" i="11"/>
  <c r="AE239" i="11"/>
  <c r="AF243" i="11"/>
  <c r="S204" i="11"/>
  <c r="S201" i="11"/>
  <c r="S216" i="11"/>
  <c r="AA224" i="11"/>
  <c r="S231" i="11"/>
  <c r="T242" i="11"/>
  <c r="U249" i="11"/>
  <c r="U246" i="11"/>
  <c r="AC251" i="11"/>
  <c r="Z197" i="11"/>
  <c r="Z208" i="11"/>
  <c r="Z221" i="11"/>
  <c r="AA236" i="11"/>
  <c r="U251" i="11"/>
  <c r="AD251" i="11"/>
  <c r="Y194" i="11"/>
  <c r="Y191" i="11"/>
  <c r="Y206" i="11"/>
  <c r="Y217" i="11"/>
  <c r="Z243" i="11"/>
  <c r="S246" i="11"/>
  <c r="AA251" i="11"/>
  <c r="X191" i="11"/>
  <c r="AF203" i="11"/>
  <c r="X209" i="11"/>
  <c r="X206" i="11"/>
  <c r="X239" i="11"/>
  <c r="Z254" i="11"/>
  <c r="W191" i="11"/>
  <c r="W198" i="11"/>
  <c r="W206" i="11"/>
  <c r="W213" i="11"/>
  <c r="AE229" i="11"/>
  <c r="AE233" i="11"/>
  <c r="W239" i="11"/>
  <c r="X236" i="11"/>
  <c r="AF244" i="11"/>
  <c r="Z201" i="11"/>
  <c r="Z216" i="11"/>
  <c r="S244" i="11"/>
  <c r="AA242" i="11"/>
  <c r="V191" i="11"/>
  <c r="AD199" i="11"/>
  <c r="AD196" i="11"/>
  <c r="AD207" i="11"/>
  <c r="V206" i="11"/>
  <c r="V217" i="11"/>
  <c r="V224" i="11"/>
  <c r="V221" i="11"/>
  <c r="V232" i="11"/>
  <c r="AE244" i="11"/>
  <c r="W243" i="11"/>
  <c r="X146" i="11"/>
  <c r="X153" i="11"/>
  <c r="AD148" i="11"/>
  <c r="AC133" i="11"/>
  <c r="U139" i="11"/>
  <c r="AC137" i="11"/>
  <c r="W147" i="11"/>
  <c r="AE152" i="11"/>
  <c r="T139" i="11"/>
  <c r="T136" i="11"/>
  <c r="V151" i="11"/>
  <c r="Y137" i="11"/>
  <c r="AA152" i="11"/>
  <c r="S151" i="11"/>
  <c r="AF134" i="11"/>
  <c r="AF149" i="11"/>
  <c r="Z152" i="11"/>
  <c r="AE138" i="11"/>
  <c r="AE149" i="11"/>
  <c r="U147" i="11"/>
  <c r="S139" i="11"/>
  <c r="U154" i="11"/>
  <c r="S137" i="11"/>
  <c r="S141" i="11"/>
  <c r="AC146" i="11"/>
  <c r="T154" i="11"/>
  <c r="Z134" i="11"/>
  <c r="S136" i="11"/>
  <c r="S148" i="11"/>
  <c r="AF139" i="11"/>
  <c r="AF143" i="11"/>
  <c r="AE84" i="11"/>
  <c r="AE81" i="11"/>
  <c r="AE88" i="11"/>
  <c r="W94" i="11"/>
  <c r="AE99" i="11"/>
  <c r="W98" i="11"/>
  <c r="W109" i="11"/>
  <c r="W81" i="11"/>
  <c r="Z118" i="11"/>
  <c r="Z129" i="11"/>
  <c r="Z126" i="11"/>
  <c r="T84" i="11"/>
  <c r="T81" i="11"/>
  <c r="T96" i="11"/>
  <c r="AB116" i="11"/>
  <c r="T129" i="11"/>
  <c r="AB127" i="11"/>
  <c r="T126" i="11"/>
  <c r="U84" i="11"/>
  <c r="U92" i="11"/>
  <c r="U107" i="11"/>
  <c r="U129" i="11"/>
  <c r="AB89" i="11"/>
  <c r="AB101" i="11"/>
  <c r="S81" i="11"/>
  <c r="S88" i="11"/>
  <c r="S99" i="11"/>
  <c r="AA97" i="11"/>
  <c r="AA104" i="11"/>
  <c r="AC82" i="11"/>
  <c r="AD12" i="11"/>
  <c r="V18" i="11"/>
  <c r="V22" i="11"/>
  <c r="AD31" i="11"/>
  <c r="AD38" i="11"/>
  <c r="AE53" i="11"/>
  <c r="W63" i="11"/>
  <c r="W74" i="11"/>
  <c r="AE72" i="11"/>
  <c r="AE79" i="11"/>
  <c r="AE76" i="11"/>
  <c r="AC19" i="11"/>
  <c r="AC16" i="11"/>
  <c r="U26" i="11"/>
  <c r="U33" i="11"/>
  <c r="U37" i="11"/>
  <c r="V48" i="11"/>
  <c r="V67" i="11"/>
  <c r="V78" i="11"/>
  <c r="AD76" i="11"/>
  <c r="U42" i="11"/>
  <c r="AE69" i="11"/>
  <c r="AE77" i="11"/>
  <c r="AB13" i="11"/>
  <c r="T19" i="11"/>
  <c r="AB17" i="11"/>
  <c r="T16" i="11"/>
  <c r="AB24" i="11"/>
  <c r="AB21" i="11"/>
  <c r="AB28" i="11"/>
  <c r="T34" i="11"/>
  <c r="AB32" i="11"/>
  <c r="T31" i="11"/>
  <c r="U46" i="11"/>
  <c r="U57" i="11"/>
  <c r="AC62" i="11"/>
  <c r="AC69" i="11"/>
  <c r="AC66" i="11"/>
  <c r="AC73" i="11"/>
  <c r="U76" i="11"/>
  <c r="AA17" i="11"/>
  <c r="AA28" i="11"/>
  <c r="AB47" i="11"/>
  <c r="AB69" i="11"/>
  <c r="T72" i="11"/>
  <c r="Y13" i="11"/>
  <c r="Y17" i="11"/>
  <c r="Z54" i="11"/>
  <c r="Z69" i="11"/>
  <c r="AB43" i="11"/>
  <c r="AA13" i="11"/>
  <c r="S16" i="11"/>
  <c r="S31" i="11"/>
  <c r="AA39" i="11"/>
  <c r="AA43" i="11"/>
  <c r="T57" i="11"/>
  <c r="T61" i="11"/>
  <c r="T79" i="11"/>
  <c r="Z13" i="11"/>
  <c r="Z17" i="11"/>
  <c r="Z43" i="11"/>
  <c r="S46" i="11"/>
  <c r="AA58" i="11"/>
  <c r="AA69" i="11"/>
  <c r="Y36" i="11"/>
  <c r="AF11" i="11"/>
  <c r="AF18" i="11"/>
  <c r="X17" i="11"/>
  <c r="X24" i="11"/>
  <c r="AF29" i="11"/>
  <c r="X28" i="11"/>
  <c r="AF33" i="11"/>
  <c r="X32" i="11"/>
  <c r="X39" i="11"/>
  <c r="X43" i="11"/>
  <c r="AF41" i="11"/>
  <c r="Y47" i="11"/>
  <c r="Y58" i="11"/>
  <c r="Y73" i="11"/>
  <c r="S21" i="11"/>
  <c r="S28" i="11"/>
  <c r="S32" i="11"/>
  <c r="T51" i="11"/>
  <c r="T69" i="11"/>
  <c r="T66" i="11"/>
  <c r="AB78" i="11"/>
  <c r="T77" i="11"/>
  <c r="S24" i="11"/>
  <c r="AA33" i="11"/>
  <c r="Z18" i="11"/>
  <c r="Z33" i="11"/>
  <c r="Z37" i="11"/>
  <c r="Z44" i="11"/>
  <c r="S51" i="11"/>
  <c r="S69" i="11"/>
  <c r="AA67" i="11"/>
  <c r="AB74" i="11"/>
  <c r="Y11" i="11"/>
  <c r="Y29" i="11"/>
  <c r="Z48" i="11"/>
  <c r="Z67" i="11"/>
  <c r="X41" i="11"/>
  <c r="W29" i="11"/>
  <c r="W14" i="11"/>
  <c r="W33" i="11"/>
  <c r="AE31" i="11"/>
  <c r="AF64" i="11"/>
  <c r="X71" i="11"/>
  <c r="AF79" i="11"/>
  <c r="AF76" i="11"/>
  <c r="X114" i="11"/>
  <c r="AD81" i="11"/>
  <c r="AD92" i="11"/>
  <c r="AE118" i="11"/>
  <c r="AC81" i="11"/>
  <c r="U91" i="11"/>
  <c r="U109" i="11"/>
  <c r="AC107" i="11"/>
  <c r="U106" i="11"/>
  <c r="AD118" i="11"/>
  <c r="V117" i="11"/>
  <c r="V121" i="11"/>
  <c r="V128" i="11"/>
  <c r="V83" i="11"/>
  <c r="V91" i="11"/>
  <c r="V98" i="11"/>
  <c r="AD103" i="11"/>
  <c r="V109" i="11"/>
  <c r="T83" i="11"/>
  <c r="T94" i="11"/>
  <c r="T91" i="11"/>
  <c r="T98" i="11"/>
  <c r="T109" i="11"/>
  <c r="AB107" i="11"/>
  <c r="T106" i="11"/>
  <c r="AC111" i="11"/>
  <c r="U124" i="11"/>
  <c r="AC122" i="11"/>
  <c r="U121" i="11"/>
  <c r="AC129" i="11"/>
  <c r="U128" i="11"/>
  <c r="AE122" i="11"/>
  <c r="S91" i="11"/>
  <c r="AA99" i="11"/>
  <c r="S98" i="11"/>
  <c r="S102" i="11"/>
  <c r="S109" i="11"/>
  <c r="S106" i="11"/>
  <c r="AB111" i="11"/>
  <c r="T124" i="11"/>
  <c r="AB122" i="11"/>
  <c r="T121" i="11"/>
  <c r="AB129" i="11"/>
  <c r="Z81" i="11"/>
  <c r="Z92" i="11"/>
  <c r="Z99" i="11"/>
  <c r="AA111" i="11"/>
  <c r="AA118" i="11"/>
  <c r="S124" i="11"/>
  <c r="S121" i="11"/>
  <c r="X84" i="11"/>
  <c r="AF97" i="11"/>
  <c r="AF104" i="11"/>
  <c r="AF101" i="11"/>
  <c r="W84" i="11"/>
  <c r="AF112" i="11"/>
  <c r="X111" i="11"/>
  <c r="X129" i="11"/>
  <c r="Z82" i="11"/>
  <c r="Z101" i="11"/>
  <c r="S114" i="11"/>
  <c r="S111" i="11"/>
  <c r="AA119" i="11"/>
  <c r="AA123" i="11"/>
  <c r="S126" i="11"/>
  <c r="Y89" i="11"/>
  <c r="Y101" i="11"/>
  <c r="Z119" i="11"/>
  <c r="Z127" i="11"/>
  <c r="AF83" i="11"/>
  <c r="X104" i="11"/>
  <c r="Y119" i="11"/>
  <c r="AE83" i="11"/>
  <c r="W89" i="11"/>
  <c r="AE94" i="11"/>
  <c r="W93" i="11"/>
  <c r="X112" i="11"/>
  <c r="X119" i="11"/>
  <c r="X123" i="11"/>
  <c r="AF128" i="11"/>
  <c r="S154" i="11"/>
  <c r="V174" i="11"/>
  <c r="S239" i="11"/>
  <c r="AB226" i="11"/>
  <c r="AB178" i="11"/>
  <c r="AB176" i="11"/>
  <c r="AB161" i="11"/>
  <c r="S84" i="11"/>
  <c r="AB121" i="11"/>
  <c r="AB51" i="11"/>
  <c r="AB66" i="11"/>
  <c r="AF178" i="11"/>
  <c r="T178" i="11"/>
  <c r="W189" i="11"/>
  <c r="V189" i="11"/>
  <c r="T174" i="11"/>
  <c r="AB146" i="11"/>
  <c r="Z138" i="11"/>
  <c r="Z141" i="11"/>
  <c r="AE142" i="11"/>
  <c r="X149" i="11"/>
  <c r="V142" i="11"/>
  <c r="V152" i="11"/>
  <c r="AF133" i="11"/>
  <c r="AA154" i="11"/>
  <c r="AA149" i="11"/>
  <c r="T149" i="11"/>
  <c r="AF144" i="11"/>
  <c r="AC151" i="11"/>
  <c r="AD131" i="11"/>
  <c r="AC136" i="11"/>
  <c r="AD143" i="11"/>
  <c r="W132" i="11"/>
  <c r="V131" i="11"/>
  <c r="T151" i="11"/>
  <c r="Y133" i="11"/>
  <c r="Z132" i="11"/>
  <c r="AA137" i="11"/>
  <c r="AB144" i="11"/>
  <c r="T144" i="11"/>
  <c r="V141" i="11"/>
  <c r="Z151" i="11"/>
  <c r="U131" i="11"/>
  <c r="AA146" i="11"/>
  <c r="Z131" i="11"/>
  <c r="AF148" i="11"/>
  <c r="W133" i="11"/>
  <c r="Y132" i="11"/>
  <c r="Y138" i="11"/>
  <c r="AB149" i="11"/>
  <c r="AE151" i="11"/>
  <c r="W151" i="11"/>
  <c r="X151" i="11"/>
  <c r="AF131" i="11"/>
  <c r="AA141" i="11"/>
  <c r="AC132" i="11"/>
  <c r="AF136" i="11"/>
  <c r="X142" i="11"/>
  <c r="W152" i="11"/>
  <c r="AC134" i="11"/>
  <c r="U134" i="11"/>
  <c r="AD132" i="11"/>
  <c r="AA138" i="11"/>
  <c r="AB137" i="11"/>
  <c r="U137" i="11"/>
  <c r="AD136" i="11"/>
  <c r="W144" i="11"/>
  <c r="X143" i="11"/>
  <c r="AD149" i="11"/>
  <c r="W149" i="11"/>
  <c r="AE148" i="11"/>
  <c r="Y146" i="11"/>
  <c r="AA134" i="11"/>
  <c r="S134" i="11"/>
  <c r="AB133" i="11"/>
  <c r="U144" i="11"/>
  <c r="Y141" i="11"/>
  <c r="T133" i="11"/>
  <c r="AA144" i="11"/>
  <c r="T143" i="11"/>
  <c r="W141" i="11"/>
  <c r="S149" i="11"/>
  <c r="AD153" i="11"/>
  <c r="S133" i="11"/>
  <c r="Z144" i="11"/>
  <c r="AA143" i="11"/>
  <c r="AD141" i="11"/>
  <c r="Z149" i="11"/>
  <c r="T148" i="11"/>
  <c r="T152" i="11"/>
  <c r="AB151" i="11"/>
  <c r="V146" i="11"/>
  <c r="AB131" i="11"/>
  <c r="AC138" i="11"/>
  <c r="U138" i="11"/>
  <c r="W137" i="11"/>
  <c r="AC141" i="11"/>
  <c r="Z148" i="11"/>
  <c r="S153" i="11"/>
  <c r="AA151" i="11"/>
  <c r="AF188" i="11"/>
  <c r="AD244" i="11"/>
  <c r="AA84" i="11"/>
  <c r="AE176" i="11"/>
  <c r="Z178" i="11"/>
  <c r="S176" i="11"/>
  <c r="U173" i="11"/>
  <c r="Z189" i="11"/>
  <c r="AE173" i="11"/>
  <c r="T191" i="11"/>
  <c r="AC211" i="11"/>
  <c r="Y199" i="11"/>
  <c r="Y238" i="11"/>
  <c r="AB247" i="11"/>
  <c r="V251" i="11"/>
  <c r="Z229" i="11"/>
  <c r="X214" i="11"/>
  <c r="AF226" i="11"/>
  <c r="T233" i="11"/>
  <c r="AD192" i="11"/>
  <c r="X192" i="11"/>
  <c r="Y214" i="11"/>
  <c r="X211" i="11"/>
  <c r="Y224" i="11"/>
  <c r="S229" i="11"/>
  <c r="AA228" i="11"/>
  <c r="AB227" i="11"/>
  <c r="AD232" i="11"/>
  <c r="W232" i="11"/>
  <c r="AF237" i="11"/>
  <c r="AA247" i="11"/>
  <c r="T252" i="11"/>
  <c r="AC252" i="11"/>
  <c r="Y212" i="11"/>
  <c r="V202" i="11"/>
  <c r="AE194" i="11"/>
  <c r="Y196" i="11"/>
  <c r="S218" i="11"/>
  <c r="X203" i="11"/>
  <c r="T199" i="11"/>
  <c r="V231" i="11"/>
  <c r="AF236" i="11"/>
  <c r="Y247" i="11"/>
  <c r="W192" i="11"/>
  <c r="Z252" i="11"/>
  <c r="S252" i="11"/>
  <c r="AF253" i="11"/>
  <c r="X193" i="11"/>
  <c r="S212" i="11"/>
  <c r="AC241" i="11"/>
  <c r="W246" i="11"/>
  <c r="Y251" i="11"/>
  <c r="AE201" i="11"/>
  <c r="T201" i="11"/>
  <c r="AF209" i="11"/>
  <c r="AE209" i="11"/>
  <c r="T206" i="11"/>
  <c r="AE199" i="11"/>
  <c r="T198" i="11"/>
  <c r="AD203" i="11"/>
  <c r="AF216" i="11"/>
  <c r="S222" i="11"/>
  <c r="T194" i="11"/>
  <c r="AB193" i="11"/>
  <c r="U193" i="11"/>
  <c r="Z198" i="11"/>
  <c r="AA198" i="11"/>
  <c r="S197" i="11"/>
  <c r="U203" i="11"/>
  <c r="AF208" i="11"/>
  <c r="Z206" i="11"/>
  <c r="AC213" i="11"/>
  <c r="U213" i="11"/>
  <c r="V211" i="11"/>
  <c r="Y228" i="11"/>
  <c r="AC231" i="11"/>
  <c r="Y236" i="11"/>
  <c r="Y243" i="11"/>
  <c r="Z241" i="11"/>
  <c r="AA241" i="11"/>
  <c r="AF246" i="11"/>
  <c r="Y254" i="11"/>
  <c r="AB251" i="11"/>
  <c r="X222" i="11"/>
  <c r="AB198" i="11"/>
  <c r="AA192" i="11"/>
  <c r="AB199" i="11"/>
  <c r="X198" i="11"/>
  <c r="AF196" i="11"/>
  <c r="AE207" i="11"/>
  <c r="T211" i="11"/>
  <c r="V223" i="11"/>
  <c r="AD229" i="11"/>
  <c r="AE228" i="11"/>
  <c r="AB231" i="11"/>
  <c r="AD243" i="11"/>
  <c r="AD241" i="11"/>
  <c r="AF241" i="11"/>
  <c r="AD252" i="11"/>
  <c r="X194" i="11"/>
  <c r="AF193" i="11"/>
  <c r="V198" i="11"/>
  <c r="AE204" i="11"/>
  <c r="Z211" i="11"/>
  <c r="AA223" i="11"/>
  <c r="AC221" i="11"/>
  <c r="AF233" i="11"/>
  <c r="X232" i="11"/>
  <c r="Y231" i="11"/>
  <c r="T237" i="11"/>
  <c r="AE241" i="11"/>
  <c r="X248" i="11"/>
  <c r="T246" i="11"/>
  <c r="AB254" i="11"/>
  <c r="AE251" i="11"/>
  <c r="W194" i="11"/>
  <c r="S209" i="11"/>
  <c r="AA208" i="11"/>
  <c r="T208" i="11"/>
  <c r="AE214" i="11"/>
  <c r="S223" i="11"/>
  <c r="X208" i="11"/>
  <c r="X207" i="11"/>
  <c r="W193" i="11"/>
  <c r="U199" i="11"/>
  <c r="AB196" i="11"/>
  <c r="U196" i="11"/>
  <c r="U201" i="11"/>
  <c r="AF207" i="11"/>
  <c r="Z213" i="11"/>
  <c r="AB212" i="11"/>
  <c r="V219" i="11"/>
  <c r="AE217" i="11"/>
  <c r="Y216" i="11"/>
  <c r="Z224" i="11"/>
  <c r="AB223" i="11"/>
  <c r="U222" i="11"/>
  <c r="V234" i="11"/>
  <c r="Z238" i="11"/>
  <c r="AB242" i="11"/>
  <c r="W249" i="11"/>
  <c r="AB246" i="11"/>
  <c r="U254" i="11"/>
  <c r="AC254" i="11"/>
  <c r="Y253" i="11"/>
  <c r="W209" i="11"/>
  <c r="AF248" i="11"/>
  <c r="AF247" i="11"/>
  <c r="Z199" i="11"/>
  <c r="AE203" i="11"/>
  <c r="AC209" i="11"/>
  <c r="V222" i="11"/>
  <c r="Z228" i="11"/>
  <c r="AB236" i="11"/>
  <c r="AD248" i="11"/>
  <c r="W226" i="11"/>
  <c r="W254" i="11"/>
  <c r="AF252" i="11"/>
  <c r="S196" i="11"/>
  <c r="Z202" i="11"/>
  <c r="U209" i="11"/>
  <c r="AC208" i="11"/>
  <c r="AF214" i="11"/>
  <c r="V213" i="11"/>
  <c r="X213" i="11"/>
  <c r="T218" i="11"/>
  <c r="Z222" i="11"/>
  <c r="V229" i="11"/>
  <c r="Y227" i="11"/>
  <c r="AA227" i="11"/>
  <c r="AA234" i="11"/>
  <c r="AE237" i="11"/>
  <c r="AB249" i="11"/>
  <c r="U248" i="11"/>
  <c r="AC247" i="11"/>
  <c r="W247" i="11"/>
  <c r="Z246" i="11"/>
  <c r="AA246" i="11"/>
  <c r="W252" i="11"/>
  <c r="S191" i="11"/>
  <c r="S199" i="11"/>
  <c r="U198" i="11"/>
  <c r="AD197" i="11"/>
  <c r="AC204" i="11"/>
  <c r="V203" i="11"/>
  <c r="AB208" i="11"/>
  <c r="AB213" i="11"/>
  <c r="Y211" i="11"/>
  <c r="S219" i="11"/>
  <c r="AA218" i="11"/>
  <c r="U217" i="11"/>
  <c r="AE223" i="11"/>
  <c r="X223" i="11"/>
  <c r="AF222" i="11"/>
  <c r="AC229" i="11"/>
  <c r="U229" i="11"/>
  <c r="AD228" i="11"/>
  <c r="X227" i="11"/>
  <c r="V238" i="11"/>
  <c r="AD238" i="11"/>
  <c r="X237" i="11"/>
  <c r="T249" i="11"/>
  <c r="AA254" i="11"/>
  <c r="Y249" i="11"/>
  <c r="W196" i="11"/>
  <c r="AC197" i="11"/>
  <c r="Z196" i="11"/>
  <c r="AC202" i="11"/>
  <c r="U202" i="11"/>
  <c r="W223" i="11"/>
  <c r="AB229" i="11"/>
  <c r="T229" i="11"/>
  <c r="V228" i="11"/>
  <c r="W227" i="11"/>
  <c r="Y226" i="11"/>
  <c r="Y234" i="11"/>
  <c r="AC238" i="11"/>
  <c r="U238" i="11"/>
  <c r="W237" i="11"/>
  <c r="AA244" i="11"/>
  <c r="Y242" i="11"/>
  <c r="AA248" i="11"/>
  <c r="S249" i="11"/>
  <c r="Z253" i="11"/>
  <c r="U253" i="11"/>
  <c r="X251" i="11"/>
  <c r="Z239" i="11"/>
  <c r="W241" i="11"/>
  <c r="AC199" i="11"/>
  <c r="S203" i="11"/>
  <c r="T202" i="11"/>
  <c r="W201" i="11"/>
  <c r="X201" i="11"/>
  <c r="Y209" i="11"/>
  <c r="S207" i="11"/>
  <c r="AA207" i="11"/>
  <c r="AD214" i="11"/>
  <c r="T213" i="11"/>
  <c r="W211" i="11"/>
  <c r="Y218" i="11"/>
  <c r="AA216" i="11"/>
  <c r="T217" i="11"/>
  <c r="AB216" i="11"/>
  <c r="U224" i="11"/>
  <c r="AC223" i="11"/>
  <c r="Y221" i="11"/>
  <c r="AC228" i="11"/>
  <c r="Z231" i="11"/>
  <c r="AB238" i="11"/>
  <c r="AC243" i="11"/>
  <c r="W242" i="11"/>
  <c r="X241" i="11"/>
  <c r="Z249" i="11"/>
  <c r="AE246" i="11"/>
  <c r="W251" i="11"/>
  <c r="Y222" i="11"/>
  <c r="AC194" i="11"/>
  <c r="V194" i="11"/>
  <c r="Z194" i="11"/>
  <c r="AB192" i="11"/>
  <c r="AE192" i="11"/>
  <c r="AB197" i="11"/>
  <c r="W197" i="11"/>
  <c r="AA196" i="11"/>
  <c r="Z203" i="11"/>
  <c r="T203" i="11"/>
  <c r="W202" i="11"/>
  <c r="AA209" i="11"/>
  <c r="AE208" i="11"/>
  <c r="S208" i="11"/>
  <c r="AD206" i="11"/>
  <c r="AC214" i="11"/>
  <c r="AA213" i="11"/>
  <c r="AE212" i="11"/>
  <c r="W212" i="11"/>
  <c r="AA211" i="11"/>
  <c r="AD211" i="11"/>
  <c r="AD219" i="11"/>
  <c r="AF218" i="11"/>
  <c r="AE224" i="11"/>
  <c r="S224" i="11"/>
  <c r="AE222" i="11"/>
  <c r="X221" i="11"/>
  <c r="AA229" i="11"/>
  <c r="U228" i="11"/>
  <c r="AD227" i="11"/>
  <c r="V227" i="11"/>
  <c r="AC234" i="11"/>
  <c r="AC232" i="11"/>
  <c r="AE231" i="11"/>
  <c r="AB239" i="11"/>
  <c r="V239" i="11"/>
  <c r="AE238" i="11"/>
  <c r="T238" i="11"/>
  <c r="Z236" i="11"/>
  <c r="AC244" i="11"/>
  <c r="AB244" i="11"/>
  <c r="Z242" i="11"/>
  <c r="S242" i="11"/>
  <c r="AC242" i="11"/>
  <c r="Y241" i="11"/>
  <c r="Y248" i="11"/>
  <c r="AB248" i="11"/>
  <c r="AD254" i="11"/>
  <c r="Z251" i="11"/>
  <c r="X202" i="11"/>
  <c r="AB194" i="11"/>
  <c r="Y193" i="11"/>
  <c r="S193" i="11"/>
  <c r="AD191" i="11"/>
  <c r="V199" i="11"/>
  <c r="AF199" i="11"/>
  <c r="V197" i="11"/>
  <c r="T196" i="11"/>
  <c r="AC196" i="11"/>
  <c r="Y204" i="11"/>
  <c r="AB201" i="11"/>
  <c r="AD201" i="11"/>
  <c r="V201" i="11"/>
  <c r="AD208" i="11"/>
  <c r="Z207" i="11"/>
  <c r="AD213" i="11"/>
  <c r="AC219" i="11"/>
  <c r="AE218" i="11"/>
  <c r="AA217" i="11"/>
  <c r="S217" i="11"/>
  <c r="AD222" i="11"/>
  <c r="W221" i="11"/>
  <c r="T228" i="11"/>
  <c r="AC227" i="11"/>
  <c r="AE227" i="11"/>
  <c r="W234" i="11"/>
  <c r="AB232" i="11"/>
  <c r="U232" i="11"/>
  <c r="AD231" i="11"/>
  <c r="W231" i="11"/>
  <c r="AB237" i="11"/>
  <c r="AE236" i="11"/>
  <c r="AA243" i="11"/>
  <c r="AF242" i="11"/>
  <c r="AB241" i="11"/>
  <c r="V242" i="11"/>
  <c r="AF249" i="11"/>
  <c r="AD249" i="11"/>
  <c r="AA253" i="11"/>
  <c r="T254" i="11"/>
  <c r="Y252" i="11"/>
  <c r="AA194" i="11"/>
  <c r="AE196" i="11"/>
  <c r="AB204" i="11"/>
  <c r="Z209" i="11"/>
  <c r="T209" i="11"/>
  <c r="Y208" i="11"/>
  <c r="AB214" i="11"/>
  <c r="Y213" i="11"/>
  <c r="AC212" i="11"/>
  <c r="V212" i="11"/>
  <c r="Z218" i="11"/>
  <c r="AC216" i="11"/>
  <c r="U223" i="11"/>
  <c r="AB221" i="11"/>
  <c r="AF229" i="11"/>
  <c r="AD226" i="11"/>
  <c r="AB234" i="11"/>
  <c r="AF231" i="11"/>
  <c r="AF239" i="11"/>
  <c r="AA239" i="11"/>
  <c r="U239" i="11"/>
  <c r="AA237" i="11"/>
  <c r="AD236" i="11"/>
  <c r="U242" i="11"/>
  <c r="AE249" i="11"/>
  <c r="AC248" i="11"/>
  <c r="S254" i="11"/>
  <c r="V247" i="11"/>
  <c r="AD194" i="11"/>
  <c r="Y192" i="11"/>
  <c r="AC191" i="11"/>
  <c r="U191" i="11"/>
  <c r="AE197" i="11"/>
  <c r="AA204" i="11"/>
  <c r="U204" i="11"/>
  <c r="AF201" i="11"/>
  <c r="V209" i="11"/>
  <c r="AB206" i="11"/>
  <c r="AF213" i="11"/>
  <c r="AF212" i="11"/>
  <c r="AC218" i="11"/>
  <c r="V218" i="11"/>
  <c r="Z223" i="11"/>
  <c r="T224" i="11"/>
  <c r="AA221" i="11"/>
  <c r="Y229" i="11"/>
  <c r="X228" i="11"/>
  <c r="U234" i="11"/>
  <c r="AD233" i="11"/>
  <c r="Z232" i="11"/>
  <c r="S232" i="11"/>
  <c r="X238" i="11"/>
  <c r="AE243" i="11"/>
  <c r="U243" i="11"/>
  <c r="AD242" i="11"/>
  <c r="X243" i="11"/>
  <c r="V248" i="11"/>
  <c r="AE247" i="11"/>
  <c r="T248" i="11"/>
  <c r="AE253" i="11"/>
  <c r="AC253" i="11"/>
  <c r="S221" i="11"/>
  <c r="AC193" i="11"/>
  <c r="AF192" i="11"/>
  <c r="AD198" i="11"/>
  <c r="Y198" i="11"/>
  <c r="X197" i="11"/>
  <c r="AA203" i="11"/>
  <c r="Y202" i="11"/>
  <c r="AA201" i="11"/>
  <c r="W207" i="11"/>
  <c r="V214" i="11"/>
  <c r="AE211" i="11"/>
  <c r="Z219" i="11"/>
  <c r="T219" i="11"/>
  <c r="AB219" i="11"/>
  <c r="U218" i="11"/>
  <c r="AC224" i="11"/>
  <c r="W224" i="11"/>
  <c r="AB222" i="11"/>
  <c r="AF221" i="11"/>
  <c r="W228" i="11"/>
  <c r="Z227" i="11"/>
  <c r="Y232" i="11"/>
  <c r="Y239" i="11"/>
  <c r="S237" i="11"/>
  <c r="W236" i="11"/>
  <c r="Z244" i="11"/>
  <c r="U244" i="11"/>
  <c r="T243" i="11"/>
  <c r="S247" i="11"/>
  <c r="X247" i="11"/>
  <c r="V254" i="11"/>
  <c r="AE254" i="11"/>
  <c r="AB252" i="11"/>
  <c r="V193" i="11"/>
  <c r="Z191" i="11"/>
  <c r="U206" i="11"/>
  <c r="Y219" i="11"/>
  <c r="AD218" i="11"/>
  <c r="W217" i="11"/>
  <c r="AA222" i="11"/>
  <c r="AE221" i="11"/>
  <c r="AB228" i="11"/>
  <c r="S227" i="11"/>
  <c r="Z234" i="11"/>
  <c r="S234" i="11"/>
  <c r="W233" i="11"/>
  <c r="AF232" i="11"/>
  <c r="AA231" i="11"/>
  <c r="AD239" i="11"/>
  <c r="V236" i="11"/>
  <c r="T244" i="11"/>
  <c r="AC249" i="11"/>
  <c r="V249" i="11"/>
  <c r="Y246" i="11"/>
  <c r="X253" i="11"/>
  <c r="W199" i="11"/>
  <c r="AC198" i="11"/>
  <c r="AC217" i="11"/>
  <c r="X216" i="11"/>
  <c r="Z248" i="11"/>
  <c r="V246" i="11"/>
  <c r="V253" i="11"/>
  <c r="X196" i="11"/>
  <c r="AF211" i="11"/>
  <c r="AF219" i="11"/>
  <c r="W238" i="11"/>
  <c r="S238" i="11"/>
  <c r="AD237" i="11"/>
  <c r="Z237" i="11"/>
  <c r="V237" i="11"/>
  <c r="AD247" i="11"/>
  <c r="Z247" i="11"/>
  <c r="T197" i="11"/>
  <c r="X224" i="11"/>
  <c r="X246" i="11"/>
  <c r="X254" i="11"/>
  <c r="AD193" i="11"/>
  <c r="Z193" i="11"/>
  <c r="AE191" i="11"/>
  <c r="AA191" i="11"/>
  <c r="AF198" i="11"/>
  <c r="AC203" i="11"/>
  <c r="Y203" i="11"/>
  <c r="AE202" i="11"/>
  <c r="AA202" i="11"/>
  <c r="Y201" i="11"/>
  <c r="V208" i="11"/>
  <c r="AC207" i="11"/>
  <c r="Y207" i="11"/>
  <c r="AE206" i="11"/>
  <c r="AA206" i="11"/>
  <c r="AD212" i="11"/>
  <c r="Z212" i="11"/>
  <c r="AB211" i="11"/>
  <c r="AB218" i="11"/>
  <c r="AD217" i="11"/>
  <c r="Z217" i="11"/>
  <c r="T216" i="11"/>
  <c r="T223" i="11"/>
  <c r="AE226" i="11"/>
  <c r="AA226" i="11"/>
  <c r="V233" i="11"/>
  <c r="X242" i="11"/>
  <c r="V241" i="11"/>
  <c r="W248" i="11"/>
  <c r="S248" i="11"/>
  <c r="T253" i="11"/>
  <c r="V252" i="11"/>
  <c r="U197" i="11"/>
  <c r="AD204" i="11"/>
  <c r="Z204" i="11"/>
  <c r="AB203" i="11"/>
  <c r="AB207" i="11"/>
  <c r="U241" i="11"/>
  <c r="W253" i="11"/>
  <c r="S253" i="11"/>
  <c r="U252" i="11"/>
  <c r="AB243" i="11"/>
  <c r="X217" i="11"/>
  <c r="AE232" i="11"/>
  <c r="AA232" i="11"/>
  <c r="V134" i="11"/>
  <c r="AF151" i="11"/>
  <c r="AD152" i="11"/>
  <c r="Y152" i="11"/>
  <c r="U153" i="11"/>
  <c r="AC149" i="11"/>
  <c r="X144" i="11"/>
  <c r="V133" i="11"/>
  <c r="AF132" i="11"/>
  <c r="X131" i="11"/>
  <c r="W138" i="11"/>
  <c r="Z137" i="11"/>
  <c r="T137" i="11"/>
  <c r="W136" i="11"/>
  <c r="AA142" i="11"/>
  <c r="U143" i="11"/>
  <c r="AE134" i="11"/>
  <c r="Y134" i="11"/>
  <c r="AA133" i="11"/>
  <c r="U133" i="11"/>
  <c r="AE139" i="11"/>
  <c r="AB139" i="11"/>
  <c r="U136" i="11"/>
  <c r="X141" i="11"/>
  <c r="V149" i="11"/>
  <c r="U149" i="11"/>
  <c r="AB154" i="11"/>
  <c r="AB152" i="11"/>
  <c r="Y144" i="11"/>
  <c r="X134" i="11"/>
  <c r="Z133" i="11"/>
  <c r="X133" i="11"/>
  <c r="AD137" i="11"/>
  <c r="X137" i="11"/>
  <c r="V144" i="11"/>
  <c r="Y143" i="11"/>
  <c r="S142" i="11"/>
  <c r="AB142" i="11"/>
  <c r="X148" i="11"/>
  <c r="W146" i="11"/>
  <c r="AE154" i="11"/>
  <c r="AA153" i="11"/>
  <c r="AD151" i="11"/>
  <c r="AE144" i="11"/>
  <c r="S144" i="11"/>
  <c r="AA148" i="11"/>
  <c r="S147" i="11"/>
  <c r="W134" i="11"/>
  <c r="AC144" i="11"/>
  <c r="Z146" i="11"/>
  <c r="AD146" i="11"/>
  <c r="T153" i="11"/>
  <c r="U151" i="11"/>
  <c r="AE133" i="11"/>
  <c r="AA132" i="11"/>
  <c r="AC139" i="11"/>
  <c r="AF138" i="11"/>
  <c r="S138" i="11"/>
  <c r="V138" i="11"/>
  <c r="Y136" i="11"/>
  <c r="Y149" i="11"/>
  <c r="AB148" i="11"/>
  <c r="W154" i="11"/>
  <c r="AF154" i="11"/>
  <c r="Z153" i="11"/>
  <c r="AC152" i="11"/>
  <c r="AF152" i="11"/>
  <c r="Y151" i="11"/>
  <c r="AB134" i="11"/>
  <c r="AB132" i="11"/>
  <c r="AE132" i="11"/>
  <c r="S132" i="11"/>
  <c r="V139" i="11"/>
  <c r="AE136" i="11"/>
  <c r="AC143" i="11"/>
  <c r="W142" i="11"/>
  <c r="AF142" i="11"/>
  <c r="T141" i="11"/>
  <c r="V147" i="11"/>
  <c r="AE147" i="11"/>
  <c r="AC154" i="11"/>
  <c r="U152" i="11"/>
  <c r="S152" i="11"/>
  <c r="V154" i="11"/>
  <c r="AC153" i="11"/>
  <c r="Y153" i="11"/>
  <c r="Y131" i="11"/>
  <c r="U132" i="11"/>
  <c r="AD139" i="11"/>
  <c r="Z139" i="11"/>
  <c r="T138" i="11"/>
  <c r="W143" i="11"/>
  <c r="S143" i="11"/>
  <c r="AD142" i="11"/>
  <c r="Z142" i="11"/>
  <c r="V148" i="11"/>
  <c r="AC147" i="11"/>
  <c r="AD154" i="11"/>
  <c r="Z154" i="11"/>
  <c r="W131" i="11"/>
  <c r="S131" i="11"/>
  <c r="AB138" i="11"/>
  <c r="V137" i="11"/>
  <c r="U142" i="11"/>
  <c r="AF141" i="11"/>
  <c r="AB141" i="11"/>
  <c r="X147" i="11"/>
  <c r="T147" i="11"/>
  <c r="AE146" i="11"/>
  <c r="AF153" i="11"/>
  <c r="AB153" i="11"/>
  <c r="X132" i="11"/>
  <c r="T132" i="11"/>
  <c r="AE131" i="11"/>
  <c r="AA131" i="11"/>
  <c r="V143" i="11"/>
  <c r="AC142" i="11"/>
  <c r="Y142" i="11"/>
  <c r="AC148" i="11"/>
  <c r="Y148" i="11"/>
  <c r="U148" i="11"/>
  <c r="AF147" i="11"/>
  <c r="AB147" i="11"/>
  <c r="AE137" i="11"/>
  <c r="X138" i="11"/>
  <c r="T87" i="11"/>
  <c r="AB86" i="11"/>
  <c r="AD126" i="11"/>
  <c r="V126" i="11"/>
  <c r="X127" i="11"/>
  <c r="U82" i="11"/>
  <c r="W121" i="11"/>
  <c r="S127" i="11"/>
  <c r="AA126" i="11"/>
  <c r="AD88" i="11"/>
  <c r="U81" i="11"/>
  <c r="AC87" i="11"/>
  <c r="W123" i="11"/>
  <c r="AE128" i="11"/>
  <c r="AE108" i="11"/>
  <c r="AD112" i="11"/>
  <c r="W104" i="11"/>
  <c r="AA89" i="11"/>
  <c r="W86" i="11"/>
  <c r="AC99" i="11"/>
  <c r="AE97" i="11"/>
  <c r="W99" i="11"/>
  <c r="T103" i="11"/>
  <c r="AD121" i="11"/>
  <c r="V129" i="11"/>
  <c r="AF91" i="11"/>
  <c r="AD119" i="11"/>
  <c r="AB103" i="11"/>
  <c r="V113" i="11"/>
  <c r="W117" i="11"/>
  <c r="AF126" i="11"/>
  <c r="X126" i="11"/>
  <c r="T114" i="11"/>
  <c r="AD116" i="11"/>
  <c r="V111" i="11"/>
  <c r="AC88" i="11"/>
  <c r="U88" i="11"/>
  <c r="V86" i="11"/>
  <c r="S117" i="11"/>
  <c r="AB126" i="11"/>
  <c r="AB81" i="11"/>
  <c r="T89" i="11"/>
  <c r="Z88" i="11"/>
  <c r="T92" i="11"/>
  <c r="U99" i="11"/>
  <c r="AF86" i="11"/>
  <c r="X86" i="11"/>
  <c r="AC102" i="11"/>
  <c r="Z114" i="11"/>
  <c r="AE126" i="11"/>
  <c r="W126" i="11"/>
  <c r="W106" i="11"/>
  <c r="AB119" i="11"/>
  <c r="V122" i="11"/>
  <c r="S103" i="11"/>
  <c r="AA102" i="11"/>
  <c r="AB109" i="11"/>
  <c r="AC108" i="11"/>
  <c r="AD114" i="11"/>
  <c r="X113" i="11"/>
  <c r="AC126" i="11"/>
  <c r="AB104" i="11"/>
  <c r="AD113" i="11"/>
  <c r="AF84" i="11"/>
  <c r="S94" i="11"/>
  <c r="AA93" i="11"/>
  <c r="AD98" i="11"/>
  <c r="AE102" i="11"/>
  <c r="W102" i="11"/>
  <c r="Y109" i="11"/>
  <c r="AA86" i="11"/>
  <c r="AA109" i="11"/>
  <c r="Z113" i="11"/>
  <c r="T112" i="11"/>
  <c r="V116" i="11"/>
  <c r="S101" i="11"/>
  <c r="AF81" i="11"/>
  <c r="X88" i="11"/>
  <c r="V97" i="11"/>
  <c r="AE103" i="11"/>
  <c r="AE113" i="11"/>
  <c r="X98" i="11"/>
  <c r="AC84" i="11"/>
  <c r="AC94" i="11"/>
  <c r="AC118" i="11"/>
  <c r="X128" i="11"/>
  <c r="AA98" i="11"/>
  <c r="T97" i="11"/>
  <c r="U96" i="11"/>
  <c r="V102" i="11"/>
  <c r="AE109" i="11"/>
  <c r="V107" i="11"/>
  <c r="AD87" i="11"/>
  <c r="AE86" i="11"/>
  <c r="X91" i="11"/>
  <c r="W108" i="11"/>
  <c r="AE107" i="11"/>
  <c r="U113" i="11"/>
  <c r="W112" i="11"/>
  <c r="AF116" i="11"/>
  <c r="Z116" i="11"/>
  <c r="U112" i="11"/>
  <c r="AE91" i="11"/>
  <c r="W92" i="11"/>
  <c r="Y98" i="11"/>
  <c r="Z96" i="11"/>
  <c r="S104" i="11"/>
  <c r="AA103" i="11"/>
  <c r="T102" i="11"/>
  <c r="AC109" i="11"/>
  <c r="AA113" i="11"/>
  <c r="T113" i="11"/>
  <c r="X92" i="11"/>
  <c r="T88" i="11"/>
  <c r="W87" i="11"/>
  <c r="Z86" i="11"/>
  <c r="AA94" i="11"/>
  <c r="AC92" i="11"/>
  <c r="AD91" i="11"/>
  <c r="AE104" i="11"/>
  <c r="Z103" i="11"/>
  <c r="AB102" i="11"/>
  <c r="Z108" i="11"/>
  <c r="T107" i="11"/>
  <c r="S112" i="11"/>
  <c r="T111" i="11"/>
  <c r="AD111" i="11"/>
  <c r="AE117" i="11"/>
  <c r="X116" i="11"/>
  <c r="Z123" i="11"/>
  <c r="Y86" i="11"/>
  <c r="AB97" i="11"/>
  <c r="AB114" i="11"/>
  <c r="U111" i="11"/>
  <c r="Y83" i="11"/>
  <c r="AE89" i="11"/>
  <c r="U87" i="11"/>
  <c r="Y94" i="11"/>
  <c r="Z93" i="11"/>
  <c r="AF98" i="11"/>
  <c r="AC104" i="11"/>
  <c r="AC101" i="11"/>
  <c r="AD109" i="11"/>
  <c r="Y107" i="11"/>
  <c r="AA107" i="11"/>
  <c r="AA114" i="11"/>
  <c r="Z111" i="11"/>
  <c r="AC117" i="11"/>
  <c r="U117" i="11"/>
  <c r="AF122" i="11"/>
  <c r="Y123" i="11"/>
  <c r="S129" i="11"/>
  <c r="U126" i="11"/>
  <c r="S96" i="11"/>
  <c r="W103" i="11"/>
  <c r="AF102" i="11"/>
  <c r="AF87" i="11"/>
  <c r="S87" i="11"/>
  <c r="Y96" i="11"/>
  <c r="Y102" i="11"/>
  <c r="AA101" i="11"/>
  <c r="V108" i="11"/>
  <c r="AF106" i="11"/>
  <c r="AB113" i="11"/>
  <c r="AD107" i="11"/>
  <c r="AB84" i="11"/>
  <c r="AD82" i="11"/>
  <c r="V88" i="11"/>
  <c r="U86" i="11"/>
  <c r="AD97" i="11"/>
  <c r="AD102" i="11"/>
  <c r="U108" i="11"/>
  <c r="AF114" i="11"/>
  <c r="AA112" i="11"/>
  <c r="AE111" i="11"/>
  <c r="W111" i="11"/>
  <c r="AA117" i="11"/>
  <c r="Y87" i="11"/>
  <c r="AD93" i="11"/>
  <c r="AF92" i="11"/>
  <c r="Y91" i="11"/>
  <c r="T99" i="11"/>
  <c r="U98" i="11"/>
  <c r="AE96" i="11"/>
  <c r="W96" i="11"/>
  <c r="X96" i="11"/>
  <c r="AB108" i="11"/>
  <c r="AE106" i="11"/>
  <c r="AE114" i="11"/>
  <c r="AC113" i="11"/>
  <c r="Y117" i="11"/>
  <c r="AB123" i="11"/>
  <c r="U122" i="11"/>
  <c r="AC121" i="11"/>
  <c r="W127" i="11"/>
  <c r="AF82" i="11"/>
  <c r="Y82" i="11"/>
  <c r="V89" i="11"/>
  <c r="Y88" i="11"/>
  <c r="V87" i="11"/>
  <c r="Z94" i="11"/>
  <c r="AC93" i="11"/>
  <c r="AA92" i="11"/>
  <c r="AA91" i="11"/>
  <c r="AB99" i="11"/>
  <c r="V99" i="11"/>
  <c r="W97" i="11"/>
  <c r="AA96" i="11"/>
  <c r="AE101" i="11"/>
  <c r="X108" i="11"/>
  <c r="AF107" i="11"/>
  <c r="Z107" i="11"/>
  <c r="U114" i="11"/>
  <c r="AF113" i="11"/>
  <c r="AE112" i="11"/>
  <c r="V112" i="11"/>
  <c r="AB112" i="11"/>
  <c r="AF119" i="11"/>
  <c r="S118" i="11"/>
  <c r="T118" i="11"/>
  <c r="AE129" i="11"/>
  <c r="Y129" i="11"/>
  <c r="AC128" i="11"/>
  <c r="W128" i="11"/>
  <c r="Y127" i="11"/>
  <c r="X97" i="11"/>
  <c r="W83" i="11"/>
  <c r="AE82" i="11"/>
  <c r="X82" i="11"/>
  <c r="V81" i="11"/>
  <c r="Y81" i="11"/>
  <c r="U89" i="11"/>
  <c r="AE87" i="11"/>
  <c r="AB93" i="11"/>
  <c r="AC91" i="11"/>
  <c r="AC97" i="11"/>
  <c r="Z104" i="11"/>
  <c r="AC103" i="11"/>
  <c r="Z112" i="11"/>
  <c r="AE119" i="11"/>
  <c r="Z117" i="11"/>
  <c r="AC116" i="11"/>
  <c r="AF123" i="11"/>
  <c r="AA122" i="11"/>
  <c r="T122" i="11"/>
  <c r="AD129" i="11"/>
  <c r="AF127" i="11"/>
  <c r="AB96" i="11"/>
  <c r="X81" i="11"/>
  <c r="AF89" i="11"/>
  <c r="Z89" i="11"/>
  <c r="AD94" i="11"/>
  <c r="AE92" i="11"/>
  <c r="AB92" i="11"/>
  <c r="Y104" i="11"/>
  <c r="Y114" i="11"/>
  <c r="W113" i="11"/>
  <c r="S113" i="11"/>
  <c r="Z122" i="11"/>
  <c r="AA121" i="11"/>
  <c r="Y92" i="11"/>
  <c r="AC83" i="11"/>
  <c r="U83" i="11"/>
  <c r="AA81" i="11"/>
  <c r="T93" i="11"/>
  <c r="AF99" i="11"/>
  <c r="AE98" i="11"/>
  <c r="X107" i="11"/>
  <c r="Y111" i="11"/>
  <c r="AF118" i="11"/>
  <c r="X118" i="11"/>
  <c r="V124" i="11"/>
  <c r="AB118" i="11"/>
  <c r="W116" i="11"/>
  <c r="AB88" i="11"/>
  <c r="W88" i="11"/>
  <c r="AD86" i="11"/>
  <c r="X102" i="11"/>
  <c r="T108" i="11"/>
  <c r="AC112" i="11"/>
  <c r="AC119" i="11"/>
  <c r="T116" i="11"/>
  <c r="AC123" i="11"/>
  <c r="AD122" i="11"/>
  <c r="X122" i="11"/>
  <c r="Z128" i="11"/>
  <c r="AC127" i="11"/>
  <c r="Y126" i="11"/>
  <c r="AA83" i="11"/>
  <c r="S83" i="11"/>
  <c r="AB82" i="11"/>
  <c r="AD89" i="11"/>
  <c r="X89" i="11"/>
  <c r="AA88" i="11"/>
  <c r="AC86" i="11"/>
  <c r="V94" i="11"/>
  <c r="AE93" i="11"/>
  <c r="Y93" i="11"/>
  <c r="AC98" i="11"/>
  <c r="Z97" i="11"/>
  <c r="AD96" i="11"/>
  <c r="U103" i="11"/>
  <c r="W101" i="11"/>
  <c r="AF109" i="11"/>
  <c r="AA108" i="11"/>
  <c r="S108" i="11"/>
  <c r="AC106" i="11"/>
  <c r="AC114" i="11"/>
  <c r="V118" i="11"/>
  <c r="Y116" i="11"/>
  <c r="W122" i="11"/>
  <c r="AF121" i="11"/>
  <c r="T128" i="11"/>
  <c r="U127" i="11"/>
  <c r="AA106" i="11"/>
  <c r="Z83" i="11"/>
  <c r="AA82" i="11"/>
  <c r="AC89" i="11"/>
  <c r="U94" i="11"/>
  <c r="X93" i="11"/>
  <c r="V92" i="11"/>
  <c r="AD99" i="11"/>
  <c r="AB98" i="11"/>
  <c r="Y97" i="11"/>
  <c r="S97" i="11"/>
  <c r="AC96" i="11"/>
  <c r="AF103" i="11"/>
  <c r="V101" i="11"/>
  <c r="U118" i="11"/>
  <c r="Z124" i="11"/>
  <c r="AA129" i="11"/>
  <c r="V96" i="11"/>
  <c r="Y108" i="11"/>
  <c r="Z106" i="11"/>
  <c r="V106" i="11"/>
  <c r="AF117" i="11"/>
  <c r="AB117" i="11"/>
  <c r="X117" i="11"/>
  <c r="T117" i="11"/>
  <c r="AE116" i="11"/>
  <c r="AA116" i="11"/>
  <c r="AA124" i="11"/>
  <c r="V123" i="11"/>
  <c r="S123" i="11"/>
  <c r="S128" i="11"/>
  <c r="AD84" i="11"/>
  <c r="Z84" i="11"/>
  <c r="AF94" i="11"/>
  <c r="U102" i="11"/>
  <c r="Z109" i="11"/>
  <c r="W107" i="11"/>
  <c r="S107" i="11"/>
  <c r="Y112" i="11"/>
  <c r="AD128" i="11"/>
  <c r="V93" i="11"/>
  <c r="Z98" i="11"/>
  <c r="Y124" i="11"/>
  <c r="W91" i="11"/>
  <c r="AB91" i="11"/>
  <c r="V82" i="11"/>
  <c r="V119" i="11"/>
  <c r="AF124" i="11"/>
  <c r="X124" i="11"/>
  <c r="S92" i="11"/>
  <c r="U119" i="11"/>
  <c r="AE124" i="11"/>
  <c r="W124" i="11"/>
  <c r="T123" i="11"/>
  <c r="AE127" i="11"/>
  <c r="Y122" i="11"/>
  <c r="S122" i="11"/>
  <c r="S36" i="11"/>
  <c r="Z66" i="11"/>
  <c r="Z21" i="11"/>
  <c r="Y33" i="11"/>
  <c r="Z26" i="11"/>
  <c r="Y28" i="11"/>
  <c r="S71" i="11"/>
  <c r="Y39" i="11"/>
  <c r="U14" i="11"/>
  <c r="X14" i="11"/>
  <c r="AA56" i="11"/>
  <c r="Z76" i="11"/>
  <c r="AD34" i="11"/>
  <c r="X59" i="11"/>
  <c r="AF21" i="11"/>
  <c r="S66" i="11"/>
  <c r="AC23" i="11"/>
  <c r="AA66" i="11"/>
  <c r="W22" i="11"/>
  <c r="X26" i="11"/>
  <c r="X33" i="11"/>
  <c r="AA59" i="11"/>
  <c r="S59" i="11"/>
  <c r="X36" i="11"/>
  <c r="Z29" i="11"/>
  <c r="X44" i="11"/>
  <c r="U23" i="11"/>
  <c r="Y51" i="11"/>
  <c r="AA46" i="11"/>
  <c r="T78" i="11"/>
  <c r="AC14" i="11"/>
  <c r="AA18" i="11"/>
  <c r="Z16" i="11"/>
  <c r="S38" i="11"/>
  <c r="AB44" i="11"/>
  <c r="AC49" i="11"/>
  <c r="AF71" i="11"/>
  <c r="X78" i="11"/>
  <c r="V43" i="11"/>
  <c r="W49" i="11"/>
  <c r="AC44" i="11"/>
  <c r="Z47" i="11"/>
  <c r="W41" i="11"/>
  <c r="S78" i="11"/>
  <c r="AF16" i="11"/>
  <c r="AD27" i="11"/>
  <c r="AA14" i="11"/>
  <c r="AC11" i="11"/>
  <c r="X19" i="11"/>
  <c r="Y18" i="11"/>
  <c r="T23" i="11"/>
  <c r="AB22" i="11"/>
  <c r="U22" i="11"/>
  <c r="Y38" i="11"/>
  <c r="AA36" i="11"/>
  <c r="AD44" i="11"/>
  <c r="AD42" i="11"/>
  <c r="S49" i="11"/>
  <c r="AC59" i="11"/>
  <c r="AD57" i="11"/>
  <c r="AF61" i="11"/>
  <c r="S77" i="11"/>
  <c r="Z24" i="11"/>
  <c r="T22" i="11"/>
  <c r="AF37" i="11"/>
  <c r="T59" i="11"/>
  <c r="W72" i="11"/>
  <c r="AE71" i="11"/>
  <c r="X77" i="11"/>
  <c r="AA51" i="11"/>
  <c r="Y12" i="11"/>
  <c r="AA12" i="11"/>
  <c r="AA21" i="11"/>
  <c r="AE36" i="11"/>
  <c r="AD49" i="11"/>
  <c r="W71" i="11"/>
  <c r="Z11" i="11"/>
  <c r="AF22" i="11"/>
  <c r="AC31" i="11"/>
  <c r="Y46" i="11"/>
  <c r="AC77" i="11"/>
  <c r="S52" i="11"/>
  <c r="W34" i="11"/>
  <c r="W13" i="11"/>
  <c r="T18" i="11"/>
  <c r="W23" i="11"/>
  <c r="AB37" i="11"/>
  <c r="Z41" i="11"/>
  <c r="AE46" i="11"/>
  <c r="S72" i="11"/>
  <c r="U257" i="11"/>
  <c r="U263" i="11" s="1"/>
  <c r="AE43" i="11"/>
  <c r="Y68" i="11"/>
  <c r="AA76" i="11"/>
  <c r="AF42" i="11"/>
  <c r="X13" i="11"/>
  <c r="V11" i="11"/>
  <c r="W11" i="11"/>
  <c r="AE19" i="11"/>
  <c r="T24" i="11"/>
  <c r="Y22" i="11"/>
  <c r="Y32" i="11"/>
  <c r="AE42" i="11"/>
  <c r="Z52" i="11"/>
  <c r="Z56" i="11"/>
  <c r="W68" i="11"/>
  <c r="AE67" i="11"/>
  <c r="T29" i="11"/>
  <c r="AD26" i="11"/>
  <c r="W67" i="11"/>
  <c r="U18" i="11"/>
  <c r="T12" i="11"/>
  <c r="AC37" i="11"/>
  <c r="U49" i="11"/>
  <c r="AF59" i="11"/>
  <c r="AB58" i="11"/>
  <c r="U58" i="11"/>
  <c r="AA24" i="11"/>
  <c r="AB19" i="11"/>
  <c r="Y44" i="11"/>
  <c r="S43" i="11"/>
  <c r="W52" i="11"/>
  <c r="S58" i="11"/>
  <c r="Y62" i="11"/>
  <c r="AF78" i="11"/>
  <c r="T13" i="11"/>
  <c r="X18" i="11"/>
  <c r="AF17" i="11"/>
  <c r="AF23" i="11"/>
  <c r="Z22" i="11"/>
  <c r="S22" i="11"/>
  <c r="AD29" i="11"/>
  <c r="AE39" i="11"/>
  <c r="W39" i="11"/>
  <c r="V44" i="11"/>
  <c r="AE49" i="11"/>
  <c r="Z49" i="11"/>
  <c r="AB49" i="11"/>
  <c r="T49" i="11"/>
  <c r="T47" i="11"/>
  <c r="AB46" i="11"/>
  <c r="Z59" i="11"/>
  <c r="Z57" i="11"/>
  <c r="V57" i="11"/>
  <c r="V64" i="11"/>
  <c r="AB73" i="11"/>
  <c r="AB72" i="11"/>
  <c r="AC79" i="11"/>
  <c r="AE78" i="11"/>
  <c r="AA77" i="11"/>
  <c r="Z14" i="11"/>
  <c r="S13" i="11"/>
  <c r="U12" i="11"/>
  <c r="AE23" i="11"/>
  <c r="U21" i="11"/>
  <c r="AF26" i="11"/>
  <c r="Y26" i="11"/>
  <c r="X37" i="11"/>
  <c r="Z36" i="11"/>
  <c r="AB36" i="11"/>
  <c r="U44" i="11"/>
  <c r="Y42" i="11"/>
  <c r="AC52" i="11"/>
  <c r="W59" i="11"/>
  <c r="AC64" i="11"/>
  <c r="AD63" i="11"/>
  <c r="AE61" i="11"/>
  <c r="Z68" i="11"/>
  <c r="U79" i="11"/>
  <c r="AE37" i="11"/>
  <c r="Y14" i="11"/>
  <c r="X12" i="11"/>
  <c r="V24" i="11"/>
  <c r="AB29" i="11"/>
  <c r="S33" i="11"/>
  <c r="T32" i="11"/>
  <c r="AB31" i="11"/>
  <c r="U31" i="11"/>
  <c r="U38" i="11"/>
  <c r="AD37" i="11"/>
  <c r="AF36" i="11"/>
  <c r="Y37" i="11"/>
  <c r="Z46" i="11"/>
  <c r="T46" i="11"/>
  <c r="AE58" i="11"/>
  <c r="AF58" i="11"/>
  <c r="AB64" i="11"/>
  <c r="V62" i="11"/>
  <c r="Y69" i="11"/>
  <c r="Z73" i="11"/>
  <c r="Y77" i="11"/>
  <c r="S42" i="11"/>
  <c r="X42" i="11"/>
  <c r="S14" i="11"/>
  <c r="AC12" i="11"/>
  <c r="T11" i="11"/>
  <c r="AE17" i="11"/>
  <c r="T17" i="11"/>
  <c r="AB16" i="11"/>
  <c r="AB23" i="11"/>
  <c r="V23" i="11"/>
  <c r="X21" i="11"/>
  <c r="AA29" i="11"/>
  <c r="Z28" i="11"/>
  <c r="U27" i="11"/>
  <c r="AA34" i="11"/>
  <c r="Z32" i="11"/>
  <c r="U39" i="11"/>
  <c r="S37" i="11"/>
  <c r="AA48" i="11"/>
  <c r="S48" i="11"/>
  <c r="V47" i="11"/>
  <c r="X46" i="11"/>
  <c r="Y57" i="11"/>
  <c r="T58" i="11"/>
  <c r="AC63" i="11"/>
  <c r="S258" i="11"/>
  <c r="S264" i="11" s="1"/>
  <c r="U67" i="11"/>
  <c r="AD74" i="11"/>
  <c r="AA71" i="11"/>
  <c r="S79" i="11"/>
  <c r="V77" i="11"/>
  <c r="Y76" i="11"/>
  <c r="S12" i="11"/>
  <c r="AA11" i="11"/>
  <c r="AA19" i="11"/>
  <c r="S17" i="11"/>
  <c r="AA16" i="11"/>
  <c r="Y24" i="11"/>
  <c r="AA23" i="11"/>
  <c r="AE22" i="11"/>
  <c r="X22" i="11"/>
  <c r="AC21" i="11"/>
  <c r="AA32" i="11"/>
  <c r="AC38" i="11"/>
  <c r="S44" i="11"/>
  <c r="Y41" i="11"/>
  <c r="W46" i="11"/>
  <c r="X54" i="11"/>
  <c r="Z53" i="11"/>
  <c r="AB59" i="11"/>
  <c r="Z58" i="11"/>
  <c r="U59" i="11"/>
  <c r="W57" i="11"/>
  <c r="Z64" i="11"/>
  <c r="V63" i="11"/>
  <c r="X63" i="11"/>
  <c r="AB61" i="11"/>
  <c r="X72" i="11"/>
  <c r="Z71" i="11"/>
  <c r="AD71" i="11"/>
  <c r="W78" i="11"/>
  <c r="U77" i="11"/>
  <c r="U51" i="11"/>
  <c r="Z19" i="11"/>
  <c r="AC24" i="11"/>
  <c r="T27" i="11"/>
  <c r="Z34" i="11"/>
  <c r="S34" i="11"/>
  <c r="AF32" i="11"/>
  <c r="AE38" i="11"/>
  <c r="W43" i="11"/>
  <c r="AA42" i="11"/>
  <c r="V49" i="11"/>
  <c r="Z51" i="11"/>
  <c r="X58" i="11"/>
  <c r="W62" i="11"/>
  <c r="S62" i="11"/>
  <c r="AF77" i="11"/>
  <c r="Y43" i="11"/>
  <c r="AC17" i="11"/>
  <c r="AF13" i="11"/>
  <c r="AE21" i="11"/>
  <c r="AE29" i="11"/>
  <c r="S27" i="11"/>
  <c r="AB26" i="11"/>
  <c r="AF34" i="11"/>
  <c r="Y34" i="11"/>
  <c r="Z39" i="11"/>
  <c r="S39" i="11"/>
  <c r="T38" i="11"/>
  <c r="W37" i="11"/>
  <c r="T36" i="11"/>
  <c r="AC42" i="11"/>
  <c r="V42" i="11"/>
  <c r="AF49" i="11"/>
  <c r="X49" i="11"/>
  <c r="X47" i="11"/>
  <c r="AF46" i="11"/>
  <c r="W53" i="11"/>
  <c r="AE52" i="11"/>
  <c r="X52" i="11"/>
  <c r="AD59" i="11"/>
  <c r="AC57" i="11"/>
  <c r="AB56" i="11"/>
  <c r="T63" i="11"/>
  <c r="AD62" i="11"/>
  <c r="AF62" i="11"/>
  <c r="S74" i="11"/>
  <c r="W79" i="11"/>
  <c r="AA78" i="11"/>
  <c r="Z77" i="11"/>
  <c r="W77" i="11"/>
  <c r="W18" i="11"/>
  <c r="AF27" i="11"/>
  <c r="AF14" i="11"/>
  <c r="AB12" i="11"/>
  <c r="AF19" i="11"/>
  <c r="AC18" i="11"/>
  <c r="Y16" i="11"/>
  <c r="W24" i="11"/>
  <c r="S23" i="11"/>
  <c r="V21" i="11"/>
  <c r="AE27" i="11"/>
  <c r="AA26" i="11"/>
  <c r="W26" i="11"/>
  <c r="X34" i="11"/>
  <c r="X31" i="11"/>
  <c r="V38" i="11"/>
  <c r="AF44" i="11"/>
  <c r="AE48" i="11"/>
  <c r="W48" i="11"/>
  <c r="AC53" i="11"/>
  <c r="V53" i="11"/>
  <c r="AD52" i="11"/>
  <c r="X51" i="11"/>
  <c r="AC58" i="11"/>
  <c r="Y59" i="11"/>
  <c r="U69" i="11"/>
  <c r="X68" i="11"/>
  <c r="Z74" i="11"/>
  <c r="AB79" i="11"/>
  <c r="AC76" i="11"/>
  <c r="W38" i="11"/>
  <c r="AE11" i="11"/>
  <c r="V28" i="11"/>
  <c r="AD47" i="11"/>
  <c r="AB54" i="11"/>
  <c r="AA57" i="11"/>
  <c r="AB62" i="11"/>
  <c r="S73" i="11"/>
  <c r="Y21" i="11"/>
  <c r="Z12" i="11"/>
  <c r="Y74" i="11"/>
  <c r="V13" i="11"/>
  <c r="AE12" i="11"/>
  <c r="U11" i="11"/>
  <c r="AD11" i="11"/>
  <c r="AD19" i="11"/>
  <c r="W19" i="11"/>
  <c r="AD16" i="11"/>
  <c r="U24" i="11"/>
  <c r="AD23" i="11"/>
  <c r="AA22" i="11"/>
  <c r="V29" i="11"/>
  <c r="AC27" i="11"/>
  <c r="AC34" i="11"/>
  <c r="AE33" i="11"/>
  <c r="X38" i="11"/>
  <c r="AD36" i="11"/>
  <c r="Z42" i="11"/>
  <c r="T43" i="11"/>
  <c r="AB41" i="11"/>
  <c r="T41" i="11"/>
  <c r="AC47" i="11"/>
  <c r="U47" i="11"/>
  <c r="AA54" i="11"/>
  <c r="S54" i="11"/>
  <c r="AC51" i="11"/>
  <c r="AE57" i="11"/>
  <c r="U64" i="11"/>
  <c r="AD77" i="11"/>
  <c r="T76" i="11"/>
  <c r="Z78" i="11"/>
  <c r="Z79" i="11"/>
  <c r="V258" i="11"/>
  <c r="V264" i="11" s="1"/>
  <c r="AE14" i="11"/>
  <c r="S19" i="11"/>
  <c r="AD18" i="11"/>
  <c r="AE16" i="11"/>
  <c r="AD24" i="11"/>
  <c r="Z23" i="11"/>
  <c r="S29" i="11"/>
  <c r="T28" i="11"/>
  <c r="AD32" i="11"/>
  <c r="Z38" i="11"/>
  <c r="AA44" i="11"/>
  <c r="S41" i="11"/>
  <c r="Y49" i="11"/>
  <c r="X48" i="11"/>
  <c r="AA47" i="11"/>
  <c r="AD46" i="11"/>
  <c r="AF52" i="11"/>
  <c r="AF53" i="11"/>
  <c r="W76" i="11"/>
  <c r="AD13" i="11"/>
  <c r="AE34" i="11"/>
  <c r="T33" i="11"/>
  <c r="AC43" i="11"/>
  <c r="AF24" i="11"/>
  <c r="V17" i="11"/>
  <c r="U17" i="11"/>
  <c r="AD22" i="11"/>
  <c r="AC29" i="11"/>
  <c r="V59" i="11"/>
  <c r="Y63" i="11"/>
  <c r="AD78" i="11"/>
  <c r="AD79" i="11"/>
  <c r="T258" i="11"/>
  <c r="T264" i="11" s="1"/>
  <c r="W31" i="11"/>
  <c r="AA41" i="11"/>
  <c r="S47" i="11"/>
  <c r="AE51" i="11"/>
  <c r="Y56" i="11"/>
  <c r="S56" i="11"/>
  <c r="S57" i="11"/>
  <c r="AD68" i="11"/>
  <c r="AD69" i="11"/>
  <c r="W73" i="11"/>
  <c r="U258" i="11"/>
  <c r="U264" i="11" s="1"/>
  <c r="V257" i="11"/>
  <c r="V263" i="11" s="1"/>
  <c r="AF43" i="11"/>
  <c r="V14" i="11"/>
  <c r="AF12" i="11"/>
  <c r="V37" i="11"/>
  <c r="T42" i="11"/>
  <c r="AE41" i="11"/>
  <c r="AB48" i="11"/>
  <c r="AE47" i="11"/>
  <c r="W51" i="11"/>
  <c r="AB57" i="11"/>
  <c r="AB77" i="11"/>
  <c r="S257" i="11"/>
  <c r="S263" i="11" s="1"/>
  <c r="T257" i="11"/>
  <c r="T263" i="11" s="1"/>
  <c r="AB39" i="11"/>
  <c r="AD14" i="11"/>
  <c r="W16" i="11"/>
  <c r="U29" i="11"/>
  <c r="AA27" i="11"/>
  <c r="V33" i="11"/>
  <c r="V34" i="11"/>
  <c r="AF57" i="11"/>
  <c r="Y66" i="11"/>
  <c r="Y67" i="11"/>
  <c r="U13" i="11"/>
  <c r="V26" i="11"/>
  <c r="U34" i="11"/>
  <c r="Z31" i="11"/>
  <c r="AA37" i="11"/>
  <c r="AA38" i="11"/>
  <c r="T48" i="11"/>
  <c r="W47" i="11"/>
  <c r="AD58" i="11"/>
  <c r="V56" i="11"/>
  <c r="U61" i="11"/>
  <c r="V72" i="11"/>
  <c r="V73" i="11"/>
  <c r="S76" i="11"/>
  <c r="T64" i="11"/>
  <c r="AF67" i="11"/>
  <c r="T67" i="11"/>
  <c r="W66" i="11"/>
  <c r="AF74" i="11"/>
  <c r="Z72" i="11"/>
  <c r="U72" i="11"/>
  <c r="AC71" i="11"/>
  <c r="S64" i="11"/>
  <c r="AA61" i="11"/>
  <c r="X74" i="11"/>
  <c r="AA73" i="11"/>
  <c r="AD43" i="11"/>
  <c r="W54" i="11"/>
  <c r="T53" i="11"/>
  <c r="AF51" i="11"/>
  <c r="V68" i="11"/>
  <c r="AD67" i="11"/>
  <c r="V54" i="11"/>
  <c r="S53" i="11"/>
  <c r="AB52" i="11"/>
  <c r="AE64" i="11"/>
  <c r="AB63" i="11"/>
  <c r="AA62" i="11"/>
  <c r="U62" i="11"/>
  <c r="AD61" i="11"/>
  <c r="X69" i="11"/>
  <c r="AA68" i="11"/>
  <c r="V74" i="11"/>
  <c r="AE74" i="11"/>
  <c r="AB71" i="11"/>
  <c r="AC54" i="11"/>
  <c r="U54" i="11"/>
  <c r="Y53" i="11"/>
  <c r="AA52" i="11"/>
  <c r="V52" i="11"/>
  <c r="AD64" i="11"/>
  <c r="X64" i="11"/>
  <c r="AA64" i="11"/>
  <c r="Z62" i="11"/>
  <c r="T62" i="11"/>
  <c r="AC61" i="11"/>
  <c r="T73" i="11"/>
  <c r="AD72" i="11"/>
  <c r="T54" i="11"/>
  <c r="AD53" i="11"/>
  <c r="X53" i="11"/>
  <c r="U52" i="11"/>
  <c r="AD51" i="11"/>
  <c r="W64" i="11"/>
  <c r="U63" i="11"/>
  <c r="V61" i="11"/>
  <c r="V69" i="11"/>
  <c r="S68" i="11"/>
  <c r="AB67" i="11"/>
  <c r="AE66" i="11"/>
  <c r="AA74" i="11"/>
  <c r="AC72" i="11"/>
  <c r="V71" i="11"/>
  <c r="AA63" i="11"/>
  <c r="Z63" i="11"/>
  <c r="S61" i="11"/>
  <c r="AB53" i="11"/>
  <c r="Y54" i="11"/>
  <c r="U53" i="11"/>
  <c r="U73" i="11"/>
  <c r="U71" i="11"/>
  <c r="AF68" i="11"/>
  <c r="AE68" i="11"/>
  <c r="X67" i="11"/>
  <c r="U68" i="11"/>
  <c r="T68" i="11"/>
  <c r="AE73" i="11"/>
  <c r="AC74" i="11"/>
  <c r="AA72" i="11"/>
  <c r="U74" i="11"/>
  <c r="U259" i="11" l="1"/>
  <c r="U265" i="11" s="1"/>
  <c r="T260" i="11"/>
  <c r="T266" i="11" s="1"/>
  <c r="S260" i="11"/>
  <c r="S266" i="11" s="1"/>
  <c r="V260" i="11"/>
  <c r="V266" i="11" s="1"/>
  <c r="S259" i="11"/>
  <c r="S265" i="11" s="1"/>
  <c r="T259" i="11"/>
  <c r="T265" i="11" s="1"/>
  <c r="V259" i="11"/>
  <c r="V265" i="11" s="1"/>
  <c r="U260" i="11"/>
  <c r="U266" i="11" s="1"/>
</calcChain>
</file>

<file path=xl/sharedStrings.xml><?xml version="1.0" encoding="utf-8"?>
<sst xmlns="http://schemas.openxmlformats.org/spreadsheetml/2006/main" count="5867" uniqueCount="576">
  <si>
    <t>Pengeluaran</t>
  </si>
  <si>
    <t>Production</t>
  </si>
  <si>
    <t>Import</t>
  </si>
  <si>
    <t xml:space="preserve">Imports </t>
  </si>
  <si>
    <t>Eksport</t>
  </si>
  <si>
    <t>Exports</t>
  </si>
  <si>
    <t>Benih</t>
  </si>
  <si>
    <t>Seed</t>
  </si>
  <si>
    <t>Makanan ternakan</t>
  </si>
  <si>
    <t>Feed</t>
  </si>
  <si>
    <t>Kerugian</t>
  </si>
  <si>
    <t>Loss</t>
  </si>
  <si>
    <t>Prosesan</t>
  </si>
  <si>
    <t>Processing</t>
  </si>
  <si>
    <t>Makanan</t>
  </si>
  <si>
    <t xml:space="preserve">Food </t>
  </si>
  <si>
    <t>Jumlah Pembekalan</t>
  </si>
  <si>
    <t>Total Supply</t>
  </si>
  <si>
    <t>Supply</t>
  </si>
  <si>
    <t>Pembekalan</t>
  </si>
  <si>
    <t>Penggunaan</t>
  </si>
  <si>
    <t>Utilization</t>
  </si>
  <si>
    <t>Jumlah Penggunaan</t>
  </si>
  <si>
    <t>Total Utilization</t>
  </si>
  <si>
    <t>Penggunaan per kapita</t>
  </si>
  <si>
    <t>Per capita consumption</t>
  </si>
  <si>
    <t>Kuantiti setahun</t>
  </si>
  <si>
    <t>Quantity per year</t>
  </si>
  <si>
    <t>Kuantiti sehari</t>
  </si>
  <si>
    <t>Quantity per day</t>
  </si>
  <si>
    <t>Kadar sara diri</t>
  </si>
  <si>
    <t>Self-sufficiency ratio</t>
  </si>
  <si>
    <t>Kadar kebergantungan import</t>
  </si>
  <si>
    <t>Import dependency ratio</t>
  </si>
  <si>
    <t>(kg/tahun)</t>
  </si>
  <si>
    <t>(tan metrik)</t>
  </si>
  <si>
    <t>(tonnes)</t>
  </si>
  <si>
    <t>(kg/year)</t>
  </si>
  <si>
    <t>(g/tahun)</t>
  </si>
  <si>
    <t>(g/day)</t>
  </si>
  <si>
    <t>(peratus)</t>
  </si>
  <si>
    <t>(per cent)</t>
  </si>
  <si>
    <t>Tahun</t>
  </si>
  <si>
    <t>Year</t>
  </si>
  <si>
    <t>Item</t>
  </si>
  <si>
    <t>-</t>
  </si>
  <si>
    <t>Kelapa</t>
  </si>
  <si>
    <t>Nanas</t>
  </si>
  <si>
    <t>Pisang</t>
  </si>
  <si>
    <t>Tembikai</t>
  </si>
  <si>
    <t>Mangga</t>
  </si>
  <si>
    <t>Rambutan</t>
  </si>
  <si>
    <t>Durian</t>
  </si>
  <si>
    <t>Manggis</t>
  </si>
  <si>
    <t>Coconut</t>
  </si>
  <si>
    <t>Pineapple</t>
  </si>
  <si>
    <t>Banana</t>
  </si>
  <si>
    <t>Watermelon</t>
  </si>
  <si>
    <t>Mango</t>
  </si>
  <si>
    <t>Mangosteen</t>
  </si>
  <si>
    <t>Jackfruit</t>
  </si>
  <si>
    <t>Jambu batu</t>
  </si>
  <si>
    <t>Guava</t>
  </si>
  <si>
    <t>Jagung manis</t>
  </si>
  <si>
    <t>Sweet corn</t>
  </si>
  <si>
    <t>Betik</t>
  </si>
  <si>
    <t>Papaya</t>
  </si>
  <si>
    <t>Belimbing</t>
  </si>
  <si>
    <t>Starfruit</t>
  </si>
  <si>
    <t>Langsat</t>
  </si>
  <si>
    <t>Kobis bulat</t>
  </si>
  <si>
    <t>Round</t>
  </si>
  <si>
    <t>cabbage</t>
  </si>
  <si>
    <t>Tomato</t>
  </si>
  <si>
    <t>Cili</t>
  </si>
  <si>
    <t>Chilli</t>
  </si>
  <si>
    <t>Timun</t>
  </si>
  <si>
    <t>Cucumber</t>
  </si>
  <si>
    <t>Sawi</t>
  </si>
  <si>
    <t>Mustard</t>
  </si>
  <si>
    <t>Terung</t>
  </si>
  <si>
    <t>Brinjal</t>
  </si>
  <si>
    <t>Kacang</t>
  </si>
  <si>
    <t>panjang</t>
  </si>
  <si>
    <t>Long bean</t>
  </si>
  <si>
    <t>Bendi</t>
  </si>
  <si>
    <t>Lady's finger</t>
  </si>
  <si>
    <t>Bayam</t>
  </si>
  <si>
    <t>Spinach</t>
  </si>
  <si>
    <t>Salad</t>
  </si>
  <si>
    <t>Lettuce</t>
  </si>
  <si>
    <t>Ubi keledek</t>
  </si>
  <si>
    <t>Sweet potato</t>
  </si>
  <si>
    <t>Ubi kayu</t>
  </si>
  <si>
    <t>Cassava</t>
  </si>
  <si>
    <t>Tebu</t>
  </si>
  <si>
    <t>Sugarcane</t>
  </si>
  <si>
    <t>Limau nipis/</t>
  </si>
  <si>
    <t>kasturi</t>
  </si>
  <si>
    <t>Lime</t>
  </si>
  <si>
    <t>Halia</t>
  </si>
  <si>
    <t>Ginger</t>
  </si>
  <si>
    <t>Mackerel</t>
  </si>
  <si>
    <t>Udang</t>
  </si>
  <si>
    <t>Shrimp</t>
  </si>
  <si>
    <t>Tuna</t>
  </si>
  <si>
    <t>Ketam</t>
  </si>
  <si>
    <t>Crab</t>
  </si>
  <si>
    <t>Sotong</t>
  </si>
  <si>
    <t>Cuttlefish</t>
  </si>
  <si>
    <t>Tilapia</t>
  </si>
  <si>
    <t>Selayang</t>
  </si>
  <si>
    <t>Cencaru</t>
  </si>
  <si>
    <t>Torpedo scad</t>
  </si>
  <si>
    <t>Keli</t>
  </si>
  <si>
    <t>Freshwater</t>
  </si>
  <si>
    <t>catfish</t>
  </si>
  <si>
    <t>Siakap</t>
  </si>
  <si>
    <t>Seabass</t>
  </si>
  <si>
    <t>Kerisi</t>
  </si>
  <si>
    <t>Threadfin</t>
  </si>
  <si>
    <t>Pari</t>
  </si>
  <si>
    <t>Patin</t>
  </si>
  <si>
    <t>Sardine</t>
  </si>
  <si>
    <t>River catfish</t>
  </si>
  <si>
    <t xml:space="preserve">Daging </t>
  </si>
  <si>
    <t>lembu/</t>
  </si>
  <si>
    <t>kerbau</t>
  </si>
  <si>
    <t>Beef</t>
  </si>
  <si>
    <t>kambing/</t>
  </si>
  <si>
    <t>bebiri</t>
  </si>
  <si>
    <t>Mutton</t>
  </si>
  <si>
    <t>Pork</t>
  </si>
  <si>
    <t>ayam/ itik</t>
  </si>
  <si>
    <t>Telur</t>
  </si>
  <si>
    <t>Chicken/</t>
  </si>
  <si>
    <t>duck egg</t>
  </si>
  <si>
    <t>Susu segar</t>
  </si>
  <si>
    <t>Fresh milk</t>
  </si>
  <si>
    <t>Penetasan</t>
  </si>
  <si>
    <t>Hatching</t>
  </si>
  <si>
    <t>n.a.</t>
  </si>
  <si>
    <t>(RM)</t>
  </si>
  <si>
    <t>Item Pertanian Terpilih</t>
  </si>
  <si>
    <t>Unit</t>
  </si>
  <si>
    <t>Selected Agricultural Item</t>
  </si>
  <si>
    <t>Kelapa (dikupas)</t>
  </si>
  <si>
    <t>Coconut (peeled)</t>
  </si>
  <si>
    <t>kg</t>
  </si>
  <si>
    <t>Pisang Emas</t>
  </si>
  <si>
    <t>Pisang Rastali</t>
  </si>
  <si>
    <t>Pisang Berangan</t>
  </si>
  <si>
    <t>Mangga (Chukonan)</t>
  </si>
  <si>
    <t>Mango (Chukonan)</t>
  </si>
  <si>
    <t>Durian Kampung</t>
  </si>
  <si>
    <t>Durian Kahwin</t>
  </si>
  <si>
    <t>Cempedak</t>
  </si>
  <si>
    <t>Nangka</t>
  </si>
  <si>
    <t>Jambu Batu</t>
  </si>
  <si>
    <t>Jagung Manis</t>
  </si>
  <si>
    <t>Sweet Corn</t>
  </si>
  <si>
    <t>B10</t>
  </si>
  <si>
    <t>B17</t>
  </si>
  <si>
    <t>Kobis Bulat</t>
  </si>
  <si>
    <t>Round Cabbage</t>
  </si>
  <si>
    <t>China</t>
  </si>
  <si>
    <t>FAMA</t>
  </si>
  <si>
    <t>016119</t>
  </si>
  <si>
    <t>0161011</t>
  </si>
  <si>
    <t>0161012</t>
  </si>
  <si>
    <t>0161013</t>
  </si>
  <si>
    <t>0161172</t>
  </si>
  <si>
    <t>0161173</t>
  </si>
  <si>
    <t>0161141</t>
  </si>
  <si>
    <t>016121</t>
  </si>
  <si>
    <t>0161041</t>
  </si>
  <si>
    <t>0161042</t>
  </si>
  <si>
    <t>0161081</t>
  </si>
  <si>
    <t>0161082</t>
  </si>
  <si>
    <t>016118</t>
  </si>
  <si>
    <t>0161071</t>
  </si>
  <si>
    <t>0171031</t>
  </si>
  <si>
    <t>0171032</t>
  </si>
  <si>
    <t>017125</t>
  </si>
  <si>
    <t>0171221</t>
  </si>
  <si>
    <t>0171222</t>
  </si>
  <si>
    <t>0171212</t>
  </si>
  <si>
    <t>0171211</t>
  </si>
  <si>
    <t>017123</t>
  </si>
  <si>
    <t>0171042</t>
  </si>
  <si>
    <t>Bunga</t>
  </si>
  <si>
    <t>0171041</t>
  </si>
  <si>
    <t>Biasa</t>
  </si>
  <si>
    <t>017119</t>
  </si>
  <si>
    <t>017139</t>
  </si>
  <si>
    <t>Kacang Panjang</t>
  </si>
  <si>
    <t>Long Beans</t>
  </si>
  <si>
    <t>017120</t>
  </si>
  <si>
    <t>Lady's Fingers</t>
  </si>
  <si>
    <t>017101</t>
  </si>
  <si>
    <t>017105</t>
  </si>
  <si>
    <t>Salad Bulat</t>
  </si>
  <si>
    <t>Round Lettuce</t>
  </si>
  <si>
    <t>Ubi Kayu</t>
  </si>
  <si>
    <t>017302</t>
  </si>
  <si>
    <t>Ubi Keledek</t>
  </si>
  <si>
    <t>Sweet Potato</t>
  </si>
  <si>
    <t>0171333</t>
  </si>
  <si>
    <t>0171332</t>
  </si>
  <si>
    <t>0161122</t>
  </si>
  <si>
    <t>Limau Nipis</t>
  </si>
  <si>
    <t>0161123</t>
  </si>
  <si>
    <t>Limau Kasturi</t>
  </si>
  <si>
    <t>012101</t>
  </si>
  <si>
    <t>Daging Lembu</t>
  </si>
  <si>
    <t>0122011</t>
  </si>
  <si>
    <t>India</t>
  </si>
  <si>
    <t>0122012</t>
  </si>
  <si>
    <t>Australia</t>
  </si>
  <si>
    <t>012103</t>
  </si>
  <si>
    <t>Daging Kambing/ Bebiri</t>
  </si>
  <si>
    <t>0121021</t>
  </si>
  <si>
    <t>Daging Babi</t>
  </si>
  <si>
    <t>0121041</t>
  </si>
  <si>
    <t>Daging Ayam</t>
  </si>
  <si>
    <t>Chicken Meat</t>
  </si>
  <si>
    <t>012105</t>
  </si>
  <si>
    <t>Daging Itik</t>
  </si>
  <si>
    <t>Duck Meat</t>
  </si>
  <si>
    <t>0144011</t>
  </si>
  <si>
    <t>0144012</t>
  </si>
  <si>
    <t>Egg</t>
  </si>
  <si>
    <t>0144013</t>
  </si>
  <si>
    <t>0141011</t>
  </si>
  <si>
    <t>Susu Segar, UHT</t>
  </si>
  <si>
    <t>liter/ litre</t>
  </si>
  <si>
    <t>Fresh Milk, UHT</t>
  </si>
  <si>
    <t>013204</t>
  </si>
  <si>
    <t>3-6 cm</t>
  </si>
  <si>
    <t>0132032</t>
  </si>
  <si>
    <t>8-12 cm</t>
  </si>
  <si>
    <t>0132031</t>
  </si>
  <si>
    <t>13-15 cm</t>
  </si>
  <si>
    <t>0131182</t>
  </si>
  <si>
    <t>0131181</t>
  </si>
  <si>
    <t>013101</t>
  </si>
  <si>
    <t>013136</t>
  </si>
  <si>
    <t>0131023</t>
  </si>
  <si>
    <t>0131022</t>
  </si>
  <si>
    <t>013202</t>
  </si>
  <si>
    <t>013205</t>
  </si>
  <si>
    <t>Sotong (10-12 sm)</t>
  </si>
  <si>
    <t>Cuttlefish (10-12 cm)</t>
  </si>
  <si>
    <t>0131311</t>
  </si>
  <si>
    <t>0131312</t>
  </si>
  <si>
    <t>013128</t>
  </si>
  <si>
    <t>013103</t>
  </si>
  <si>
    <t>Torpedo Scad</t>
  </si>
  <si>
    <t>0131131</t>
  </si>
  <si>
    <t>0131132</t>
  </si>
  <si>
    <t>Freshwater Catfish</t>
  </si>
  <si>
    <r>
      <t xml:space="preserve">Besar/ </t>
    </r>
    <r>
      <rPr>
        <i/>
        <sz val="11"/>
        <rFont val="Century Gothic"/>
        <family val="2"/>
      </rPr>
      <t>Big</t>
    </r>
  </si>
  <si>
    <r>
      <t xml:space="preserve">biji/ </t>
    </r>
    <r>
      <rPr>
        <i/>
        <sz val="11"/>
        <rFont val="Century Gothic"/>
        <family val="2"/>
      </rPr>
      <t>each</t>
    </r>
  </si>
  <si>
    <r>
      <t xml:space="preserve">Sedang/ </t>
    </r>
    <r>
      <rPr>
        <i/>
        <sz val="11"/>
        <rFont val="Century Gothic"/>
        <family val="2"/>
      </rPr>
      <t>Medium</t>
    </r>
  </si>
  <si>
    <r>
      <t xml:space="preserve">Kecil/ </t>
    </r>
    <r>
      <rPr>
        <i/>
        <sz val="11"/>
        <rFont val="Century Gothic"/>
        <family val="2"/>
      </rPr>
      <t>Small</t>
    </r>
  </si>
  <si>
    <r>
      <t xml:space="preserve">Berbiji/ </t>
    </r>
    <r>
      <rPr>
        <i/>
        <sz val="11"/>
        <rFont val="Century Gothic"/>
        <family val="2"/>
      </rPr>
      <t>Seeds</t>
    </r>
  </si>
  <si>
    <r>
      <t xml:space="preserve">Tanpa Biji/ </t>
    </r>
    <r>
      <rPr>
        <i/>
        <sz val="11"/>
        <rFont val="Century Gothic"/>
        <family val="2"/>
      </rPr>
      <t>Seedless</t>
    </r>
  </si>
  <si>
    <r>
      <t xml:space="preserve">tongkol/ </t>
    </r>
    <r>
      <rPr>
        <i/>
        <sz val="11"/>
        <rFont val="Century Gothic"/>
        <family val="2"/>
      </rPr>
      <t>cob</t>
    </r>
  </si>
  <si>
    <r>
      <t xml:space="preserve">Tempatan/ </t>
    </r>
    <r>
      <rPr>
        <i/>
        <sz val="11"/>
        <rFont val="Century Gothic"/>
        <family val="2"/>
      </rPr>
      <t>Local</t>
    </r>
  </si>
  <si>
    <r>
      <t xml:space="preserve">Cili Merah/ </t>
    </r>
    <r>
      <rPr>
        <i/>
        <sz val="11"/>
        <rFont val="Century Gothic"/>
        <family val="2"/>
      </rPr>
      <t>Red Chilli</t>
    </r>
    <r>
      <rPr>
        <b/>
        <sz val="11"/>
        <rFont val="Century Gothic"/>
        <family val="2"/>
      </rPr>
      <t xml:space="preserve"> (Kulai)</t>
    </r>
  </si>
  <si>
    <r>
      <t xml:space="preserve">Cili Merah/ </t>
    </r>
    <r>
      <rPr>
        <i/>
        <sz val="11"/>
        <rFont val="Century Gothic"/>
        <family val="2"/>
      </rPr>
      <t>Red Chilli</t>
    </r>
    <r>
      <rPr>
        <b/>
        <sz val="11"/>
        <rFont val="Century Gothic"/>
        <family val="2"/>
      </rPr>
      <t xml:space="preserve"> (Minyak)</t>
    </r>
  </si>
  <si>
    <r>
      <t xml:space="preserve">Cili Hijau/ </t>
    </r>
    <r>
      <rPr>
        <i/>
        <sz val="11"/>
        <rFont val="Century Gothic"/>
        <family val="2"/>
      </rPr>
      <t>Green Chilli</t>
    </r>
  </si>
  <si>
    <r>
      <t xml:space="preserve">Cili Hijau/ </t>
    </r>
    <r>
      <rPr>
        <i/>
        <sz val="11"/>
        <rFont val="Century Gothic"/>
        <family val="2"/>
      </rPr>
      <t>Green Chilli</t>
    </r>
    <r>
      <rPr>
        <b/>
        <sz val="11"/>
        <rFont val="Century Gothic"/>
        <family val="2"/>
      </rPr>
      <t xml:space="preserve"> (Kulai)</t>
    </r>
  </si>
  <si>
    <r>
      <t xml:space="preserve">Daging Kaki/ </t>
    </r>
    <r>
      <rPr>
        <i/>
        <sz val="11"/>
        <rFont val="Century Gothic"/>
        <family val="2"/>
      </rPr>
      <t>Leg Meat</t>
    </r>
  </si>
  <si>
    <r>
      <t xml:space="preserve">Gred/ </t>
    </r>
    <r>
      <rPr>
        <i/>
        <sz val="11"/>
        <rFont val="Century Gothic"/>
        <family val="2"/>
      </rPr>
      <t>Grade</t>
    </r>
    <r>
      <rPr>
        <b/>
        <sz val="11"/>
        <rFont val="Century Gothic"/>
        <family val="2"/>
      </rPr>
      <t xml:space="preserve"> A</t>
    </r>
  </si>
  <si>
    <r>
      <t xml:space="preserve">10 biji/ </t>
    </r>
    <r>
      <rPr>
        <i/>
        <sz val="11"/>
        <rFont val="Century Gothic"/>
        <family val="2"/>
      </rPr>
      <t>each</t>
    </r>
  </si>
  <si>
    <r>
      <t xml:space="preserve">Gred/ </t>
    </r>
    <r>
      <rPr>
        <i/>
        <sz val="11"/>
        <rFont val="Century Gothic"/>
        <family val="2"/>
      </rPr>
      <t>Grade</t>
    </r>
    <r>
      <rPr>
        <b/>
        <sz val="11"/>
        <rFont val="Century Gothic"/>
        <family val="2"/>
      </rPr>
      <t xml:space="preserve"> B</t>
    </r>
  </si>
  <si>
    <r>
      <t xml:space="preserve">Gred/ </t>
    </r>
    <r>
      <rPr>
        <i/>
        <sz val="11"/>
        <rFont val="Century Gothic"/>
        <family val="2"/>
      </rPr>
      <t>Grade</t>
    </r>
    <r>
      <rPr>
        <b/>
        <sz val="11"/>
        <rFont val="Century Gothic"/>
        <family val="2"/>
      </rPr>
      <t xml:space="preserve"> C</t>
    </r>
  </si>
  <si>
    <r>
      <t xml:space="preserve">Tongkol Hitam/ </t>
    </r>
    <r>
      <rPr>
        <i/>
        <sz val="11"/>
        <rFont val="Century Gothic"/>
        <family val="2"/>
      </rPr>
      <t>Longtail Tuna, Black</t>
    </r>
  </si>
  <si>
    <r>
      <t xml:space="preserve">Tongkol Putih/ </t>
    </r>
    <r>
      <rPr>
        <i/>
        <sz val="11"/>
        <rFont val="Century Gothic"/>
        <family val="2"/>
      </rPr>
      <t>Longtail Tuna, White</t>
    </r>
  </si>
  <si>
    <r>
      <t xml:space="preserve">Kembong/ </t>
    </r>
    <r>
      <rPr>
        <i/>
        <sz val="11"/>
        <rFont val="Century Gothic"/>
        <family val="2"/>
      </rPr>
      <t>Indian Mackerel</t>
    </r>
  </si>
  <si>
    <r>
      <t xml:space="preserve">Pelaling/ </t>
    </r>
    <r>
      <rPr>
        <i/>
        <sz val="11"/>
        <rFont val="Century Gothic"/>
        <family val="2"/>
      </rPr>
      <t>Indian Mackerel</t>
    </r>
  </si>
  <si>
    <r>
      <t xml:space="preserve">Tenggiri, Batang/ </t>
    </r>
    <r>
      <rPr>
        <i/>
        <sz val="11"/>
        <rFont val="Century Gothic"/>
        <family val="2"/>
      </rPr>
      <t>Narrow-barred Spanish Mackerel</t>
    </r>
  </si>
  <si>
    <r>
      <t xml:space="preserve">Tenggiri, Papan/ </t>
    </r>
    <r>
      <rPr>
        <i/>
        <sz val="11"/>
        <rFont val="Century Gothic"/>
        <family val="2"/>
      </rPr>
      <t>Spotted Spanish Mackerel</t>
    </r>
  </si>
  <si>
    <r>
      <t xml:space="preserve">Hitam/ </t>
    </r>
    <r>
      <rPr>
        <i/>
        <sz val="11"/>
        <rFont val="Century Gothic"/>
        <family val="2"/>
      </rPr>
      <t>Black</t>
    </r>
  </si>
  <si>
    <r>
      <t xml:space="preserve">Merah/ </t>
    </r>
    <r>
      <rPr>
        <i/>
        <sz val="11"/>
        <rFont val="Century Gothic"/>
        <family val="2"/>
      </rPr>
      <t>Red</t>
    </r>
  </si>
  <si>
    <t>Sumber: Jabatan Perangkaan Malaysia (DOSM), Lembaga Pemasaran Pertanian Persekutuan (FAMA)</t>
  </si>
  <si>
    <t>Source: Department of Statistics Malaysia (DOSM), Federal Agriculture Marketing Authority (FAMA)</t>
  </si>
  <si>
    <t xml:space="preserve">Cempedak/ </t>
  </si>
  <si>
    <t>nangka</t>
  </si>
  <si>
    <t>Daging babi *</t>
  </si>
  <si>
    <t>(g/hari)</t>
  </si>
  <si>
    <t>Daging ayam</t>
  </si>
  <si>
    <t>Chicken</t>
  </si>
  <si>
    <t>meat</t>
  </si>
  <si>
    <t>Daging itik</t>
  </si>
  <si>
    <t>Duck meat</t>
  </si>
  <si>
    <t>GROWTH</t>
  </si>
  <si>
    <t>NAIK</t>
  </si>
  <si>
    <t>TURUN</t>
  </si>
  <si>
    <t>Tanaman</t>
  </si>
  <si>
    <t>Ternakan</t>
  </si>
  <si>
    <t>Perikanan</t>
  </si>
  <si>
    <t>Stingray</t>
  </si>
  <si>
    <t>bream</t>
  </si>
  <si>
    <t>Carrot</t>
  </si>
  <si>
    <t>Lobak merah</t>
  </si>
  <si>
    <t>Jadual 1 : Akaun Pembekalan dan Penggunaan bagi Buah-buahan Terpilih, Malaysia, 2018-2022 (samb.)</t>
  </si>
  <si>
    <t>Table 1 : Supply and Utilization Accounts for Selected Fruits, Malaysia, 2018-2022 (cont'd)</t>
  </si>
  <si>
    <r>
      <t xml:space="preserve">* Data 2017 hingga 2021 adalah berdasarkan 40 peratus penduduk bukan Islam yang diperoleh daripada Banci Penduduk dan Perumahan Malaysia 2010
 </t>
    </r>
    <r>
      <rPr>
        <i/>
        <sz val="8"/>
        <color rgb="FFFF0000"/>
        <rFont val="Century Gothic"/>
        <family val="2"/>
      </rPr>
      <t xml:space="preserve">Data for 2017 to 2021 are based on 40 per cent of non-Muslims population that obtained from Population and Housing Census of Malaysia 2010 </t>
    </r>
  </si>
  <si>
    <t>Table 5 : Supply and Utilization Accounts for Selected Fisheries, Malaysia, 2018-2022 (cont'd)</t>
  </si>
  <si>
    <t>Jadual 5 : Akaun Pembekalan dan Penggunaan bagi Perikanan Terpilih, Malaysia, 2018-2022 (samb.)</t>
  </si>
  <si>
    <t>Jadual 5 : Akaun Pembekalan dan Penggunaan bagi Perikanan Terpilih, Malaysia, 2018-2022</t>
  </si>
  <si>
    <t>Table 5 : Supply and Utilization Accounts for Selected Fisheries, Malaysia, 2018-2022</t>
  </si>
  <si>
    <t>Jadual 7 : Harga Purata bagi Item Pertanian Terpilih, Malaysia, 2020-2022</t>
  </si>
  <si>
    <t>Table 7 : Average Price of Selected Agricultural Item, Malaysia, 2020-2022</t>
  </si>
  <si>
    <t>Jadual 7 : Harga Purata bagi Item Pertanian Terpilih, Malaysia, 2020-2022 (samb.)</t>
  </si>
  <si>
    <t>Table 7 : Average Price of Selected Agricultural Item, Malaysia, 2020-2022 (cont'd)</t>
  </si>
  <si>
    <t>Kampung</t>
  </si>
  <si>
    <t>King</t>
  </si>
  <si>
    <t>Klon/ Kahwin</t>
  </si>
  <si>
    <t>Mantin (J32)</t>
  </si>
  <si>
    <t>Mastura (J37)</t>
  </si>
  <si>
    <t>Tekam Yellow (J33)</t>
  </si>
  <si>
    <t>Jadual 1 : Akaun Pembekalan dan Penggunaan bagi Buah-buahan Terpilih, Malaysia, 2020-2022</t>
  </si>
  <si>
    <t>Table 1 : Supply and Utilization Accounts for Selected Fruits, Malaysia, 2020-2022</t>
  </si>
  <si>
    <t>Jadual 2 : Akaun Pembekalan dan Penggunaan bagi Sayur-sayuran Terpilih, Malaysia, 2020-2022</t>
  </si>
  <si>
    <t>Table 2 : Supply and Utilization Accounts for Selected Vegetables, Malaysia, 2020-2022</t>
  </si>
  <si>
    <t>Jadual 2 : Akaun Pembekalan dan Penggunaan bagi Sayur-sayuran Terpilih, Malaysia, 2020-2022 (samb.)</t>
  </si>
  <si>
    <t>Table 2 : Supply and Utilization Accounts for Selected Vegetables, Malaysia, 2020-2022 (cont'd)</t>
  </si>
  <si>
    <t>Jadual 3 : Akaun Pembekalan dan Penggunaan bagi Tanaman Terpilih Lain, Malaysia, 2020-2022</t>
  </si>
  <si>
    <t>Table 3 : Supply and Utilization Accounts for Other Selected Crops, Malaysia, 2020-2022</t>
  </si>
  <si>
    <t>Jadual 4 : Akaun Pembekalan dan Penggunaan bagi Ternakan Terpilih, Malaysia, 2020-2022</t>
  </si>
  <si>
    <t>Table 4 : Supply and Utilization Accounts for Selected Livestock, Malaysia, 2020-2022</t>
  </si>
  <si>
    <t>Epal</t>
  </si>
  <si>
    <t>Apple</t>
  </si>
  <si>
    <t>Bawang</t>
  </si>
  <si>
    <t>besar</t>
  </si>
  <si>
    <t>Onion</t>
  </si>
  <si>
    <t>kecil</t>
  </si>
  <si>
    <t>Shallot</t>
  </si>
  <si>
    <t>putih</t>
  </si>
  <si>
    <t>Garlic</t>
  </si>
  <si>
    <r>
      <t>43,694.7</t>
    </r>
    <r>
      <rPr>
        <vertAlign val="superscript"/>
        <sz val="11"/>
        <color theme="1"/>
        <rFont val="Century Gothic"/>
        <family val="2"/>
      </rPr>
      <t>r</t>
    </r>
  </si>
  <si>
    <r>
      <t>40,361.6</t>
    </r>
    <r>
      <rPr>
        <vertAlign val="superscript"/>
        <sz val="11"/>
        <color theme="1"/>
        <rFont val="Century Gothic"/>
        <family val="2"/>
      </rPr>
      <t>r</t>
    </r>
  </si>
  <si>
    <r>
      <t>9,822.8</t>
    </r>
    <r>
      <rPr>
        <vertAlign val="superscript"/>
        <sz val="11"/>
        <color theme="1"/>
        <rFont val="Century Gothic"/>
        <family val="2"/>
      </rPr>
      <t>r</t>
    </r>
  </si>
  <si>
    <r>
      <t>26,355.8</t>
    </r>
    <r>
      <rPr>
        <vertAlign val="superscript"/>
        <sz val="11"/>
        <color theme="1"/>
        <rFont val="Century Gothic"/>
        <family val="2"/>
      </rPr>
      <t>r</t>
    </r>
  </si>
  <si>
    <r>
      <t>48,070.0</t>
    </r>
    <r>
      <rPr>
        <vertAlign val="superscript"/>
        <sz val="11"/>
        <color theme="1"/>
        <rFont val="Century Gothic"/>
        <family val="2"/>
      </rPr>
      <t>r</t>
    </r>
  </si>
  <si>
    <r>
      <t>56,869.9</t>
    </r>
    <r>
      <rPr>
        <vertAlign val="superscript"/>
        <sz val="11"/>
        <color theme="1"/>
        <rFont val="Century Gothic"/>
        <family val="2"/>
      </rPr>
      <t>r</t>
    </r>
  </si>
  <si>
    <r>
      <t>32,906.6</t>
    </r>
    <r>
      <rPr>
        <vertAlign val="superscript"/>
        <sz val="11"/>
        <color theme="1"/>
        <rFont val="Century Gothic"/>
        <family val="2"/>
      </rPr>
      <t>r</t>
    </r>
  </si>
  <si>
    <t>Jadual 7 : Harga Purata bagi Item Pertanian Terpilih, Malaysia, 2021-2023</t>
  </si>
  <si>
    <t>Table 7 : Average Price of Selected Agricultural Item, Malaysia, 2021-2023</t>
  </si>
  <si>
    <t>Beras SST 5%</t>
  </si>
  <si>
    <t>10 kg</t>
  </si>
  <si>
    <t>Rice SST 5%</t>
  </si>
  <si>
    <r>
      <t xml:space="preserve">Merah/ </t>
    </r>
    <r>
      <rPr>
        <i/>
        <sz val="11"/>
        <rFont val="Century Gothic"/>
        <family val="2"/>
      </rPr>
      <t>Red</t>
    </r>
    <r>
      <rPr>
        <sz val="11"/>
        <rFont val="Century Gothic"/>
        <family val="2"/>
      </rPr>
      <t>, Gala</t>
    </r>
  </si>
  <si>
    <r>
      <t xml:space="preserve">Hijau/ </t>
    </r>
    <r>
      <rPr>
        <i/>
        <sz val="11"/>
        <rFont val="Century Gothic"/>
        <family val="2"/>
      </rPr>
      <t>Green</t>
    </r>
  </si>
  <si>
    <t>Fuji</t>
  </si>
  <si>
    <r>
      <t xml:space="preserve">Cili Merah/ </t>
    </r>
    <r>
      <rPr>
        <i/>
        <sz val="11"/>
        <rFont val="Century Gothic"/>
        <family val="2"/>
      </rPr>
      <t>Red Chilli</t>
    </r>
    <r>
      <rPr>
        <sz val="11"/>
        <rFont val="Century Gothic"/>
        <family val="2"/>
      </rPr>
      <t xml:space="preserve"> (Kulai)</t>
    </r>
  </si>
  <si>
    <r>
      <t xml:space="preserve">Cili Hijau/ </t>
    </r>
    <r>
      <rPr>
        <i/>
        <sz val="11"/>
        <rFont val="Century Gothic"/>
        <family val="2"/>
      </rPr>
      <t>Green Chilli</t>
    </r>
    <r>
      <rPr>
        <sz val="11"/>
        <rFont val="Century Gothic"/>
        <family val="2"/>
      </rPr>
      <t xml:space="preserve"> (Kulai)</t>
    </r>
  </si>
  <si>
    <t>Jadual 7 : Harga Purata bagi Item Pertanian Terpilih, Malaysia, 2021-203 (samb.)</t>
  </si>
  <si>
    <t>Table 7 : Average Price of Selected Agricultural Item, Malaysia, 2021-2023 (cont'd)</t>
  </si>
  <si>
    <t>Bawang Besar</t>
  </si>
  <si>
    <t>Holland</t>
  </si>
  <si>
    <t>Bawang Kecil</t>
  </si>
  <si>
    <r>
      <t xml:space="preserve">Merah India/ </t>
    </r>
    <r>
      <rPr>
        <i/>
        <sz val="11"/>
        <rFont val="Century Gothic"/>
        <family val="2"/>
      </rPr>
      <t>Red India</t>
    </r>
  </si>
  <si>
    <r>
      <t xml:space="preserve">Merah Kecil/ </t>
    </r>
    <r>
      <rPr>
        <i/>
        <sz val="11"/>
        <rFont val="Century Gothic"/>
        <family val="2"/>
      </rPr>
      <t>Shallot</t>
    </r>
  </si>
  <si>
    <t>Bawang Putih</t>
  </si>
  <si>
    <t>Jadual 7 : Harga Purata bagi Item Pertanian Terpilih, Malaysia, 2021-2023 (samb.)</t>
  </si>
  <si>
    <r>
      <t xml:space="preserve">Gred/ </t>
    </r>
    <r>
      <rPr>
        <i/>
        <sz val="11"/>
        <rFont val="Century Gothic"/>
        <family val="2"/>
      </rPr>
      <t>Grade</t>
    </r>
    <r>
      <rPr>
        <sz val="11"/>
        <rFont val="Century Gothic"/>
        <family val="2"/>
      </rPr>
      <t xml:space="preserve"> A</t>
    </r>
  </si>
  <si>
    <r>
      <t xml:space="preserve">Gred/ </t>
    </r>
    <r>
      <rPr>
        <i/>
        <sz val="11"/>
        <rFont val="Century Gothic"/>
        <family val="2"/>
      </rPr>
      <t>Grade</t>
    </r>
    <r>
      <rPr>
        <sz val="11"/>
        <rFont val="Century Gothic"/>
        <family val="2"/>
      </rPr>
      <t xml:space="preserve"> B</t>
    </r>
  </si>
  <si>
    <r>
      <t xml:space="preserve">Gred/ </t>
    </r>
    <r>
      <rPr>
        <i/>
        <sz val="11"/>
        <rFont val="Century Gothic"/>
        <family val="2"/>
      </rPr>
      <t>Grade</t>
    </r>
    <r>
      <rPr>
        <sz val="11"/>
        <rFont val="Century Gothic"/>
        <family val="2"/>
      </rPr>
      <t xml:space="preserve"> C</t>
    </r>
  </si>
  <si>
    <t>Sumber: Jabatan Perangkaan Malaysia (DOSM), Lembaga Pemasaran Pertanian Persekutuan (FAMA) dan 
Lembaga Kemajuan Ikan Malaysia (LKIM)</t>
  </si>
  <si>
    <t>Source: Department of Statistics Malaysia (DOSM), Federal Agriculture Marketing Authority (FAMA) and 
Malaysian Fisheries Development Authority (LKIM)</t>
  </si>
  <si>
    <t>0111120101</t>
  </si>
  <si>
    <t>01161771</t>
  </si>
  <si>
    <t>01161201</t>
  </si>
  <si>
    <t>01161202</t>
  </si>
  <si>
    <t>0116540101</t>
  </si>
  <si>
    <t>0116540102</t>
  </si>
  <si>
    <t>01161903</t>
  </si>
  <si>
    <t>01161509</t>
  </si>
  <si>
    <r>
      <t xml:space="preserve">Berbiji/ </t>
    </r>
    <r>
      <rPr>
        <i/>
        <sz val="11"/>
        <color rgb="FFFF0000"/>
        <rFont val="Century Gothic"/>
        <family val="2"/>
      </rPr>
      <t>Seeds</t>
    </r>
  </si>
  <si>
    <r>
      <t xml:space="preserve">Tanpa Biji/ </t>
    </r>
    <r>
      <rPr>
        <i/>
        <sz val="11"/>
        <color rgb="FFFF0000"/>
        <rFont val="Century Gothic"/>
        <family val="2"/>
      </rPr>
      <t>Seedless</t>
    </r>
  </si>
  <si>
    <t>01163101</t>
  </si>
  <si>
    <t>01163102</t>
  </si>
  <si>
    <t>01163103</t>
  </si>
  <si>
    <t>0117120101</t>
  </si>
  <si>
    <t>0117120102</t>
  </si>
  <si>
    <t>01172401</t>
  </si>
  <si>
    <r>
      <t xml:space="preserve">Cili Merah/ </t>
    </r>
    <r>
      <rPr>
        <i/>
        <sz val="11"/>
        <color rgb="FFFF0000"/>
        <rFont val="Century Gothic"/>
        <family val="2"/>
      </rPr>
      <t>Red Chilli</t>
    </r>
    <r>
      <rPr>
        <sz val="11"/>
        <color rgb="FFFF0000"/>
        <rFont val="Century Gothic"/>
        <family val="2"/>
      </rPr>
      <t xml:space="preserve"> (Minyak)</t>
    </r>
  </si>
  <si>
    <t>0117210103</t>
  </si>
  <si>
    <t>0117210104</t>
  </si>
  <si>
    <t>0117210102</t>
  </si>
  <si>
    <t>0117210101</t>
  </si>
  <si>
    <t>01172201</t>
  </si>
  <si>
    <t>01171902</t>
  </si>
  <si>
    <t>01172301</t>
  </si>
  <si>
    <t>01173101</t>
  </si>
  <si>
    <t>01172601</t>
  </si>
  <si>
    <t>01171401</t>
  </si>
  <si>
    <t>0119402702</t>
  </si>
  <si>
    <t>0119402701</t>
  </si>
  <si>
    <t>01162201</t>
  </si>
  <si>
    <t>01162202</t>
  </si>
  <si>
    <t>tiada berbiji @ tanpa biji</t>
  </si>
  <si>
    <t>tiada</t>
  </si>
  <si>
    <t>hanya ada cili hijau minyak</t>
  </si>
  <si>
    <t>ada hijau &amp; merah tp harga sama</t>
  </si>
  <si>
    <t>01174302</t>
  </si>
  <si>
    <t>01174301</t>
  </si>
  <si>
    <t>0117430301</t>
  </si>
  <si>
    <t>0117430302</t>
  </si>
  <si>
    <t>01174201</t>
  </si>
  <si>
    <t>01122171</t>
  </si>
  <si>
    <t>0112218301</t>
  </si>
  <si>
    <t>Peha, Tempatan</t>
  </si>
  <si>
    <t>01122371</t>
  </si>
  <si>
    <t>Isi &amp; Lemak</t>
  </si>
  <si>
    <t>Peha</t>
  </si>
  <si>
    <t>0112227101</t>
  </si>
  <si>
    <t>0112227102</t>
  </si>
  <si>
    <t>01122404</t>
  </si>
  <si>
    <t>01122421</t>
  </si>
  <si>
    <t>01148101</t>
  </si>
  <si>
    <t>01148102</t>
  </si>
  <si>
    <t>01148103</t>
  </si>
  <si>
    <t>01141101</t>
  </si>
  <si>
    <t>01134104</t>
  </si>
  <si>
    <t>0113417101</t>
  </si>
  <si>
    <t>0113417102</t>
  </si>
  <si>
    <t>0113150101</t>
  </si>
  <si>
    <t>0113150102</t>
  </si>
  <si>
    <t>01131602</t>
  </si>
  <si>
    <t>01131603</t>
  </si>
  <si>
    <t>0113160102</t>
  </si>
  <si>
    <t>0113160103</t>
  </si>
  <si>
    <t>01134201</t>
  </si>
  <si>
    <t>01134471</t>
  </si>
  <si>
    <t>0113110201</t>
  </si>
  <si>
    <t>0113110202</t>
  </si>
  <si>
    <t>01131901</t>
  </si>
  <si>
    <t>01131604</t>
  </si>
  <si>
    <t>6-8 ekor sekilogram</t>
  </si>
  <si>
    <t>4-6 ekor sekilogram</t>
  </si>
  <si>
    <t>0113110301</t>
  </si>
  <si>
    <t>0113110302</t>
  </si>
  <si>
    <t>01131909</t>
  </si>
  <si>
    <r>
      <t>55,518.9</t>
    </r>
    <r>
      <rPr>
        <vertAlign val="superscript"/>
        <sz val="11"/>
        <color theme="1"/>
        <rFont val="Century Gothic"/>
        <family val="2"/>
      </rPr>
      <t>r</t>
    </r>
  </si>
  <si>
    <r>
      <t>12,104.9</t>
    </r>
    <r>
      <rPr>
        <vertAlign val="superscript"/>
        <sz val="11"/>
        <color theme="1"/>
        <rFont val="Century Gothic"/>
        <family val="2"/>
      </rPr>
      <t>r</t>
    </r>
  </si>
  <si>
    <t>Jadual 1 : Akaun Pembekalan dan Penggunaan bagi Buah-buahan Terpilih, Malaysia, 2020-2024</t>
  </si>
  <si>
    <t>Table 1 : Supply and Utilization Accounts for Selected Fruits, Malaysia, 2020-2024</t>
  </si>
  <si>
    <t>Jadual 1 : Akaun Pembekalan dan Penggunaan bagi Buah-buahan Terpilih, Malaysia, 2020-2024(samb.)</t>
  </si>
  <si>
    <t>Table 1 : Supply and Utilization Accounts for Selected Fruits, Malaysia, 2020-2024 (cont'd)</t>
  </si>
  <si>
    <t>Jadual 1 : Akaun Pembekalan dan Penggunaan bagi Buah-buahan Terpilih, Malaysia, 2020-2024 (samb.)</t>
  </si>
  <si>
    <t>Jadual 2 : Akaun Pembekalan dan Penggunaan bagi Sayur-sayuran Terpilih, Malaysia, 2020-2024</t>
  </si>
  <si>
    <t>Table 2 : Supply and Utilization Accounts for Selected Vegetables, Malaysia, 2020-2024</t>
  </si>
  <si>
    <t>Jadual 2 : Akaun Pembekalan dan Penggunaan bagi Sayur-sayuran Terpilih, Malaysia, 2020-2024 (samb.)</t>
  </si>
  <si>
    <t>Table 2 : Supply and Utilization Accounts for Selected Vegetables, Malaysia, 2020-2024 (cont'd)</t>
  </si>
  <si>
    <t>Jadual 3 : Akaun Pembekalan dan Penggunaan bagi Tanaman Lain Terpilih, Malaysia, 2020-2024</t>
  </si>
  <si>
    <t>Table 3 : Supply and Utilization Accounts for Other Selected Crops, Malaysia, 2020-2024</t>
  </si>
  <si>
    <t>Jadual 3 : Akaun Pembekalan dan Penggunaan bagi Tanaman Lain Terpilih, Malaysia, 2020-2024 (samb.)</t>
  </si>
  <si>
    <t>Table 3 : Supply and Utilization Accounts for Other Selected Crops, Malaysia, 2020-2024 (cont'd)</t>
  </si>
  <si>
    <t>Dragon fruit</t>
  </si>
  <si>
    <t>Cendawan</t>
  </si>
  <si>
    <t>Mushroom</t>
  </si>
  <si>
    <t>Jadual 5 : Akaun Pembekalan dan Penggunaan bagi Perikanan Terpilih, Malaysia, 2020-2024</t>
  </si>
  <si>
    <t>Table 5 : Supply and Utilization Accounts for Selected Fisheries, Malaysia, 2020-2024</t>
  </si>
  <si>
    <t>Jadual 5 : Akaun Pembekalan dan Penggunaan bagi Perikanan Terpilih, Malaysia, 2020-2024 (samb.)</t>
  </si>
  <si>
    <t>Table 5 : Supply and Utilization Accounts for Selected Fisheries, Malaysia, 2020-2024 (cont'd)</t>
  </si>
  <si>
    <t>Pomelo</t>
  </si>
  <si>
    <r>
      <t>60,216.6</t>
    </r>
    <r>
      <rPr>
        <vertAlign val="superscript"/>
        <sz val="11"/>
        <color rgb="FFFF0000"/>
        <rFont val="Century Gothic"/>
        <family val="2"/>
      </rPr>
      <t>r</t>
    </r>
  </si>
  <si>
    <r>
      <t>6,351.1</t>
    </r>
    <r>
      <rPr>
        <vertAlign val="superscript"/>
        <sz val="11"/>
        <color rgb="FFFF0000"/>
        <rFont val="Century Gothic"/>
        <family val="2"/>
      </rPr>
      <t>r</t>
    </r>
  </si>
  <si>
    <r>
      <t>54,766.7</t>
    </r>
    <r>
      <rPr>
        <vertAlign val="superscript"/>
        <sz val="11"/>
        <color rgb="FFFF0000"/>
        <rFont val="Century Gothic"/>
        <family val="2"/>
      </rPr>
      <t>r</t>
    </r>
  </si>
  <si>
    <r>
      <t>44,674.3</t>
    </r>
    <r>
      <rPr>
        <vertAlign val="superscript"/>
        <sz val="11"/>
        <color rgb="FFFF0000"/>
        <rFont val="Century Gothic"/>
        <family val="2"/>
      </rPr>
      <t>r</t>
    </r>
  </si>
  <si>
    <t>Nota: Bermula tahun 2020 item bagi tembikai ditambah dengan tembikai susu dan tembikai wangi</t>
  </si>
  <si>
    <t xml:space="preserve">Limau </t>
  </si>
  <si>
    <r>
      <t>41,633.0</t>
    </r>
    <r>
      <rPr>
        <vertAlign val="superscript"/>
        <sz val="11"/>
        <color rgb="FFFF0000"/>
        <rFont val="Century Gothic"/>
        <family val="2"/>
      </rPr>
      <t>r</t>
    </r>
  </si>
  <si>
    <t>buncis</t>
  </si>
  <si>
    <t>French bean</t>
  </si>
  <si>
    <r>
      <t>6,351.1</t>
    </r>
    <r>
      <rPr>
        <vertAlign val="superscript"/>
        <sz val="11"/>
        <rFont val="Century Gothic"/>
        <family val="2"/>
      </rPr>
      <t>r</t>
    </r>
  </si>
  <si>
    <r>
      <t>54,766.7</t>
    </r>
    <r>
      <rPr>
        <vertAlign val="superscript"/>
        <sz val="11"/>
        <rFont val="Century Gothic"/>
        <family val="2"/>
      </rPr>
      <t>r</t>
    </r>
  </si>
  <si>
    <r>
      <t>60,216.6</t>
    </r>
    <r>
      <rPr>
        <vertAlign val="superscript"/>
        <sz val="11"/>
        <rFont val="Century Gothic"/>
        <family val="2"/>
      </rPr>
      <t>r</t>
    </r>
  </si>
  <si>
    <r>
      <t>41,633.0</t>
    </r>
    <r>
      <rPr>
        <vertAlign val="superscript"/>
        <sz val="11"/>
        <rFont val="Century Gothic"/>
        <family val="2"/>
      </rPr>
      <t>r</t>
    </r>
  </si>
  <si>
    <r>
      <t>44,674.3</t>
    </r>
    <r>
      <rPr>
        <vertAlign val="superscript"/>
        <sz val="11"/>
        <rFont val="Century Gothic"/>
        <family val="2"/>
      </rPr>
      <t>r</t>
    </r>
  </si>
  <si>
    <r>
      <t>626,557.3</t>
    </r>
    <r>
      <rPr>
        <vertAlign val="superscript"/>
        <sz val="11"/>
        <rFont val="Century Gothic"/>
        <family val="2"/>
      </rPr>
      <t>r</t>
    </r>
  </si>
  <si>
    <t>Buah naga</t>
  </si>
  <si>
    <t>besar/ bali</t>
  </si>
  <si>
    <r>
      <t>887.8</t>
    </r>
    <r>
      <rPr>
        <vertAlign val="superscript"/>
        <sz val="11"/>
        <color theme="1"/>
        <rFont val="Century Gothic"/>
        <family val="2"/>
      </rPr>
      <t>r</t>
    </r>
  </si>
  <si>
    <r>
      <rPr>
        <b/>
        <sz val="8"/>
        <rFont val="Century Gothic"/>
        <family val="2"/>
      </rPr>
      <t>Nota</t>
    </r>
    <r>
      <rPr>
        <sz val="8"/>
        <rFont val="Century Gothic"/>
        <family val="2"/>
      </rPr>
      <t xml:space="preserve">/ </t>
    </r>
    <r>
      <rPr>
        <i/>
        <sz val="8"/>
        <rFont val="Century Gothic"/>
        <family val="2"/>
      </rPr>
      <t>Note</t>
    </r>
    <r>
      <rPr>
        <sz val="8"/>
        <rFont val="Century Gothic"/>
        <family val="2"/>
      </rPr>
      <t xml:space="preserve">: </t>
    </r>
  </si>
  <si>
    <t xml:space="preserve">Tembikai adalah termasuk tembikai wangi dan tembikai susu
</t>
  </si>
  <si>
    <t>Watermelon included rock melon and honeydew</t>
  </si>
  <si>
    <t xml:space="preserve">Cili adalah termasuk cili padi
</t>
  </si>
  <si>
    <t>Chilli included hot chilli</t>
  </si>
  <si>
    <t>Jadual 4 : Akaun Pembekalan dan Penggunaan bagi Ternakan Terpilih, Malaysia, 2020-2024</t>
  </si>
  <si>
    <t>Table 4 : Supply and Utilization Accounts for Selected Livestock, Malaysia, 2020-2024</t>
  </si>
  <si>
    <r>
      <t>82.4</t>
    </r>
    <r>
      <rPr>
        <vertAlign val="superscript"/>
        <sz val="11"/>
        <rFont val="Century Gothic"/>
        <family val="2"/>
      </rPr>
      <t>r</t>
    </r>
  </si>
  <si>
    <r>
      <t>15,986.7</t>
    </r>
    <r>
      <rPr>
        <vertAlign val="superscript"/>
        <sz val="11"/>
        <rFont val="Century Gothic"/>
        <family val="2"/>
      </rPr>
      <t>r</t>
    </r>
  </si>
  <si>
    <r>
      <t>33,980.0</t>
    </r>
    <r>
      <rPr>
        <vertAlign val="superscript"/>
        <sz val="11"/>
        <rFont val="Century Gothic"/>
        <family val="2"/>
      </rPr>
      <t>r</t>
    </r>
  </si>
  <si>
    <t>Jadual 4 : Akaun Pembekalan dan Penggunaan bagi Ternakan Terpilih, Malaysia, 2020-2024 (samb.)</t>
  </si>
  <si>
    <t>Table 4 : Supply and Utilization Accounts for Selected Livestock, Malaysia, 2020-2024 (cont'd)</t>
  </si>
  <si>
    <r>
      <t xml:space="preserve"> Data 2020 hingga 2024 adalah berdasarkan 36.5 peratus penduduk bukan Islam yang diperoleh daripada Banci Penduduk dan Perumahan 2020
</t>
    </r>
    <r>
      <rPr>
        <i/>
        <sz val="8"/>
        <rFont val="Century Gothic"/>
        <family val="2"/>
      </rPr>
      <t xml:space="preserve"> Data for 2020 to 2024 are based on 36.5 per cent of non-Muslims population that obtained from Population and Housing Census of Malaysia 2020.</t>
    </r>
  </si>
  <si>
    <t xml:space="preserve">  </t>
  </si>
  <si>
    <t>Bawal</t>
  </si>
  <si>
    <t>Pomfret</t>
  </si>
  <si>
    <t>Ikan Merah</t>
  </si>
  <si>
    <t>Red Snapper</t>
  </si>
  <si>
    <r>
      <t>69,335.5</t>
    </r>
    <r>
      <rPr>
        <vertAlign val="superscript"/>
        <sz val="11"/>
        <color theme="1"/>
        <rFont val="Century Gothic"/>
        <family val="2"/>
      </rPr>
      <t>r</t>
    </r>
  </si>
  <si>
    <t>Jadual 6 : Penggunaan Per Kapita bagi Item Pertanian Terpilih mengikut Negeri, Malaysia, 2024</t>
  </si>
  <si>
    <t>Table 6 : Per Capita Consumption of Selected Agricultural Item by State, Malaysia, 2024</t>
  </si>
  <si>
    <r>
      <t xml:space="preserve">(kg/tahun / </t>
    </r>
    <r>
      <rPr>
        <i/>
        <sz val="11"/>
        <rFont val="Century Gothic"/>
        <family val="2"/>
      </rPr>
      <t>kg/year</t>
    </r>
    <r>
      <rPr>
        <b/>
        <sz val="11"/>
        <rFont val="Century Gothic"/>
        <family val="2"/>
      </rPr>
      <t>)</t>
    </r>
  </si>
  <si>
    <t>Malaysia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</si>
  <si>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</si>
  <si>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</si>
  <si>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</si>
  <si>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</si>
  <si>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</si>
  <si>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</si>
  <si>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</si>
  <si>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</si>
  <si>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Cili*</t>
  </si>
  <si>
    <t>Chilli*</t>
  </si>
  <si>
    <t>Round cabbage</t>
  </si>
  <si>
    <r>
      <t xml:space="preserve">Nota/ </t>
    </r>
    <r>
      <rPr>
        <i/>
        <sz val="9"/>
        <rFont val="Century Gothic"/>
        <family val="2"/>
      </rPr>
      <t>Notes</t>
    </r>
    <r>
      <rPr>
        <sz val="9"/>
        <rFont val="Century Gothic"/>
        <family val="2"/>
      </rPr>
      <t>:</t>
    </r>
  </si>
  <si>
    <t>Sumber: Jabatan Perangkaan Malaysia</t>
  </si>
  <si>
    <t>* Termasuk cili padi</t>
  </si>
  <si>
    <t>Source: Department of Statistics Malaysia</t>
  </si>
  <si>
    <t xml:space="preserve">   Included hot chilli</t>
  </si>
  <si>
    <t>Penggunaan Per Kapita 2024 dikira menggunakan proksi data Survei Pendapatan, Perbelanjaan Isi Rumah dan Kemudahan Asas (HIES/BA) 2022.</t>
  </si>
  <si>
    <t xml:space="preserve"> Per Capita Consumption 2024 is calculated based on proxy of  Household Income, Expenditure and Basic Amenities (HIES/BA) Survey 2022 data.</t>
  </si>
  <si>
    <t>Jadual 6 : Penggunaan Per Kapita bagi Item Pertanian Terpilih mengikut Negeri, Malaysia, 2024 (samb.)</t>
  </si>
  <si>
    <t>Table 6 : Per Capita Consumption of Selected Agricultural Item by State, Malaysia, 2024 (cont'd)</t>
  </si>
  <si>
    <t>Perlis</t>
  </si>
  <si>
    <t>Selangor</t>
  </si>
  <si>
    <t>Terengganu</t>
  </si>
  <si>
    <t>Sabah</t>
  </si>
  <si>
    <t>Sarawak</t>
  </si>
  <si>
    <t>W.P. 
Kuala Lumpur</t>
  </si>
  <si>
    <t>W.P. 
Labuan</t>
  </si>
  <si>
    <t>W.P. 
Putrajaya</t>
  </si>
  <si>
    <t>Jadual 7 : Harga Purata bagi Item Pertanian Terpilih, Malaysia, 2022-2024</t>
  </si>
  <si>
    <t>Table 7 : Average Price of Selected Agricultural Item, Malaysia, 2022-2024</t>
  </si>
  <si>
    <t>:</t>
  </si>
  <si>
    <t>Buah Naga</t>
  </si>
  <si>
    <t>Dragon Fruit</t>
  </si>
  <si>
    <t>Limau Besar/ Bali</t>
  </si>
  <si>
    <t>Tembikai Susu</t>
  </si>
  <si>
    <t>Honey dew</t>
  </si>
  <si>
    <t xml:space="preserve">Guava </t>
  </si>
  <si>
    <t>Jadual 7 : Harga Purata bagi Item Pertanian Terpilih, Malaysia, 2022-2024 (samb.)</t>
  </si>
  <si>
    <t>Table 7 : Average Price of Selected Agricultural Item, Malaysia, 2022-2024 (cont'd)</t>
  </si>
  <si>
    <t>Cili                 :</t>
  </si>
  <si>
    <r>
      <t xml:space="preserve">Cili Merah/ </t>
    </r>
    <r>
      <rPr>
        <i/>
        <sz val="11"/>
        <rFont val="Century Gothic"/>
        <family val="2"/>
      </rPr>
      <t>Red Chilli</t>
    </r>
    <r>
      <rPr>
        <sz val="11"/>
        <rFont val="Century Gothic"/>
        <family val="2"/>
      </rPr>
      <t xml:space="preserve"> (Minyak)</t>
    </r>
  </si>
  <si>
    <r>
      <t xml:space="preserve">Cili Hijau/ </t>
    </r>
    <r>
      <rPr>
        <i/>
        <sz val="11"/>
        <rFont val="Century Gothic"/>
        <family val="2"/>
      </rPr>
      <t>Green Chilli</t>
    </r>
    <r>
      <rPr>
        <sz val="11"/>
        <rFont val="Century Gothic"/>
        <family val="2"/>
      </rPr>
      <t xml:space="preserve"> (Minyak)</t>
    </r>
  </si>
  <si>
    <r>
      <t xml:space="preserve">Cili padi/ </t>
    </r>
    <r>
      <rPr>
        <i/>
        <sz val="11"/>
        <rFont val="Century Gothic"/>
        <family val="2"/>
      </rPr>
      <t>Bird's eye Chilli</t>
    </r>
    <r>
      <rPr>
        <sz val="11"/>
        <rFont val="Century Gothic"/>
        <family val="2"/>
      </rPr>
      <t xml:space="preserve"> (import)</t>
    </r>
  </si>
  <si>
    <r>
      <t xml:space="preserve">Cili padi/ </t>
    </r>
    <r>
      <rPr>
        <i/>
        <sz val="11"/>
        <rFont val="Century Gothic"/>
        <family val="2"/>
      </rPr>
      <t>Bird's eye Chilli</t>
    </r>
    <r>
      <rPr>
        <sz val="11"/>
        <rFont val="Century Gothic"/>
        <family val="2"/>
      </rPr>
      <t xml:space="preserve"> (Tempatan/ </t>
    </r>
    <r>
      <rPr>
        <i/>
        <sz val="11"/>
        <rFont val="Century Gothic"/>
        <family val="2"/>
      </rPr>
      <t>Local</t>
    </r>
    <r>
      <rPr>
        <sz val="11"/>
        <rFont val="Century Gothic"/>
        <family val="2"/>
      </rPr>
      <t>)</t>
    </r>
  </si>
  <si>
    <t>Kacang Buncis</t>
  </si>
  <si>
    <t>French Bean</t>
  </si>
  <si>
    <t>Jadual 7 : Harga Purata bagi Item Pertanian Terpilih, Malaysia, 2020-2024 (samb.)</t>
  </si>
  <si>
    <t xml:space="preserve">Tuna    </t>
  </si>
  <si>
    <t>Merah</t>
  </si>
  <si>
    <t>Snapper (fish)</t>
  </si>
  <si>
    <r>
      <t xml:space="preserve">Putih/ </t>
    </r>
    <r>
      <rPr>
        <i/>
        <sz val="11"/>
        <rFont val="Century Gothic"/>
        <family val="2"/>
      </rPr>
      <t>White</t>
    </r>
  </si>
  <si>
    <t>Jadual 8 : Bilangan Penduduk mengikut Negeri, Malaysia, 2022-2024</t>
  </si>
  <si>
    <t>Table 8 : Number of Populations by State, Malaysia, 2022-2024</t>
  </si>
  <si>
    <t>Negeri
State</t>
  </si>
  <si>
    <t>('000)</t>
  </si>
  <si>
    <t>W.P. Kuala Lumpur</t>
  </si>
  <si>
    <t>W.P. Labuan</t>
  </si>
  <si>
    <t>W.P. Putrajaya</t>
  </si>
  <si>
    <t>Nota:</t>
  </si>
  <si>
    <t>Data berdasarkan Anggaran Penduduk Pertengahan Tahun berasaskan data Banci Penduduk dan Perumahan 2020 yang disesuaikan</t>
  </si>
  <si>
    <t>Notes:</t>
  </si>
  <si>
    <t>Data based on Mid-Year population Estimates based on adjusted Population and Housing Census of Malaysia 2020</t>
  </si>
  <si>
    <t>Hasil tambah mungkin berbeza kerana pembundaran</t>
  </si>
  <si>
    <t>The added total may differ due to 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</si>
</sst>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@\ * \:\ "/>
    <numFmt numFmtId="167" formatCode="#,##0.000"/>
    <numFmt numFmtId="168" formatCode="#,##0.0000"/>
    <numFmt numFmtId="169" formatCode="_-* #,##0.0_-;\-* #,##0.0_-;_-* &quot;-&quot;??_-;_-@_-"/>
    <numFmt numFmtId="170" formatCode="0.0"/>
    <numFmt numFmtId="171" formatCode="[$$-409]#,##0.00;[Red]&quot;-&quot;[$$-409]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i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i/>
      <sz val="11"/>
      <name val="Century Gothic"/>
      <family val="2"/>
    </font>
    <font>
      <b/>
      <i/>
      <sz val="11"/>
      <name val="Century Gothic"/>
      <family val="2"/>
    </font>
    <font>
      <sz val="8"/>
      <color theme="1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sz val="1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vertAlign val="superscript"/>
      <sz val="11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FF0000"/>
      <name val="Century Gothic"/>
      <family val="2"/>
    </font>
    <font>
      <i/>
      <sz val="11"/>
      <color rgb="FFFF0000"/>
      <name val="Century Gothic"/>
      <family val="2"/>
    </font>
    <font>
      <vertAlign val="superscript"/>
      <sz val="11"/>
      <color rgb="FFFF0000"/>
      <name val="Century Gothic"/>
      <family val="2"/>
    </font>
    <font>
      <vertAlign val="superscript"/>
      <sz val="11"/>
      <name val="Century Gothic"/>
      <family val="2"/>
    </font>
    <font>
      <i/>
      <sz val="8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auto="1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auto="1"/>
      </right>
      <top style="medium">
        <color rgb="FF002060"/>
      </top>
      <bottom/>
      <diagonal/>
    </border>
    <border>
      <left style="medium">
        <color rgb="FF002060"/>
      </left>
      <right style="thin">
        <color auto="1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/>
      <diagonal/>
    </border>
    <border>
      <left style="thin">
        <color indexed="64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10">
    <xf numFmtId="0" fontId="0" fillId="0" borderId="0"/>
    <xf numFmtId="164" fontId="26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57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horizontal="right" vertical="center"/>
    </xf>
    <xf numFmtId="0" fontId="7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4" fontId="10" fillId="0" borderId="0" xfId="0" applyNumberFormat="1" applyFont="1" applyFill="1" applyBorder="1"/>
    <xf numFmtId="166" fontId="9" fillId="0" borderId="0" xfId="0" applyNumberFormat="1" applyFont="1" applyFill="1" applyBorder="1" applyAlignment="1"/>
    <xf numFmtId="0" fontId="10" fillId="0" borderId="8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4" xfId="0" applyFont="1" applyFill="1" applyBorder="1"/>
    <xf numFmtId="0" fontId="10" fillId="0" borderId="5" xfId="0" applyFont="1" applyFill="1" applyBorder="1"/>
    <xf numFmtId="0" fontId="11" fillId="0" borderId="4" xfId="0" applyFont="1" applyFill="1" applyBorder="1"/>
    <xf numFmtId="0" fontId="9" fillId="0" borderId="4" xfId="0" applyFont="1" applyFill="1" applyBorder="1"/>
    <xf numFmtId="0" fontId="10" fillId="0" borderId="9" xfId="0" applyFont="1" applyFill="1" applyBorder="1"/>
    <xf numFmtId="0" fontId="10" fillId="0" borderId="10" xfId="0" applyFont="1" applyFill="1" applyBorder="1"/>
    <xf numFmtId="0" fontId="10" fillId="0" borderId="11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4" fontId="10" fillId="0" borderId="2" xfId="0" applyNumberFormat="1" applyFont="1" applyFill="1" applyBorder="1"/>
    <xf numFmtId="0" fontId="10" fillId="0" borderId="3" xfId="0" applyFont="1" applyFill="1" applyBorder="1" applyAlignment="1">
      <alignment horizontal="center"/>
    </xf>
    <xf numFmtId="4" fontId="10" fillId="0" borderId="3" xfId="0" applyNumberFormat="1" applyFont="1" applyFill="1" applyBorder="1"/>
    <xf numFmtId="0" fontId="10" fillId="0" borderId="3" xfId="0" applyFont="1" applyFill="1" applyBorder="1"/>
    <xf numFmtId="166" fontId="9" fillId="0" borderId="4" xfId="0" applyNumberFormat="1" applyFont="1" applyFill="1" applyBorder="1" applyAlignment="1"/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 indent="1"/>
    </xf>
    <xf numFmtId="0" fontId="10" fillId="0" borderId="2" xfId="0" applyFont="1" applyFill="1" applyBorder="1" applyAlignment="1">
      <alignment horizontal="right" inden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0" fillId="0" borderId="0" xfId="0" applyAlignment="1"/>
    <xf numFmtId="0" fontId="16" fillId="0" borderId="0" xfId="0" applyFont="1"/>
    <xf numFmtId="0" fontId="2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17" fillId="0" borderId="0" xfId="0" applyFont="1"/>
    <xf numFmtId="0" fontId="16" fillId="3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0" fillId="5" borderId="0" xfId="0" applyFill="1"/>
    <xf numFmtId="0" fontId="16" fillId="5" borderId="0" xfId="0" applyFont="1" applyFill="1"/>
    <xf numFmtId="0" fontId="16" fillId="5" borderId="0" xfId="0" applyFont="1" applyFill="1" applyAlignment="1">
      <alignment horizontal="center"/>
    </xf>
    <xf numFmtId="165" fontId="0" fillId="5" borderId="0" xfId="0" applyNumberFormat="1" applyFill="1" applyAlignment="1">
      <alignment horizontal="right"/>
    </xf>
    <xf numFmtId="166" fontId="9" fillId="0" borderId="4" xfId="0" applyNumberFormat="1" applyFont="1" applyFill="1" applyBorder="1"/>
    <xf numFmtId="0" fontId="10" fillId="6" borderId="0" xfId="0" applyFont="1" applyFill="1" applyBorder="1"/>
    <xf numFmtId="0" fontId="9" fillId="0" borderId="2" xfId="0" applyNumberFormat="1" applyFont="1" applyBorder="1" applyAlignment="1">
      <alignment vertical="top" wrapText="1"/>
    </xf>
    <xf numFmtId="0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right" vertical="center" indent="1"/>
    </xf>
    <xf numFmtId="165" fontId="9" fillId="0" borderId="2" xfId="0" applyNumberFormat="1" applyFont="1" applyBorder="1" applyAlignment="1">
      <alignment horizontal="right" vertical="center" indent="1"/>
    </xf>
    <xf numFmtId="165" fontId="10" fillId="0" borderId="2" xfId="0" applyNumberFormat="1" applyFont="1" applyBorder="1" applyAlignment="1">
      <alignment horizontal="right" vertical="center" indent="3"/>
    </xf>
    <xf numFmtId="165" fontId="10" fillId="0" borderId="2" xfId="0" applyNumberFormat="1" applyFont="1" applyBorder="1" applyAlignment="1">
      <alignment horizontal="right" vertical="center" indent="5"/>
    </xf>
    <xf numFmtId="0" fontId="10" fillId="0" borderId="0" xfId="0" applyNumberFormat="1" applyFont="1" applyAlignment="1">
      <alignment horizontal="right" vertical="center"/>
    </xf>
    <xf numFmtId="0" fontId="11" fillId="0" borderId="2" xfId="0" applyNumberFormat="1" applyFont="1" applyBorder="1" applyAlignment="1">
      <alignment vertical="top" wrapText="1"/>
    </xf>
    <xf numFmtId="0" fontId="10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/>
    </xf>
    <xf numFmtId="0" fontId="10" fillId="0" borderId="0" xfId="0" applyNumberFormat="1" applyFont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top"/>
    </xf>
    <xf numFmtId="0" fontId="11" fillId="0" borderId="2" xfId="0" applyNumberFormat="1" applyFont="1" applyBorder="1" applyAlignment="1">
      <alignment horizontal="center" vertical="top" wrapText="1"/>
    </xf>
    <xf numFmtId="0" fontId="12" fillId="0" borderId="2" xfId="0" applyNumberFormat="1" applyFont="1" applyBorder="1" applyAlignment="1">
      <alignment horizontal="center" vertical="top" wrapText="1"/>
    </xf>
    <xf numFmtId="0" fontId="24" fillId="0" borderId="2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vertical="top"/>
    </xf>
    <xf numFmtId="0" fontId="9" fillId="0" borderId="3" xfId="0" applyNumberFormat="1" applyFont="1" applyBorder="1" applyAlignment="1">
      <alignment vertical="center"/>
    </xf>
    <xf numFmtId="0" fontId="10" fillId="0" borderId="3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vertical="center" wrapText="1"/>
    </xf>
    <xf numFmtId="167" fontId="10" fillId="0" borderId="2" xfId="0" applyNumberFormat="1" applyFont="1" applyBorder="1" applyAlignment="1">
      <alignment horizontal="right" vertical="center" indent="5"/>
    </xf>
    <xf numFmtId="0" fontId="10" fillId="0" borderId="3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top"/>
    </xf>
    <xf numFmtId="0" fontId="11" fillId="0" borderId="2" xfId="0" applyNumberFormat="1" applyFont="1" applyFill="1" applyBorder="1" applyAlignment="1">
      <alignment horizontal="center" vertical="top" wrapText="1"/>
    </xf>
    <xf numFmtId="0" fontId="12" fillId="0" borderId="2" xfId="0" applyNumberFormat="1" applyFont="1" applyFill="1" applyBorder="1" applyAlignment="1">
      <alignment horizontal="center" vertical="top" wrapText="1"/>
    </xf>
    <xf numFmtId="0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9" fillId="0" borderId="2" xfId="0" applyNumberFormat="1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right" vertical="center" indent="1"/>
    </xf>
    <xf numFmtId="165" fontId="9" fillId="0" borderId="2" xfId="0" applyNumberFormat="1" applyFont="1" applyFill="1" applyBorder="1" applyAlignment="1">
      <alignment horizontal="right" vertical="center" indent="1"/>
    </xf>
    <xf numFmtId="165" fontId="10" fillId="0" borderId="2" xfId="0" applyNumberFormat="1" applyFont="1" applyFill="1" applyBorder="1" applyAlignment="1">
      <alignment horizontal="right" vertical="center" indent="3"/>
    </xf>
    <xf numFmtId="165" fontId="10" fillId="0" borderId="2" xfId="0" applyNumberFormat="1" applyFont="1" applyFill="1" applyBorder="1" applyAlignment="1">
      <alignment horizontal="right" vertical="center" indent="5"/>
    </xf>
    <xf numFmtId="0" fontId="10" fillId="0" borderId="0" xfId="0" applyNumberFormat="1" applyFont="1" applyFill="1" applyAlignment="1">
      <alignment horizontal="right" vertical="center"/>
    </xf>
    <xf numFmtId="0" fontId="11" fillId="0" borderId="2" xfId="0" applyNumberFormat="1" applyFont="1" applyFill="1" applyBorder="1" applyAlignment="1">
      <alignment vertical="top" wrapText="1"/>
    </xf>
    <xf numFmtId="0" fontId="10" fillId="0" borderId="2" xfId="0" applyNumberFormat="1" applyFont="1" applyFill="1" applyBorder="1" applyAlignment="1">
      <alignment vertical="center"/>
    </xf>
    <xf numFmtId="165" fontId="10" fillId="0" borderId="2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165" fontId="9" fillId="0" borderId="2" xfId="0" applyNumberFormat="1" applyFont="1" applyFill="1" applyBorder="1" applyAlignment="1">
      <alignment horizontal="right" vertical="center"/>
    </xf>
    <xf numFmtId="0" fontId="12" fillId="0" borderId="2" xfId="0" applyNumberFormat="1" applyFont="1" applyFill="1" applyBorder="1" applyAlignment="1">
      <alignment vertical="top" wrapText="1"/>
    </xf>
    <xf numFmtId="0" fontId="9" fillId="0" borderId="3" xfId="0" applyNumberFormat="1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vertical="center"/>
    </xf>
    <xf numFmtId="165" fontId="10" fillId="0" borderId="3" xfId="0" applyNumberFormat="1" applyFont="1" applyFill="1" applyBorder="1" applyAlignment="1">
      <alignment horizontal="right" vertical="center"/>
    </xf>
    <xf numFmtId="165" fontId="9" fillId="0" borderId="3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vertical="center"/>
    </xf>
    <xf numFmtId="167" fontId="10" fillId="0" borderId="2" xfId="0" applyNumberFormat="1" applyFont="1" applyFill="1" applyBorder="1" applyAlignment="1">
      <alignment horizontal="right" vertical="center" indent="3"/>
    </xf>
    <xf numFmtId="167" fontId="10" fillId="0" borderId="2" xfId="0" applyNumberFormat="1" applyFont="1" applyFill="1" applyBorder="1" applyAlignment="1">
      <alignment horizontal="right" vertical="center" indent="5"/>
    </xf>
    <xf numFmtId="167" fontId="10" fillId="0" borderId="2" xfId="0" quotePrefix="1" applyNumberFormat="1" applyFont="1" applyFill="1" applyBorder="1" applyAlignment="1">
      <alignment horizontal="right" vertical="center" indent="5"/>
    </xf>
    <xf numFmtId="168" fontId="10" fillId="0" borderId="2" xfId="0" applyNumberFormat="1" applyFont="1" applyBorder="1" applyAlignment="1">
      <alignment horizontal="right" vertical="center" indent="5"/>
    </xf>
    <xf numFmtId="0" fontId="28" fillId="0" borderId="0" xfId="0" applyNumberFormat="1" applyFont="1" applyFill="1" applyAlignment="1">
      <alignment horizontal="center" vertical="center"/>
    </xf>
    <xf numFmtId="0" fontId="27" fillId="0" borderId="0" xfId="0" applyNumberFormat="1" applyFont="1" applyFill="1" applyAlignment="1">
      <alignment vertical="center" wrapText="1"/>
    </xf>
    <xf numFmtId="0" fontId="12" fillId="0" borderId="2" xfId="0" applyNumberFormat="1" applyFont="1" applyBorder="1" applyAlignment="1">
      <alignment vertical="center"/>
    </xf>
    <xf numFmtId="165" fontId="10" fillId="0" borderId="2" xfId="0" applyNumberFormat="1" applyFont="1" applyBorder="1" applyAlignment="1">
      <alignment horizontal="right" vertical="center" indent="6"/>
    </xf>
    <xf numFmtId="4" fontId="10" fillId="0" borderId="2" xfId="0" applyNumberFormat="1" applyFont="1" applyBorder="1" applyAlignment="1">
      <alignment horizontal="right" vertical="center" indent="5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center"/>
    </xf>
    <xf numFmtId="165" fontId="1" fillId="0" borderId="0" xfId="0" applyNumberFormat="1" applyFont="1" applyBorder="1" applyAlignment="1">
      <alignment horizontal="right" vertical="center" indent="1"/>
    </xf>
    <xf numFmtId="165" fontId="2" fillId="0" borderId="0" xfId="0" applyNumberFormat="1" applyFont="1" applyBorder="1" applyAlignment="1">
      <alignment horizontal="right" vertical="center" indent="1"/>
    </xf>
    <xf numFmtId="165" fontId="1" fillId="0" borderId="0" xfId="0" applyNumberFormat="1" applyFont="1" applyBorder="1" applyAlignment="1">
      <alignment horizontal="right" vertical="center" indent="3"/>
    </xf>
    <xf numFmtId="165" fontId="1" fillId="0" borderId="0" xfId="0" applyNumberFormat="1" applyFont="1" applyBorder="1" applyAlignment="1">
      <alignment horizontal="right" vertical="center" indent="4"/>
    </xf>
    <xf numFmtId="0" fontId="30" fillId="0" borderId="0" xfId="0" applyFont="1" applyFill="1" applyBorder="1"/>
    <xf numFmtId="0" fontId="30" fillId="0" borderId="2" xfId="0" applyFont="1" applyFill="1" applyBorder="1"/>
    <xf numFmtId="4" fontId="30" fillId="0" borderId="2" xfId="0" applyNumberFormat="1" applyFont="1" applyFill="1" applyBorder="1" applyAlignment="1">
      <alignment horizontal="right" indent="1"/>
    </xf>
    <xf numFmtId="4" fontId="30" fillId="0" borderId="0" xfId="0" applyNumberFormat="1" applyFont="1" applyFill="1" applyBorder="1"/>
    <xf numFmtId="2" fontId="10" fillId="0" borderId="2" xfId="0" applyNumberFormat="1" applyFont="1" applyFill="1" applyBorder="1" applyAlignment="1">
      <alignment horizontal="right" indent="1"/>
    </xf>
    <xf numFmtId="0" fontId="10" fillId="7" borderId="0" xfId="0" applyFont="1" applyFill="1" applyBorder="1"/>
    <xf numFmtId="0" fontId="9" fillId="7" borderId="4" xfId="0" applyFont="1" applyFill="1" applyBorder="1"/>
    <xf numFmtId="0" fontId="10" fillId="7" borderId="5" xfId="0" applyFont="1" applyFill="1" applyBorder="1"/>
    <xf numFmtId="0" fontId="10" fillId="7" borderId="2" xfId="0" applyFont="1" applyFill="1" applyBorder="1" applyAlignment="1">
      <alignment horizontal="center"/>
    </xf>
    <xf numFmtId="4" fontId="10" fillId="7" borderId="2" xfId="0" applyNumberFormat="1" applyFont="1" applyFill="1" applyBorder="1" applyAlignment="1">
      <alignment horizontal="right" indent="1"/>
    </xf>
    <xf numFmtId="4" fontId="10" fillId="7" borderId="0" xfId="0" applyNumberFormat="1" applyFont="1" applyFill="1" applyBorder="1"/>
    <xf numFmtId="0" fontId="11" fillId="7" borderId="4" xfId="0" applyFont="1" applyFill="1" applyBorder="1"/>
    <xf numFmtId="0" fontId="30" fillId="0" borderId="5" xfId="0" applyFont="1" applyFill="1" applyBorder="1"/>
    <xf numFmtId="0" fontId="30" fillId="0" borderId="2" xfId="0" applyFont="1" applyFill="1" applyBorder="1" applyAlignment="1">
      <alignment horizontal="center"/>
    </xf>
    <xf numFmtId="43" fontId="30" fillId="0" borderId="2" xfId="7" applyFont="1" applyFill="1" applyBorder="1" applyAlignment="1">
      <alignment horizontal="right" indent="1"/>
    </xf>
    <xf numFmtId="0" fontId="32" fillId="0" borderId="4" xfId="0" applyFont="1" applyFill="1" applyBorder="1"/>
    <xf numFmtId="0" fontId="31" fillId="0" borderId="4" xfId="0" applyFont="1" applyFill="1" applyBorder="1"/>
    <xf numFmtId="166" fontId="9" fillId="7" borderId="4" xfId="0" applyNumberFormat="1" applyFont="1" applyFill="1" applyBorder="1" applyAlignment="1"/>
    <xf numFmtId="166" fontId="9" fillId="7" borderId="0" xfId="0" applyNumberFormat="1" applyFont="1" applyFill="1" applyBorder="1" applyAlignment="1"/>
    <xf numFmtId="0" fontId="10" fillId="7" borderId="4" xfId="0" applyFont="1" applyFill="1" applyBorder="1"/>
    <xf numFmtId="4" fontId="10" fillId="7" borderId="2" xfId="0" applyNumberFormat="1" applyFont="1" applyFill="1" applyBorder="1"/>
    <xf numFmtId="0" fontId="9" fillId="7" borderId="0" xfId="0" applyFont="1" applyFill="1" applyBorder="1"/>
    <xf numFmtId="0" fontId="10" fillId="7" borderId="2" xfId="0" applyFont="1" applyFill="1" applyBorder="1"/>
    <xf numFmtId="0" fontId="10" fillId="7" borderId="2" xfId="0" applyFont="1" applyFill="1" applyBorder="1" applyAlignment="1">
      <alignment horizontal="right" indent="1"/>
    </xf>
    <xf numFmtId="0" fontId="10" fillId="7" borderId="0" xfId="0" applyNumberFormat="1" applyFont="1" applyFill="1" applyBorder="1" applyAlignment="1"/>
    <xf numFmtId="2" fontId="10" fillId="7" borderId="2" xfId="0" applyNumberFormat="1" applyFont="1" applyFill="1" applyBorder="1" applyAlignment="1">
      <alignment horizontal="right" indent="1"/>
    </xf>
    <xf numFmtId="43" fontId="10" fillId="7" borderId="2" xfId="7" applyFont="1" applyFill="1" applyBorder="1" applyAlignment="1">
      <alignment horizontal="right" indent="1"/>
    </xf>
    <xf numFmtId="0" fontId="11" fillId="7" borderId="0" xfId="0" applyFont="1" applyFill="1" applyBorder="1"/>
    <xf numFmtId="166" fontId="9" fillId="7" borderId="4" xfId="0" applyNumberFormat="1" applyFont="1" applyFill="1" applyBorder="1"/>
    <xf numFmtId="166" fontId="9" fillId="0" borderId="4" xfId="0" applyNumberFormat="1" applyFont="1" applyFill="1" applyBorder="1"/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center"/>
    </xf>
    <xf numFmtId="165" fontId="1" fillId="0" borderId="13" xfId="0" applyNumberFormat="1" applyFont="1" applyBorder="1" applyAlignment="1">
      <alignment horizontal="right" vertical="center" indent="1"/>
    </xf>
    <xf numFmtId="165" fontId="2" fillId="0" borderId="13" xfId="0" applyNumberFormat="1" applyFont="1" applyBorder="1" applyAlignment="1">
      <alignment horizontal="right" vertical="center" indent="1"/>
    </xf>
    <xf numFmtId="165" fontId="1" fillId="0" borderId="13" xfId="0" applyNumberFormat="1" applyFont="1" applyBorder="1" applyAlignment="1">
      <alignment horizontal="right" vertical="center" indent="3"/>
    </xf>
    <xf numFmtId="167" fontId="1" fillId="0" borderId="13" xfId="0" applyNumberFormat="1" applyFont="1" applyBorder="1" applyAlignment="1">
      <alignment horizontal="right" vertical="center" indent="4"/>
    </xf>
    <xf numFmtId="0" fontId="4" fillId="0" borderId="13" xfId="0" applyNumberFormat="1" applyFont="1" applyBorder="1" applyAlignment="1">
      <alignment vertical="center"/>
    </xf>
    <xf numFmtId="165" fontId="1" fillId="0" borderId="13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horizontal="right" vertical="center"/>
    </xf>
    <xf numFmtId="165" fontId="1" fillId="0" borderId="13" xfId="0" applyNumberFormat="1" applyFont="1" applyBorder="1" applyAlignment="1">
      <alignment horizontal="right" vertical="center" indent="4"/>
    </xf>
    <xf numFmtId="0" fontId="2" fillId="0" borderId="13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right" vertical="center" indent="1"/>
    </xf>
    <xf numFmtId="165" fontId="2" fillId="0" borderId="13" xfId="0" applyNumberFormat="1" applyFont="1" applyFill="1" applyBorder="1" applyAlignment="1">
      <alignment horizontal="right" vertical="center" indent="1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right" vertical="center" indent="3"/>
    </xf>
    <xf numFmtId="165" fontId="1" fillId="0" borderId="13" xfId="0" applyNumberFormat="1" applyFont="1" applyFill="1" applyBorder="1" applyAlignment="1">
      <alignment horizontal="right" vertical="center" indent="4"/>
    </xf>
    <xf numFmtId="0" fontId="2" fillId="0" borderId="13" xfId="0" applyNumberFormat="1" applyFont="1" applyBorder="1" applyAlignment="1">
      <alignment vertical="top"/>
    </xf>
    <xf numFmtId="0" fontId="4" fillId="0" borderId="13" xfId="0" applyNumberFormat="1" applyFont="1" applyBorder="1" applyAlignment="1">
      <alignment vertical="top" wrapText="1"/>
    </xf>
    <xf numFmtId="0" fontId="2" fillId="0" borderId="13" xfId="0" applyNumberFormat="1" applyFont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2" fillId="0" borderId="15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right" vertical="center" indent="1"/>
    </xf>
    <xf numFmtId="165" fontId="2" fillId="0" borderId="15" xfId="0" applyNumberFormat="1" applyFont="1" applyBorder="1" applyAlignment="1">
      <alignment horizontal="right" vertical="center" indent="1"/>
    </xf>
    <xf numFmtId="165" fontId="1" fillId="0" borderId="15" xfId="0" applyNumberFormat="1" applyFont="1" applyBorder="1" applyAlignment="1">
      <alignment horizontal="right" vertical="center" indent="3"/>
    </xf>
    <xf numFmtId="165" fontId="1" fillId="0" borderId="15" xfId="0" applyNumberFormat="1" applyFont="1" applyBorder="1" applyAlignment="1">
      <alignment horizontal="right" vertical="center" indent="4"/>
    </xf>
    <xf numFmtId="0" fontId="1" fillId="0" borderId="13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top" wrapText="1"/>
    </xf>
    <xf numFmtId="0" fontId="2" fillId="0" borderId="13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horizontal="right" vertical="center"/>
    </xf>
    <xf numFmtId="165" fontId="2" fillId="0" borderId="15" xfId="0" applyNumberFormat="1" applyFont="1" applyBorder="1" applyAlignment="1">
      <alignment horizontal="right" vertical="center"/>
    </xf>
    <xf numFmtId="0" fontId="1" fillId="0" borderId="13" xfId="0" applyNumberFormat="1" applyFont="1" applyFill="1" applyBorder="1" applyAlignment="1">
      <alignment vertical="center"/>
    </xf>
    <xf numFmtId="165" fontId="1" fillId="0" borderId="13" xfId="0" applyNumberFormat="1" applyFont="1" applyFill="1" applyBorder="1" applyAlignment="1">
      <alignment horizontal="right" vertical="center"/>
    </xf>
    <xf numFmtId="0" fontId="2" fillId="0" borderId="15" xfId="0" applyNumberFormat="1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vertical="top" wrapText="1"/>
    </xf>
    <xf numFmtId="0" fontId="3" fillId="0" borderId="13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165" fontId="1" fillId="0" borderId="15" xfId="0" applyNumberFormat="1" applyFont="1" applyFill="1" applyBorder="1" applyAlignment="1">
      <alignment horizontal="right" vertical="center"/>
    </xf>
    <xf numFmtId="165" fontId="2" fillId="0" borderId="15" xfId="0" applyNumberFormat="1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167" fontId="1" fillId="0" borderId="13" xfId="0" applyNumberFormat="1" applyFont="1" applyFill="1" applyBorder="1" applyAlignment="1">
      <alignment horizontal="right" vertical="center" indent="3"/>
    </xf>
    <xf numFmtId="165" fontId="30" fillId="0" borderId="13" xfId="0" applyNumberFormat="1" applyFont="1" applyFill="1" applyBorder="1" applyAlignment="1">
      <alignment horizontal="right" vertical="center" indent="1"/>
    </xf>
    <xf numFmtId="0" fontId="3" fillId="0" borderId="13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right" vertical="center" indent="4"/>
    </xf>
    <xf numFmtId="3" fontId="30" fillId="0" borderId="13" xfId="0" applyNumberFormat="1" applyFont="1" applyBorder="1" applyAlignment="1">
      <alignment horizontal="right" vertical="center" indent="1"/>
    </xf>
    <xf numFmtId="165" fontId="30" fillId="0" borderId="13" xfId="0" applyNumberFormat="1" applyFont="1" applyBorder="1" applyAlignment="1">
      <alignment horizontal="right" vertical="center" indent="1"/>
    </xf>
    <xf numFmtId="165" fontId="31" fillId="0" borderId="13" xfId="0" applyNumberFormat="1" applyFont="1" applyBorder="1" applyAlignment="1">
      <alignment horizontal="right" vertical="center" indent="1"/>
    </xf>
    <xf numFmtId="165" fontId="10" fillId="0" borderId="13" xfId="0" applyNumberFormat="1" applyFont="1" applyBorder="1" applyAlignment="1">
      <alignment horizontal="right" vertical="center" indent="1"/>
    </xf>
    <xf numFmtId="165" fontId="30" fillId="0" borderId="13" xfId="0" applyNumberFormat="1" applyFont="1" applyBorder="1" applyAlignment="1">
      <alignment horizontal="right" vertical="center" indent="3"/>
    </xf>
    <xf numFmtId="165" fontId="10" fillId="0" borderId="13" xfId="0" applyNumberFormat="1" applyFont="1" applyBorder="1" applyAlignment="1">
      <alignment horizontal="right" vertical="center" indent="3"/>
    </xf>
    <xf numFmtId="165" fontId="30" fillId="0" borderId="13" xfId="0" applyNumberFormat="1" applyFont="1" applyBorder="1" applyAlignment="1">
      <alignment horizontal="right" vertical="center" indent="4"/>
    </xf>
    <xf numFmtId="165" fontId="30" fillId="8" borderId="13" xfId="0" applyNumberFormat="1" applyFont="1" applyFill="1" applyBorder="1" applyAlignment="1">
      <alignment horizontal="right" vertical="center" indent="1"/>
    </xf>
    <xf numFmtId="0" fontId="13" fillId="0" borderId="0" xfId="0" applyNumberFormat="1" applyFont="1" applyAlignment="1">
      <alignment vertical="center"/>
    </xf>
    <xf numFmtId="165" fontId="1" fillId="9" borderId="13" xfId="0" applyNumberFormat="1" applyFont="1" applyFill="1" applyBorder="1" applyAlignment="1">
      <alignment horizontal="right" vertical="center" indent="3"/>
    </xf>
    <xf numFmtId="165" fontId="1" fillId="9" borderId="13" xfId="0" applyNumberFormat="1" applyFont="1" applyFill="1" applyBorder="1" applyAlignment="1">
      <alignment horizontal="right" vertical="center" indent="4"/>
    </xf>
    <xf numFmtId="165" fontId="31" fillId="0" borderId="13" xfId="0" applyNumberFormat="1" applyFont="1" applyFill="1" applyBorder="1" applyAlignment="1">
      <alignment horizontal="right" vertical="center" indent="1"/>
    </xf>
    <xf numFmtId="165" fontId="30" fillId="0" borderId="13" xfId="0" applyNumberFormat="1" applyFont="1" applyFill="1" applyBorder="1" applyAlignment="1">
      <alignment horizontal="right" vertical="center" indent="3"/>
    </xf>
    <xf numFmtId="165" fontId="30" fillId="0" borderId="13" xfId="0" applyNumberFormat="1" applyFont="1" applyFill="1" applyBorder="1" applyAlignment="1">
      <alignment horizontal="right" vertical="center" indent="4"/>
    </xf>
    <xf numFmtId="0" fontId="30" fillId="0" borderId="0" xfId="0" applyNumberFormat="1" applyFont="1" applyFill="1" applyAlignment="1">
      <alignment horizontal="center" vertical="center"/>
    </xf>
    <xf numFmtId="0" fontId="31" fillId="0" borderId="13" xfId="0" applyNumberFormat="1" applyFont="1" applyFill="1" applyBorder="1" applyAlignment="1">
      <alignment vertical="center"/>
    </xf>
    <xf numFmtId="0" fontId="30" fillId="0" borderId="13" xfId="0" applyNumberFormat="1" applyFont="1" applyFill="1" applyBorder="1" applyAlignment="1">
      <alignment vertical="center"/>
    </xf>
    <xf numFmtId="165" fontId="30" fillId="0" borderId="13" xfId="0" applyNumberFormat="1" applyFont="1" applyFill="1" applyBorder="1" applyAlignment="1">
      <alignment horizontal="right" vertical="center"/>
    </xf>
    <xf numFmtId="0" fontId="31" fillId="0" borderId="15" xfId="0" applyNumberFormat="1" applyFont="1" applyFill="1" applyBorder="1" applyAlignment="1">
      <alignment vertical="center"/>
    </xf>
    <xf numFmtId="0" fontId="30" fillId="0" borderId="15" xfId="0" applyNumberFormat="1" applyFont="1" applyFill="1" applyBorder="1" applyAlignment="1">
      <alignment vertical="center"/>
    </xf>
    <xf numFmtId="165" fontId="30" fillId="0" borderId="15" xfId="0" applyNumberFormat="1" applyFont="1" applyFill="1" applyBorder="1" applyAlignment="1">
      <alignment horizontal="right" vertical="center"/>
    </xf>
    <xf numFmtId="165" fontId="31" fillId="0" borderId="15" xfId="0" applyNumberFormat="1" applyFont="1" applyFill="1" applyBorder="1" applyAlignment="1">
      <alignment horizontal="right" vertical="center"/>
    </xf>
    <xf numFmtId="0" fontId="31" fillId="0" borderId="0" xfId="0" applyNumberFormat="1" applyFont="1" applyFill="1" applyAlignment="1">
      <alignment vertical="center"/>
    </xf>
    <xf numFmtId="0" fontId="31" fillId="0" borderId="0" xfId="0" applyNumberFormat="1" applyFont="1" applyFill="1" applyAlignment="1">
      <alignment horizontal="center" vertical="center"/>
    </xf>
    <xf numFmtId="0" fontId="9" fillId="0" borderId="13" xfId="0" applyNumberFormat="1" applyFont="1" applyFill="1" applyBorder="1" applyAlignment="1">
      <alignment vertical="top" wrapText="1"/>
    </xf>
    <xf numFmtId="0" fontId="10" fillId="0" borderId="13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right" vertical="center" indent="1"/>
    </xf>
    <xf numFmtId="165" fontId="9" fillId="0" borderId="13" xfId="0" applyNumberFormat="1" applyFont="1" applyFill="1" applyBorder="1" applyAlignment="1">
      <alignment horizontal="right" vertical="center" indent="1"/>
    </xf>
    <xf numFmtId="165" fontId="10" fillId="0" borderId="13" xfId="0" applyNumberFormat="1" applyFont="1" applyFill="1" applyBorder="1" applyAlignment="1">
      <alignment horizontal="right" vertical="center" indent="3"/>
    </xf>
    <xf numFmtId="165" fontId="10" fillId="0" borderId="13" xfId="0" applyNumberFormat="1" applyFont="1" applyFill="1" applyBorder="1" applyAlignment="1">
      <alignment horizontal="right" vertical="center" indent="4"/>
    </xf>
    <xf numFmtId="0" fontId="11" fillId="0" borderId="13" xfId="0" applyNumberFormat="1" applyFont="1" applyFill="1" applyBorder="1" applyAlignment="1">
      <alignment vertical="top" wrapText="1"/>
    </xf>
    <xf numFmtId="0" fontId="9" fillId="0" borderId="13" xfId="0" applyNumberFormat="1" applyFont="1" applyFill="1" applyBorder="1" applyAlignment="1">
      <alignment vertical="center"/>
    </xf>
    <xf numFmtId="0" fontId="10" fillId="0" borderId="13" xfId="0" applyNumberFormat="1" applyFont="1" applyFill="1" applyBorder="1" applyAlignment="1">
      <alignment vertical="center"/>
    </xf>
    <xf numFmtId="165" fontId="10" fillId="0" borderId="13" xfId="0" applyNumberFormat="1" applyFont="1" applyFill="1" applyBorder="1" applyAlignment="1">
      <alignment horizontal="right" vertical="center"/>
    </xf>
    <xf numFmtId="165" fontId="10" fillId="9" borderId="13" xfId="0" applyNumberFormat="1" applyFont="1" applyFill="1" applyBorder="1" applyAlignment="1">
      <alignment horizontal="right" vertical="center" indent="3"/>
    </xf>
    <xf numFmtId="165" fontId="10" fillId="9" borderId="13" xfId="0" applyNumberFormat="1" applyFont="1" applyFill="1" applyBorder="1" applyAlignment="1">
      <alignment horizontal="right" vertical="center" indent="4"/>
    </xf>
    <xf numFmtId="0" fontId="11" fillId="0" borderId="13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165" fontId="10" fillId="0" borderId="2" xfId="0" applyNumberFormat="1" applyFont="1" applyFill="1" applyBorder="1" applyAlignment="1">
      <alignment horizontal="right" vertical="center" indent="4"/>
    </xf>
    <xf numFmtId="165" fontId="10" fillId="0" borderId="2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30" fillId="0" borderId="2" xfId="0" applyNumberFormat="1" applyFont="1" applyFill="1" applyBorder="1" applyAlignment="1">
      <alignment horizontal="right" vertical="center" indent="1"/>
    </xf>
    <xf numFmtId="165" fontId="10" fillId="0" borderId="4" xfId="0" applyNumberFormat="1" applyFont="1" applyFill="1" applyBorder="1" applyAlignment="1">
      <alignment horizontal="right" vertical="center" indent="1"/>
    </xf>
    <xf numFmtId="165" fontId="10" fillId="0" borderId="5" xfId="0" applyNumberFormat="1" applyFont="1" applyFill="1" applyBorder="1" applyAlignment="1">
      <alignment horizontal="right" vertical="center" indent="1"/>
    </xf>
    <xf numFmtId="0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right" vertical="center"/>
    </xf>
    <xf numFmtId="165" fontId="1" fillId="0" borderId="5" xfId="0" applyNumberFormat="1" applyFont="1" applyFill="1" applyBorder="1" applyAlignment="1">
      <alignment horizontal="right" vertical="center" indent="1"/>
    </xf>
    <xf numFmtId="165" fontId="10" fillId="0" borderId="13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vertical="top"/>
    </xf>
    <xf numFmtId="43" fontId="10" fillId="0" borderId="0" xfId="7" applyFont="1" applyFill="1" applyAlignment="1">
      <alignment horizontal="center" vertical="center"/>
    </xf>
    <xf numFmtId="169" fontId="10" fillId="0" borderId="0" xfId="7" applyNumberFormat="1" applyFont="1" applyFill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/>
    </xf>
    <xf numFmtId="0" fontId="11" fillId="0" borderId="13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top"/>
    </xf>
    <xf numFmtId="0" fontId="11" fillId="0" borderId="13" xfId="0" applyNumberFormat="1" applyFont="1" applyFill="1" applyBorder="1" applyAlignment="1">
      <alignment horizontal="center" vertical="top" wrapText="1"/>
    </xf>
    <xf numFmtId="0" fontId="12" fillId="0" borderId="13" xfId="0" applyNumberFormat="1" applyFont="1" applyFill="1" applyBorder="1" applyAlignment="1">
      <alignment horizontal="center" vertical="top" wrapText="1"/>
    </xf>
    <xf numFmtId="0" fontId="24" fillId="0" borderId="13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horizontal="center" vertical="center" wrapText="1"/>
    </xf>
    <xf numFmtId="0" fontId="24" fillId="0" borderId="15" xfId="0" applyNumberFormat="1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>
      <alignment vertical="center"/>
    </xf>
    <xf numFmtId="167" fontId="10" fillId="0" borderId="13" xfId="0" applyNumberFormat="1" applyFont="1" applyFill="1" applyBorder="1" applyAlignment="1">
      <alignment horizontal="right" vertical="center" indent="4"/>
    </xf>
    <xf numFmtId="3" fontId="10" fillId="0" borderId="13" xfId="0" applyNumberFormat="1" applyFont="1" applyFill="1" applyBorder="1" applyAlignment="1">
      <alignment horizontal="right" vertical="center" indent="1"/>
    </xf>
    <xf numFmtId="165" fontId="9" fillId="0" borderId="13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vertical="center"/>
    </xf>
    <xf numFmtId="0" fontId="10" fillId="0" borderId="15" xfId="0" applyNumberFormat="1" applyFont="1" applyFill="1" applyBorder="1" applyAlignment="1">
      <alignment horizontal="center" vertical="center"/>
    </xf>
    <xf numFmtId="165" fontId="10" fillId="0" borderId="15" xfId="0" applyNumberFormat="1" applyFont="1" applyFill="1" applyBorder="1" applyAlignment="1">
      <alignment horizontal="right" vertical="center" indent="1"/>
    </xf>
    <xf numFmtId="165" fontId="9" fillId="0" borderId="15" xfId="0" applyNumberFormat="1" applyFont="1" applyFill="1" applyBorder="1" applyAlignment="1">
      <alignment horizontal="right" vertical="center" indent="1"/>
    </xf>
    <xf numFmtId="165" fontId="10" fillId="0" borderId="15" xfId="0" applyNumberFormat="1" applyFont="1" applyFill="1" applyBorder="1" applyAlignment="1">
      <alignment horizontal="right" vertical="center" indent="3"/>
    </xf>
    <xf numFmtId="165" fontId="10" fillId="0" borderId="15" xfId="0" applyNumberFormat="1" applyFont="1" applyFill="1" applyBorder="1" applyAlignment="1">
      <alignment horizontal="right" vertical="center" indent="4"/>
    </xf>
    <xf numFmtId="165" fontId="10" fillId="0" borderId="0" xfId="0" applyNumberFormat="1" applyFont="1" applyFill="1" applyBorder="1" applyAlignment="1">
      <alignment horizontal="right" vertical="center" indent="1"/>
    </xf>
    <xf numFmtId="165" fontId="9" fillId="0" borderId="0" xfId="0" applyNumberFormat="1" applyFont="1" applyFill="1" applyBorder="1" applyAlignment="1">
      <alignment horizontal="right" vertical="center" indent="1"/>
    </xf>
    <xf numFmtId="165" fontId="10" fillId="0" borderId="0" xfId="0" applyNumberFormat="1" applyFont="1" applyFill="1" applyBorder="1" applyAlignment="1">
      <alignment horizontal="right" vertical="center" indent="3"/>
    </xf>
    <xf numFmtId="165" fontId="10" fillId="0" borderId="0" xfId="0" applyNumberFormat="1" applyFont="1" applyFill="1" applyBorder="1" applyAlignment="1">
      <alignment horizontal="right" vertical="center" indent="4"/>
    </xf>
    <xf numFmtId="0" fontId="9" fillId="0" borderId="13" xfId="0" applyNumberFormat="1" applyFont="1" applyFill="1" applyBorder="1" applyAlignment="1">
      <alignment vertical="center" wrapText="1"/>
    </xf>
    <xf numFmtId="0" fontId="9" fillId="0" borderId="13" xfId="0" applyNumberFormat="1" applyFont="1" applyFill="1" applyBorder="1" applyAlignment="1">
      <alignment horizontal="left" vertical="center" wrapText="1"/>
    </xf>
    <xf numFmtId="169" fontId="9" fillId="0" borderId="0" xfId="7" applyNumberFormat="1" applyFont="1" applyFill="1" applyAlignment="1">
      <alignment horizontal="center" vertical="center"/>
    </xf>
    <xf numFmtId="0" fontId="10" fillId="0" borderId="15" xfId="0" applyNumberFormat="1" applyFont="1" applyFill="1" applyBorder="1" applyAlignment="1">
      <alignment vertical="center"/>
    </xf>
    <xf numFmtId="165" fontId="10" fillId="0" borderId="15" xfId="0" applyNumberFormat="1" applyFont="1" applyFill="1" applyBorder="1" applyAlignment="1">
      <alignment horizontal="right" vertical="center"/>
    </xf>
    <xf numFmtId="165" fontId="9" fillId="0" borderId="15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vertical="center"/>
    </xf>
    <xf numFmtId="165" fontId="10" fillId="0" borderId="17" xfId="0" applyNumberFormat="1" applyFont="1" applyFill="1" applyBorder="1" applyAlignment="1">
      <alignment horizontal="center" vertical="center"/>
    </xf>
    <xf numFmtId="165" fontId="10" fillId="0" borderId="1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top" wrapText="1"/>
    </xf>
    <xf numFmtId="0" fontId="9" fillId="0" borderId="12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top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top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3" fillId="0" borderId="21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center" vertical="top" wrapText="1"/>
    </xf>
    <xf numFmtId="0" fontId="24" fillId="0" borderId="17" xfId="0" applyNumberFormat="1" applyFont="1" applyFill="1" applyBorder="1" applyAlignment="1">
      <alignment horizontal="center" vertical="center" wrapText="1"/>
    </xf>
    <xf numFmtId="0" fontId="23" fillId="0" borderId="27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top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5" fillId="0" borderId="3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 indent="1"/>
    </xf>
    <xf numFmtId="0" fontId="10" fillId="0" borderId="5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right" vertical="center" indent="3"/>
    </xf>
    <xf numFmtId="0" fontId="9" fillId="0" borderId="20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 wrapText="1"/>
    </xf>
    <xf numFmtId="0" fontId="25" fillId="0" borderId="23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vertical="center"/>
    </xf>
    <xf numFmtId="165" fontId="9" fillId="0" borderId="20" xfId="0" applyNumberFormat="1" applyFont="1" applyFill="1" applyBorder="1" applyAlignment="1">
      <alignment horizontal="right" vertical="center" indent="1"/>
    </xf>
    <xf numFmtId="165" fontId="2" fillId="0" borderId="20" xfId="0" applyNumberFormat="1" applyFont="1" applyFill="1" applyBorder="1" applyAlignment="1">
      <alignment horizontal="right" vertical="center" indent="1"/>
    </xf>
    <xf numFmtId="165" fontId="9" fillId="0" borderId="17" xfId="0" applyNumberFormat="1" applyFont="1" applyFill="1" applyBorder="1" applyAlignment="1">
      <alignment horizontal="right" vertical="center" indent="1"/>
    </xf>
    <xf numFmtId="165" fontId="9" fillId="0" borderId="20" xfId="0" applyNumberFormat="1" applyFont="1" applyFill="1" applyBorder="1" applyAlignment="1">
      <alignment horizontal="right" vertical="center"/>
    </xf>
    <xf numFmtId="165" fontId="9" fillId="0" borderId="23" xfId="0" applyNumberFormat="1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right" vertical="center" indent="1"/>
    </xf>
    <xf numFmtId="165" fontId="10" fillId="0" borderId="30" xfId="0" applyNumberFormat="1" applyFont="1" applyFill="1" applyBorder="1" applyAlignment="1">
      <alignment horizontal="right" vertical="center"/>
    </xf>
    <xf numFmtId="165" fontId="10" fillId="0" borderId="17" xfId="0" applyNumberFormat="1" applyFont="1" applyFill="1" applyBorder="1" applyAlignment="1">
      <alignment horizontal="right" vertical="center" indent="1"/>
    </xf>
    <xf numFmtId="0" fontId="10" fillId="0" borderId="17" xfId="0" applyNumberFormat="1" applyFont="1" applyFill="1" applyBorder="1" applyAlignment="1">
      <alignment vertical="center"/>
    </xf>
    <xf numFmtId="165" fontId="1" fillId="0" borderId="17" xfId="0" applyNumberFormat="1" applyFont="1" applyFill="1" applyBorder="1" applyAlignment="1">
      <alignment horizontal="right" vertical="center" indent="1"/>
    </xf>
    <xf numFmtId="165" fontId="10" fillId="0" borderId="17" xfId="0" applyNumberFormat="1" applyFont="1" applyFill="1" applyBorder="1" applyAlignment="1">
      <alignment horizontal="right" vertical="center"/>
    </xf>
    <xf numFmtId="165" fontId="10" fillId="0" borderId="27" xfId="0" applyNumberFormat="1" applyFont="1" applyFill="1" applyBorder="1" applyAlignment="1">
      <alignment horizontal="right" vertical="center"/>
    </xf>
    <xf numFmtId="165" fontId="10" fillId="0" borderId="21" xfId="0" applyNumberFormat="1" applyFont="1" applyFill="1" applyBorder="1" applyAlignment="1">
      <alignment horizontal="right" vertical="center"/>
    </xf>
    <xf numFmtId="0" fontId="10" fillId="0" borderId="12" xfId="0" applyNumberFormat="1" applyFont="1" applyFill="1" applyBorder="1" applyAlignment="1">
      <alignment vertical="center"/>
    </xf>
    <xf numFmtId="0" fontId="10" fillId="0" borderId="2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top"/>
    </xf>
    <xf numFmtId="0" fontId="24" fillId="0" borderId="17" xfId="0" applyNumberFormat="1" applyFont="1" applyFill="1" applyBorder="1" applyAlignment="1">
      <alignment horizontal="center" vertical="center"/>
    </xf>
    <xf numFmtId="0" fontId="24" fillId="0" borderId="27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vertical="top" wrapText="1"/>
    </xf>
    <xf numFmtId="165" fontId="9" fillId="0" borderId="27" xfId="0" applyNumberFormat="1" applyFont="1" applyFill="1" applyBorder="1" applyAlignment="1">
      <alignment horizontal="right" vertical="center"/>
    </xf>
    <xf numFmtId="165" fontId="1" fillId="0" borderId="20" xfId="0" applyNumberFormat="1" applyFont="1" applyFill="1" applyBorder="1" applyAlignment="1">
      <alignment horizontal="right" vertical="center" indent="4"/>
    </xf>
    <xf numFmtId="165" fontId="10" fillId="0" borderId="20" xfId="0" applyNumberFormat="1" applyFont="1" applyFill="1" applyBorder="1" applyAlignment="1">
      <alignment horizontal="right" vertical="center" indent="4"/>
    </xf>
    <xf numFmtId="0" fontId="12" fillId="0" borderId="13" xfId="0" applyNumberFormat="1" applyFont="1" applyFill="1" applyBorder="1" applyAlignment="1">
      <alignment vertical="center"/>
    </xf>
    <xf numFmtId="0" fontId="9" fillId="0" borderId="31" xfId="0" applyNumberFormat="1" applyFont="1" applyFill="1" applyBorder="1" applyAlignment="1">
      <alignment vertical="center"/>
    </xf>
    <xf numFmtId="165" fontId="9" fillId="0" borderId="3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top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3" fillId="0" borderId="30" xfId="0" applyNumberFormat="1" applyFont="1" applyFill="1" applyBorder="1" applyAlignment="1">
      <alignment horizontal="center" vertical="center"/>
    </xf>
    <xf numFmtId="0" fontId="10" fillId="0" borderId="31" xfId="0" applyNumberFormat="1" applyFont="1" applyFill="1" applyBorder="1" applyAlignment="1">
      <alignment vertical="center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26" xfId="0" applyNumberFormat="1" applyFont="1" applyFill="1" applyBorder="1" applyAlignment="1">
      <alignment vertical="center"/>
    </xf>
    <xf numFmtId="165" fontId="1" fillId="0" borderId="17" xfId="0" applyNumberFormat="1" applyFont="1" applyFill="1" applyBorder="1" applyAlignment="1">
      <alignment horizontal="right" vertical="center" indent="3"/>
    </xf>
    <xf numFmtId="165" fontId="10" fillId="0" borderId="17" xfId="0" applyNumberFormat="1" applyFont="1" applyFill="1" applyBorder="1" applyAlignment="1">
      <alignment horizontal="right" vertical="center" indent="3"/>
    </xf>
    <xf numFmtId="4" fontId="10" fillId="0" borderId="13" xfId="0" applyNumberFormat="1" applyFont="1" applyFill="1" applyBorder="1" applyAlignment="1">
      <alignment horizontal="right" vertical="center" indent="4"/>
    </xf>
    <xf numFmtId="4" fontId="10" fillId="0" borderId="1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top" wrapText="1"/>
    </xf>
    <xf numFmtId="0" fontId="9" fillId="0" borderId="12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12" fillId="0" borderId="17" xfId="0" applyNumberFormat="1" applyFont="1" applyFill="1" applyBorder="1" applyAlignment="1">
      <alignment horizontal="center" vertical="top" wrapText="1"/>
    </xf>
    <xf numFmtId="165" fontId="10" fillId="0" borderId="17" xfId="0" applyNumberFormat="1" applyFont="1" applyFill="1" applyBorder="1" applyAlignment="1">
      <alignment horizontal="right" vertical="center" indent="4"/>
    </xf>
    <xf numFmtId="0" fontId="27" fillId="0" borderId="0" xfId="0" applyNumberFormat="1" applyFont="1" applyFill="1" applyAlignment="1">
      <alignment vertical="center"/>
    </xf>
    <xf numFmtId="0" fontId="35" fillId="0" borderId="0" xfId="0" applyNumberFormat="1" applyFont="1" applyFill="1" applyAlignment="1">
      <alignment vertical="center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top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top" wrapText="1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9" fillId="0" borderId="13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horizontal="center" vertical="center"/>
    </xf>
    <xf numFmtId="168" fontId="10" fillId="0" borderId="13" xfId="0" applyNumberFormat="1" applyFont="1" applyFill="1" applyBorder="1" applyAlignment="1">
      <alignment horizontal="right" vertical="center" indent="4"/>
    </xf>
    <xf numFmtId="0" fontId="11" fillId="0" borderId="13" xfId="0" applyNumberFormat="1" applyFont="1" applyBorder="1" applyAlignment="1">
      <alignment vertical="center"/>
    </xf>
    <xf numFmtId="168" fontId="10" fillId="0" borderId="13" xfId="0" quotePrefix="1" applyNumberFormat="1" applyFont="1" applyFill="1" applyBorder="1" applyAlignment="1">
      <alignment horizontal="right" vertical="center" indent="4"/>
    </xf>
    <xf numFmtId="0" fontId="10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11" fillId="0" borderId="13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top"/>
    </xf>
    <xf numFmtId="0" fontId="11" fillId="0" borderId="13" xfId="0" applyNumberFormat="1" applyFont="1" applyBorder="1" applyAlignment="1">
      <alignment horizontal="center" vertical="top" wrapText="1"/>
    </xf>
    <xf numFmtId="0" fontId="12" fillId="0" borderId="13" xfId="0" applyNumberFormat="1" applyFont="1" applyBorder="1" applyAlignment="1">
      <alignment horizontal="center" vertical="top" wrapText="1"/>
    </xf>
    <xf numFmtId="0" fontId="24" fillId="0" borderId="13" xfId="0" applyNumberFormat="1" applyFont="1" applyBorder="1" applyAlignment="1">
      <alignment horizontal="center" vertical="center"/>
    </xf>
    <xf numFmtId="0" fontId="24" fillId="0" borderId="13" xfId="0" applyNumberFormat="1" applyFont="1" applyBorder="1" applyAlignment="1">
      <alignment horizontal="center" vertical="center" wrapText="1"/>
    </xf>
    <xf numFmtId="0" fontId="22" fillId="0" borderId="13" xfId="0" applyNumberFormat="1" applyFont="1" applyBorder="1" applyAlignment="1">
      <alignment horizontal="center" vertical="center" wrapText="1"/>
    </xf>
    <xf numFmtId="0" fontId="24" fillId="0" borderId="15" xfId="0" applyNumberFormat="1" applyFont="1" applyBorder="1" applyAlignment="1">
      <alignment horizontal="center" vertical="center"/>
    </xf>
    <xf numFmtId="0" fontId="23" fillId="0" borderId="15" xfId="0" applyNumberFormat="1" applyFont="1" applyBorder="1" applyAlignment="1">
      <alignment horizontal="center" vertical="center"/>
    </xf>
    <xf numFmtId="0" fontId="25" fillId="0" borderId="15" xfId="0" applyNumberFormat="1" applyFont="1" applyBorder="1" applyAlignment="1">
      <alignment horizontal="center" vertical="center"/>
    </xf>
    <xf numFmtId="43" fontId="10" fillId="0" borderId="13" xfId="7" applyFont="1" applyFill="1" applyBorder="1" applyAlignment="1">
      <alignment horizontal="center" vertical="center"/>
    </xf>
    <xf numFmtId="167" fontId="10" fillId="0" borderId="13" xfId="0" quotePrefix="1" applyNumberFormat="1" applyFont="1" applyFill="1" applyBorder="1" applyAlignment="1">
      <alignment horizontal="right" vertical="center" indent="4"/>
    </xf>
    <xf numFmtId="0" fontId="9" fillId="0" borderId="15" xfId="0" applyNumberFormat="1" applyFont="1" applyBorder="1" applyAlignment="1">
      <alignment vertical="center"/>
    </xf>
    <xf numFmtId="0" fontId="10" fillId="0" borderId="15" xfId="0" applyNumberFormat="1" applyFont="1" applyBorder="1" applyAlignment="1">
      <alignment horizontal="center" vertical="center"/>
    </xf>
    <xf numFmtId="0" fontId="9" fillId="0" borderId="15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right" vertical="center" indent="1"/>
    </xf>
    <xf numFmtId="165" fontId="10" fillId="0" borderId="13" xfId="0" applyNumberFormat="1" applyFont="1" applyBorder="1" applyAlignment="1">
      <alignment horizontal="right" vertical="center" indent="4"/>
    </xf>
    <xf numFmtId="0" fontId="30" fillId="0" borderId="0" xfId="0" applyNumberFormat="1" applyFont="1" applyAlignment="1">
      <alignment horizontal="center" vertical="center"/>
    </xf>
    <xf numFmtId="0" fontId="10" fillId="0" borderId="0" xfId="0" applyFont="1"/>
    <xf numFmtId="0" fontId="1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0" fillId="0" borderId="32" xfId="0" applyFont="1" applyBorder="1"/>
    <xf numFmtId="0" fontId="10" fillId="0" borderId="26" xfId="0" applyFont="1" applyBorder="1"/>
    <xf numFmtId="0" fontId="10" fillId="0" borderId="33" xfId="0" applyFont="1" applyBorder="1"/>
    <xf numFmtId="0" fontId="10" fillId="0" borderId="27" xfId="0" applyFont="1" applyBorder="1"/>
    <xf numFmtId="0" fontId="10" fillId="0" borderId="16" xfId="0" applyFont="1" applyBorder="1"/>
    <xf numFmtId="0" fontId="10" fillId="0" borderId="0" xfId="0" applyFont="1" applyBorder="1"/>
    <xf numFmtId="0" fontId="10" fillId="0" borderId="17" xfId="0" applyFont="1" applyBorder="1"/>
    <xf numFmtId="0" fontId="9" fillId="0" borderId="0" xfId="0" applyFont="1" applyBorder="1"/>
    <xf numFmtId="170" fontId="10" fillId="0" borderId="0" xfId="0" applyNumberFormat="1" applyFont="1" applyBorder="1" applyAlignment="1">
      <alignment horizontal="right" indent="1"/>
    </xf>
    <xf numFmtId="0" fontId="11" fillId="0" borderId="0" xfId="0" applyFont="1" applyBorder="1"/>
    <xf numFmtId="0" fontId="10" fillId="0" borderId="30" xfId="0" applyFont="1" applyBorder="1"/>
    <xf numFmtId="0" fontId="36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37" fillId="0" borderId="0" xfId="0" applyFont="1"/>
    <xf numFmtId="171" fontId="14" fillId="0" borderId="0" xfId="0" applyNumberFormat="1" applyFont="1"/>
    <xf numFmtId="0" fontId="15" fillId="0" borderId="0" xfId="0" applyFont="1" applyAlignment="1">
      <alignment horizontal="right" vertical="center"/>
    </xf>
    <xf numFmtId="171" fontId="15" fillId="0" borderId="0" xfId="0" applyNumberFormat="1" applyFont="1"/>
    <xf numFmtId="2" fontId="10" fillId="0" borderId="0" xfId="0" applyNumberFormat="1" applyFont="1" applyBorder="1" applyAlignment="1">
      <alignment horizontal="right" indent="1"/>
    </xf>
    <xf numFmtId="0" fontId="10" fillId="0" borderId="31" xfId="0" applyFont="1" applyFill="1" applyBorder="1" applyAlignment="1">
      <alignment vertical="center"/>
    </xf>
    <xf numFmtId="0" fontId="10" fillId="0" borderId="30" xfId="0" applyFont="1" applyFill="1" applyBorder="1" applyAlignment="1">
      <alignment vertical="center"/>
    </xf>
    <xf numFmtId="0" fontId="10" fillId="0" borderId="16" xfId="0" applyFont="1" applyFill="1" applyBorder="1"/>
    <xf numFmtId="0" fontId="10" fillId="0" borderId="12" xfId="0" applyFont="1" applyFill="1" applyBorder="1"/>
    <xf numFmtId="43" fontId="10" fillId="0" borderId="17" xfId="7" applyNumberFormat="1" applyFont="1" applyFill="1" applyBorder="1"/>
    <xf numFmtId="0" fontId="9" fillId="0" borderId="16" xfId="0" applyFont="1" applyFill="1" applyBorder="1"/>
    <xf numFmtId="0" fontId="10" fillId="0" borderId="13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right" indent="1"/>
    </xf>
    <xf numFmtId="4" fontId="10" fillId="0" borderId="13" xfId="0" applyNumberFormat="1" applyFont="1" applyFill="1" applyBorder="1" applyAlignment="1">
      <alignment horizontal="right" indent="1"/>
    </xf>
    <xf numFmtId="43" fontId="10" fillId="0" borderId="17" xfId="7" applyNumberFormat="1" applyFont="1" applyFill="1" applyBorder="1" applyAlignment="1">
      <alignment horizontal="right" indent="1"/>
    </xf>
    <xf numFmtId="0" fontId="11" fillId="0" borderId="16" xfId="0" applyFont="1" applyFill="1" applyBorder="1"/>
    <xf numFmtId="0" fontId="9" fillId="0" borderId="16" xfId="0" applyNumberFormat="1" applyFont="1" applyFill="1" applyBorder="1" applyAlignment="1"/>
    <xf numFmtId="0" fontId="9" fillId="0" borderId="0" xfId="0" applyNumberFormat="1" applyFont="1" applyFill="1" applyBorder="1" applyAlignment="1"/>
    <xf numFmtId="0" fontId="9" fillId="0" borderId="0" xfId="0" applyFont="1" applyFill="1" applyBorder="1" applyAlignment="1"/>
    <xf numFmtId="0" fontId="10" fillId="0" borderId="13" xfId="0" applyFont="1" applyFill="1" applyBorder="1"/>
    <xf numFmtId="43" fontId="10" fillId="0" borderId="17" xfId="9" applyNumberFormat="1" applyFont="1" applyFill="1" applyBorder="1" applyAlignment="1">
      <alignment horizontal="right" indent="1"/>
    </xf>
    <xf numFmtId="0" fontId="9" fillId="0" borderId="16" xfId="0" applyFont="1" applyFill="1" applyBorder="1" applyAlignment="1"/>
    <xf numFmtId="4" fontId="10" fillId="0" borderId="13" xfId="0" applyNumberFormat="1" applyFont="1" applyFill="1" applyBorder="1"/>
    <xf numFmtId="4" fontId="10" fillId="0" borderId="17" xfId="0" applyNumberFormat="1" applyFont="1" applyFill="1" applyBorder="1"/>
    <xf numFmtId="0" fontId="10" fillId="0" borderId="34" xfId="0" applyFont="1" applyFill="1" applyBorder="1"/>
    <xf numFmtId="0" fontId="10" fillId="0" borderId="17" xfId="0" applyFont="1" applyFill="1" applyBorder="1"/>
    <xf numFmtId="4" fontId="10" fillId="0" borderId="17" xfId="0" applyNumberFormat="1" applyFont="1" applyFill="1" applyBorder="1" applyAlignment="1">
      <alignment horizontal="right" indent="1"/>
    </xf>
    <xf numFmtId="0" fontId="10" fillId="0" borderId="33" xfId="0" applyFont="1" applyFill="1" applyBorder="1"/>
    <xf numFmtId="0" fontId="10" fillId="0" borderId="30" xfId="0" applyFont="1" applyFill="1" applyBorder="1"/>
    <xf numFmtId="0" fontId="10" fillId="0" borderId="15" xfId="0" applyFont="1" applyFill="1" applyBorder="1" applyAlignment="1">
      <alignment horizontal="center"/>
    </xf>
    <xf numFmtId="4" fontId="10" fillId="0" borderId="30" xfId="0" applyNumberFormat="1" applyFont="1" applyFill="1" applyBorder="1"/>
    <xf numFmtId="4" fontId="10" fillId="0" borderId="15" xfId="0" applyNumberFormat="1" applyFont="1" applyFill="1" applyBorder="1"/>
    <xf numFmtId="4" fontId="10" fillId="0" borderId="27" xfId="0" applyNumberFormat="1" applyFont="1" applyFill="1" applyBorder="1"/>
    <xf numFmtId="0" fontId="10" fillId="0" borderId="12" xfId="0" applyFont="1" applyFill="1" applyBorder="1" applyAlignment="1">
      <alignment horizontal="center"/>
    </xf>
    <xf numFmtId="4" fontId="10" fillId="0" borderId="12" xfId="0" applyNumberFormat="1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right" indent="1"/>
    </xf>
    <xf numFmtId="0" fontId="10" fillId="0" borderId="13" xfId="0" applyFont="1" applyFill="1" applyBorder="1" applyAlignment="1">
      <alignment horizontal="right" indent="1"/>
    </xf>
    <xf numFmtId="0" fontId="10" fillId="0" borderId="17" xfId="0" applyFont="1" applyFill="1" applyBorder="1" applyAlignment="1">
      <alignment horizontal="right" indent="1"/>
    </xf>
    <xf numFmtId="0" fontId="10" fillId="0" borderId="0" xfId="0" applyNumberFormat="1" applyFont="1" applyFill="1" applyBorder="1" applyAlignment="1"/>
    <xf numFmtId="43" fontId="10" fillId="0" borderId="13" xfId="7" applyFont="1" applyFill="1" applyBorder="1" applyAlignment="1">
      <alignment horizontal="right" indent="1"/>
    </xf>
    <xf numFmtId="0" fontId="10" fillId="0" borderId="15" xfId="0" applyFont="1" applyFill="1" applyBorder="1"/>
    <xf numFmtId="0" fontId="10" fillId="0" borderId="31" xfId="0" applyFont="1" applyFill="1" applyBorder="1"/>
    <xf numFmtId="0" fontId="10" fillId="0" borderId="26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27" xfId="0" applyFont="1" applyFill="1" applyBorder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9" fillId="10" borderId="43" xfId="0" applyFont="1" applyFill="1" applyBorder="1" applyAlignment="1">
      <alignment vertical="center"/>
    </xf>
    <xf numFmtId="0" fontId="9" fillId="10" borderId="44" xfId="0" applyFont="1" applyFill="1" applyBorder="1" applyAlignment="1">
      <alignment vertical="center"/>
    </xf>
    <xf numFmtId="0" fontId="9" fillId="10" borderId="45" xfId="0" applyFont="1" applyFill="1" applyBorder="1" applyAlignment="1">
      <alignment vertical="center"/>
    </xf>
    <xf numFmtId="165" fontId="9" fillId="10" borderId="39" xfId="0" applyNumberFormat="1" applyFont="1" applyFill="1" applyBorder="1" applyAlignment="1">
      <alignment horizontal="right" vertical="center" indent="1"/>
    </xf>
    <xf numFmtId="165" fontId="9" fillId="10" borderId="45" xfId="0" applyNumberFormat="1" applyFont="1" applyFill="1" applyBorder="1" applyAlignment="1">
      <alignment horizontal="right" vertical="center" indent="1"/>
    </xf>
    <xf numFmtId="0" fontId="10" fillId="0" borderId="32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165" fontId="10" fillId="0" borderId="12" xfId="0" applyNumberFormat="1" applyFont="1" applyBorder="1" applyAlignment="1">
      <alignment horizontal="right" vertical="center" indent="1"/>
    </xf>
    <xf numFmtId="165" fontId="10" fillId="0" borderId="26" xfId="0" applyNumberFormat="1" applyFont="1" applyBorder="1" applyAlignment="1">
      <alignment horizontal="right" vertical="center" indent="1"/>
    </xf>
    <xf numFmtId="0" fontId="10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165" fontId="10" fillId="0" borderId="17" xfId="0" applyNumberFormat="1" applyFont="1" applyBorder="1" applyAlignment="1">
      <alignment horizontal="right" vertical="center" indent="1"/>
    </xf>
    <xf numFmtId="165" fontId="10" fillId="0" borderId="0" xfId="0" applyNumberFormat="1" applyFont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165" fontId="10" fillId="0" borderId="15" xfId="0" applyNumberFormat="1" applyFont="1" applyBorder="1" applyAlignment="1">
      <alignment horizontal="right" vertical="center" indent="1"/>
    </xf>
    <xf numFmtId="165" fontId="10" fillId="0" borderId="27" xfId="0" applyNumberFormat="1" applyFont="1" applyBorder="1" applyAlignment="1">
      <alignment horizontal="right" vertical="center" indent="1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top"/>
    </xf>
    <xf numFmtId="0" fontId="2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 wrapText="1"/>
    </xf>
    <xf numFmtId="165" fontId="30" fillId="2" borderId="13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top"/>
    </xf>
    <xf numFmtId="0" fontId="9" fillId="0" borderId="12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2" borderId="16" xfId="0" applyNumberFormat="1" applyFont="1" applyFill="1" applyBorder="1" applyAlignment="1">
      <alignment horizontal="center" vertical="center"/>
    </xf>
    <xf numFmtId="165" fontId="10" fillId="2" borderId="17" xfId="0" applyNumberFormat="1" applyFont="1" applyFill="1" applyBorder="1" applyAlignment="1">
      <alignment horizontal="center" vertical="center"/>
    </xf>
    <xf numFmtId="165" fontId="10" fillId="2" borderId="4" xfId="0" applyNumberFormat="1" applyFont="1" applyFill="1" applyBorder="1" applyAlignment="1">
      <alignment horizontal="center" vertical="center"/>
    </xf>
    <xf numFmtId="165" fontId="10" fillId="2" borderId="5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vertical="center"/>
    </xf>
    <xf numFmtId="0" fontId="9" fillId="0" borderId="2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12" fillId="0" borderId="25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2" fillId="0" borderId="23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 wrapText="1"/>
    </xf>
    <xf numFmtId="165" fontId="10" fillId="2" borderId="0" xfId="0" applyNumberFormat="1" applyFont="1" applyFill="1" applyBorder="1" applyAlignment="1">
      <alignment horizontal="center" vertical="center"/>
    </xf>
    <xf numFmtId="0" fontId="9" fillId="0" borderId="28" xfId="0" applyNumberFormat="1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>
      <alignment horizontal="center" vertical="center" wrapText="1"/>
    </xf>
    <xf numFmtId="0" fontId="9" fillId="0" borderId="27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 wrapText="1"/>
    </xf>
    <xf numFmtId="0" fontId="2" fillId="0" borderId="12" xfId="0" applyNumberFormat="1" applyFont="1" applyFill="1" applyBorder="1" applyAlignment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horizontal="center"/>
    </xf>
    <xf numFmtId="165" fontId="1" fillId="2" borderId="16" xfId="0" applyNumberFormat="1" applyFont="1" applyFill="1" applyBorder="1" applyAlignment="1">
      <alignment horizontal="center" vertical="center"/>
    </xf>
    <xf numFmtId="165" fontId="1" fillId="2" borderId="17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0" fontId="27" fillId="0" borderId="0" xfId="0" applyNumberFormat="1" applyFont="1" applyFill="1" applyAlignment="1">
      <alignment vertical="center" wrapText="1"/>
    </xf>
    <xf numFmtId="0" fontId="9" fillId="0" borderId="12" xfId="0" applyNumberFormat="1" applyFont="1" applyBorder="1" applyAlignment="1">
      <alignment vertical="center"/>
    </xf>
    <xf numFmtId="0" fontId="9" fillId="0" borderId="13" xfId="0" applyNumberFormat="1" applyFont="1" applyBorder="1" applyAlignment="1">
      <alignment vertical="center"/>
    </xf>
    <xf numFmtId="0" fontId="9" fillId="0" borderId="15" xfId="0" applyNumberFormat="1" applyFont="1" applyBorder="1" applyAlignment="1">
      <alignment vertical="center"/>
    </xf>
    <xf numFmtId="0" fontId="9" fillId="0" borderId="12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right" vertical="center" wrapText="1"/>
    </xf>
    <xf numFmtId="0" fontId="10" fillId="0" borderId="30" xfId="0" applyFont="1" applyBorder="1" applyAlignment="1">
      <alignment horizontal="right" vertical="center" wrapText="1"/>
    </xf>
    <xf numFmtId="0" fontId="11" fillId="0" borderId="30" xfId="0" applyFont="1" applyBorder="1" applyAlignment="1">
      <alignment vertical="top"/>
    </xf>
    <xf numFmtId="171" fontId="14" fillId="0" borderId="0" xfId="0" applyNumberFormat="1" applyFont="1" applyAlignment="1">
      <alignment vertical="top" wrapText="1"/>
    </xf>
    <xf numFmtId="171" fontId="15" fillId="0" borderId="0" xfId="0" applyNumberFormat="1" applyFont="1" applyAlignment="1">
      <alignment horizontal="left" vertical="top" wrapText="1"/>
    </xf>
    <xf numFmtId="0" fontId="9" fillId="0" borderId="31" xfId="0" applyFont="1" applyBorder="1" applyAlignment="1"/>
    <xf numFmtId="0" fontId="10" fillId="0" borderId="31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vertical="top" wrapText="1"/>
    </xf>
    <xf numFmtId="0" fontId="10" fillId="0" borderId="17" xfId="0" applyFont="1" applyFill="1" applyBorder="1" applyAlignment="1">
      <alignment vertical="top" wrapText="1"/>
    </xf>
    <xf numFmtId="0" fontId="9" fillId="0" borderId="16" xfId="0" applyFont="1" applyFill="1" applyBorder="1"/>
    <xf numFmtId="0" fontId="9" fillId="0" borderId="0" xfId="0" applyFont="1" applyFill="1" applyBorder="1"/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vertical="top"/>
    </xf>
    <xf numFmtId="0" fontId="11" fillId="0" borderId="30" xfId="0" applyFont="1" applyFill="1" applyBorder="1" applyAlignment="1">
      <alignment vertical="top"/>
    </xf>
    <xf numFmtId="0" fontId="9" fillId="0" borderId="16" xfId="0" applyNumberFormat="1" applyFont="1" applyFill="1" applyBorder="1"/>
    <xf numFmtId="0" fontId="9" fillId="0" borderId="0" xfId="0" applyNumberFormat="1" applyFont="1" applyFill="1" applyBorder="1"/>
    <xf numFmtId="0" fontId="9" fillId="0" borderId="32" xfId="0" applyFont="1" applyFill="1" applyBorder="1" applyAlignment="1"/>
    <xf numFmtId="0" fontId="9" fillId="0" borderId="31" xfId="0" applyFont="1" applyFill="1" applyBorder="1" applyAlignment="1"/>
    <xf numFmtId="0" fontId="9" fillId="0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5" xfId="0" applyFont="1" applyFill="1" applyBorder="1"/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19" fillId="0" borderId="0" xfId="0" applyNumberFormat="1" applyFont="1" applyFill="1" applyAlignment="1">
      <alignment vertical="center" wrapText="1"/>
    </xf>
    <xf numFmtId="0" fontId="10" fillId="7" borderId="0" xfId="0" applyFont="1" applyFill="1" applyBorder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66" fontId="9" fillId="7" borderId="4" xfId="0" applyNumberFormat="1" applyFont="1" applyFill="1" applyBorder="1"/>
    <xf numFmtId="166" fontId="9" fillId="7" borderId="0" xfId="0" applyNumberFormat="1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top"/>
    </xf>
    <xf numFmtId="0" fontId="11" fillId="0" borderId="10" xfId="0" applyFont="1" applyFill="1" applyBorder="1" applyAlignment="1">
      <alignment vertical="top"/>
    </xf>
    <xf numFmtId="0" fontId="9" fillId="7" borderId="4" xfId="0" applyNumberFormat="1" applyFont="1" applyFill="1" applyBorder="1"/>
    <xf numFmtId="0" fontId="9" fillId="7" borderId="0" xfId="0" applyNumberFormat="1" applyFont="1" applyFill="1" applyBorder="1"/>
    <xf numFmtId="0" fontId="9" fillId="0" borderId="6" xfId="0" applyFont="1" applyFill="1" applyBorder="1" applyAlignment="1"/>
    <xf numFmtId="0" fontId="9" fillId="0" borderId="7" xfId="0" applyFont="1" applyFill="1" applyBorder="1" applyAlignment="1"/>
    <xf numFmtId="166" fontId="31" fillId="0" borderId="4" xfId="0" applyNumberFormat="1" applyFont="1" applyFill="1" applyBorder="1"/>
    <xf numFmtId="166" fontId="31" fillId="0" borderId="0" xfId="0" applyNumberFormat="1" applyFont="1" applyFill="1" applyBorder="1"/>
    <xf numFmtId="166" fontId="9" fillId="0" borderId="4" xfId="0" applyNumberFormat="1" applyFont="1" applyFill="1" applyBorder="1"/>
    <xf numFmtId="166" fontId="9" fillId="0" borderId="0" xfId="0" applyNumberFormat="1" applyFont="1" applyFill="1" applyBorder="1"/>
    <xf numFmtId="0" fontId="9" fillId="0" borderId="0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4" xfId="0" applyNumberFormat="1" applyFont="1" applyFill="1" applyBorder="1"/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</cellXfs>
  <cellStyles count="10">
    <cellStyle name="Comma" xfId="7" builtinId="3"/>
    <cellStyle name="Comma 2" xfId="1" xr:uid="{00000000-0005-0000-0000-000000000000}"/>
    <cellStyle name="Comma 2 2" xfId="5" xr:uid="{17825769-DF45-47A3-85CD-F6EA23D9BE33}"/>
    <cellStyle name="Comma 3" xfId="2" xr:uid="{00000000-0005-0000-0000-000001000000}"/>
    <cellStyle name="Comma 4" xfId="9" xr:uid="{F0BC987A-B7A8-4047-97F8-1110CD91AE7A}"/>
    <cellStyle name="Comma 5 2 2" xfId="6" xr:uid="{9334272C-0244-453E-B5CC-B2C16044E187}"/>
    <cellStyle name="Comma 6" xfId="3" xr:uid="{00000000-0005-0000-0000-000002000000}"/>
    <cellStyle name="Comma 6 2 2" xfId="8" xr:uid="{C627298C-AB37-40C9-8400-ED2BDAA329E7}"/>
    <cellStyle name="Normal" xfId="0" builtinId="0"/>
    <cellStyle name="Normal 2 2" xfId="4" xr:uid="{9757E571-7EE2-44FC-8BD6-A03413DBFCF3}"/>
  </cellStyles>
  <dxfs count="0"/>
  <tableStyles count="0" defaultTableStyle="TableStyleMedium2" defaultPivotStyle="PivotStyleLight16"/>
  <colors>
    <mruColors>
      <color rgb="FF002060"/>
      <color rgb="FFFFFFCC"/>
      <color rgb="FFCCCCFF"/>
      <color rgb="FF66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CC4F-A5CA-4DE1-A87E-5CC85180E230}">
  <dimension ref="B1:Q138"/>
  <sheetViews>
    <sheetView showGridLines="0" topLeftCell="A106" zoomScaleNormal="100" zoomScaleSheetLayoutView="120" workbookViewId="0">
      <selection activeCell="G135" sqref="G135"/>
    </sheetView>
  </sheetViews>
  <sheetFormatPr defaultColWidth="9.140625" defaultRowHeight="16.5" x14ac:dyDescent="0.25"/>
  <cols>
    <col min="1" max="1" width="2.7109375" style="1" customWidth="1"/>
    <col min="2" max="2" width="15.42578125" style="8" customWidth="1"/>
    <col min="3" max="3" width="7" style="1" bestFit="1" customWidth="1"/>
    <col min="4" max="4" width="14.5703125" style="1" bestFit="1" customWidth="1"/>
    <col min="5" max="5" width="11.7109375" style="1" bestFit="1" customWidth="1"/>
    <col min="6" max="6" width="14.28515625" style="11" customWidth="1"/>
    <col min="7" max="10" width="11.7109375" style="1" bestFit="1" customWidth="1"/>
    <col min="11" max="11" width="13.140625" style="1" bestFit="1" customWidth="1"/>
    <col min="12" max="12" width="11.7109375" style="1" bestFit="1" customWidth="1"/>
    <col min="13" max="13" width="14.5703125" style="11" bestFit="1" customWidth="1"/>
    <col min="14" max="15" width="13.7109375" style="1" customWidth="1"/>
    <col min="16" max="16" width="13.5703125" style="1" bestFit="1" customWidth="1"/>
    <col min="17" max="17" width="19.28515625" style="1" customWidth="1"/>
    <col min="18" max="18" width="1.42578125" style="1" customWidth="1"/>
    <col min="19" max="16384" width="9.140625" style="1"/>
  </cols>
  <sheetData>
    <row r="1" spans="2:17" ht="9" customHeight="1" x14ac:dyDescent="0.25"/>
    <row r="2" spans="2:17" x14ac:dyDescent="0.25">
      <c r="B2" s="8" t="s">
        <v>450</v>
      </c>
    </row>
    <row r="3" spans="2:17" x14ac:dyDescent="0.25">
      <c r="B3" s="185" t="s">
        <v>451</v>
      </c>
    </row>
    <row r="4" spans="2:17" ht="17.25" thickBot="1" x14ac:dyDescent="0.3"/>
    <row r="5" spans="2:17" ht="30" customHeight="1" x14ac:dyDescent="0.2">
      <c r="B5" s="612" t="s">
        <v>44</v>
      </c>
      <c r="C5" s="220"/>
      <c r="D5" s="615" t="s">
        <v>19</v>
      </c>
      <c r="E5" s="615"/>
      <c r="F5" s="615"/>
      <c r="G5" s="615" t="s">
        <v>20</v>
      </c>
      <c r="H5" s="615"/>
      <c r="I5" s="615"/>
      <c r="J5" s="615"/>
      <c r="K5" s="615"/>
      <c r="L5" s="615"/>
      <c r="M5" s="615"/>
      <c r="N5" s="615" t="s">
        <v>24</v>
      </c>
      <c r="O5" s="615"/>
      <c r="P5" s="617" t="s">
        <v>30</v>
      </c>
      <c r="Q5" s="617" t="s">
        <v>32</v>
      </c>
    </row>
    <row r="6" spans="2:17" ht="30" customHeight="1" thickBot="1" x14ac:dyDescent="0.3">
      <c r="B6" s="613"/>
      <c r="C6" s="221"/>
      <c r="D6" s="619" t="s">
        <v>18</v>
      </c>
      <c r="E6" s="619"/>
      <c r="F6" s="619"/>
      <c r="G6" s="619" t="s">
        <v>21</v>
      </c>
      <c r="H6" s="619"/>
      <c r="I6" s="619"/>
      <c r="J6" s="619"/>
      <c r="K6" s="619"/>
      <c r="L6" s="619"/>
      <c r="M6" s="619"/>
      <c r="N6" s="619" t="s">
        <v>25</v>
      </c>
      <c r="O6" s="619"/>
      <c r="P6" s="618"/>
      <c r="Q6" s="618"/>
    </row>
    <row r="7" spans="2:17" ht="30" customHeight="1" x14ac:dyDescent="0.25">
      <c r="B7" s="613"/>
      <c r="C7" s="221" t="s">
        <v>42</v>
      </c>
      <c r="D7" s="222" t="s">
        <v>0</v>
      </c>
      <c r="E7" s="222" t="s">
        <v>2</v>
      </c>
      <c r="F7" s="223" t="s">
        <v>16</v>
      </c>
      <c r="G7" s="222" t="s">
        <v>4</v>
      </c>
      <c r="H7" s="222" t="s">
        <v>6</v>
      </c>
      <c r="I7" s="222" t="s">
        <v>8</v>
      </c>
      <c r="J7" s="222" t="s">
        <v>10</v>
      </c>
      <c r="K7" s="222" t="s">
        <v>12</v>
      </c>
      <c r="L7" s="222" t="s">
        <v>14</v>
      </c>
      <c r="M7" s="223" t="s">
        <v>22</v>
      </c>
      <c r="N7" s="222" t="s">
        <v>26</v>
      </c>
      <c r="O7" s="222" t="s">
        <v>28</v>
      </c>
      <c r="P7" s="620" t="s">
        <v>31</v>
      </c>
      <c r="Q7" s="620" t="s">
        <v>33</v>
      </c>
    </row>
    <row r="8" spans="2:17" ht="30" customHeight="1" x14ac:dyDescent="0.25">
      <c r="B8" s="613"/>
      <c r="C8" s="224" t="s">
        <v>43</v>
      </c>
      <c r="D8" s="225" t="s">
        <v>1</v>
      </c>
      <c r="E8" s="225" t="s">
        <v>3</v>
      </c>
      <c r="F8" s="226" t="s">
        <v>17</v>
      </c>
      <c r="G8" s="225" t="s">
        <v>5</v>
      </c>
      <c r="H8" s="225" t="s">
        <v>7</v>
      </c>
      <c r="I8" s="225" t="s">
        <v>9</v>
      </c>
      <c r="J8" s="225" t="s">
        <v>11</v>
      </c>
      <c r="K8" s="225" t="s">
        <v>13</v>
      </c>
      <c r="L8" s="225" t="s">
        <v>15</v>
      </c>
      <c r="M8" s="226" t="s">
        <v>23</v>
      </c>
      <c r="N8" s="225" t="s">
        <v>27</v>
      </c>
      <c r="O8" s="225" t="s">
        <v>29</v>
      </c>
      <c r="P8" s="620"/>
      <c r="Q8" s="620"/>
    </row>
    <row r="9" spans="2:17" ht="7.5" customHeight="1" x14ac:dyDescent="0.25">
      <c r="B9" s="613"/>
      <c r="C9" s="227"/>
      <c r="D9" s="228"/>
      <c r="E9" s="228"/>
      <c r="F9" s="229"/>
      <c r="G9" s="228"/>
      <c r="H9" s="228"/>
      <c r="I9" s="228"/>
      <c r="J9" s="228"/>
      <c r="K9" s="228"/>
      <c r="L9" s="228"/>
      <c r="M9" s="229"/>
      <c r="N9" s="228"/>
      <c r="O9" s="228"/>
      <c r="P9" s="229"/>
      <c r="Q9" s="229"/>
    </row>
    <row r="10" spans="2:17" s="2" customFormat="1" ht="13.5" x14ac:dyDescent="0.25">
      <c r="B10" s="613"/>
      <c r="C10" s="230"/>
      <c r="D10" s="231" t="s">
        <v>35</v>
      </c>
      <c r="E10" s="231" t="s">
        <v>35</v>
      </c>
      <c r="F10" s="232" t="s">
        <v>35</v>
      </c>
      <c r="G10" s="231" t="s">
        <v>35</v>
      </c>
      <c r="H10" s="231" t="s">
        <v>35</v>
      </c>
      <c r="I10" s="231" t="s">
        <v>35</v>
      </c>
      <c r="J10" s="231" t="s">
        <v>35</v>
      </c>
      <c r="K10" s="231" t="s">
        <v>35</v>
      </c>
      <c r="L10" s="231" t="s">
        <v>35</v>
      </c>
      <c r="M10" s="232" t="s">
        <v>35</v>
      </c>
      <c r="N10" s="230" t="s">
        <v>34</v>
      </c>
      <c r="O10" s="230" t="s">
        <v>291</v>
      </c>
      <c r="P10" s="230" t="s">
        <v>40</v>
      </c>
      <c r="Q10" s="230" t="s">
        <v>40</v>
      </c>
    </row>
    <row r="11" spans="2:17" s="2" customFormat="1" ht="14.25" thickBot="1" x14ac:dyDescent="0.3">
      <c r="B11" s="614"/>
      <c r="C11" s="261"/>
      <c r="D11" s="262" t="s">
        <v>36</v>
      </c>
      <c r="E11" s="262" t="s">
        <v>36</v>
      </c>
      <c r="F11" s="263" t="s">
        <v>36</v>
      </c>
      <c r="G11" s="262" t="s">
        <v>36</v>
      </c>
      <c r="H11" s="262" t="s">
        <v>36</v>
      </c>
      <c r="I11" s="262" t="s">
        <v>36</v>
      </c>
      <c r="J11" s="262" t="s">
        <v>36</v>
      </c>
      <c r="K11" s="262" t="s">
        <v>36</v>
      </c>
      <c r="L11" s="262" t="s">
        <v>36</v>
      </c>
      <c r="M11" s="263" t="s">
        <v>36</v>
      </c>
      <c r="N11" s="262" t="s">
        <v>37</v>
      </c>
      <c r="O11" s="262" t="s">
        <v>39</v>
      </c>
      <c r="P11" s="262" t="s">
        <v>41</v>
      </c>
      <c r="Q11" s="262" t="s">
        <v>41</v>
      </c>
    </row>
    <row r="12" spans="2:17" s="4" customFormat="1" ht="9" customHeight="1" x14ac:dyDescent="0.25">
      <c r="B12" s="233"/>
      <c r="C12" s="259"/>
      <c r="D12" s="259"/>
      <c r="E12" s="259"/>
      <c r="F12" s="233"/>
      <c r="G12" s="259"/>
      <c r="H12" s="259"/>
      <c r="I12" s="259"/>
      <c r="J12" s="259"/>
      <c r="K12" s="259"/>
      <c r="L12" s="259"/>
      <c r="M12" s="233"/>
      <c r="N12" s="259"/>
      <c r="O12" s="259"/>
      <c r="P12" s="233"/>
      <c r="Q12" s="259"/>
    </row>
    <row r="13" spans="2:17" x14ac:dyDescent="0.25">
      <c r="B13" s="233" t="s">
        <v>67</v>
      </c>
      <c r="C13" s="221">
        <v>2020</v>
      </c>
      <c r="D13" s="234">
        <v>9295.7531199999994</v>
      </c>
      <c r="E13" s="234">
        <v>0.65700000000000003</v>
      </c>
      <c r="F13" s="235">
        <v>9296.4101199999986</v>
      </c>
      <c r="G13" s="234">
        <v>1373.22415</v>
      </c>
      <c r="H13" s="234" t="s">
        <v>45</v>
      </c>
      <c r="I13" s="234" t="s">
        <v>45</v>
      </c>
      <c r="J13" s="234" t="s">
        <v>45</v>
      </c>
      <c r="K13" s="234" t="s">
        <v>45</v>
      </c>
      <c r="L13" s="234">
        <v>7923.1859699999986</v>
      </c>
      <c r="M13" s="235">
        <f t="shared" ref="M13:M17" si="0">F13</f>
        <v>9296.4101199999986</v>
      </c>
      <c r="N13" s="236">
        <v>0.24418565533093034</v>
      </c>
      <c r="O13" s="236">
        <v>0.66900179542720639</v>
      </c>
      <c r="P13" s="236">
        <v>117.33315403704987</v>
      </c>
      <c r="Q13" s="237">
        <v>8.2921188835859173E-3</v>
      </c>
    </row>
    <row r="14" spans="2:17" x14ac:dyDescent="0.25">
      <c r="B14" s="238" t="s">
        <v>68</v>
      </c>
      <c r="C14" s="221">
        <v>2021</v>
      </c>
      <c r="D14" s="234">
        <v>7894.5</v>
      </c>
      <c r="E14" s="234">
        <v>0.439</v>
      </c>
      <c r="F14" s="235">
        <v>7894.9390000000003</v>
      </c>
      <c r="G14" s="234">
        <v>1131.08277</v>
      </c>
      <c r="H14" s="234" t="s">
        <v>45</v>
      </c>
      <c r="I14" s="234" t="s">
        <v>45</v>
      </c>
      <c r="J14" s="234" t="s">
        <v>45</v>
      </c>
      <c r="K14" s="234" t="s">
        <v>45</v>
      </c>
      <c r="L14" s="234">
        <v>6763.8562300000003</v>
      </c>
      <c r="M14" s="235">
        <f t="shared" si="0"/>
        <v>7894.9390000000003</v>
      </c>
      <c r="N14" s="236">
        <v>0.20763126917249539</v>
      </c>
      <c r="O14" s="236">
        <v>0.56885279225341201</v>
      </c>
      <c r="P14" s="236">
        <v>116.72353976600671</v>
      </c>
      <c r="Q14" s="237">
        <v>6.4903804142507626E-3</v>
      </c>
    </row>
    <row r="15" spans="2:17" ht="18" x14ac:dyDescent="0.25">
      <c r="B15" s="233"/>
      <c r="C15" s="221">
        <v>2022</v>
      </c>
      <c r="D15" s="234">
        <v>6616.1</v>
      </c>
      <c r="E15" s="234">
        <v>0.17</v>
      </c>
      <c r="F15" s="235">
        <v>6616.249240000001</v>
      </c>
      <c r="G15" s="234">
        <v>1105.0938000000001</v>
      </c>
      <c r="H15" s="234" t="s">
        <v>45</v>
      </c>
      <c r="I15" s="234" t="s">
        <v>45</v>
      </c>
      <c r="J15" s="234" t="s">
        <v>45</v>
      </c>
      <c r="K15" s="234" t="s">
        <v>45</v>
      </c>
      <c r="L15" s="234">
        <v>5511.1554400000005</v>
      </c>
      <c r="M15" s="235">
        <f t="shared" si="0"/>
        <v>6616.249240000001</v>
      </c>
      <c r="N15" s="236">
        <v>0.16854665683938824</v>
      </c>
      <c r="O15" s="236">
        <v>0.46177166257366642</v>
      </c>
      <c r="P15" s="236">
        <v>120.05256250504628</v>
      </c>
      <c r="Q15" s="237">
        <v>3.0846526078023304E-3</v>
      </c>
    </row>
    <row r="16" spans="2:17" ht="18" x14ac:dyDescent="0.25">
      <c r="B16" s="233"/>
      <c r="C16" s="221">
        <v>2023</v>
      </c>
      <c r="D16" s="300" t="s">
        <v>472</v>
      </c>
      <c r="E16" s="234">
        <v>9.7200000000000009E-2</v>
      </c>
      <c r="F16" s="302">
        <v>6351.2</v>
      </c>
      <c r="G16" s="234">
        <v>1056.9843999999998</v>
      </c>
      <c r="H16" s="234" t="s">
        <v>45</v>
      </c>
      <c r="I16" s="234" t="s">
        <v>45</v>
      </c>
      <c r="J16" s="234" t="s">
        <v>45</v>
      </c>
      <c r="K16" s="234" t="s">
        <v>45</v>
      </c>
      <c r="L16" s="301">
        <v>5294.2</v>
      </c>
      <c r="M16" s="302">
        <f t="shared" si="0"/>
        <v>6351.2</v>
      </c>
      <c r="N16" s="236">
        <v>0.15850389499967071</v>
      </c>
      <c r="O16" s="236">
        <v>0.43425724657444031</v>
      </c>
      <c r="P16" s="236">
        <v>119.96488168923598</v>
      </c>
      <c r="Q16" s="237">
        <v>1.8359314218416225E-3</v>
      </c>
    </row>
    <row r="17" spans="2:17" x14ac:dyDescent="0.25">
      <c r="B17" s="233"/>
      <c r="C17" s="221">
        <v>2024</v>
      </c>
      <c r="D17" s="234">
        <v>7388.522899999999</v>
      </c>
      <c r="E17" s="234">
        <v>7.8E-2</v>
      </c>
      <c r="F17" s="235">
        <v>7388.6008999999995</v>
      </c>
      <c r="G17" s="234">
        <v>1433.9337399999999</v>
      </c>
      <c r="H17" s="234" t="s">
        <v>45</v>
      </c>
      <c r="I17" s="234" t="s">
        <v>45</v>
      </c>
      <c r="J17" s="234" t="s">
        <v>45</v>
      </c>
      <c r="K17" s="234" t="s">
        <v>45</v>
      </c>
      <c r="L17" s="234">
        <v>5954.6671599999991</v>
      </c>
      <c r="M17" s="235">
        <f t="shared" si="0"/>
        <v>7388.6008999999995</v>
      </c>
      <c r="N17" s="236">
        <v>0.17483439453417454</v>
      </c>
      <c r="O17" s="236">
        <v>0.47899834118951934</v>
      </c>
      <c r="P17" s="236">
        <v>124.0811532327446</v>
      </c>
      <c r="Q17" s="237">
        <v>1.3098968910295905E-3</v>
      </c>
    </row>
    <row r="18" spans="2:17" ht="9" customHeight="1" x14ac:dyDescent="0.25">
      <c r="B18" s="233"/>
      <c r="C18" s="221"/>
      <c r="D18" s="234"/>
      <c r="E18" s="234"/>
      <c r="F18" s="235"/>
      <c r="G18" s="234"/>
      <c r="H18" s="234"/>
      <c r="I18" s="239"/>
      <c r="J18" s="239"/>
      <c r="K18" s="239"/>
      <c r="L18" s="239"/>
      <c r="M18" s="240"/>
      <c r="N18" s="236"/>
      <c r="O18" s="236"/>
      <c r="P18" s="236"/>
      <c r="Q18" s="241"/>
    </row>
    <row r="19" spans="2:17" x14ac:dyDescent="0.25">
      <c r="B19" s="233" t="s">
        <v>65</v>
      </c>
      <c r="C19" s="221">
        <v>2020</v>
      </c>
      <c r="D19" s="234">
        <v>61775.745669999997</v>
      </c>
      <c r="E19" s="234">
        <v>307.41504000000003</v>
      </c>
      <c r="F19" s="235">
        <v>62083.160709999996</v>
      </c>
      <c r="G19" s="234">
        <v>22487.214220000002</v>
      </c>
      <c r="H19" s="234" t="s">
        <v>45</v>
      </c>
      <c r="I19" s="616">
        <v>2375.7567893999994</v>
      </c>
      <c r="J19" s="616"/>
      <c r="K19" s="234" t="s">
        <v>45</v>
      </c>
      <c r="L19" s="234">
        <v>37220.189700599993</v>
      </c>
      <c r="M19" s="235">
        <f t="shared" ref="M19:M23" si="1">F19</f>
        <v>62083.160709999996</v>
      </c>
      <c r="N19" s="236">
        <v>1.1470936625740409</v>
      </c>
      <c r="O19" s="236">
        <v>3.1427223632165506</v>
      </c>
      <c r="P19" s="236">
        <v>156.01532769421621</v>
      </c>
      <c r="Q19" s="241">
        <v>0.77638007738402737</v>
      </c>
    </row>
    <row r="20" spans="2:17" x14ac:dyDescent="0.25">
      <c r="B20" s="238" t="s">
        <v>66</v>
      </c>
      <c r="C20" s="221">
        <v>2021</v>
      </c>
      <c r="D20" s="234">
        <v>60979.628369999991</v>
      </c>
      <c r="E20" s="234">
        <v>311.50400000000002</v>
      </c>
      <c r="F20" s="235">
        <v>61291.132369999992</v>
      </c>
      <c r="G20" s="234">
        <v>19786.764400000007</v>
      </c>
      <c r="H20" s="234" t="s">
        <v>45</v>
      </c>
      <c r="I20" s="616">
        <v>2490.262078199999</v>
      </c>
      <c r="J20" s="616"/>
      <c r="K20" s="234" t="s">
        <v>45</v>
      </c>
      <c r="L20" s="234">
        <v>39014.105891799984</v>
      </c>
      <c r="M20" s="235">
        <f t="shared" si="1"/>
        <v>61291.132369999992</v>
      </c>
      <c r="N20" s="236">
        <v>1.1976227829940969</v>
      </c>
      <c r="O20" s="236">
        <v>3.2811583095728682</v>
      </c>
      <c r="P20" s="236">
        <v>146.92339951803876</v>
      </c>
      <c r="Q20" s="241">
        <v>0.75053305287086902</v>
      </c>
    </row>
    <row r="21" spans="2:17" x14ac:dyDescent="0.25">
      <c r="B21" s="233"/>
      <c r="C21" s="221">
        <v>2022</v>
      </c>
      <c r="D21" s="234">
        <v>54753.138499999994</v>
      </c>
      <c r="E21" s="234">
        <v>502.0772</v>
      </c>
      <c r="F21" s="235">
        <v>55255.215699999993</v>
      </c>
      <c r="G21" s="234">
        <v>16766.908869999999</v>
      </c>
      <c r="H21" s="234" t="s">
        <v>45</v>
      </c>
      <c r="I21" s="616">
        <v>2309.2984097999997</v>
      </c>
      <c r="J21" s="616"/>
      <c r="K21" s="234" t="s">
        <v>45</v>
      </c>
      <c r="L21" s="234">
        <v>36179.008420199993</v>
      </c>
      <c r="M21" s="235">
        <f t="shared" si="1"/>
        <v>55255.215699999993</v>
      </c>
      <c r="N21" s="236">
        <v>1.1064559842987818</v>
      </c>
      <c r="O21" s="236">
        <v>3.0313862583528266</v>
      </c>
      <c r="P21" s="236">
        <v>142.25915092040958</v>
      </c>
      <c r="Q21" s="241">
        <v>1.3044928222424486</v>
      </c>
    </row>
    <row r="22" spans="2:17" ht="18" x14ac:dyDescent="0.25">
      <c r="B22" s="233"/>
      <c r="C22" s="221">
        <v>2023</v>
      </c>
      <c r="D22" s="301" t="s">
        <v>473</v>
      </c>
      <c r="E22" s="234">
        <v>1057.3675000000001</v>
      </c>
      <c r="F22" s="302">
        <v>55824.023160000012</v>
      </c>
      <c r="G22" s="234">
        <v>14272.06559</v>
      </c>
      <c r="H22" s="234" t="s">
        <v>45</v>
      </c>
      <c r="I22" s="621">
        <v>2493.1</v>
      </c>
      <c r="J22" s="621"/>
      <c r="K22" s="234" t="s">
        <v>45</v>
      </c>
      <c r="L22" s="301">
        <v>39058.800000000003</v>
      </c>
      <c r="M22" s="302">
        <f t="shared" si="1"/>
        <v>55824.023160000012</v>
      </c>
      <c r="N22" s="236">
        <v>1.1694398779646609</v>
      </c>
      <c r="O22" s="236">
        <v>3.203944871136057</v>
      </c>
      <c r="P22" s="236">
        <v>131.80074750367024</v>
      </c>
      <c r="Q22" s="241">
        <v>2.5445210066155246</v>
      </c>
    </row>
    <row r="23" spans="2:17" x14ac:dyDescent="0.25">
      <c r="B23" s="233"/>
      <c r="C23" s="221">
        <v>2024</v>
      </c>
      <c r="D23" s="234">
        <v>46975.459690000003</v>
      </c>
      <c r="E23" s="234">
        <v>930.57169999999996</v>
      </c>
      <c r="F23" s="235">
        <v>47906.031390000004</v>
      </c>
      <c r="G23" s="234">
        <v>14918.583470000001</v>
      </c>
      <c r="H23" s="234" t="s">
        <v>45</v>
      </c>
      <c r="I23" s="616">
        <v>1979.2</v>
      </c>
      <c r="J23" s="616"/>
      <c r="K23" s="234" t="s">
        <v>45</v>
      </c>
      <c r="L23" s="234">
        <v>31008.2</v>
      </c>
      <c r="M23" s="235">
        <f t="shared" si="1"/>
        <v>47906.031390000004</v>
      </c>
      <c r="N23" s="236">
        <v>0.91042872919559936</v>
      </c>
      <c r="O23" s="236">
        <v>2.4943252854673954</v>
      </c>
      <c r="P23" s="236">
        <v>142.40404351353044</v>
      </c>
      <c r="Q23" s="241">
        <v>2.8209872502316324</v>
      </c>
    </row>
    <row r="24" spans="2:17" s="13" customFormat="1" ht="9" customHeight="1" x14ac:dyDescent="0.25">
      <c r="B24" s="242"/>
      <c r="C24" s="243"/>
      <c r="D24" s="244"/>
      <c r="E24" s="244"/>
      <c r="F24" s="245"/>
      <c r="G24" s="244"/>
      <c r="H24" s="244"/>
      <c r="I24" s="246"/>
      <c r="J24" s="246"/>
      <c r="K24" s="244"/>
      <c r="L24" s="244"/>
      <c r="M24" s="245"/>
      <c r="N24" s="247"/>
      <c r="O24" s="247"/>
      <c r="P24" s="247"/>
      <c r="Q24" s="248"/>
    </row>
    <row r="25" spans="2:17" ht="16.5" customHeight="1" x14ac:dyDescent="0.25">
      <c r="B25" s="249" t="s">
        <v>288</v>
      </c>
      <c r="C25" s="221">
        <v>2020</v>
      </c>
      <c r="D25" s="234">
        <v>60093.529450000009</v>
      </c>
      <c r="E25" s="234">
        <v>227.38800000000001</v>
      </c>
      <c r="F25" s="235">
        <v>60320.917450000008</v>
      </c>
      <c r="G25" s="234">
        <v>5649.8235499999992</v>
      </c>
      <c r="H25" s="234" t="s">
        <v>45</v>
      </c>
      <c r="I25" s="616">
        <v>3280.2656340000003</v>
      </c>
      <c r="J25" s="616"/>
      <c r="K25" s="234" t="s">
        <v>45</v>
      </c>
      <c r="L25" s="234">
        <v>51390.828266000004</v>
      </c>
      <c r="M25" s="235">
        <f t="shared" ref="M25:M29" si="2">F25</f>
        <v>60320.917450000008</v>
      </c>
      <c r="N25" s="236">
        <v>1.5838203376327555</v>
      </c>
      <c r="O25" s="236">
        <v>4.3392338017335765</v>
      </c>
      <c r="P25" s="236">
        <v>109.91828617864915</v>
      </c>
      <c r="Q25" s="241">
        <v>0.41591997485164639</v>
      </c>
    </row>
    <row r="26" spans="2:17" x14ac:dyDescent="0.25">
      <c r="B26" s="249" t="s">
        <v>289</v>
      </c>
      <c r="C26" s="221">
        <v>2021</v>
      </c>
      <c r="D26" s="234">
        <v>66532.807740000004</v>
      </c>
      <c r="E26" s="234">
        <v>768.46699999999998</v>
      </c>
      <c r="F26" s="235">
        <v>67301.274740000008</v>
      </c>
      <c r="G26" s="234">
        <v>7260.2939500000011</v>
      </c>
      <c r="H26" s="234" t="s">
        <v>45</v>
      </c>
      <c r="I26" s="616">
        <v>3602.4588474000002</v>
      </c>
      <c r="J26" s="616"/>
      <c r="K26" s="234" t="s">
        <v>45</v>
      </c>
      <c r="L26" s="234">
        <v>56438.521942600011</v>
      </c>
      <c r="M26" s="235">
        <f t="shared" si="2"/>
        <v>67301.274740000008</v>
      </c>
      <c r="N26" s="236">
        <v>1.7325031080919011</v>
      </c>
      <c r="O26" s="236">
        <v>4.7465838577860309</v>
      </c>
      <c r="P26" s="236">
        <v>110.81232662188827</v>
      </c>
      <c r="Q26" s="241">
        <v>1.2799041419523085</v>
      </c>
    </row>
    <row r="27" spans="2:17" x14ac:dyDescent="0.25">
      <c r="B27" s="250" t="s">
        <v>60</v>
      </c>
      <c r="C27" s="221">
        <v>2022</v>
      </c>
      <c r="D27" s="234">
        <v>60223.249840000004</v>
      </c>
      <c r="E27" s="234">
        <v>73.046000000000006</v>
      </c>
      <c r="F27" s="235">
        <v>60296.295840000006</v>
      </c>
      <c r="G27" s="234">
        <v>7576.6136100000003</v>
      </c>
      <c r="H27" s="234" t="s">
        <v>45</v>
      </c>
      <c r="I27" s="616">
        <v>3163.1809338000003</v>
      </c>
      <c r="J27" s="616"/>
      <c r="K27" s="234" t="s">
        <v>45</v>
      </c>
      <c r="L27" s="234">
        <v>49556.501296200004</v>
      </c>
      <c r="M27" s="235">
        <f t="shared" si="2"/>
        <v>60296.295840000006</v>
      </c>
      <c r="N27" s="236">
        <v>1.5155773973472466</v>
      </c>
      <c r="O27" s="236">
        <v>4.1522668420472515</v>
      </c>
      <c r="P27" s="236">
        <v>114.23295303121176</v>
      </c>
      <c r="Q27" s="241">
        <v>0.13855546336816377</v>
      </c>
    </row>
    <row r="28" spans="2:17" ht="18" x14ac:dyDescent="0.25">
      <c r="B28" s="251"/>
      <c r="C28" s="221">
        <v>2023</v>
      </c>
      <c r="D28" s="301" t="s">
        <v>471</v>
      </c>
      <c r="E28" s="234">
        <v>924.81550000000004</v>
      </c>
      <c r="F28" s="235">
        <v>61141.414364799995</v>
      </c>
      <c r="G28" s="234">
        <v>6087.6141999999982</v>
      </c>
      <c r="H28" s="234" t="s">
        <v>45</v>
      </c>
      <c r="I28" s="616">
        <v>3303.2</v>
      </c>
      <c r="J28" s="616"/>
      <c r="K28" s="234" t="s">
        <v>45</v>
      </c>
      <c r="L28" s="234">
        <v>51750.572154911999</v>
      </c>
      <c r="M28" s="235">
        <f t="shared" si="2"/>
        <v>61141.414364799995</v>
      </c>
      <c r="N28" s="236">
        <v>1.5493348309046817</v>
      </c>
      <c r="O28" s="236">
        <v>4.2481647207522322</v>
      </c>
      <c r="P28" s="236">
        <v>109.37020218421142</v>
      </c>
      <c r="Q28" s="241">
        <v>1.6784904315739808</v>
      </c>
    </row>
    <row r="29" spans="2:17" x14ac:dyDescent="0.25">
      <c r="B29" s="251"/>
      <c r="C29" s="221">
        <v>2024</v>
      </c>
      <c r="D29" s="234">
        <v>64050.557580000001</v>
      </c>
      <c r="E29" s="234">
        <v>347.79700000000003</v>
      </c>
      <c r="F29" s="235">
        <v>64398.354579999992</v>
      </c>
      <c r="G29" s="234">
        <v>6226.1580700000013</v>
      </c>
      <c r="H29" s="234" t="s">
        <v>45</v>
      </c>
      <c r="I29" s="616">
        <v>3490.3</v>
      </c>
      <c r="J29" s="616"/>
      <c r="K29" s="234" t="s">
        <v>45</v>
      </c>
      <c r="L29" s="234">
        <v>54681.864719399993</v>
      </c>
      <c r="M29" s="235">
        <f t="shared" si="2"/>
        <v>64398.354579999992</v>
      </c>
      <c r="N29" s="236">
        <v>1.6055088308606555</v>
      </c>
      <c r="O29" s="236">
        <v>4.3986543311250834</v>
      </c>
      <c r="P29" s="236">
        <v>110.10510419524813</v>
      </c>
      <c r="Q29" s="241">
        <v>0.59787496581844313</v>
      </c>
    </row>
    <row r="30" spans="2:17" s="13" customFormat="1" ht="9" customHeight="1" x14ac:dyDescent="0.25">
      <c r="B30" s="252"/>
      <c r="C30" s="243"/>
      <c r="D30" s="244"/>
      <c r="E30" s="244"/>
      <c r="F30" s="245"/>
      <c r="G30" s="244"/>
      <c r="H30" s="244"/>
      <c r="I30" s="246"/>
      <c r="J30" s="246"/>
      <c r="K30" s="244"/>
      <c r="L30" s="244"/>
      <c r="M30" s="245"/>
      <c r="N30" s="247"/>
      <c r="O30" s="247"/>
      <c r="P30" s="247"/>
      <c r="Q30" s="248"/>
    </row>
    <row r="31" spans="2:17" x14ac:dyDescent="0.25">
      <c r="B31" s="233" t="s">
        <v>52</v>
      </c>
      <c r="C31" s="221">
        <v>2020</v>
      </c>
      <c r="D31" s="234">
        <v>390635.44030999998</v>
      </c>
      <c r="E31" s="234">
        <v>4901.9319999999998</v>
      </c>
      <c r="F31" s="235">
        <v>395537.37230999995</v>
      </c>
      <c r="G31" s="234">
        <v>24098.887999999999</v>
      </c>
      <c r="H31" s="234" t="s">
        <v>45</v>
      </c>
      <c r="I31" s="234" t="s">
        <v>45</v>
      </c>
      <c r="J31" s="234">
        <v>11143.1545293</v>
      </c>
      <c r="K31" s="234" t="s">
        <v>45</v>
      </c>
      <c r="L31" s="234">
        <v>360295.32978069998</v>
      </c>
      <c r="M31" s="235">
        <f t="shared" ref="M31:M35" si="3">F31</f>
        <v>395537.37230999995</v>
      </c>
      <c r="N31" s="236">
        <v>11.103986647327666</v>
      </c>
      <c r="O31" s="236">
        <v>30.421881225555246</v>
      </c>
      <c r="P31" s="236">
        <v>105.1682732971682</v>
      </c>
      <c r="Q31" s="241">
        <v>1.3197157018088845</v>
      </c>
    </row>
    <row r="32" spans="2:17" x14ac:dyDescent="0.25">
      <c r="B32" s="233"/>
      <c r="C32" s="221">
        <v>2021</v>
      </c>
      <c r="D32" s="234">
        <v>448271.50598000007</v>
      </c>
      <c r="E32" s="234">
        <v>6727.6890000000003</v>
      </c>
      <c r="F32" s="235">
        <v>454999.19498000009</v>
      </c>
      <c r="G32" s="234">
        <v>42765.699599999993</v>
      </c>
      <c r="H32" s="234" t="s">
        <v>45</v>
      </c>
      <c r="I32" s="234" t="s">
        <v>45</v>
      </c>
      <c r="J32" s="234">
        <v>12367.004861400002</v>
      </c>
      <c r="K32" s="234" t="s">
        <v>45</v>
      </c>
      <c r="L32" s="234">
        <v>399866.4905186001</v>
      </c>
      <c r="M32" s="235">
        <f t="shared" si="3"/>
        <v>454999.19498000009</v>
      </c>
      <c r="N32" s="236">
        <v>12.274771092514561</v>
      </c>
      <c r="O32" s="236">
        <v>33.629509842505641</v>
      </c>
      <c r="P32" s="236">
        <v>108.74213546543079</v>
      </c>
      <c r="Q32" s="241">
        <v>1.6320093042896389</v>
      </c>
    </row>
    <row r="33" spans="2:17" x14ac:dyDescent="0.25">
      <c r="B33" s="233"/>
      <c r="C33" s="221">
        <v>2022</v>
      </c>
      <c r="D33" s="234">
        <v>455457.70733999996</v>
      </c>
      <c r="E33" s="234">
        <v>6801.9629999999997</v>
      </c>
      <c r="F33" s="235">
        <v>462259.67033999995</v>
      </c>
      <c r="G33" s="234">
        <v>43864.50836</v>
      </c>
      <c r="H33" s="234" t="s">
        <v>45</v>
      </c>
      <c r="I33" s="234" t="s">
        <v>45</v>
      </c>
      <c r="J33" s="234">
        <v>12551.8548594</v>
      </c>
      <c r="K33" s="234" t="s">
        <v>45</v>
      </c>
      <c r="L33" s="234">
        <v>405843.30712059996</v>
      </c>
      <c r="M33" s="235">
        <f t="shared" si="3"/>
        <v>462259.67033999995</v>
      </c>
      <c r="N33" s="236">
        <v>12.411831486251494</v>
      </c>
      <c r="O33" s="236">
        <v>34.005017770552037</v>
      </c>
      <c r="P33" s="236">
        <v>108.85826336628904</v>
      </c>
      <c r="Q33" s="241">
        <v>1.6257269725134023</v>
      </c>
    </row>
    <row r="34" spans="2:17" ht="18" x14ac:dyDescent="0.25">
      <c r="B34" s="233"/>
      <c r="C34" s="221">
        <v>2023</v>
      </c>
      <c r="D34" s="303">
        <v>592052.6</v>
      </c>
      <c r="E34" s="234">
        <v>18928.227300000002</v>
      </c>
      <c r="F34" s="235">
        <v>610980.7927713627</v>
      </c>
      <c r="G34" s="301" t="s">
        <v>477</v>
      </c>
      <c r="H34" s="234" t="s">
        <v>45</v>
      </c>
      <c r="I34" s="234" t="s">
        <v>45</v>
      </c>
      <c r="J34" s="301">
        <v>17080.434535540884</v>
      </c>
      <c r="K34" s="234" t="s">
        <v>45</v>
      </c>
      <c r="L34" s="301">
        <v>552267.38331582188</v>
      </c>
      <c r="M34" s="235">
        <f t="shared" si="3"/>
        <v>610980.7927713627</v>
      </c>
      <c r="N34" s="236">
        <v>16.550480136023264</v>
      </c>
      <c r="O34" s="236">
        <v>45.343781194584281</v>
      </c>
      <c r="P34" s="236">
        <v>103.88468637023536</v>
      </c>
      <c r="Q34" s="241">
        <v>3.3212472528339019</v>
      </c>
    </row>
    <row r="35" spans="2:17" x14ac:dyDescent="0.25">
      <c r="B35" s="233"/>
      <c r="C35" s="221">
        <v>2024</v>
      </c>
      <c r="D35" s="234">
        <v>568806.83571000001</v>
      </c>
      <c r="E35" s="234">
        <v>10563.33965</v>
      </c>
      <c r="F35" s="235">
        <v>579370.17535999999</v>
      </c>
      <c r="G35" s="234">
        <v>30809.786031800006</v>
      </c>
      <c r="H35" s="234" t="s">
        <v>45</v>
      </c>
      <c r="I35" s="234" t="s">
        <v>45</v>
      </c>
      <c r="J35" s="234">
        <v>16456.811679846003</v>
      </c>
      <c r="K35" s="234" t="s">
        <v>45</v>
      </c>
      <c r="L35" s="234">
        <v>532103.577648354</v>
      </c>
      <c r="M35" s="235">
        <f t="shared" si="3"/>
        <v>579370.17535999999</v>
      </c>
      <c r="N35" s="236">
        <v>15.623040604610068</v>
      </c>
      <c r="O35" s="236">
        <v>42.802850971534433</v>
      </c>
      <c r="P35" s="236">
        <v>103.69083272793264</v>
      </c>
      <c r="Q35" s="241">
        <v>1.9256475413648622</v>
      </c>
    </row>
    <row r="36" spans="2:17" ht="9" customHeight="1" x14ac:dyDescent="0.25">
      <c r="B36" s="233"/>
      <c r="C36" s="221"/>
      <c r="D36" s="234"/>
      <c r="E36" s="234"/>
      <c r="F36" s="235"/>
      <c r="G36" s="234"/>
      <c r="H36" s="234"/>
      <c r="I36" s="234"/>
      <c r="J36" s="234"/>
      <c r="K36" s="234"/>
      <c r="L36" s="234"/>
      <c r="M36" s="235"/>
      <c r="N36" s="236"/>
      <c r="O36" s="236"/>
      <c r="P36" s="236"/>
      <c r="Q36" s="241"/>
    </row>
    <row r="37" spans="2:17" x14ac:dyDescent="0.25">
      <c r="B37" s="233" t="s">
        <v>334</v>
      </c>
      <c r="C37" s="221">
        <v>2020</v>
      </c>
      <c r="D37" s="234" t="s">
        <v>45</v>
      </c>
      <c r="E37" s="234">
        <v>105736.51047999998</v>
      </c>
      <c r="F37" s="235">
        <v>105736.51047999998</v>
      </c>
      <c r="G37" s="234" t="s">
        <v>45</v>
      </c>
      <c r="H37" s="234" t="s">
        <v>45</v>
      </c>
      <c r="I37" s="234" t="s">
        <v>45</v>
      </c>
      <c r="J37" s="234" t="s">
        <v>45</v>
      </c>
      <c r="K37" s="234" t="s">
        <v>45</v>
      </c>
      <c r="L37" s="234">
        <v>105736.51047999998</v>
      </c>
      <c r="M37" s="235">
        <f t="shared" ref="M37:M40" si="4">F37</f>
        <v>105736.51047999998</v>
      </c>
      <c r="N37" s="236">
        <v>3.2103317392141149</v>
      </c>
      <c r="O37" s="236">
        <v>8.7954294225044247</v>
      </c>
      <c r="P37" s="241" t="s">
        <v>45</v>
      </c>
      <c r="Q37" s="241">
        <v>100</v>
      </c>
    </row>
    <row r="38" spans="2:17" x14ac:dyDescent="0.25">
      <c r="B38" s="238" t="s">
        <v>335</v>
      </c>
      <c r="C38" s="221">
        <v>2021</v>
      </c>
      <c r="D38" s="234" t="s">
        <v>45</v>
      </c>
      <c r="E38" s="234">
        <v>105634.96672</v>
      </c>
      <c r="F38" s="235">
        <v>105634.96672</v>
      </c>
      <c r="G38" s="234" t="s">
        <v>45</v>
      </c>
      <c r="H38" s="234" t="s">
        <v>45</v>
      </c>
      <c r="I38" s="234" t="s">
        <v>45</v>
      </c>
      <c r="J38" s="234" t="s">
        <v>45</v>
      </c>
      <c r="K38" s="234" t="s">
        <v>45</v>
      </c>
      <c r="L38" s="234">
        <v>105634.96672</v>
      </c>
      <c r="M38" s="235">
        <f t="shared" si="4"/>
        <v>105634.96672</v>
      </c>
      <c r="N38" s="236">
        <v>3.1917176133843852</v>
      </c>
      <c r="O38" s="236">
        <v>8.7444318174914653</v>
      </c>
      <c r="P38" s="241" t="s">
        <v>45</v>
      </c>
      <c r="Q38" s="241">
        <v>100</v>
      </c>
    </row>
    <row r="39" spans="2:17" x14ac:dyDescent="0.25">
      <c r="B39" s="233"/>
      <c r="C39" s="221">
        <v>2022</v>
      </c>
      <c r="D39" s="234" t="s">
        <v>45</v>
      </c>
      <c r="E39" s="234">
        <v>103889.259064</v>
      </c>
      <c r="F39" s="235">
        <v>103889.259064</v>
      </c>
      <c r="G39" s="234" t="s">
        <v>45</v>
      </c>
      <c r="H39" s="234" t="s">
        <v>45</v>
      </c>
      <c r="I39" s="234" t="s">
        <v>45</v>
      </c>
      <c r="J39" s="234" t="s">
        <v>45</v>
      </c>
      <c r="K39" s="234" t="s">
        <v>45</v>
      </c>
      <c r="L39" s="234">
        <v>103889.259064</v>
      </c>
      <c r="M39" s="235">
        <f t="shared" si="4"/>
        <v>103889.259064</v>
      </c>
      <c r="N39" s="236">
        <v>3.1109507621818997</v>
      </c>
      <c r="O39" s="236">
        <v>8.5231527731010939</v>
      </c>
      <c r="P39" s="241" t="s">
        <v>45</v>
      </c>
      <c r="Q39" s="241">
        <v>100</v>
      </c>
    </row>
    <row r="40" spans="2:17" x14ac:dyDescent="0.25">
      <c r="B40" s="233"/>
      <c r="C40" s="221">
        <v>2023</v>
      </c>
      <c r="D40" s="234" t="s">
        <v>45</v>
      </c>
      <c r="E40" s="234">
        <v>101362.8413916</v>
      </c>
      <c r="F40" s="235">
        <v>101362.8413916</v>
      </c>
      <c r="G40" s="234" t="s">
        <v>45</v>
      </c>
      <c r="H40" s="234" t="s">
        <v>45</v>
      </c>
      <c r="I40" s="234" t="s">
        <v>45</v>
      </c>
      <c r="J40" s="234" t="s">
        <v>45</v>
      </c>
      <c r="K40" s="234" t="s">
        <v>45</v>
      </c>
      <c r="L40" s="234">
        <v>101362.8413916</v>
      </c>
      <c r="M40" s="235">
        <f t="shared" si="4"/>
        <v>101362.8413916</v>
      </c>
      <c r="N40" s="236">
        <v>2.9021334665813239</v>
      </c>
      <c r="O40" s="236">
        <v>7.9510505933734894</v>
      </c>
      <c r="P40" s="241" t="s">
        <v>45</v>
      </c>
      <c r="Q40" s="241">
        <v>100</v>
      </c>
    </row>
    <row r="41" spans="2:17" x14ac:dyDescent="0.25">
      <c r="B41" s="233"/>
      <c r="C41" s="221">
        <v>2024</v>
      </c>
      <c r="D41" s="234"/>
      <c r="E41" s="234">
        <v>100419.26560100001</v>
      </c>
      <c r="F41" s="235">
        <v>100419.26560100001</v>
      </c>
      <c r="G41" s="234" t="s">
        <v>45</v>
      </c>
      <c r="H41" s="234" t="s">
        <v>45</v>
      </c>
      <c r="I41" s="234" t="s">
        <v>45</v>
      </c>
      <c r="J41" s="234" t="s">
        <v>45</v>
      </c>
      <c r="K41" s="234" t="s">
        <v>45</v>
      </c>
      <c r="L41" s="234">
        <v>100419.26560100001</v>
      </c>
      <c r="M41" s="235">
        <v>100419.26560100001</v>
      </c>
      <c r="N41" s="309"/>
      <c r="O41" s="309"/>
      <c r="P41" s="310" t="s">
        <v>45</v>
      </c>
      <c r="Q41" s="310">
        <v>100</v>
      </c>
    </row>
    <row r="42" spans="2:17" ht="9" customHeight="1" x14ac:dyDescent="0.25">
      <c r="B42" s="233"/>
      <c r="C42" s="221"/>
      <c r="D42" s="234"/>
      <c r="E42" s="234"/>
      <c r="F42" s="235"/>
      <c r="G42" s="234"/>
      <c r="H42" s="234"/>
      <c r="I42" s="234"/>
      <c r="J42" s="234"/>
      <c r="K42" s="234"/>
      <c r="L42" s="234"/>
      <c r="M42" s="235"/>
      <c r="N42" s="236"/>
      <c r="O42" s="236"/>
      <c r="P42" s="241"/>
      <c r="Q42" s="241"/>
    </row>
    <row r="43" spans="2:17" x14ac:dyDescent="0.25">
      <c r="B43" s="233" t="s">
        <v>63</v>
      </c>
      <c r="C43" s="221">
        <v>2020</v>
      </c>
      <c r="D43" s="234">
        <v>68207.367109999992</v>
      </c>
      <c r="E43" s="234">
        <v>3287.8950999999997</v>
      </c>
      <c r="F43" s="235">
        <v>71495.262209999986</v>
      </c>
      <c r="G43" s="234">
        <v>6882.5685800000001</v>
      </c>
      <c r="H43" s="234" t="s">
        <v>45</v>
      </c>
      <c r="I43" s="234" t="s">
        <v>45</v>
      </c>
      <c r="J43" s="234" t="s">
        <v>45</v>
      </c>
      <c r="K43" s="234">
        <v>8152.2376798372916</v>
      </c>
      <c r="L43" s="234">
        <v>56460.455950162694</v>
      </c>
      <c r="M43" s="235">
        <f t="shared" ref="M43:M47" si="5">F43</f>
        <v>71495.262209999986</v>
      </c>
      <c r="N43" s="236">
        <v>1.7400618247098401</v>
      </c>
      <c r="O43" s="236">
        <v>4.7672926704379179</v>
      </c>
      <c r="P43" s="236">
        <v>105.56341684280281</v>
      </c>
      <c r="Q43" s="241">
        <v>5.0886210050735512</v>
      </c>
    </row>
    <row r="44" spans="2:17" x14ac:dyDescent="0.25">
      <c r="B44" s="238" t="s">
        <v>64</v>
      </c>
      <c r="C44" s="221">
        <v>2021</v>
      </c>
      <c r="D44" s="234">
        <v>74735.00354000002</v>
      </c>
      <c r="E44" s="234">
        <v>3782.7383799999998</v>
      </c>
      <c r="F44" s="235">
        <v>78517.741920000015</v>
      </c>
      <c r="G44" s="234">
        <v>8187.5765300000003</v>
      </c>
      <c r="H44" s="234" t="s">
        <v>45</v>
      </c>
      <c r="I44" s="234" t="s">
        <v>45</v>
      </c>
      <c r="J44" s="234" t="s">
        <v>45</v>
      </c>
      <c r="K44" s="234">
        <v>8873.6158811886817</v>
      </c>
      <c r="L44" s="234">
        <v>61456.549508811324</v>
      </c>
      <c r="M44" s="235">
        <f t="shared" si="5"/>
        <v>78517.741920000015</v>
      </c>
      <c r="N44" s="236">
        <v>1.8865423716253047</v>
      </c>
      <c r="O44" s="236">
        <v>5.1686092373296022</v>
      </c>
      <c r="P44" s="236">
        <v>106.26308515780387</v>
      </c>
      <c r="Q44" s="241">
        <v>5.3785432737484413</v>
      </c>
    </row>
    <row r="45" spans="2:17" x14ac:dyDescent="0.25">
      <c r="B45" s="233"/>
      <c r="C45" s="221">
        <v>2022</v>
      </c>
      <c r="D45" s="234">
        <v>63154.734970000005</v>
      </c>
      <c r="E45" s="234">
        <v>2722.0997000000002</v>
      </c>
      <c r="F45" s="235">
        <v>65876.834670000011</v>
      </c>
      <c r="G45" s="234">
        <v>7730.8341349999992</v>
      </c>
      <c r="H45" s="234" t="s">
        <v>45</v>
      </c>
      <c r="I45" s="234" t="s">
        <v>45</v>
      </c>
      <c r="J45" s="234" t="s">
        <v>45</v>
      </c>
      <c r="K45" s="234">
        <v>7336.3295950437923</v>
      </c>
      <c r="L45" s="234">
        <v>50809.670939956224</v>
      </c>
      <c r="M45" s="235">
        <f t="shared" si="5"/>
        <v>65876.834670000011</v>
      </c>
      <c r="N45" s="236">
        <v>1.5539028549046039</v>
      </c>
      <c r="O45" s="236">
        <v>4.2572680956290512</v>
      </c>
      <c r="P45" s="236">
        <v>108.61406526487589</v>
      </c>
      <c r="Q45" s="241">
        <v>4.6814908591373845</v>
      </c>
    </row>
    <row r="46" spans="2:17" x14ac:dyDescent="0.25">
      <c r="B46" s="233"/>
      <c r="C46" s="221">
        <v>2023</v>
      </c>
      <c r="D46" s="234">
        <v>63507.971670000006</v>
      </c>
      <c r="E46" s="234">
        <v>2322.0150799999997</v>
      </c>
      <c r="F46" s="235">
        <v>65829.986750000011</v>
      </c>
      <c r="G46" s="234">
        <v>8224.2758680000006</v>
      </c>
      <c r="H46" s="234" t="s">
        <v>45</v>
      </c>
      <c r="I46" s="234" t="s">
        <v>45</v>
      </c>
      <c r="J46" s="234" t="s">
        <v>45</v>
      </c>
      <c r="K46" s="234">
        <v>7268.1607969367942</v>
      </c>
      <c r="L46" s="234">
        <v>50337.550085063223</v>
      </c>
      <c r="M46" s="235">
        <f t="shared" si="5"/>
        <v>65829.986750000011</v>
      </c>
      <c r="N46" s="236">
        <v>1.5070310607531097</v>
      </c>
      <c r="O46" s="236">
        <v>4.1288522212413961</v>
      </c>
      <c r="P46" s="236">
        <v>110.24596467542989</v>
      </c>
      <c r="Q46" s="241">
        <v>4.0308765302045027</v>
      </c>
    </row>
    <row r="47" spans="2:17" x14ac:dyDescent="0.25">
      <c r="B47" s="233"/>
      <c r="C47" s="221">
        <v>2024</v>
      </c>
      <c r="D47" s="234">
        <v>58649.855769999995</v>
      </c>
      <c r="E47" s="234">
        <v>2041.5185100000001</v>
      </c>
      <c r="F47" s="235">
        <v>60691.374279999996</v>
      </c>
      <c r="G47" s="234">
        <v>9187.0055049999992</v>
      </c>
      <c r="H47" s="234" t="s">
        <v>45</v>
      </c>
      <c r="I47" s="234" t="s">
        <v>45</v>
      </c>
      <c r="J47" s="234" t="s">
        <v>45</v>
      </c>
      <c r="K47" s="234">
        <v>6498.3493523452153</v>
      </c>
      <c r="L47" s="234">
        <v>45006.019422654783</v>
      </c>
      <c r="M47" s="235">
        <f t="shared" si="5"/>
        <v>60691.374279999996</v>
      </c>
      <c r="N47" s="236">
        <v>1.3214172924743539</v>
      </c>
      <c r="O47" s="236">
        <v>3.6203213492448052</v>
      </c>
      <c r="P47" s="236">
        <v>113.87355512736308</v>
      </c>
      <c r="Q47" s="241">
        <v>3.9637773621078622</v>
      </c>
    </row>
    <row r="48" spans="2:17" ht="9" customHeight="1" thickBot="1" x14ac:dyDescent="0.3">
      <c r="B48" s="253"/>
      <c r="C48" s="254"/>
      <c r="D48" s="255"/>
      <c r="E48" s="255"/>
      <c r="F48" s="256"/>
      <c r="G48" s="255"/>
      <c r="H48" s="255"/>
      <c r="I48" s="255"/>
      <c r="J48" s="255"/>
      <c r="K48" s="255"/>
      <c r="L48" s="255"/>
      <c r="M48" s="256"/>
      <c r="N48" s="257"/>
      <c r="O48" s="257"/>
      <c r="P48" s="257"/>
      <c r="Q48" s="258"/>
    </row>
    <row r="49" spans="2:17" s="24" customFormat="1" ht="9" customHeight="1" x14ac:dyDescent="0.25">
      <c r="B49" s="25"/>
      <c r="D49" s="186"/>
      <c r="E49" s="186"/>
      <c r="F49" s="187"/>
      <c r="G49" s="186"/>
      <c r="H49" s="186"/>
      <c r="I49" s="186"/>
      <c r="J49" s="186"/>
      <c r="K49" s="186"/>
      <c r="L49" s="186"/>
      <c r="M49" s="187"/>
      <c r="N49" s="188"/>
      <c r="O49" s="188"/>
      <c r="P49" s="188"/>
      <c r="Q49" s="189"/>
    </row>
    <row r="50" spans="2:17" s="24" customFormat="1" ht="9" customHeight="1" x14ac:dyDescent="0.25">
      <c r="B50" s="25"/>
      <c r="D50" s="186"/>
      <c r="E50" s="186"/>
      <c r="F50" s="187"/>
      <c r="G50" s="186"/>
      <c r="H50" s="186"/>
      <c r="I50" s="186"/>
      <c r="J50" s="186"/>
      <c r="K50" s="186"/>
      <c r="L50" s="186"/>
      <c r="M50" s="187"/>
      <c r="N50" s="188"/>
      <c r="O50" s="188"/>
      <c r="P50" s="188"/>
      <c r="Q50" s="189"/>
    </row>
    <row r="51" spans="2:17" x14ac:dyDescent="0.25">
      <c r="B51" s="8" t="s">
        <v>452</v>
      </c>
    </row>
    <row r="52" spans="2:17" x14ac:dyDescent="0.25">
      <c r="B52" s="185" t="s">
        <v>453</v>
      </c>
    </row>
    <row r="53" spans="2:17" ht="17.25" thickBot="1" x14ac:dyDescent="0.3"/>
    <row r="54" spans="2:17" ht="30" customHeight="1" x14ac:dyDescent="0.2">
      <c r="B54" s="612" t="s">
        <v>44</v>
      </c>
      <c r="C54" s="220"/>
      <c r="D54" s="615" t="s">
        <v>19</v>
      </c>
      <c r="E54" s="615"/>
      <c r="F54" s="615"/>
      <c r="G54" s="615" t="s">
        <v>20</v>
      </c>
      <c r="H54" s="615"/>
      <c r="I54" s="615"/>
      <c r="J54" s="615"/>
      <c r="K54" s="615"/>
      <c r="L54" s="615"/>
      <c r="M54" s="615"/>
      <c r="N54" s="615" t="s">
        <v>24</v>
      </c>
      <c r="O54" s="615"/>
      <c r="P54" s="617" t="s">
        <v>30</v>
      </c>
      <c r="Q54" s="617" t="s">
        <v>32</v>
      </c>
    </row>
    <row r="55" spans="2:17" ht="30" customHeight="1" thickBot="1" x14ac:dyDescent="0.3">
      <c r="B55" s="613"/>
      <c r="C55" s="221"/>
      <c r="D55" s="619" t="s">
        <v>18</v>
      </c>
      <c r="E55" s="619"/>
      <c r="F55" s="619"/>
      <c r="G55" s="619" t="s">
        <v>21</v>
      </c>
      <c r="H55" s="619"/>
      <c r="I55" s="619"/>
      <c r="J55" s="619"/>
      <c r="K55" s="619"/>
      <c r="L55" s="619"/>
      <c r="M55" s="619"/>
      <c r="N55" s="619" t="s">
        <v>25</v>
      </c>
      <c r="O55" s="619"/>
      <c r="P55" s="618"/>
      <c r="Q55" s="618"/>
    </row>
    <row r="56" spans="2:17" ht="30" customHeight="1" x14ac:dyDescent="0.25">
      <c r="B56" s="613"/>
      <c r="C56" s="221" t="s">
        <v>42</v>
      </c>
      <c r="D56" s="222" t="s">
        <v>0</v>
      </c>
      <c r="E56" s="222" t="s">
        <v>2</v>
      </c>
      <c r="F56" s="223" t="s">
        <v>16</v>
      </c>
      <c r="G56" s="222" t="s">
        <v>4</v>
      </c>
      <c r="H56" s="222" t="s">
        <v>6</v>
      </c>
      <c r="I56" s="222" t="s">
        <v>8</v>
      </c>
      <c r="J56" s="222" t="s">
        <v>10</v>
      </c>
      <c r="K56" s="222" t="s">
        <v>12</v>
      </c>
      <c r="L56" s="222" t="s">
        <v>14</v>
      </c>
      <c r="M56" s="223" t="s">
        <v>22</v>
      </c>
      <c r="N56" s="222" t="s">
        <v>26</v>
      </c>
      <c r="O56" s="222" t="s">
        <v>28</v>
      </c>
      <c r="P56" s="620" t="s">
        <v>31</v>
      </c>
      <c r="Q56" s="620" t="s">
        <v>33</v>
      </c>
    </row>
    <row r="57" spans="2:17" ht="30" customHeight="1" x14ac:dyDescent="0.25">
      <c r="B57" s="613"/>
      <c r="C57" s="224" t="s">
        <v>43</v>
      </c>
      <c r="D57" s="225" t="s">
        <v>1</v>
      </c>
      <c r="E57" s="225" t="s">
        <v>3</v>
      </c>
      <c r="F57" s="226" t="s">
        <v>17</v>
      </c>
      <c r="G57" s="225" t="s">
        <v>5</v>
      </c>
      <c r="H57" s="225" t="s">
        <v>7</v>
      </c>
      <c r="I57" s="225" t="s">
        <v>9</v>
      </c>
      <c r="J57" s="225" t="s">
        <v>11</v>
      </c>
      <c r="K57" s="225" t="s">
        <v>13</v>
      </c>
      <c r="L57" s="225" t="s">
        <v>15</v>
      </c>
      <c r="M57" s="226" t="s">
        <v>23</v>
      </c>
      <c r="N57" s="225" t="s">
        <v>27</v>
      </c>
      <c r="O57" s="225" t="s">
        <v>29</v>
      </c>
      <c r="P57" s="620"/>
      <c r="Q57" s="620"/>
    </row>
    <row r="58" spans="2:17" ht="7.5" customHeight="1" x14ac:dyDescent="0.25">
      <c r="B58" s="613"/>
      <c r="C58" s="227"/>
      <c r="D58" s="228"/>
      <c r="E58" s="228"/>
      <c r="F58" s="229"/>
      <c r="G58" s="228"/>
      <c r="H58" s="228"/>
      <c r="I58" s="228"/>
      <c r="J58" s="228"/>
      <c r="K58" s="228"/>
      <c r="L58" s="228"/>
      <c r="M58" s="229"/>
      <c r="N58" s="228"/>
      <c r="O58" s="228"/>
      <c r="P58" s="229"/>
      <c r="Q58" s="229"/>
    </row>
    <row r="59" spans="2:17" s="2" customFormat="1" ht="13.5" x14ac:dyDescent="0.25">
      <c r="B59" s="613"/>
      <c r="C59" s="230"/>
      <c r="D59" s="231" t="s">
        <v>35</v>
      </c>
      <c r="E59" s="231" t="s">
        <v>35</v>
      </c>
      <c r="F59" s="232" t="s">
        <v>35</v>
      </c>
      <c r="G59" s="231" t="s">
        <v>35</v>
      </c>
      <c r="H59" s="231" t="s">
        <v>35</v>
      </c>
      <c r="I59" s="231" t="s">
        <v>35</v>
      </c>
      <c r="J59" s="231" t="s">
        <v>35</v>
      </c>
      <c r="K59" s="231" t="s">
        <v>35</v>
      </c>
      <c r="L59" s="231" t="s">
        <v>35</v>
      </c>
      <c r="M59" s="232" t="s">
        <v>35</v>
      </c>
      <c r="N59" s="230" t="s">
        <v>34</v>
      </c>
      <c r="O59" s="230" t="s">
        <v>291</v>
      </c>
      <c r="P59" s="230" t="s">
        <v>40</v>
      </c>
      <c r="Q59" s="230" t="s">
        <v>40</v>
      </c>
    </row>
    <row r="60" spans="2:17" s="2" customFormat="1" ht="14.25" thickBot="1" x14ac:dyDescent="0.3">
      <c r="B60" s="614"/>
      <c r="C60" s="261"/>
      <c r="D60" s="262" t="s">
        <v>36</v>
      </c>
      <c r="E60" s="262" t="s">
        <v>36</v>
      </c>
      <c r="F60" s="263" t="s">
        <v>36</v>
      </c>
      <c r="G60" s="262" t="s">
        <v>36</v>
      </c>
      <c r="H60" s="262" t="s">
        <v>36</v>
      </c>
      <c r="I60" s="262" t="s">
        <v>36</v>
      </c>
      <c r="J60" s="262" t="s">
        <v>36</v>
      </c>
      <c r="K60" s="262" t="s">
        <v>36</v>
      </c>
      <c r="L60" s="262" t="s">
        <v>36</v>
      </c>
      <c r="M60" s="263" t="s">
        <v>36</v>
      </c>
      <c r="N60" s="262" t="s">
        <v>37</v>
      </c>
      <c r="O60" s="262" t="s">
        <v>39</v>
      </c>
      <c r="P60" s="262" t="s">
        <v>41</v>
      </c>
      <c r="Q60" s="262" t="s">
        <v>41</v>
      </c>
    </row>
    <row r="61" spans="2:17" ht="9" customHeight="1" x14ac:dyDescent="0.25">
      <c r="B61" s="233"/>
      <c r="C61" s="259"/>
      <c r="D61" s="239"/>
      <c r="E61" s="239"/>
      <c r="F61" s="240"/>
      <c r="G61" s="239"/>
      <c r="H61" s="239"/>
      <c r="I61" s="239"/>
      <c r="J61" s="239"/>
      <c r="K61" s="239"/>
      <c r="L61" s="239"/>
      <c r="M61" s="240"/>
      <c r="N61" s="239"/>
      <c r="O61" s="239"/>
      <c r="P61" s="239"/>
      <c r="Q61" s="239"/>
    </row>
    <row r="62" spans="2:17" x14ac:dyDescent="0.25">
      <c r="B62" s="265" t="s">
        <v>61</v>
      </c>
      <c r="C62" s="221">
        <v>2020</v>
      </c>
      <c r="D62" s="234">
        <v>37881.239829999999</v>
      </c>
      <c r="E62" s="234">
        <v>4146.1381200000005</v>
      </c>
      <c r="F62" s="235">
        <v>42027.377950000002</v>
      </c>
      <c r="G62" s="234">
        <v>2916.1888499999995</v>
      </c>
      <c r="H62" s="234" t="s">
        <v>45</v>
      </c>
      <c r="I62" s="234" t="s">
        <v>45</v>
      </c>
      <c r="J62" s="234" t="s">
        <v>45</v>
      </c>
      <c r="K62" s="234">
        <v>2561.2294393447814</v>
      </c>
      <c r="L62" s="234">
        <v>36549.959660655222</v>
      </c>
      <c r="M62" s="235">
        <f t="shared" ref="M62:M66" si="6">F62</f>
        <v>42027.377950000002</v>
      </c>
      <c r="N62" s="236">
        <v>1.1264377594883292</v>
      </c>
      <c r="O62" s="236">
        <v>3.0861308479132306</v>
      </c>
      <c r="P62" s="236">
        <v>96.855249614489466</v>
      </c>
      <c r="Q62" s="241">
        <v>10.60090019098908</v>
      </c>
    </row>
    <row r="63" spans="2:17" x14ac:dyDescent="0.25">
      <c r="B63" s="238" t="s">
        <v>62</v>
      </c>
      <c r="C63" s="221">
        <v>2021</v>
      </c>
      <c r="D63" s="234">
        <v>36899.621679999997</v>
      </c>
      <c r="E63" s="234">
        <v>3197.0495600000004</v>
      </c>
      <c r="F63" s="235">
        <v>40096.671239999996</v>
      </c>
      <c r="G63" s="234">
        <v>3463.1107499999994</v>
      </c>
      <c r="H63" s="234" t="s">
        <v>45</v>
      </c>
      <c r="I63" s="234" t="s">
        <v>45</v>
      </c>
      <c r="J63" s="234" t="s">
        <v>45</v>
      </c>
      <c r="K63" s="234">
        <v>2398.9798253156619</v>
      </c>
      <c r="L63" s="234">
        <v>34234.580664684334</v>
      </c>
      <c r="M63" s="235">
        <f t="shared" si="6"/>
        <v>40096.671239999996</v>
      </c>
      <c r="N63" s="236">
        <v>1.0509048671776069</v>
      </c>
      <c r="O63" s="236">
        <v>2.8791914169249506</v>
      </c>
      <c r="P63" s="236">
        <v>100.72627717983522</v>
      </c>
      <c r="Q63" s="241">
        <v>8.7271057392106659</v>
      </c>
    </row>
    <row r="64" spans="2:17" x14ac:dyDescent="0.25">
      <c r="B64" s="233"/>
      <c r="C64" s="221">
        <v>2022</v>
      </c>
      <c r="D64" s="234">
        <v>33292.446330000006</v>
      </c>
      <c r="E64" s="234">
        <v>4460.8130699999992</v>
      </c>
      <c r="F64" s="235">
        <v>37753.259400000003</v>
      </c>
      <c r="G64" s="234">
        <v>3798.1524399999998</v>
      </c>
      <c r="H64" s="234" t="s">
        <v>45</v>
      </c>
      <c r="I64" s="234" t="s">
        <v>45</v>
      </c>
      <c r="J64" s="234" t="s">
        <v>45</v>
      </c>
      <c r="K64" s="234">
        <v>2223.5790208192084</v>
      </c>
      <c r="L64" s="234">
        <v>31731.527939180796</v>
      </c>
      <c r="M64" s="235">
        <f t="shared" si="6"/>
        <v>37753.259400000003</v>
      </c>
      <c r="N64" s="236">
        <v>0.97043950379932775</v>
      </c>
      <c r="O64" s="236">
        <v>2.6587383665735009</v>
      </c>
      <c r="P64" s="236">
        <v>98.048421314706417</v>
      </c>
      <c r="Q64" s="241">
        <v>13.137384827722535</v>
      </c>
    </row>
    <row r="65" spans="2:17" ht="18" x14ac:dyDescent="0.25">
      <c r="B65" s="233"/>
      <c r="C65" s="221">
        <v>2023</v>
      </c>
      <c r="D65" s="301" t="s">
        <v>474</v>
      </c>
      <c r="E65" s="234">
        <v>3454.0280700000003</v>
      </c>
      <c r="F65" s="302">
        <v>48128.331377999995</v>
      </c>
      <c r="G65" s="234">
        <v>4245.2674500000012</v>
      </c>
      <c r="H65" s="234" t="s">
        <v>45</v>
      </c>
      <c r="I65" s="234" t="s">
        <v>45</v>
      </c>
      <c r="J65" s="234" t="s">
        <v>45</v>
      </c>
      <c r="K65" s="301">
        <v>2873.7197156974862</v>
      </c>
      <c r="L65" s="301">
        <v>41009.344212302509</v>
      </c>
      <c r="M65" s="302">
        <f t="shared" si="6"/>
        <v>48128.331377999995</v>
      </c>
      <c r="N65" s="236">
        <v>1.2293322705145719</v>
      </c>
      <c r="O65" s="236">
        <v>3.3680336178481425</v>
      </c>
      <c r="P65" s="236">
        <v>101.8007549714967</v>
      </c>
      <c r="Q65" s="241">
        <v>7.8609057839634291</v>
      </c>
    </row>
    <row r="66" spans="2:17" x14ac:dyDescent="0.25">
      <c r="B66" s="233"/>
      <c r="C66" s="221">
        <v>2024</v>
      </c>
      <c r="D66" s="234">
        <v>48155.942540000004</v>
      </c>
      <c r="E66" s="234">
        <v>3676.7467600000004</v>
      </c>
      <c r="F66" s="235">
        <v>51832.689300000005</v>
      </c>
      <c r="G66" s="234">
        <v>4109.7135900000003</v>
      </c>
      <c r="H66" s="234" t="s">
        <v>45</v>
      </c>
      <c r="I66" s="234" t="s">
        <v>45</v>
      </c>
      <c r="J66" s="234" t="s">
        <v>45</v>
      </c>
      <c r="K66" s="234">
        <v>3125.1796003713916</v>
      </c>
      <c r="L66" s="234">
        <v>44597.796109628616</v>
      </c>
      <c r="M66" s="235">
        <f t="shared" si="6"/>
        <v>51832.689300000005</v>
      </c>
      <c r="N66" s="236">
        <v>1.3094314880876541</v>
      </c>
      <c r="O66" s="236">
        <v>3.5874835290072715</v>
      </c>
      <c r="P66" s="236">
        <v>100.90725027842149</v>
      </c>
      <c r="Q66" s="241">
        <v>7.704353522174781</v>
      </c>
    </row>
    <row r="67" spans="2:17" ht="9" customHeight="1" x14ac:dyDescent="0.25">
      <c r="B67" s="233"/>
      <c r="C67" s="221"/>
      <c r="D67" s="234"/>
      <c r="E67" s="234"/>
      <c r="F67" s="235"/>
      <c r="G67" s="234"/>
      <c r="H67" s="234"/>
      <c r="I67" s="234"/>
      <c r="J67" s="234"/>
      <c r="K67" s="234"/>
      <c r="L67" s="234"/>
      <c r="M67" s="235"/>
      <c r="N67" s="236"/>
      <c r="O67" s="236"/>
      <c r="P67" s="236"/>
      <c r="Q67" s="241"/>
    </row>
    <row r="68" spans="2:17" s="5" customFormat="1" ht="16.5" customHeight="1" x14ac:dyDescent="0.25">
      <c r="B68" s="251" t="s">
        <v>46</v>
      </c>
      <c r="C68" s="221">
        <v>2020</v>
      </c>
      <c r="D68" s="234">
        <v>560984.31911999988</v>
      </c>
      <c r="E68" s="234">
        <v>286031.19037999999</v>
      </c>
      <c r="F68" s="235">
        <v>847015.50949999993</v>
      </c>
      <c r="G68" s="234">
        <v>4659.2446</v>
      </c>
      <c r="H68" s="234">
        <v>280.49215955999995</v>
      </c>
      <c r="I68" s="234" t="s">
        <v>45</v>
      </c>
      <c r="J68" s="234">
        <v>21058.906622499999</v>
      </c>
      <c r="K68" s="234">
        <v>30308.86356482534</v>
      </c>
      <c r="L68" s="234">
        <v>790708.00255311455</v>
      </c>
      <c r="M68" s="235">
        <f t="shared" ref="M68:M72" si="7">F68</f>
        <v>847015.50949999993</v>
      </c>
      <c r="N68" s="236">
        <v>24.368928422216907</v>
      </c>
      <c r="O68" s="236">
        <v>66.764187458128518</v>
      </c>
      <c r="P68" s="236">
        <v>66.597037678184407</v>
      </c>
      <c r="Q68" s="241">
        <v>33.956082752462947</v>
      </c>
    </row>
    <row r="69" spans="2:17" s="5" customFormat="1" x14ac:dyDescent="0.25">
      <c r="B69" s="250" t="s">
        <v>54</v>
      </c>
      <c r="C69" s="221">
        <v>2021</v>
      </c>
      <c r="D69" s="234">
        <v>557353.68302999996</v>
      </c>
      <c r="E69" s="234">
        <v>254455.24468999999</v>
      </c>
      <c r="F69" s="235">
        <v>811808.92771999992</v>
      </c>
      <c r="G69" s="234">
        <v>11025.374</v>
      </c>
      <c r="H69" s="234">
        <v>278.67684151499998</v>
      </c>
      <c r="I69" s="234" t="s">
        <v>45</v>
      </c>
      <c r="J69" s="234">
        <v>20019.588843000001</v>
      </c>
      <c r="K69" s="234">
        <v>28813.033731679752</v>
      </c>
      <c r="L69" s="234">
        <v>751672.25430380518</v>
      </c>
      <c r="M69" s="235">
        <f t="shared" si="7"/>
        <v>811808.92771999992</v>
      </c>
      <c r="N69" s="236">
        <v>23.074213711199736</v>
      </c>
      <c r="O69" s="236">
        <v>63.21702386630065</v>
      </c>
      <c r="P69" s="236">
        <v>69.601040186307685</v>
      </c>
      <c r="Q69" s="241">
        <v>31.775783044986483</v>
      </c>
    </row>
    <row r="70" spans="2:17" s="5" customFormat="1" x14ac:dyDescent="0.25">
      <c r="B70" s="251"/>
      <c r="C70" s="221">
        <v>2022</v>
      </c>
      <c r="D70" s="234">
        <v>604428.40329000005</v>
      </c>
      <c r="E70" s="234">
        <v>252091.386</v>
      </c>
      <c r="F70" s="235">
        <v>856519.78928999975</v>
      </c>
      <c r="G70" s="234">
        <v>12580.722</v>
      </c>
      <c r="H70" s="234">
        <v>302.21420164499995</v>
      </c>
      <c r="I70" s="234" t="s">
        <v>45</v>
      </c>
      <c r="J70" s="234">
        <v>21098.476682249995</v>
      </c>
      <c r="K70" s="234">
        <v>30365.814458037112</v>
      </c>
      <c r="L70" s="234">
        <v>792172.56194806763</v>
      </c>
      <c r="M70" s="235">
        <f t="shared" si="7"/>
        <v>856519.78928999975</v>
      </c>
      <c r="N70" s="236">
        <v>24.226868287394915</v>
      </c>
      <c r="O70" s="236">
        <v>66.37498160930113</v>
      </c>
      <c r="P70" s="236">
        <v>71.619910336761578</v>
      </c>
      <c r="Q70" s="241">
        <v>29.870804157638876</v>
      </c>
    </row>
    <row r="71" spans="2:17" s="5" customFormat="1" x14ac:dyDescent="0.25">
      <c r="B71" s="251"/>
      <c r="C71" s="221">
        <v>2023</v>
      </c>
      <c r="D71" s="301">
        <v>626557.30856249994</v>
      </c>
      <c r="E71" s="234">
        <v>271733.24099999998</v>
      </c>
      <c r="F71" s="302">
        <v>898290.54956249986</v>
      </c>
      <c r="G71" s="234">
        <v>8497.5805500000006</v>
      </c>
      <c r="H71" s="301">
        <v>313.27865428125</v>
      </c>
      <c r="I71" s="234" t="s">
        <v>45</v>
      </c>
      <c r="J71" s="301">
        <v>22244.824225312499</v>
      </c>
      <c r="K71" s="301">
        <v>32015.686025606152</v>
      </c>
      <c r="L71" s="301">
        <v>835219.18010730005</v>
      </c>
      <c r="M71" s="235">
        <f t="shared" si="7"/>
        <v>898290.54956249986</v>
      </c>
      <c r="N71" s="304">
        <v>25.005214692241136</v>
      </c>
      <c r="O71" s="304">
        <v>68.507437512989412</v>
      </c>
      <c r="P71" s="304">
        <v>70.416077715005869</v>
      </c>
      <c r="Q71" s="306">
        <v>30.538928769191326</v>
      </c>
    </row>
    <row r="72" spans="2:17" s="5" customFormat="1" x14ac:dyDescent="0.25">
      <c r="B72" s="251"/>
      <c r="C72" s="221">
        <v>2024</v>
      </c>
      <c r="D72" s="234">
        <v>673553.37376999983</v>
      </c>
      <c r="E72" s="234">
        <v>305385.10139999999</v>
      </c>
      <c r="F72" s="235">
        <v>978938.47516999976</v>
      </c>
      <c r="G72" s="234">
        <v>8217.121459</v>
      </c>
      <c r="H72" s="234">
        <v>336.77668688499995</v>
      </c>
      <c r="I72" s="234" t="s">
        <v>45</v>
      </c>
      <c r="J72" s="234">
        <v>24268.033842774992</v>
      </c>
      <c r="K72" s="303">
        <v>34927.574347158217</v>
      </c>
      <c r="L72" s="234">
        <v>911188.96883418143</v>
      </c>
      <c r="M72" s="235">
        <f t="shared" si="7"/>
        <v>978938.47516999976</v>
      </c>
      <c r="N72" s="236">
        <v>26.753329345169139</v>
      </c>
      <c r="O72" s="305">
        <v>73.296792726490793</v>
      </c>
      <c r="P72" s="236">
        <v>69.38689163425245</v>
      </c>
      <c r="Q72" s="241">
        <v>31.45960478076784</v>
      </c>
    </row>
    <row r="73" spans="2:17" ht="9" customHeight="1" x14ac:dyDescent="0.25">
      <c r="B73" s="233"/>
      <c r="C73" s="259"/>
      <c r="D73" s="234"/>
      <c r="E73" s="234"/>
      <c r="F73" s="235"/>
      <c r="G73" s="234"/>
      <c r="H73" s="234"/>
      <c r="I73" s="239"/>
      <c r="J73" s="239"/>
      <c r="K73" s="234"/>
      <c r="L73" s="234"/>
      <c r="M73" s="235"/>
      <c r="N73" s="236"/>
      <c r="O73" s="236"/>
      <c r="P73" s="236"/>
      <c r="Q73" s="241"/>
    </row>
    <row r="74" spans="2:17" x14ac:dyDescent="0.25">
      <c r="B74" s="233" t="s">
        <v>69</v>
      </c>
      <c r="C74" s="221">
        <v>2020</v>
      </c>
      <c r="D74" s="234">
        <v>17469.686569999998</v>
      </c>
      <c r="E74" s="234">
        <v>1161.8636200000001</v>
      </c>
      <c r="F74" s="235">
        <v>18631.550189999998</v>
      </c>
      <c r="G74" s="234">
        <v>540.78449999999998</v>
      </c>
      <c r="H74" s="234" t="s">
        <v>45</v>
      </c>
      <c r="I74" s="616">
        <v>1085.4459414</v>
      </c>
      <c r="J74" s="616"/>
      <c r="K74" s="234" t="s">
        <v>45</v>
      </c>
      <c r="L74" s="234">
        <v>17005.319748599995</v>
      </c>
      <c r="M74" s="235">
        <f t="shared" ref="M74:M78" si="8">F74</f>
        <v>18631.550189999998</v>
      </c>
      <c r="N74" s="236">
        <v>0.52408906753502615</v>
      </c>
      <c r="O74" s="236">
        <v>1.4358604590000716</v>
      </c>
      <c r="P74" s="236">
        <v>96.566872123365627</v>
      </c>
      <c r="Q74" s="241">
        <v>6.4224126270246344</v>
      </c>
    </row>
    <row r="75" spans="2:17" x14ac:dyDescent="0.25">
      <c r="B75" s="233"/>
      <c r="C75" s="221">
        <v>2021</v>
      </c>
      <c r="D75" s="234">
        <v>15207.11255</v>
      </c>
      <c r="E75" s="234">
        <v>1042.8209999999999</v>
      </c>
      <c r="F75" s="235">
        <v>16249.93355</v>
      </c>
      <c r="G75" s="234">
        <v>2363.3527199999999</v>
      </c>
      <c r="H75" s="234" t="s">
        <v>45</v>
      </c>
      <c r="I75" s="616">
        <v>833.19484980000004</v>
      </c>
      <c r="J75" s="616"/>
      <c r="K75" s="234" t="s">
        <v>45</v>
      </c>
      <c r="L75" s="234">
        <v>13053.385980199999</v>
      </c>
      <c r="M75" s="235">
        <f t="shared" si="8"/>
        <v>16249.93355</v>
      </c>
      <c r="N75" s="236">
        <v>0.40070205603222636</v>
      </c>
      <c r="O75" s="236">
        <v>1.097813852143086</v>
      </c>
      <c r="P75" s="236">
        <v>109.50940865981336</v>
      </c>
      <c r="Q75" s="241">
        <v>7.5095591403402357</v>
      </c>
    </row>
    <row r="76" spans="2:17" x14ac:dyDescent="0.25">
      <c r="B76" s="233"/>
      <c r="C76" s="221">
        <v>2022</v>
      </c>
      <c r="D76" s="234">
        <v>10904.877500000001</v>
      </c>
      <c r="E76" s="234">
        <v>533.27599999999995</v>
      </c>
      <c r="F76" s="235">
        <v>11438.1535</v>
      </c>
      <c r="G76" s="234">
        <v>657.48199999999997</v>
      </c>
      <c r="H76" s="234" t="s">
        <v>45</v>
      </c>
      <c r="I76" s="616">
        <v>646.84028999999998</v>
      </c>
      <c r="J76" s="616"/>
      <c r="K76" s="234" t="s">
        <v>45</v>
      </c>
      <c r="L76" s="234">
        <v>10133.83121</v>
      </c>
      <c r="M76" s="235">
        <f t="shared" si="8"/>
        <v>11438.1535</v>
      </c>
      <c r="N76" s="236">
        <v>0.30992110275520596</v>
      </c>
      <c r="O76" s="236">
        <v>0.84909891165809848</v>
      </c>
      <c r="P76" s="236">
        <v>101.15211747245985</v>
      </c>
      <c r="Q76" s="241">
        <v>4.946593540114824</v>
      </c>
    </row>
    <row r="77" spans="2:17" x14ac:dyDescent="0.25">
      <c r="B77" s="233"/>
      <c r="C77" s="221">
        <v>2023</v>
      </c>
      <c r="D77" s="234">
        <v>9566.7108499999995</v>
      </c>
      <c r="E77" s="234">
        <v>3031.6469999999999</v>
      </c>
      <c r="F77" s="235">
        <v>12598.35785</v>
      </c>
      <c r="G77" s="234">
        <v>5527.7870000000003</v>
      </c>
      <c r="H77" s="234" t="s">
        <v>45</v>
      </c>
      <c r="I77" s="616">
        <v>424.23425099999997</v>
      </c>
      <c r="J77" s="616"/>
      <c r="K77" s="234" t="s">
        <v>45</v>
      </c>
      <c r="L77" s="234">
        <v>6646.3365990000002</v>
      </c>
      <c r="M77" s="235">
        <f t="shared" si="8"/>
        <v>12598.35785</v>
      </c>
      <c r="N77" s="236">
        <v>0.19898139019454039</v>
      </c>
      <c r="O77" s="236">
        <v>0.5451544936836723</v>
      </c>
      <c r="P77" s="236">
        <v>135.30323156297911</v>
      </c>
      <c r="Q77" s="241">
        <v>42.876976474961701</v>
      </c>
    </row>
    <row r="78" spans="2:17" x14ac:dyDescent="0.25">
      <c r="B78" s="233"/>
      <c r="C78" s="221">
        <v>2024</v>
      </c>
      <c r="D78" s="234">
        <v>8414.9697500000002</v>
      </c>
      <c r="E78" s="234">
        <v>2686.085</v>
      </c>
      <c r="F78" s="235">
        <v>11101.054749999999</v>
      </c>
      <c r="G78" s="307">
        <v>200.59179999999998</v>
      </c>
      <c r="H78" s="234" t="s">
        <v>45</v>
      </c>
      <c r="I78" s="616">
        <v>654</v>
      </c>
      <c r="J78" s="616"/>
      <c r="K78" s="234" t="s">
        <v>45</v>
      </c>
      <c r="L78" s="234">
        <v>10246.435173</v>
      </c>
      <c r="M78" s="235">
        <f t="shared" si="8"/>
        <v>11101.054749999999</v>
      </c>
      <c r="N78" s="236">
        <v>0.30084457140424375</v>
      </c>
      <c r="O78" s="236">
        <v>0.8242317024773802</v>
      </c>
      <c r="P78" s="236">
        <v>77.198278537334971</v>
      </c>
      <c r="Q78" s="241">
        <v>24.64193504735503</v>
      </c>
    </row>
    <row r="79" spans="2:17" s="13" customFormat="1" ht="9" customHeight="1" x14ac:dyDescent="0.25">
      <c r="B79" s="242"/>
      <c r="C79" s="243"/>
      <c r="D79" s="244"/>
      <c r="E79" s="244"/>
      <c r="F79" s="245"/>
      <c r="G79" s="244"/>
      <c r="H79" s="244"/>
      <c r="I79" s="246"/>
      <c r="J79" s="246"/>
      <c r="K79" s="244"/>
      <c r="L79" s="244"/>
      <c r="M79" s="245"/>
      <c r="N79" s="247"/>
      <c r="O79" s="247"/>
      <c r="P79" s="247"/>
      <c r="Q79" s="248"/>
    </row>
    <row r="80" spans="2:17" x14ac:dyDescent="0.25">
      <c r="B80" s="233" t="s">
        <v>50</v>
      </c>
      <c r="C80" s="221">
        <v>2020</v>
      </c>
      <c r="D80" s="234">
        <v>12834.395130000001</v>
      </c>
      <c r="E80" s="234">
        <v>54878.118170000002</v>
      </c>
      <c r="F80" s="235">
        <v>67712.513300000006</v>
      </c>
      <c r="G80" s="234">
        <v>4076.0169599999999</v>
      </c>
      <c r="H80" s="234" t="s">
        <v>45</v>
      </c>
      <c r="I80" s="616">
        <v>3690.9167877199998</v>
      </c>
      <c r="J80" s="616"/>
      <c r="K80" s="234">
        <v>181.89673133917742</v>
      </c>
      <c r="L80" s="234">
        <v>59763.682820940827</v>
      </c>
      <c r="M80" s="235">
        <f t="shared" ref="M80:M84" si="9">F80</f>
        <v>67712.513300000006</v>
      </c>
      <c r="N80" s="236">
        <v>1.8418643850942327</v>
      </c>
      <c r="O80" s="236">
        <v>5.0462037947787195</v>
      </c>
      <c r="P80" s="236">
        <v>20.168293146479659</v>
      </c>
      <c r="Q80" s="241">
        <v>86.236863005145139</v>
      </c>
    </row>
    <row r="81" spans="2:17" x14ac:dyDescent="0.25">
      <c r="B81" s="238" t="s">
        <v>58</v>
      </c>
      <c r="C81" s="221">
        <v>2021</v>
      </c>
      <c r="D81" s="234">
        <v>12208.321940000002</v>
      </c>
      <c r="E81" s="234">
        <v>69646.317239999989</v>
      </c>
      <c r="F81" s="235">
        <v>81854.639179999998</v>
      </c>
      <c r="G81" s="234">
        <v>6655.9945100000004</v>
      </c>
      <c r="H81" s="234" t="s">
        <v>45</v>
      </c>
      <c r="I81" s="616">
        <v>4361.5213908599999</v>
      </c>
      <c r="J81" s="616"/>
      <c r="K81" s="234">
        <v>214.94564366849698</v>
      </c>
      <c r="L81" s="234">
        <v>70622.177635471497</v>
      </c>
      <c r="M81" s="235">
        <f t="shared" si="9"/>
        <v>81854.639179999998</v>
      </c>
      <c r="N81" s="236">
        <v>2.167901249754737</v>
      </c>
      <c r="O81" s="236">
        <v>5.9394554787801015</v>
      </c>
      <c r="P81" s="236">
        <v>16.234763264118286</v>
      </c>
      <c r="Q81" s="241">
        <v>92.616452790651067</v>
      </c>
    </row>
    <row r="82" spans="2:17" x14ac:dyDescent="0.25">
      <c r="B82" s="233"/>
      <c r="C82" s="221">
        <v>2022</v>
      </c>
      <c r="D82" s="234">
        <v>9219.2653900000005</v>
      </c>
      <c r="E82" s="234">
        <v>22941.590400000001</v>
      </c>
      <c r="F82" s="235">
        <v>32160.855790000001</v>
      </c>
      <c r="G82" s="234">
        <v>3377.3555999999999</v>
      </c>
      <c r="H82" s="234" t="s">
        <v>45</v>
      </c>
      <c r="I82" s="616">
        <v>1669.4430110200001</v>
      </c>
      <c r="J82" s="616"/>
      <c r="K82" s="234">
        <v>82.273929304474223</v>
      </c>
      <c r="L82" s="234">
        <v>27031.783249675522</v>
      </c>
      <c r="M82" s="235">
        <f t="shared" si="9"/>
        <v>32160.855790000001</v>
      </c>
      <c r="N82" s="236">
        <v>0.82670807324203921</v>
      </c>
      <c r="O82" s="236">
        <v>2.2649536253206555</v>
      </c>
      <c r="P82" s="236">
        <v>32.029688290665113</v>
      </c>
      <c r="Q82" s="241">
        <v>79.703963203093679</v>
      </c>
    </row>
    <row r="83" spans="2:17" x14ac:dyDescent="0.25">
      <c r="B83" s="233"/>
      <c r="C83" s="221">
        <v>2023</v>
      </c>
      <c r="D83" s="234">
        <v>9213.535299999985</v>
      </c>
      <c r="E83" s="234">
        <v>50047.152269999999</v>
      </c>
      <c r="F83" s="235">
        <v>59260.68756999998</v>
      </c>
      <c r="G83" s="234">
        <v>10864.395149999998</v>
      </c>
      <c r="H83" s="234" t="s">
        <v>45</v>
      </c>
      <c r="I83" s="616">
        <v>2806.9849603600001</v>
      </c>
      <c r="J83" s="616"/>
      <c r="K83" s="234">
        <v>138.33457066993839</v>
      </c>
      <c r="L83" s="234">
        <v>45450.972888970042</v>
      </c>
      <c r="M83" s="235">
        <f t="shared" si="9"/>
        <v>59260.68756999998</v>
      </c>
      <c r="N83" s="236">
        <v>1.3607342385431336</v>
      </c>
      <c r="O83" s="236">
        <v>3.7280390097072154</v>
      </c>
      <c r="P83" s="236">
        <v>19.037688300669188</v>
      </c>
      <c r="Q83" s="241">
        <v>103.4111287610077</v>
      </c>
    </row>
    <row r="84" spans="2:17" x14ac:dyDescent="0.25">
      <c r="B84" s="233"/>
      <c r="C84" s="221">
        <v>2024</v>
      </c>
      <c r="D84" s="234">
        <v>8628.1647199999989</v>
      </c>
      <c r="E84" s="234">
        <v>48838.002440000004</v>
      </c>
      <c r="F84" s="235">
        <v>57466.167160000005</v>
      </c>
      <c r="G84" s="234">
        <v>15618.825430000001</v>
      </c>
      <c r="H84" s="234" t="s">
        <v>45</v>
      </c>
      <c r="I84" s="616">
        <v>2427.1458203399998</v>
      </c>
      <c r="J84" s="616"/>
      <c r="K84" s="234">
        <v>119.61523832568307</v>
      </c>
      <c r="L84" s="234">
        <v>39300.580671334319</v>
      </c>
      <c r="M84" s="235">
        <f t="shared" si="9"/>
        <v>57466.167160000005</v>
      </c>
      <c r="N84" s="236">
        <v>1.1539004686391607</v>
      </c>
      <c r="O84" s="236">
        <v>3.1613711469566046</v>
      </c>
      <c r="P84" s="236">
        <v>20.618190698155008</v>
      </c>
      <c r="Q84" s="241">
        <v>116.70514881232816</v>
      </c>
    </row>
    <row r="85" spans="2:17" s="13" customFormat="1" ht="9" customHeight="1" x14ac:dyDescent="0.25">
      <c r="B85" s="242"/>
      <c r="C85" s="243"/>
      <c r="D85" s="244"/>
      <c r="E85" s="244"/>
      <c r="F85" s="245"/>
      <c r="G85" s="244"/>
      <c r="H85" s="244"/>
      <c r="I85" s="246"/>
      <c r="J85" s="246"/>
      <c r="K85" s="244"/>
      <c r="L85" s="244"/>
      <c r="M85" s="245"/>
      <c r="N85" s="247"/>
      <c r="O85" s="247"/>
      <c r="P85" s="247"/>
      <c r="Q85" s="248"/>
    </row>
    <row r="86" spans="2:17" x14ac:dyDescent="0.25">
      <c r="B86" s="233" t="s">
        <v>53</v>
      </c>
      <c r="C86" s="221">
        <v>2020</v>
      </c>
      <c r="D86" s="234">
        <v>23296.559740000001</v>
      </c>
      <c r="E86" s="234">
        <v>4029.806</v>
      </c>
      <c r="F86" s="235">
        <v>27326.365740000001</v>
      </c>
      <c r="G86" s="234">
        <v>2309.89498</v>
      </c>
      <c r="H86" s="234" t="s">
        <v>45</v>
      </c>
      <c r="I86" s="616">
        <v>1500.9882456</v>
      </c>
      <c r="J86" s="616"/>
      <c r="K86" s="234" t="s">
        <v>45</v>
      </c>
      <c r="L86" s="234">
        <v>23515.482514399999</v>
      </c>
      <c r="M86" s="235">
        <f t="shared" ref="M86:M90" si="10">F86</f>
        <v>27326.365740000001</v>
      </c>
      <c r="N86" s="236">
        <v>0.72472658472786022</v>
      </c>
      <c r="O86" s="236">
        <v>1.9855522869256443</v>
      </c>
      <c r="P86" s="236">
        <v>93.124885454466082</v>
      </c>
      <c r="Q86" s="241">
        <v>16.108611157267813</v>
      </c>
    </row>
    <row r="87" spans="2:17" x14ac:dyDescent="0.25">
      <c r="B87" s="238" t="s">
        <v>59</v>
      </c>
      <c r="C87" s="221">
        <v>2021</v>
      </c>
      <c r="D87" s="234">
        <v>26831.394189999999</v>
      </c>
      <c r="E87" s="234">
        <v>3970.6815000000001</v>
      </c>
      <c r="F87" s="235">
        <v>30802.075689999998</v>
      </c>
      <c r="G87" s="234">
        <v>2205.4821000000002</v>
      </c>
      <c r="H87" s="234" t="s">
        <v>45</v>
      </c>
      <c r="I87" s="616">
        <v>1715.7956153999996</v>
      </c>
      <c r="J87" s="616"/>
      <c r="K87" s="234" t="s">
        <v>45</v>
      </c>
      <c r="L87" s="234">
        <v>26880.797974599998</v>
      </c>
      <c r="M87" s="235">
        <f t="shared" si="10"/>
        <v>30802.075689999998</v>
      </c>
      <c r="N87" s="236">
        <v>0.82516452302470666</v>
      </c>
      <c r="O87" s="236">
        <v>2.2607247206156349</v>
      </c>
      <c r="P87" s="236">
        <v>93.827238917654611</v>
      </c>
      <c r="Q87" s="241">
        <v>13.885155543101177</v>
      </c>
    </row>
    <row r="88" spans="2:17" x14ac:dyDescent="0.25">
      <c r="B88" s="233"/>
      <c r="C88" s="221">
        <v>2022</v>
      </c>
      <c r="D88" s="234">
        <v>23508.38056482363</v>
      </c>
      <c r="E88" s="234">
        <v>4664.1980000000003</v>
      </c>
      <c r="F88" s="235">
        <v>28172.578564823631</v>
      </c>
      <c r="G88" s="234">
        <v>2186.0486799999999</v>
      </c>
      <c r="H88" s="234" t="s">
        <v>45</v>
      </c>
      <c r="I88" s="616">
        <v>1559.1917930894178</v>
      </c>
      <c r="J88" s="616"/>
      <c r="K88" s="234" t="s">
        <v>45</v>
      </c>
      <c r="L88" s="234">
        <v>24427.338091734215</v>
      </c>
      <c r="M88" s="235">
        <f t="shared" si="10"/>
        <v>28172.578564823631</v>
      </c>
      <c r="N88" s="236">
        <v>0.74705680427101928</v>
      </c>
      <c r="O88" s="236">
        <v>2.0467309706055321</v>
      </c>
      <c r="P88" s="236">
        <v>90.463715890565041</v>
      </c>
      <c r="Q88" s="241">
        <v>17.948521871417448</v>
      </c>
    </row>
    <row r="89" spans="2:17" x14ac:dyDescent="0.25">
      <c r="B89" s="233"/>
      <c r="C89" s="221">
        <v>2023</v>
      </c>
      <c r="D89" s="234">
        <v>22073.170371175293</v>
      </c>
      <c r="E89" s="234">
        <v>3133.9541400000003</v>
      </c>
      <c r="F89" s="235">
        <v>25207.124511175294</v>
      </c>
      <c r="G89" s="234">
        <v>1907.69445</v>
      </c>
      <c r="H89" s="234" t="s">
        <v>45</v>
      </c>
      <c r="I89" s="616">
        <v>1397.96580367052</v>
      </c>
      <c r="J89" s="616"/>
      <c r="K89" s="234" t="s">
        <v>45</v>
      </c>
      <c r="L89" s="234">
        <v>21901.464257504776</v>
      </c>
      <c r="M89" s="235">
        <f t="shared" si="10"/>
        <v>25207.124511175294</v>
      </c>
      <c r="N89" s="236">
        <v>0.65569712582869111</v>
      </c>
      <c r="O89" s="236">
        <v>1.7964304817224415</v>
      </c>
      <c r="P89" s="236">
        <v>94.736954136730731</v>
      </c>
      <c r="Q89" s="241">
        <v>13.450775970791767</v>
      </c>
    </row>
    <row r="90" spans="2:17" x14ac:dyDescent="0.25">
      <c r="B90" s="233"/>
      <c r="C90" s="221">
        <v>2024</v>
      </c>
      <c r="D90" s="234">
        <v>30230.857339999999</v>
      </c>
      <c r="E90" s="234">
        <v>3823.7563999999998</v>
      </c>
      <c r="F90" s="235">
        <v>34054.613740000001</v>
      </c>
      <c r="G90" s="234">
        <v>2568.61429</v>
      </c>
      <c r="H90" s="234" t="s">
        <v>45</v>
      </c>
      <c r="I90" s="616">
        <v>1889.1599670000001</v>
      </c>
      <c r="J90" s="616"/>
      <c r="K90" s="234" t="s">
        <v>45</v>
      </c>
      <c r="L90" s="234">
        <v>29596.839483</v>
      </c>
      <c r="M90" s="235">
        <f t="shared" si="10"/>
        <v>34054.613740000001</v>
      </c>
      <c r="N90" s="236">
        <v>0.86898988173428948</v>
      </c>
      <c r="O90" s="236">
        <v>2.3807941965323001</v>
      </c>
      <c r="P90" s="236">
        <v>96.013650092342857</v>
      </c>
      <c r="Q90" s="241">
        <v>12.144306888120713</v>
      </c>
    </row>
    <row r="91" spans="2:17" s="4" customFormat="1" ht="9" customHeight="1" x14ac:dyDescent="0.25">
      <c r="B91" s="233"/>
      <c r="C91" s="259"/>
      <c r="D91" s="234"/>
      <c r="E91" s="234"/>
      <c r="F91" s="235"/>
      <c r="G91" s="234"/>
      <c r="H91" s="234"/>
      <c r="I91" s="239"/>
      <c r="J91" s="239"/>
      <c r="K91" s="234"/>
      <c r="L91" s="234"/>
      <c r="M91" s="235"/>
      <c r="N91" s="236"/>
      <c r="O91" s="236"/>
      <c r="P91" s="236"/>
      <c r="Q91" s="241"/>
    </row>
    <row r="92" spans="2:17" x14ac:dyDescent="0.25">
      <c r="B92" s="233" t="s">
        <v>47</v>
      </c>
      <c r="C92" s="221">
        <v>2020</v>
      </c>
      <c r="D92" s="234">
        <v>323420.46139499999</v>
      </c>
      <c r="E92" s="234">
        <v>1587.0576000000001</v>
      </c>
      <c r="F92" s="235">
        <v>325007.51899499999</v>
      </c>
      <c r="G92" s="234">
        <v>15960.644100000001</v>
      </c>
      <c r="H92" s="234" t="s">
        <v>45</v>
      </c>
      <c r="I92" s="616">
        <v>15452.34374475</v>
      </c>
      <c r="J92" s="616"/>
      <c r="K92" s="234">
        <v>58050.029897736771</v>
      </c>
      <c r="L92" s="234">
        <v>235544.50125251323</v>
      </c>
      <c r="M92" s="235">
        <f t="shared" ref="M92:M96" si="11">F92</f>
        <v>325007.51899499999</v>
      </c>
      <c r="N92" s="236">
        <v>7.2592753238053929</v>
      </c>
      <c r="O92" s="236">
        <v>19.888425544672309</v>
      </c>
      <c r="P92" s="236">
        <v>104.65094057491552</v>
      </c>
      <c r="Q92" s="241">
        <v>0.51353297150770727</v>
      </c>
    </row>
    <row r="93" spans="2:17" x14ac:dyDescent="0.25">
      <c r="B93" s="238" t="s">
        <v>55</v>
      </c>
      <c r="C93" s="221">
        <v>2021</v>
      </c>
      <c r="D93" s="234">
        <v>375423.24206400005</v>
      </c>
      <c r="E93" s="234">
        <v>1119.9427000000003</v>
      </c>
      <c r="F93" s="235">
        <v>376543.18476400006</v>
      </c>
      <c r="G93" s="234">
        <v>16427.835449999999</v>
      </c>
      <c r="H93" s="234" t="s">
        <v>45</v>
      </c>
      <c r="I93" s="616">
        <v>18005.767465700003</v>
      </c>
      <c r="J93" s="616"/>
      <c r="K93" s="234">
        <v>67642.511516785555</v>
      </c>
      <c r="L93" s="234">
        <v>274467.07033151452</v>
      </c>
      <c r="M93" s="235">
        <f t="shared" si="11"/>
        <v>376543.18476400006</v>
      </c>
      <c r="N93" s="236">
        <v>8.4253633165986006</v>
      </c>
      <c r="O93" s="236">
        <v>23.083187168763292</v>
      </c>
      <c r="P93" s="236">
        <v>104.25083040174785</v>
      </c>
      <c r="Q93" s="241">
        <v>0.31099554688058412</v>
      </c>
    </row>
    <row r="94" spans="2:17" x14ac:dyDescent="0.25">
      <c r="B94" s="233"/>
      <c r="C94" s="221">
        <v>2022</v>
      </c>
      <c r="D94" s="234">
        <v>537231.39902000001</v>
      </c>
      <c r="E94" s="234">
        <v>1186.8585</v>
      </c>
      <c r="F94" s="235">
        <v>538418.25751999998</v>
      </c>
      <c r="G94" s="234">
        <v>14455.631310000001</v>
      </c>
      <c r="H94" s="234" t="s">
        <v>45</v>
      </c>
      <c r="I94" s="616">
        <v>26198.131310500001</v>
      </c>
      <c r="J94" s="616"/>
      <c r="K94" s="234">
        <v>98418.876188672526</v>
      </c>
      <c r="L94" s="234">
        <v>399345.61871082743</v>
      </c>
      <c r="M94" s="235">
        <f t="shared" si="11"/>
        <v>538418.25751999998</v>
      </c>
      <c r="N94" s="236">
        <v>12.213113872390979</v>
      </c>
      <c r="O94" s="236">
        <v>33.460585951756109</v>
      </c>
      <c r="P94" s="236">
        <v>102.53238917171967</v>
      </c>
      <c r="Q94" s="241">
        <v>0.22651586976440508</v>
      </c>
    </row>
    <row r="95" spans="2:17" x14ac:dyDescent="0.25">
      <c r="B95" s="233"/>
      <c r="C95" s="221">
        <v>2023</v>
      </c>
      <c r="D95" s="234">
        <v>440848.47320752736</v>
      </c>
      <c r="E95" s="234">
        <v>1002.9531999999999</v>
      </c>
      <c r="F95" s="235">
        <v>441851.42640752735</v>
      </c>
      <c r="G95" s="234">
        <v>12801.373770000002</v>
      </c>
      <c r="H95" s="234" t="s">
        <v>45</v>
      </c>
      <c r="I95" s="616">
        <v>21452.502631876399</v>
      </c>
      <c r="J95" s="616"/>
      <c r="K95" s="234">
        <v>80590.90839114954</v>
      </c>
      <c r="L95" s="234">
        <v>327006.64161450142</v>
      </c>
      <c r="M95" s="235">
        <f t="shared" si="11"/>
        <v>441851.42640752735</v>
      </c>
      <c r="N95" s="236">
        <v>9.7900904027477971</v>
      </c>
      <c r="O95" s="236">
        <v>26.822165486980268</v>
      </c>
      <c r="P95" s="236">
        <v>102.74989374723785</v>
      </c>
      <c r="Q95" s="241">
        <v>0.23376135111381072</v>
      </c>
    </row>
    <row r="96" spans="2:17" x14ac:dyDescent="0.25">
      <c r="B96" s="233"/>
      <c r="C96" s="221">
        <v>2024</v>
      </c>
      <c r="D96" s="234">
        <v>516870.27231018664</v>
      </c>
      <c r="E96" s="234">
        <v>880.09987000000001</v>
      </c>
      <c r="F96" s="235">
        <v>517750.37218018662</v>
      </c>
      <c r="G96" s="234">
        <v>11632.707390000003</v>
      </c>
      <c r="H96" s="234" t="s">
        <v>45</v>
      </c>
      <c r="I96" s="616">
        <v>25305.883239509301</v>
      </c>
      <c r="J96" s="616"/>
      <c r="K96" s="234">
        <v>95066.955725810461</v>
      </c>
      <c r="L96" s="234">
        <v>385744.82582486677</v>
      </c>
      <c r="M96" s="235">
        <f t="shared" si="11"/>
        <v>517750.37218018662</v>
      </c>
      <c r="N96" s="236">
        <v>11.325815743458147</v>
      </c>
      <c r="O96" s="236">
        <v>31.029632173857934</v>
      </c>
      <c r="P96" s="236">
        <v>102.12452721334229</v>
      </c>
      <c r="Q96" s="241">
        <v>0.17389234386135274</v>
      </c>
    </row>
    <row r="97" spans="2:17" ht="9" customHeight="1" thickBot="1" x14ac:dyDescent="0.3">
      <c r="B97" s="253"/>
      <c r="C97" s="266"/>
      <c r="D97" s="267"/>
      <c r="E97" s="267"/>
      <c r="F97" s="268"/>
      <c r="G97" s="267"/>
      <c r="H97" s="267"/>
      <c r="I97" s="267"/>
      <c r="J97" s="267"/>
      <c r="K97" s="267"/>
      <c r="L97" s="267"/>
      <c r="M97" s="268"/>
      <c r="N97" s="267"/>
      <c r="O97" s="267"/>
      <c r="P97" s="267"/>
      <c r="Q97" s="267"/>
    </row>
    <row r="98" spans="2:17" ht="9" customHeight="1" x14ac:dyDescent="0.25">
      <c r="B98" s="25"/>
      <c r="C98" s="24"/>
      <c r="D98" s="22"/>
      <c r="E98" s="22"/>
      <c r="F98" s="23"/>
      <c r="G98" s="22"/>
      <c r="H98" s="22"/>
      <c r="I98" s="22"/>
      <c r="J98" s="22"/>
      <c r="K98" s="22"/>
      <c r="L98" s="22"/>
      <c r="M98" s="23"/>
      <c r="N98" s="22"/>
      <c r="O98" s="22"/>
      <c r="P98" s="22"/>
      <c r="Q98" s="22"/>
    </row>
    <row r="99" spans="2:17" ht="9" customHeight="1" x14ac:dyDescent="0.25">
      <c r="B99" s="25"/>
      <c r="C99" s="24"/>
      <c r="D99" s="22"/>
      <c r="E99" s="22"/>
      <c r="F99" s="23"/>
      <c r="G99" s="22"/>
      <c r="H99" s="22"/>
      <c r="I99" s="22"/>
      <c r="J99" s="22"/>
      <c r="K99" s="22"/>
      <c r="L99" s="22"/>
      <c r="M99" s="23"/>
      <c r="N99" s="22"/>
      <c r="O99" s="22"/>
      <c r="P99" s="22"/>
      <c r="Q99" s="22"/>
    </row>
    <row r="100" spans="2:17" x14ac:dyDescent="0.25">
      <c r="B100" s="8" t="s">
        <v>454</v>
      </c>
    </row>
    <row r="101" spans="2:17" x14ac:dyDescent="0.25">
      <c r="B101" s="185" t="s">
        <v>453</v>
      </c>
    </row>
    <row r="102" spans="2:17" ht="17.25" thickBot="1" x14ac:dyDescent="0.3"/>
    <row r="103" spans="2:17" ht="30" customHeight="1" x14ac:dyDescent="0.2">
      <c r="B103" s="612" t="s">
        <v>44</v>
      </c>
      <c r="C103" s="220"/>
      <c r="D103" s="615" t="s">
        <v>19</v>
      </c>
      <c r="E103" s="615"/>
      <c r="F103" s="615"/>
      <c r="G103" s="615" t="s">
        <v>20</v>
      </c>
      <c r="H103" s="615"/>
      <c r="I103" s="615"/>
      <c r="J103" s="615"/>
      <c r="K103" s="615"/>
      <c r="L103" s="615"/>
      <c r="M103" s="615"/>
      <c r="N103" s="615" t="s">
        <v>24</v>
      </c>
      <c r="O103" s="615"/>
      <c r="P103" s="617" t="s">
        <v>30</v>
      </c>
      <c r="Q103" s="617" t="s">
        <v>32</v>
      </c>
    </row>
    <row r="104" spans="2:17" ht="30" customHeight="1" thickBot="1" x14ac:dyDescent="0.3">
      <c r="B104" s="613"/>
      <c r="C104" s="221"/>
      <c r="D104" s="619" t="s">
        <v>18</v>
      </c>
      <c r="E104" s="619"/>
      <c r="F104" s="619"/>
      <c r="G104" s="619" t="s">
        <v>21</v>
      </c>
      <c r="H104" s="619"/>
      <c r="I104" s="619"/>
      <c r="J104" s="619"/>
      <c r="K104" s="619"/>
      <c r="L104" s="619"/>
      <c r="M104" s="619"/>
      <c r="N104" s="619" t="s">
        <v>25</v>
      </c>
      <c r="O104" s="619"/>
      <c r="P104" s="618"/>
      <c r="Q104" s="618"/>
    </row>
    <row r="105" spans="2:17" ht="30" customHeight="1" x14ac:dyDescent="0.25">
      <c r="B105" s="613"/>
      <c r="C105" s="221" t="s">
        <v>42</v>
      </c>
      <c r="D105" s="222" t="s">
        <v>0</v>
      </c>
      <c r="E105" s="222" t="s">
        <v>2</v>
      </c>
      <c r="F105" s="223" t="s">
        <v>16</v>
      </c>
      <c r="G105" s="222" t="s">
        <v>4</v>
      </c>
      <c r="H105" s="222" t="s">
        <v>6</v>
      </c>
      <c r="I105" s="222" t="s">
        <v>8</v>
      </c>
      <c r="J105" s="222" t="s">
        <v>10</v>
      </c>
      <c r="K105" s="222" t="s">
        <v>12</v>
      </c>
      <c r="L105" s="222" t="s">
        <v>14</v>
      </c>
      <c r="M105" s="223" t="s">
        <v>22</v>
      </c>
      <c r="N105" s="222" t="s">
        <v>26</v>
      </c>
      <c r="O105" s="222" t="s">
        <v>28</v>
      </c>
      <c r="P105" s="620" t="s">
        <v>31</v>
      </c>
      <c r="Q105" s="620" t="s">
        <v>33</v>
      </c>
    </row>
    <row r="106" spans="2:17" ht="30" customHeight="1" x14ac:dyDescent="0.25">
      <c r="B106" s="613"/>
      <c r="C106" s="224" t="s">
        <v>43</v>
      </c>
      <c r="D106" s="225" t="s">
        <v>1</v>
      </c>
      <c r="E106" s="225" t="s">
        <v>3</v>
      </c>
      <c r="F106" s="226" t="s">
        <v>17</v>
      </c>
      <c r="G106" s="225" t="s">
        <v>5</v>
      </c>
      <c r="H106" s="225" t="s">
        <v>7</v>
      </c>
      <c r="I106" s="225" t="s">
        <v>9</v>
      </c>
      <c r="J106" s="225" t="s">
        <v>11</v>
      </c>
      <c r="K106" s="225" t="s">
        <v>13</v>
      </c>
      <c r="L106" s="225" t="s">
        <v>15</v>
      </c>
      <c r="M106" s="226" t="s">
        <v>23</v>
      </c>
      <c r="N106" s="225" t="s">
        <v>27</v>
      </c>
      <c r="O106" s="225" t="s">
        <v>29</v>
      </c>
      <c r="P106" s="620"/>
      <c r="Q106" s="620"/>
    </row>
    <row r="107" spans="2:17" ht="7.5" customHeight="1" x14ac:dyDescent="0.25">
      <c r="B107" s="613"/>
      <c r="C107" s="227"/>
      <c r="D107" s="228"/>
      <c r="E107" s="228"/>
      <c r="F107" s="229"/>
      <c r="G107" s="228"/>
      <c r="H107" s="228"/>
      <c r="I107" s="228"/>
      <c r="J107" s="228"/>
      <c r="K107" s="228"/>
      <c r="L107" s="228"/>
      <c r="M107" s="229"/>
      <c r="N107" s="228"/>
      <c r="O107" s="228"/>
      <c r="P107" s="229"/>
      <c r="Q107" s="229"/>
    </row>
    <row r="108" spans="2:17" s="2" customFormat="1" ht="13.5" x14ac:dyDescent="0.25">
      <c r="B108" s="613"/>
      <c r="C108" s="230"/>
      <c r="D108" s="231" t="s">
        <v>35</v>
      </c>
      <c r="E108" s="231" t="s">
        <v>35</v>
      </c>
      <c r="F108" s="232" t="s">
        <v>35</v>
      </c>
      <c r="G108" s="231" t="s">
        <v>35</v>
      </c>
      <c r="H108" s="231" t="s">
        <v>35</v>
      </c>
      <c r="I108" s="231" t="s">
        <v>35</v>
      </c>
      <c r="J108" s="231" t="s">
        <v>35</v>
      </c>
      <c r="K108" s="231" t="s">
        <v>35</v>
      </c>
      <c r="L108" s="231" t="s">
        <v>35</v>
      </c>
      <c r="M108" s="232" t="s">
        <v>35</v>
      </c>
      <c r="N108" s="230" t="s">
        <v>34</v>
      </c>
      <c r="O108" s="230" t="s">
        <v>291</v>
      </c>
      <c r="P108" s="230" t="s">
        <v>40</v>
      </c>
      <c r="Q108" s="230" t="s">
        <v>40</v>
      </c>
    </row>
    <row r="109" spans="2:17" s="2" customFormat="1" ht="14.25" thickBot="1" x14ac:dyDescent="0.3">
      <c r="B109" s="614"/>
      <c r="C109" s="261"/>
      <c r="D109" s="262" t="s">
        <v>36</v>
      </c>
      <c r="E109" s="262" t="s">
        <v>36</v>
      </c>
      <c r="F109" s="263" t="s">
        <v>36</v>
      </c>
      <c r="G109" s="262" t="s">
        <v>36</v>
      </c>
      <c r="H109" s="262" t="s">
        <v>36</v>
      </c>
      <c r="I109" s="262" t="s">
        <v>36</v>
      </c>
      <c r="J109" s="262" t="s">
        <v>36</v>
      </c>
      <c r="K109" s="262" t="s">
        <v>36</v>
      </c>
      <c r="L109" s="262" t="s">
        <v>36</v>
      </c>
      <c r="M109" s="263" t="s">
        <v>36</v>
      </c>
      <c r="N109" s="262" t="s">
        <v>37</v>
      </c>
      <c r="O109" s="262" t="s">
        <v>39</v>
      </c>
      <c r="P109" s="262" t="s">
        <v>41</v>
      </c>
      <c r="Q109" s="262" t="s">
        <v>41</v>
      </c>
    </row>
    <row r="110" spans="2:17" ht="9" customHeight="1" x14ac:dyDescent="0.25">
      <c r="B110" s="233"/>
      <c r="C110" s="259"/>
      <c r="D110" s="239"/>
      <c r="E110" s="239"/>
      <c r="F110" s="240"/>
      <c r="G110" s="239"/>
      <c r="H110" s="239"/>
      <c r="I110" s="239"/>
      <c r="J110" s="239"/>
      <c r="K110" s="239"/>
      <c r="L110" s="239"/>
      <c r="M110" s="240"/>
      <c r="N110" s="239"/>
      <c r="O110" s="239"/>
      <c r="P110" s="239"/>
      <c r="Q110" s="239"/>
    </row>
    <row r="111" spans="2:17" x14ac:dyDescent="0.25">
      <c r="B111" s="233" t="s">
        <v>48</v>
      </c>
      <c r="C111" s="221">
        <v>2020</v>
      </c>
      <c r="D111" s="234">
        <v>313811.3296</v>
      </c>
      <c r="E111" s="234">
        <v>27897.990809999999</v>
      </c>
      <c r="F111" s="235">
        <v>341709.32040999999</v>
      </c>
      <c r="G111" s="234">
        <v>28059.311700000002</v>
      </c>
      <c r="H111" s="234" t="s">
        <v>45</v>
      </c>
      <c r="I111" s="616">
        <v>14741.55040937</v>
      </c>
      <c r="J111" s="616"/>
      <c r="K111" s="234">
        <v>4297.9400714499134</v>
      </c>
      <c r="L111" s="234">
        <v>294610.51822918007</v>
      </c>
      <c r="M111" s="235">
        <f t="shared" ref="M111:M115" si="12">F111</f>
        <v>341709.32040999999</v>
      </c>
      <c r="N111" s="236">
        <v>9.0796382583428557</v>
      </c>
      <c r="O111" s="236">
        <v>24.875721255733851</v>
      </c>
      <c r="P111" s="236">
        <v>100.05143340842346</v>
      </c>
      <c r="Q111" s="241">
        <v>8.8946245927875651</v>
      </c>
    </row>
    <row r="112" spans="2:17" x14ac:dyDescent="0.25">
      <c r="B112" s="238" t="s">
        <v>56</v>
      </c>
      <c r="C112" s="221">
        <v>2021</v>
      </c>
      <c r="D112" s="234">
        <v>330253.18858999998</v>
      </c>
      <c r="E112" s="234">
        <v>23701.341559999997</v>
      </c>
      <c r="F112" s="235">
        <v>353954.53014999995</v>
      </c>
      <c r="G112" s="234">
        <v>32084.917520000003</v>
      </c>
      <c r="H112" s="234" t="s">
        <v>45</v>
      </c>
      <c r="I112" s="616">
        <v>15127.871793609997</v>
      </c>
      <c r="J112" s="616"/>
      <c r="K112" s="234">
        <v>4410.5731467828655</v>
      </c>
      <c r="L112" s="234">
        <v>302331.16768960707</v>
      </c>
      <c r="M112" s="235">
        <f t="shared" si="12"/>
        <v>353954.53014999995</v>
      </c>
      <c r="N112" s="236">
        <v>9.2807123515390924</v>
      </c>
      <c r="O112" s="236">
        <v>25.426609182298883</v>
      </c>
      <c r="P112" s="236">
        <v>102.60464971871615</v>
      </c>
      <c r="Q112" s="241">
        <v>7.3636468402021826</v>
      </c>
    </row>
    <row r="113" spans="2:17" x14ac:dyDescent="0.25">
      <c r="B113" s="233"/>
      <c r="C113" s="221">
        <v>2022</v>
      </c>
      <c r="D113" s="234">
        <v>330601.10360999999</v>
      </c>
      <c r="E113" s="234">
        <v>19535.4277</v>
      </c>
      <c r="F113" s="235">
        <v>350136.53130999999</v>
      </c>
      <c r="G113" s="234">
        <v>17107.27015</v>
      </c>
      <c r="H113" s="234" t="s">
        <v>45</v>
      </c>
      <c r="I113" s="616">
        <v>15652.37527452</v>
      </c>
      <c r="J113" s="616"/>
      <c r="K113" s="234">
        <v>4563.4935971844188</v>
      </c>
      <c r="L113" s="234">
        <v>312813.39228829555</v>
      </c>
      <c r="M113" s="235">
        <f t="shared" si="12"/>
        <v>350136.53130999999</v>
      </c>
      <c r="N113" s="236">
        <v>9.5667146497287483</v>
      </c>
      <c r="O113" s="236">
        <v>26.210177122544515</v>
      </c>
      <c r="P113" s="236">
        <v>99.27088762664809</v>
      </c>
      <c r="Q113" s="241">
        <v>5.8659793532720332</v>
      </c>
    </row>
    <row r="114" spans="2:17" x14ac:dyDescent="0.25">
      <c r="B114" s="233"/>
      <c r="C114" s="221">
        <v>2023</v>
      </c>
      <c r="D114" s="234">
        <v>343203.21541</v>
      </c>
      <c r="E114" s="234">
        <v>35456.740789999996</v>
      </c>
      <c r="F114" s="235">
        <v>378659.95620000002</v>
      </c>
      <c r="G114" s="234">
        <v>24466.443139999999</v>
      </c>
      <c r="H114" s="234" t="s">
        <v>45</v>
      </c>
      <c r="I114" s="616">
        <v>16647.09511382</v>
      </c>
      <c r="J114" s="616"/>
      <c r="K114" s="234">
        <v>4853.506936247878</v>
      </c>
      <c r="L114" s="234">
        <v>332692.91100993217</v>
      </c>
      <c r="M114" s="235">
        <f t="shared" si="12"/>
        <v>378659.95620000002</v>
      </c>
      <c r="N114" s="236">
        <v>9.9603288149121347</v>
      </c>
      <c r="O114" s="236">
        <v>27.288572095649684</v>
      </c>
      <c r="P114" s="236">
        <v>96.89709233942456</v>
      </c>
      <c r="Q114" s="241">
        <v>10.010556230597498</v>
      </c>
    </row>
    <row r="115" spans="2:17" x14ac:dyDescent="0.25">
      <c r="B115" s="233"/>
      <c r="C115" s="221">
        <v>2024</v>
      </c>
      <c r="D115" s="234">
        <v>335443.97554000001</v>
      </c>
      <c r="E115" s="234">
        <v>32862.10903</v>
      </c>
      <c r="F115" s="235">
        <v>368306.08457000001</v>
      </c>
      <c r="G115" s="234">
        <v>23712.086319999999</v>
      </c>
      <c r="H115" s="234" t="s">
        <v>45</v>
      </c>
      <c r="I115" s="616">
        <v>16195.917917749999</v>
      </c>
      <c r="J115" s="616"/>
      <c r="K115" s="234">
        <v>4721.9649683771768</v>
      </c>
      <c r="L115" s="234">
        <v>323676.11536387278</v>
      </c>
      <c r="M115" s="235">
        <f t="shared" si="12"/>
        <v>368306.08457000001</v>
      </c>
      <c r="N115" s="236">
        <v>9.5034224641392626</v>
      </c>
      <c r="O115" s="236">
        <v>26.036773874354147</v>
      </c>
      <c r="P115" s="236">
        <v>97.344694696811956</v>
      </c>
      <c r="Q115" s="241">
        <v>9.5364716730088901</v>
      </c>
    </row>
    <row r="116" spans="2:17" s="13" customFormat="1" ht="9" customHeight="1" x14ac:dyDescent="0.25">
      <c r="B116" s="242"/>
      <c r="C116" s="269"/>
      <c r="D116" s="244"/>
      <c r="E116" s="244"/>
      <c r="F116" s="245"/>
      <c r="G116" s="244"/>
      <c r="H116" s="244"/>
      <c r="I116" s="270"/>
      <c r="J116" s="270"/>
      <c r="K116" s="244"/>
      <c r="L116" s="244"/>
      <c r="M116" s="245"/>
      <c r="N116" s="247"/>
      <c r="O116" s="247"/>
      <c r="P116" s="247"/>
      <c r="Q116" s="248"/>
    </row>
    <row r="117" spans="2:17" x14ac:dyDescent="0.25">
      <c r="B117" s="233" t="s">
        <v>51</v>
      </c>
      <c r="C117" s="221">
        <v>2020</v>
      </c>
      <c r="D117" s="234">
        <v>49957.605060000002</v>
      </c>
      <c r="E117" s="234">
        <v>1714.269</v>
      </c>
      <c r="F117" s="235">
        <v>51671.874060000002</v>
      </c>
      <c r="G117" s="234">
        <v>767.6925</v>
      </c>
      <c r="H117" s="234" t="s">
        <v>45</v>
      </c>
      <c r="I117" s="234" t="s">
        <v>45</v>
      </c>
      <c r="J117" s="234">
        <v>1527.1254468000002</v>
      </c>
      <c r="K117" s="234">
        <v>2545.2090780000003</v>
      </c>
      <c r="L117" s="234">
        <v>46831.847035200008</v>
      </c>
      <c r="M117" s="235">
        <f t="shared" ref="M117:M127" si="13">F117</f>
        <v>51671.874060000002</v>
      </c>
      <c r="N117" s="236">
        <v>1.4433165272085873</v>
      </c>
      <c r="O117" s="236">
        <v>3.9542918553659927</v>
      </c>
      <c r="P117" s="236">
        <v>98.140473982703597</v>
      </c>
      <c r="Q117" s="241">
        <v>3.367638860826033</v>
      </c>
    </row>
    <row r="118" spans="2:17" x14ac:dyDescent="0.25">
      <c r="B118" s="233"/>
      <c r="C118" s="221">
        <v>2021</v>
      </c>
      <c r="D118" s="234">
        <v>55627.770860000011</v>
      </c>
      <c r="E118" s="234">
        <v>2126.4140000000002</v>
      </c>
      <c r="F118" s="235">
        <v>57754.184860000008</v>
      </c>
      <c r="G118" s="234">
        <v>1798.8960199999997</v>
      </c>
      <c r="H118" s="234" t="s">
        <v>45</v>
      </c>
      <c r="I118" s="234" t="s">
        <v>45</v>
      </c>
      <c r="J118" s="234">
        <v>1678.6586652000003</v>
      </c>
      <c r="K118" s="234">
        <v>2797.7644420000001</v>
      </c>
      <c r="L118" s="234">
        <v>51478.865732800012</v>
      </c>
      <c r="M118" s="235">
        <f t="shared" si="13"/>
        <v>57754.184860000008</v>
      </c>
      <c r="N118" s="236">
        <v>1.5802556802218943</v>
      </c>
      <c r="O118" s="236">
        <v>4.3294676170462862</v>
      </c>
      <c r="P118" s="236">
        <v>99.414679136164395</v>
      </c>
      <c r="Q118" s="241">
        <v>3.8002019899858319</v>
      </c>
    </row>
    <row r="119" spans="2:17" x14ac:dyDescent="0.25">
      <c r="B119" s="233"/>
      <c r="C119" s="221">
        <v>2022</v>
      </c>
      <c r="D119" s="234">
        <v>52096.883161854079</v>
      </c>
      <c r="E119" s="234">
        <v>2797.97</v>
      </c>
      <c r="F119" s="235">
        <v>54894.85316185408</v>
      </c>
      <c r="G119" s="234">
        <v>945.10199999999998</v>
      </c>
      <c r="H119" s="234" t="s">
        <v>45</v>
      </c>
      <c r="I119" s="234" t="s">
        <v>45</v>
      </c>
      <c r="J119" s="234">
        <v>1618.4925348556226</v>
      </c>
      <c r="K119" s="234">
        <v>2697.4875580927041</v>
      </c>
      <c r="L119" s="234">
        <v>49633.771068905757</v>
      </c>
      <c r="M119" s="235">
        <f t="shared" si="13"/>
        <v>54894.85316185408</v>
      </c>
      <c r="N119" s="236">
        <v>1.517940524645339</v>
      </c>
      <c r="O119" s="236">
        <v>4.1587411634118876</v>
      </c>
      <c r="P119" s="236">
        <v>96.565567106248125</v>
      </c>
      <c r="Q119" s="241">
        <v>5.1862519098667192</v>
      </c>
    </row>
    <row r="120" spans="2:17" x14ac:dyDescent="0.25">
      <c r="B120" s="233"/>
      <c r="C120" s="221">
        <v>2023</v>
      </c>
      <c r="D120" s="234">
        <v>52551.727900000005</v>
      </c>
      <c r="E120" s="234">
        <v>1783.4369999999999</v>
      </c>
      <c r="F120" s="235">
        <v>54335.164900000003</v>
      </c>
      <c r="G120" s="234">
        <v>1806.1875</v>
      </c>
      <c r="H120" s="234" t="s">
        <v>45</v>
      </c>
      <c r="I120" s="234" t="s">
        <v>45</v>
      </c>
      <c r="J120" s="234">
        <v>1575.869322</v>
      </c>
      <c r="K120" s="234">
        <v>2626.4488699999997</v>
      </c>
      <c r="L120" s="234">
        <v>48326.659208000005</v>
      </c>
      <c r="M120" s="235">
        <f t="shared" si="13"/>
        <v>54335.164900000003</v>
      </c>
      <c r="N120" s="236">
        <v>1.4468279915453659</v>
      </c>
      <c r="O120" s="236">
        <v>3.963912305603742</v>
      </c>
      <c r="P120" s="236">
        <v>100.04331038052914</v>
      </c>
      <c r="Q120" s="241">
        <v>3.3951489030890589</v>
      </c>
    </row>
    <row r="121" spans="2:17" x14ac:dyDescent="0.25">
      <c r="B121" s="233"/>
      <c r="C121" s="221">
        <v>2024</v>
      </c>
      <c r="D121" s="234">
        <v>56333.333919999997</v>
      </c>
      <c r="E121" s="234">
        <v>1817.7909999999999</v>
      </c>
      <c r="F121" s="235">
        <v>58151.124919999995</v>
      </c>
      <c r="G121" s="234">
        <v>1496.7386000000001</v>
      </c>
      <c r="H121" s="234" t="s">
        <v>45</v>
      </c>
      <c r="I121" s="234" t="s">
        <v>45</v>
      </c>
      <c r="J121" s="234">
        <v>1699.6315896000001</v>
      </c>
      <c r="K121" s="234">
        <v>2832.7193160000002</v>
      </c>
      <c r="L121" s="234">
        <v>52122.035414399994</v>
      </c>
      <c r="M121" s="235">
        <f t="shared" si="13"/>
        <v>58151.124919999995</v>
      </c>
      <c r="N121" s="236">
        <v>1.5303499353884</v>
      </c>
      <c r="O121" s="236">
        <v>4.1927395490093158</v>
      </c>
      <c r="P121" s="236">
        <v>99.433314133548976</v>
      </c>
      <c r="Q121" s="241">
        <v>3.2085618044339981</v>
      </c>
    </row>
    <row r="122" spans="2:17" ht="9" customHeight="1" x14ac:dyDescent="0.25">
      <c r="B122" s="233"/>
      <c r="C122" s="221"/>
      <c r="D122" s="234"/>
      <c r="E122" s="234"/>
      <c r="F122" s="235"/>
      <c r="G122" s="234"/>
      <c r="H122" s="234"/>
      <c r="I122" s="234"/>
      <c r="J122" s="234"/>
      <c r="K122" s="234"/>
      <c r="L122" s="234"/>
      <c r="M122" s="235"/>
      <c r="N122" s="236"/>
      <c r="O122" s="236"/>
      <c r="P122" s="236"/>
      <c r="Q122" s="241"/>
    </row>
    <row r="123" spans="2:17" x14ac:dyDescent="0.25">
      <c r="B123" s="233" t="s">
        <v>49</v>
      </c>
      <c r="C123" s="221">
        <v>2020</v>
      </c>
      <c r="D123" s="234">
        <v>157053.99720000001</v>
      </c>
      <c r="E123" s="234">
        <v>7394.0796300000002</v>
      </c>
      <c r="F123" s="235">
        <v>164448.07683000001</v>
      </c>
      <c r="G123" s="234">
        <v>45324.292669999988</v>
      </c>
      <c r="H123" s="234" t="s">
        <v>45</v>
      </c>
      <c r="I123" s="616">
        <v>7147.4270495999999</v>
      </c>
      <c r="J123" s="616"/>
      <c r="K123" s="234" t="s">
        <v>45</v>
      </c>
      <c r="L123" s="234">
        <v>111976.35711040001</v>
      </c>
      <c r="M123" s="235">
        <f t="shared" si="13"/>
        <v>164448.07683000001</v>
      </c>
      <c r="N123" s="236">
        <v>3.4510132976940984</v>
      </c>
      <c r="O123" s="236">
        <v>9.4548309525865708</v>
      </c>
      <c r="P123" s="236">
        <v>131.84100749272233</v>
      </c>
      <c r="Q123" s="241">
        <v>6.2070556960050149</v>
      </c>
    </row>
    <row r="124" spans="2:17" x14ac:dyDescent="0.25">
      <c r="B124" s="238" t="s">
        <v>57</v>
      </c>
      <c r="C124" s="221">
        <v>2021</v>
      </c>
      <c r="D124" s="234">
        <v>153324.21475999997</v>
      </c>
      <c r="E124" s="234">
        <v>6868.6285799999987</v>
      </c>
      <c r="F124" s="235">
        <v>160192.84333999996</v>
      </c>
      <c r="G124" s="234">
        <v>43067.911869999996</v>
      </c>
      <c r="H124" s="234" t="s">
        <v>45</v>
      </c>
      <c r="I124" s="616">
        <v>7027.4958882000001</v>
      </c>
      <c r="J124" s="616"/>
      <c r="K124" s="234" t="s">
        <v>45</v>
      </c>
      <c r="L124" s="234">
        <v>110097.43558179997</v>
      </c>
      <c r="M124" s="235">
        <f t="shared" si="13"/>
        <v>160192.84333999996</v>
      </c>
      <c r="N124" s="236">
        <v>3.3796800974414234</v>
      </c>
      <c r="O124" s="236">
        <v>9.259397527236775</v>
      </c>
      <c r="P124" s="236">
        <v>130.90655664483526</v>
      </c>
      <c r="Q124" s="241">
        <v>5.8643608101143769</v>
      </c>
    </row>
    <row r="125" spans="2:17" x14ac:dyDescent="0.25">
      <c r="B125" s="233"/>
      <c r="C125" s="221">
        <v>2022</v>
      </c>
      <c r="D125" s="234">
        <v>151464.47416000001</v>
      </c>
      <c r="E125" s="234">
        <v>7905.3527299999996</v>
      </c>
      <c r="F125" s="235">
        <v>159369.82689000003</v>
      </c>
      <c r="G125" s="234">
        <v>40721.07071</v>
      </c>
      <c r="H125" s="234" t="s">
        <v>45</v>
      </c>
      <c r="I125" s="616">
        <v>7118.9253707999997</v>
      </c>
      <c r="J125" s="616"/>
      <c r="K125" s="234" t="s">
        <v>45</v>
      </c>
      <c r="L125" s="234">
        <v>111529.83080920002</v>
      </c>
      <c r="M125" s="235">
        <f t="shared" si="13"/>
        <v>159369.82689000003</v>
      </c>
      <c r="N125" s="236">
        <v>3.4108755136872566</v>
      </c>
      <c r="O125" s="236">
        <v>9.3448644210609757</v>
      </c>
      <c r="P125" s="236">
        <v>127.65786935871104</v>
      </c>
      <c r="Q125" s="241">
        <v>6.6628197248076688</v>
      </c>
    </row>
    <row r="126" spans="2:17" x14ac:dyDescent="0.25">
      <c r="B126" s="233"/>
      <c r="C126" s="221">
        <v>2023</v>
      </c>
      <c r="D126" s="234">
        <v>150243.3299550933</v>
      </c>
      <c r="E126" s="234">
        <v>10907.814537999999</v>
      </c>
      <c r="F126" s="235">
        <v>161151.14449309331</v>
      </c>
      <c r="G126" s="234">
        <v>44078.495190000016</v>
      </c>
      <c r="H126" s="234" t="s">
        <v>45</v>
      </c>
      <c r="I126" s="616">
        <v>7024.3589581856004</v>
      </c>
      <c r="J126" s="616"/>
      <c r="K126" s="234" t="s">
        <v>45</v>
      </c>
      <c r="L126" s="234">
        <v>110048.2903449077</v>
      </c>
      <c r="M126" s="235">
        <f t="shared" si="13"/>
        <v>161151.14449309331</v>
      </c>
      <c r="N126" s="236">
        <v>3.2946814346803972</v>
      </c>
      <c r="O126" s="236">
        <v>9.0265244785764303</v>
      </c>
      <c r="P126" s="236">
        <v>128.33341591691783</v>
      </c>
      <c r="Q126" s="241">
        <v>9.317133081835701</v>
      </c>
    </row>
    <row r="127" spans="2:17" x14ac:dyDescent="0.25">
      <c r="B127" s="233"/>
      <c r="C127" s="221">
        <v>2024</v>
      </c>
      <c r="D127" s="234">
        <v>167611.08259000001</v>
      </c>
      <c r="E127" s="234">
        <v>16937.211701200002</v>
      </c>
      <c r="F127" s="235">
        <v>184548.2942912</v>
      </c>
      <c r="G127" s="234">
        <v>48444.761889999994</v>
      </c>
      <c r="H127" s="234" t="s">
        <v>45</v>
      </c>
      <c r="I127" s="616">
        <v>8166.2119440719998</v>
      </c>
      <c r="J127" s="616"/>
      <c r="K127" s="234" t="s">
        <v>45</v>
      </c>
      <c r="L127" s="234">
        <v>127937.32045712801</v>
      </c>
      <c r="M127" s="235">
        <f t="shared" si="13"/>
        <v>184548.2942912</v>
      </c>
      <c r="N127" s="236">
        <v>3.7563550336953915</v>
      </c>
      <c r="O127" s="236">
        <v>10.291383653959976</v>
      </c>
      <c r="P127" s="236">
        <v>123.14969320261537</v>
      </c>
      <c r="Q127" s="241">
        <v>12.444358645500275</v>
      </c>
    </row>
    <row r="128" spans="2:17" ht="9" customHeight="1" thickBot="1" x14ac:dyDescent="0.3">
      <c r="B128" s="253"/>
      <c r="C128" s="254"/>
      <c r="D128" s="254"/>
      <c r="E128" s="254"/>
      <c r="F128" s="271"/>
      <c r="G128" s="254"/>
      <c r="H128" s="254"/>
      <c r="I128" s="254"/>
      <c r="J128" s="254"/>
      <c r="K128" s="254"/>
      <c r="L128" s="254"/>
      <c r="M128" s="271"/>
      <c r="N128" s="254"/>
      <c r="O128" s="254"/>
      <c r="P128" s="254"/>
      <c r="Q128" s="254"/>
    </row>
    <row r="129" spans="2:13" ht="9" customHeight="1" x14ac:dyDescent="0.25"/>
    <row r="130" spans="2:13" x14ac:dyDescent="0.25">
      <c r="B130" s="308" t="s">
        <v>475</v>
      </c>
    </row>
    <row r="135" spans="2:13" x14ac:dyDescent="0.25">
      <c r="L135" s="11"/>
      <c r="M135" s="1"/>
    </row>
    <row r="136" spans="2:13" x14ac:dyDescent="0.25">
      <c r="M136" s="1"/>
    </row>
    <row r="137" spans="2:13" x14ac:dyDescent="0.25">
      <c r="E137" s="11"/>
      <c r="K137" s="11"/>
      <c r="M137" s="1"/>
    </row>
    <row r="138" spans="2:13" x14ac:dyDescent="0.25">
      <c r="M138" s="1"/>
    </row>
  </sheetData>
  <mergeCells count="73">
    <mergeCell ref="I127:J127"/>
    <mergeCell ref="P105:P106"/>
    <mergeCell ref="Q105:Q106"/>
    <mergeCell ref="I111:J111"/>
    <mergeCell ref="I112:J112"/>
    <mergeCell ref="I113:J113"/>
    <mergeCell ref="I114:J114"/>
    <mergeCell ref="I115:J115"/>
    <mergeCell ref="I123:J123"/>
    <mergeCell ref="I124:J124"/>
    <mergeCell ref="I125:J125"/>
    <mergeCell ref="I126:J126"/>
    <mergeCell ref="N103:O103"/>
    <mergeCell ref="P103:P104"/>
    <mergeCell ref="Q103:Q104"/>
    <mergeCell ref="D104:F104"/>
    <mergeCell ref="G104:M104"/>
    <mergeCell ref="N104:O104"/>
    <mergeCell ref="I93:J93"/>
    <mergeCell ref="I94:J94"/>
    <mergeCell ref="I95:J95"/>
    <mergeCell ref="I96:J96"/>
    <mergeCell ref="B103:B109"/>
    <mergeCell ref="D103:F103"/>
    <mergeCell ref="G103:M103"/>
    <mergeCell ref="I92:J92"/>
    <mergeCell ref="I78:J78"/>
    <mergeCell ref="I80:J80"/>
    <mergeCell ref="I81:J81"/>
    <mergeCell ref="I82:J82"/>
    <mergeCell ref="I83:J83"/>
    <mergeCell ref="I84:J84"/>
    <mergeCell ref="I86:J86"/>
    <mergeCell ref="I87:J87"/>
    <mergeCell ref="I88:J88"/>
    <mergeCell ref="I89:J89"/>
    <mergeCell ref="I90:J90"/>
    <mergeCell ref="I77:J77"/>
    <mergeCell ref="N54:O54"/>
    <mergeCell ref="P54:P55"/>
    <mergeCell ref="Q54:Q55"/>
    <mergeCell ref="D55:F55"/>
    <mergeCell ref="G55:M55"/>
    <mergeCell ref="N55:O55"/>
    <mergeCell ref="P56:P57"/>
    <mergeCell ref="Q56:Q57"/>
    <mergeCell ref="I74:J74"/>
    <mergeCell ref="I75:J75"/>
    <mergeCell ref="I76:J76"/>
    <mergeCell ref="Q5:Q6"/>
    <mergeCell ref="D6:F6"/>
    <mergeCell ref="I25:J25"/>
    <mergeCell ref="I26:J26"/>
    <mergeCell ref="I27:J27"/>
    <mergeCell ref="Q7:Q8"/>
    <mergeCell ref="I19:J19"/>
    <mergeCell ref="I20:J20"/>
    <mergeCell ref="I21:J21"/>
    <mergeCell ref="I22:J22"/>
    <mergeCell ref="G6:M6"/>
    <mergeCell ref="N6:O6"/>
    <mergeCell ref="P7:P8"/>
    <mergeCell ref="N5:O5"/>
    <mergeCell ref="P5:P6"/>
    <mergeCell ref="B54:B60"/>
    <mergeCell ref="D54:F54"/>
    <mergeCell ref="G54:M54"/>
    <mergeCell ref="I23:J23"/>
    <mergeCell ref="B5:B11"/>
    <mergeCell ref="D5:F5"/>
    <mergeCell ref="G5:M5"/>
    <mergeCell ref="I28:J28"/>
    <mergeCell ref="I29:J29"/>
  </mergeCells>
  <printOptions horizontalCentered="1"/>
  <pageMargins left="0.23622047244094491" right="0.23622047244094491" top="0.55118110236220474" bottom="0" header="0.31496062992125984" footer="0.31496062992125984"/>
  <pageSetup paperSize="9" scale="64" fitToWidth="0" fitToHeight="0" orientation="landscape" r:id="rId1"/>
  <rowBreaks count="2" manualBreakCount="2">
    <brk id="48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B62F-CAE6-4248-9E77-22B7C6DAA174}">
  <sheetPr>
    <tabColor rgb="FFFFC000"/>
    <pageSetUpPr fitToPage="1"/>
  </sheetPr>
  <dimension ref="B1:Y75"/>
  <sheetViews>
    <sheetView showGridLines="0" topLeftCell="A50" zoomScaleNormal="100" zoomScaleSheetLayoutView="110" workbookViewId="0">
      <selection activeCell="G29" sqref="G29"/>
    </sheetView>
  </sheetViews>
  <sheetFormatPr defaultColWidth="9.140625" defaultRowHeight="16.5" x14ac:dyDescent="0.25"/>
  <cols>
    <col min="1" max="1" width="1.5703125" style="127" customWidth="1"/>
    <col min="2" max="2" width="15.42578125" style="126" bestFit="1" customWidth="1"/>
    <col min="3" max="3" width="7" style="127" bestFit="1" customWidth="1"/>
    <col min="4" max="4" width="14.7109375" style="127" bestFit="1" customWidth="1"/>
    <col min="5" max="5" width="11.85546875" style="127" bestFit="1" customWidth="1"/>
    <col min="6" max="6" width="14.28515625" style="128" customWidth="1"/>
    <col min="7" max="7" width="11.85546875" style="127" bestFit="1" customWidth="1"/>
    <col min="8" max="8" width="12.140625" style="127" bestFit="1" customWidth="1"/>
    <col min="9" max="10" width="11.7109375" style="127" bestFit="1" customWidth="1"/>
    <col min="11" max="11" width="13.28515625" style="127" bestFit="1" customWidth="1"/>
    <col min="12" max="12" width="13.7109375" style="127" bestFit="1" customWidth="1"/>
    <col min="13" max="13" width="14.710937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2:17" ht="9" customHeight="1" x14ac:dyDescent="0.25"/>
    <row r="2" spans="2:17" x14ac:dyDescent="0.25">
      <c r="B2" s="126" t="s">
        <v>494</v>
      </c>
    </row>
    <row r="3" spans="2:17" x14ac:dyDescent="0.25">
      <c r="B3" s="343" t="s">
        <v>495</v>
      </c>
    </row>
    <row r="4" spans="2:17" ht="17.25" thickBot="1" x14ac:dyDescent="0.3"/>
    <row r="5" spans="2:17" ht="30" customHeight="1" x14ac:dyDescent="0.2">
      <c r="B5" s="627" t="s">
        <v>44</v>
      </c>
      <c r="C5" s="357"/>
      <c r="D5" s="625" t="s">
        <v>19</v>
      </c>
      <c r="E5" s="625"/>
      <c r="F5" s="625"/>
      <c r="G5" s="625" t="s">
        <v>20</v>
      </c>
      <c r="H5" s="625"/>
      <c r="I5" s="625"/>
      <c r="J5" s="625"/>
      <c r="K5" s="625"/>
      <c r="L5" s="625"/>
      <c r="M5" s="625"/>
      <c r="N5" s="625" t="s">
        <v>24</v>
      </c>
      <c r="O5" s="625"/>
      <c r="P5" s="623" t="s">
        <v>30</v>
      </c>
      <c r="Q5" s="623" t="s">
        <v>32</v>
      </c>
    </row>
    <row r="6" spans="2:17" ht="30" customHeight="1" thickBot="1" x14ac:dyDescent="0.3">
      <c r="B6" s="628"/>
      <c r="C6" s="325"/>
      <c r="D6" s="626" t="s">
        <v>18</v>
      </c>
      <c r="E6" s="626"/>
      <c r="F6" s="626"/>
      <c r="G6" s="626" t="s">
        <v>21</v>
      </c>
      <c r="H6" s="626"/>
      <c r="I6" s="626"/>
      <c r="J6" s="626"/>
      <c r="K6" s="626"/>
      <c r="L6" s="626"/>
      <c r="M6" s="626"/>
      <c r="N6" s="626" t="s">
        <v>25</v>
      </c>
      <c r="O6" s="626"/>
      <c r="P6" s="624"/>
      <c r="Q6" s="624"/>
    </row>
    <row r="7" spans="2:17" ht="30" customHeight="1" x14ac:dyDescent="0.25">
      <c r="B7" s="628"/>
      <c r="C7" s="325" t="s">
        <v>42</v>
      </c>
      <c r="D7" s="358" t="s">
        <v>0</v>
      </c>
      <c r="E7" s="358" t="s">
        <v>2</v>
      </c>
      <c r="F7" s="472" t="s">
        <v>16</v>
      </c>
      <c r="G7" s="358" t="s">
        <v>4</v>
      </c>
      <c r="H7" s="358" t="s">
        <v>139</v>
      </c>
      <c r="I7" s="358" t="s">
        <v>8</v>
      </c>
      <c r="J7" s="358" t="s">
        <v>10</v>
      </c>
      <c r="K7" s="358" t="s">
        <v>12</v>
      </c>
      <c r="L7" s="358" t="s">
        <v>14</v>
      </c>
      <c r="M7" s="472" t="s">
        <v>22</v>
      </c>
      <c r="N7" s="358" t="s">
        <v>26</v>
      </c>
      <c r="O7" s="358" t="s">
        <v>28</v>
      </c>
      <c r="P7" s="622" t="s">
        <v>31</v>
      </c>
      <c r="Q7" s="622" t="s">
        <v>33</v>
      </c>
    </row>
    <row r="8" spans="2:17" ht="30" customHeight="1" x14ac:dyDescent="0.25">
      <c r="B8" s="628"/>
      <c r="C8" s="359" t="s">
        <v>43</v>
      </c>
      <c r="D8" s="360" t="s">
        <v>1</v>
      </c>
      <c r="E8" s="360" t="s">
        <v>3</v>
      </c>
      <c r="F8" s="480" t="s">
        <v>17</v>
      </c>
      <c r="G8" s="360" t="s">
        <v>5</v>
      </c>
      <c r="H8" s="360" t="s">
        <v>140</v>
      </c>
      <c r="I8" s="360" t="s">
        <v>9</v>
      </c>
      <c r="J8" s="360" t="s">
        <v>11</v>
      </c>
      <c r="K8" s="360" t="s">
        <v>13</v>
      </c>
      <c r="L8" s="360" t="s">
        <v>15</v>
      </c>
      <c r="M8" s="480" t="s">
        <v>23</v>
      </c>
      <c r="N8" s="360" t="s">
        <v>27</v>
      </c>
      <c r="O8" s="360" t="s">
        <v>29</v>
      </c>
      <c r="P8" s="622"/>
      <c r="Q8" s="622"/>
    </row>
    <row r="9" spans="2:17" ht="7.5" customHeight="1" x14ac:dyDescent="0.25">
      <c r="B9" s="628"/>
      <c r="C9" s="361"/>
      <c r="D9" s="362"/>
      <c r="E9" s="362"/>
      <c r="F9" s="473"/>
      <c r="G9" s="362"/>
      <c r="H9" s="362"/>
      <c r="I9" s="362"/>
      <c r="J9" s="362"/>
      <c r="K9" s="362"/>
      <c r="L9" s="362"/>
      <c r="M9" s="473"/>
      <c r="N9" s="362"/>
      <c r="O9" s="362"/>
      <c r="P9" s="473"/>
      <c r="Q9" s="473"/>
    </row>
    <row r="10" spans="2:17" s="143" customFormat="1" ht="13.5" x14ac:dyDescent="0.25">
      <c r="B10" s="628"/>
      <c r="C10" s="364"/>
      <c r="D10" s="365" t="s">
        <v>35</v>
      </c>
      <c r="E10" s="365" t="s">
        <v>35</v>
      </c>
      <c r="F10" s="366" t="s">
        <v>35</v>
      </c>
      <c r="G10" s="365" t="s">
        <v>35</v>
      </c>
      <c r="H10" s="365" t="s">
        <v>35</v>
      </c>
      <c r="I10" s="365" t="s">
        <v>35</v>
      </c>
      <c r="J10" s="365" t="s">
        <v>35</v>
      </c>
      <c r="K10" s="365" t="s">
        <v>35</v>
      </c>
      <c r="L10" s="365" t="s">
        <v>35</v>
      </c>
      <c r="M10" s="366" t="s">
        <v>35</v>
      </c>
      <c r="N10" s="364" t="s">
        <v>34</v>
      </c>
      <c r="O10" s="364" t="s">
        <v>291</v>
      </c>
      <c r="P10" s="364" t="s">
        <v>40</v>
      </c>
      <c r="Q10" s="364" t="s">
        <v>40</v>
      </c>
    </row>
    <row r="11" spans="2:17" s="143" customFormat="1" ht="14.25" thickBot="1" x14ac:dyDescent="0.3">
      <c r="B11" s="629"/>
      <c r="C11" s="367"/>
      <c r="D11" s="368" t="s">
        <v>36</v>
      </c>
      <c r="E11" s="368" t="s">
        <v>36</v>
      </c>
      <c r="F11" s="369" t="s">
        <v>36</v>
      </c>
      <c r="G11" s="368" t="s">
        <v>36</v>
      </c>
      <c r="H11" s="368" t="s">
        <v>36</v>
      </c>
      <c r="I11" s="368" t="s">
        <v>36</v>
      </c>
      <c r="J11" s="368" t="s">
        <v>36</v>
      </c>
      <c r="K11" s="368" t="s">
        <v>36</v>
      </c>
      <c r="L11" s="368" t="s">
        <v>36</v>
      </c>
      <c r="M11" s="369" t="s">
        <v>36</v>
      </c>
      <c r="N11" s="368" t="s">
        <v>37</v>
      </c>
      <c r="O11" s="368" t="s">
        <v>39</v>
      </c>
      <c r="P11" s="368" t="s">
        <v>41</v>
      </c>
      <c r="Q11" s="368" t="s">
        <v>41</v>
      </c>
    </row>
    <row r="12" spans="2:17" s="149" customFormat="1" ht="9" customHeight="1" x14ac:dyDescent="0.25">
      <c r="B12" s="481"/>
      <c r="C12" s="332"/>
      <c r="D12" s="332"/>
      <c r="E12" s="332"/>
      <c r="F12" s="481"/>
      <c r="G12" s="332"/>
      <c r="H12" s="332"/>
      <c r="I12" s="332"/>
      <c r="J12" s="332"/>
      <c r="K12" s="332"/>
      <c r="L12" s="332"/>
      <c r="M12" s="481"/>
      <c r="N12" s="332"/>
      <c r="O12" s="332"/>
      <c r="P12" s="481"/>
      <c r="Q12" s="332"/>
    </row>
    <row r="13" spans="2:17" x14ac:dyDescent="0.25">
      <c r="B13" s="481" t="s">
        <v>292</v>
      </c>
      <c r="C13" s="325">
        <v>2020</v>
      </c>
      <c r="D13" s="326">
        <v>1628609.3330000001</v>
      </c>
      <c r="E13" s="326">
        <v>68243.939430000013</v>
      </c>
      <c r="F13" s="327">
        <v>1696853.2724300001</v>
      </c>
      <c r="G13" s="326">
        <v>95107.327170000004</v>
      </c>
      <c r="H13" s="326" t="s">
        <v>141</v>
      </c>
      <c r="I13" s="326" t="s">
        <v>45</v>
      </c>
      <c r="J13" s="326" t="s">
        <v>45</v>
      </c>
      <c r="K13" s="326">
        <v>81496.390172489031</v>
      </c>
      <c r="L13" s="326">
        <v>1520249.5550875112</v>
      </c>
      <c r="M13" s="327">
        <f t="shared" ref="M13:M17" si="0">F13</f>
        <v>1696853.2724300001</v>
      </c>
      <c r="N13" s="328">
        <v>46.852760402340934</v>
      </c>
      <c r="O13" s="328">
        <v>128.3637271297012</v>
      </c>
      <c r="P13" s="328">
        <v>101.67713162124718</v>
      </c>
      <c r="Q13" s="329">
        <v>4.2605969836822313</v>
      </c>
    </row>
    <row r="14" spans="2:17" x14ac:dyDescent="0.25">
      <c r="B14" s="336" t="s">
        <v>293</v>
      </c>
      <c r="C14" s="325">
        <v>2021</v>
      </c>
      <c r="D14" s="326">
        <v>1583219.4990000001</v>
      </c>
      <c r="E14" s="326">
        <v>96183.5</v>
      </c>
      <c r="F14" s="327">
        <v>1679402.9990000001</v>
      </c>
      <c r="G14" s="326">
        <v>99583.4</v>
      </c>
      <c r="H14" s="326" t="s">
        <v>141</v>
      </c>
      <c r="I14" s="326" t="s">
        <v>45</v>
      </c>
      <c r="J14" s="326" t="s">
        <v>45</v>
      </c>
      <c r="K14" s="326">
        <v>80380.783746170287</v>
      </c>
      <c r="L14" s="326">
        <v>1499438.8152538298</v>
      </c>
      <c r="M14" s="327">
        <f t="shared" si="0"/>
        <v>1679402.9990000001</v>
      </c>
      <c r="N14" s="328">
        <v>46.02853367533146</v>
      </c>
      <c r="O14" s="328">
        <v>126.10557171323688</v>
      </c>
      <c r="P14" s="328">
        <v>100.2152081163034</v>
      </c>
      <c r="Q14" s="329">
        <v>6.0882584353860763</v>
      </c>
    </row>
    <row r="15" spans="2:17" x14ac:dyDescent="0.25">
      <c r="B15" s="336" t="s">
        <v>294</v>
      </c>
      <c r="C15" s="325">
        <v>2022</v>
      </c>
      <c r="D15" s="326">
        <v>1543425.324</v>
      </c>
      <c r="E15" s="326">
        <v>171900.16704425999</v>
      </c>
      <c r="F15" s="327">
        <v>1715325.4910442601</v>
      </c>
      <c r="G15" s="326">
        <v>64655.739000000001</v>
      </c>
      <c r="H15" s="326" t="s">
        <v>141</v>
      </c>
      <c r="I15" s="326" t="s">
        <v>45</v>
      </c>
      <c r="J15" s="326" t="s">
        <v>45</v>
      </c>
      <c r="K15" s="326">
        <v>83985.619914704061</v>
      </c>
      <c r="L15" s="326">
        <v>1566684.132129556</v>
      </c>
      <c r="M15" s="327">
        <f t="shared" si="0"/>
        <v>1715325.4910442601</v>
      </c>
      <c r="N15" s="328">
        <v>47.913320635309972</v>
      </c>
      <c r="O15" s="328">
        <v>131.26937160358898</v>
      </c>
      <c r="P15" s="328">
        <v>93.502974903887107</v>
      </c>
      <c r="Q15" s="329">
        <v>10.41396480618679</v>
      </c>
    </row>
    <row r="16" spans="2:17" x14ac:dyDescent="0.25">
      <c r="B16" s="481"/>
      <c r="C16" s="325">
        <v>2023</v>
      </c>
      <c r="D16" s="326">
        <v>1564606.1846</v>
      </c>
      <c r="E16" s="326">
        <v>237420.97265800001</v>
      </c>
      <c r="F16" s="327">
        <v>1802027.157258</v>
      </c>
      <c r="G16" s="326">
        <v>67510.380115000007</v>
      </c>
      <c r="H16" s="326" t="s">
        <v>141</v>
      </c>
      <c r="I16" s="326" t="s">
        <v>45</v>
      </c>
      <c r="J16" s="326" t="s">
        <v>45</v>
      </c>
      <c r="K16" s="326">
        <v>88251.73333454493</v>
      </c>
      <c r="L16" s="326">
        <v>1646265.0438084551</v>
      </c>
      <c r="M16" s="327">
        <f t="shared" si="0"/>
        <v>1802027.157258</v>
      </c>
      <c r="N16" s="328">
        <v>49.286716398770572</v>
      </c>
      <c r="O16" s="328">
        <v>135.0320997226591</v>
      </c>
      <c r="P16" s="328">
        <v>90.204153987898167</v>
      </c>
      <c r="Q16" s="329">
        <v>13.688018230014858</v>
      </c>
    </row>
    <row r="17" spans="2:17" x14ac:dyDescent="0.25">
      <c r="B17" s="481"/>
      <c r="C17" s="325">
        <v>2024</v>
      </c>
      <c r="D17" s="326">
        <v>1830579.83</v>
      </c>
      <c r="E17" s="326">
        <v>217173.76860000001</v>
      </c>
      <c r="F17" s="327">
        <v>2047753.5986000001</v>
      </c>
      <c r="G17" s="326">
        <v>76714.656140000006</v>
      </c>
      <c r="H17" s="326" t="s">
        <v>141</v>
      </c>
      <c r="I17" s="326" t="s">
        <v>45</v>
      </c>
      <c r="J17" s="326" t="s">
        <v>45</v>
      </c>
      <c r="K17" s="326">
        <v>100285.9156130506</v>
      </c>
      <c r="L17" s="326">
        <v>1870753.0268469495</v>
      </c>
      <c r="M17" s="327">
        <f t="shared" si="0"/>
        <v>2047753.5986000001</v>
      </c>
      <c r="N17" s="328">
        <v>54.937963498490532</v>
      </c>
      <c r="O17" s="328">
        <v>150.51496848901516</v>
      </c>
      <c r="P17" s="328">
        <v>92.873854015045652</v>
      </c>
      <c r="Q17" s="329">
        <v>11.018238347384012</v>
      </c>
    </row>
    <row r="18" spans="2:17" ht="9" customHeight="1" x14ac:dyDescent="0.25">
      <c r="B18" s="481"/>
      <c r="C18" s="325"/>
      <c r="D18" s="326"/>
      <c r="E18" s="326"/>
      <c r="F18" s="327"/>
      <c r="G18" s="326"/>
      <c r="H18" s="326"/>
      <c r="I18" s="326"/>
      <c r="J18" s="326"/>
      <c r="K18" s="326"/>
      <c r="L18" s="326"/>
      <c r="M18" s="327"/>
      <c r="N18" s="328"/>
      <c r="O18" s="328"/>
      <c r="P18" s="328"/>
      <c r="Q18" s="329"/>
    </row>
    <row r="19" spans="2:17" x14ac:dyDescent="0.25">
      <c r="B19" s="481" t="s">
        <v>290</v>
      </c>
      <c r="C19" s="325">
        <v>2020</v>
      </c>
      <c r="D19" s="326">
        <v>220586.3517</v>
      </c>
      <c r="E19" s="326">
        <v>13439.26612</v>
      </c>
      <c r="F19" s="327">
        <v>234025.61781999998</v>
      </c>
      <c r="G19" s="326">
        <v>1589.4731199999999</v>
      </c>
      <c r="H19" s="326" t="s">
        <v>141</v>
      </c>
      <c r="I19" s="326" t="s">
        <v>45</v>
      </c>
      <c r="J19" s="326" t="s">
        <v>45</v>
      </c>
      <c r="K19" s="326">
        <v>5056.3501306921926</v>
      </c>
      <c r="L19" s="326">
        <v>227379.79456930779</v>
      </c>
      <c r="M19" s="327">
        <f t="shared" ref="M19:M22" si="1">F19</f>
        <v>234025.61781999998</v>
      </c>
      <c r="N19" s="328">
        <v>19.199030716520756</v>
      </c>
      <c r="O19" s="328">
        <v>52.600084154851388</v>
      </c>
      <c r="P19" s="328">
        <v>94.901914667663149</v>
      </c>
      <c r="Q19" s="329">
        <v>5.7819174971025937</v>
      </c>
    </row>
    <row r="20" spans="2:17" x14ac:dyDescent="0.25">
      <c r="B20" s="336" t="s">
        <v>132</v>
      </c>
      <c r="C20" s="325">
        <v>2021</v>
      </c>
      <c r="D20" s="326">
        <v>197371.58499999999</v>
      </c>
      <c r="E20" s="326">
        <v>14939.382760000002</v>
      </c>
      <c r="F20" s="327">
        <v>212310.96776000003</v>
      </c>
      <c r="G20" s="326">
        <v>1054.36232</v>
      </c>
      <c r="H20" s="326" t="s">
        <v>141</v>
      </c>
      <c r="I20" s="326" t="s">
        <v>45</v>
      </c>
      <c r="J20" s="326" t="s">
        <v>45</v>
      </c>
      <c r="K20" s="326">
        <v>4595.6164257706914</v>
      </c>
      <c r="L20" s="326">
        <v>206660.98901422933</v>
      </c>
      <c r="M20" s="327">
        <f t="shared" si="1"/>
        <v>212310.96776000003</v>
      </c>
      <c r="N20" s="328">
        <v>17.38057059798798</v>
      </c>
      <c r="O20" s="328">
        <v>47.618001638323229</v>
      </c>
      <c r="P20" s="328">
        <v>93.427414776988911</v>
      </c>
      <c r="Q20" s="329">
        <v>7.0716760406355244</v>
      </c>
    </row>
    <row r="21" spans="2:17" x14ac:dyDescent="0.25">
      <c r="B21" s="481"/>
      <c r="C21" s="325">
        <v>2022</v>
      </c>
      <c r="D21" s="326">
        <v>181853.231</v>
      </c>
      <c r="E21" s="326">
        <v>33516.788811792001</v>
      </c>
      <c r="F21" s="327">
        <v>215370.01981179198</v>
      </c>
      <c r="G21" s="326">
        <v>470.33684799999997</v>
      </c>
      <c r="H21" s="326" t="s">
        <v>141</v>
      </c>
      <c r="I21" s="326" t="s">
        <v>45</v>
      </c>
      <c r="J21" s="326" t="s">
        <v>45</v>
      </c>
      <c r="K21" s="326">
        <v>4674.8669035194189</v>
      </c>
      <c r="L21" s="326">
        <v>210224.81606027257</v>
      </c>
      <c r="M21" s="327">
        <f t="shared" si="1"/>
        <v>215370.01981179198</v>
      </c>
      <c r="N21" s="328">
        <v>17.614322462180919</v>
      </c>
      <c r="O21" s="328">
        <v>48.258417704605264</v>
      </c>
      <c r="P21" s="328">
        <v>84.62238217012171</v>
      </c>
      <c r="Q21" s="329">
        <v>15.596481274213501</v>
      </c>
    </row>
    <row r="22" spans="2:17" x14ac:dyDescent="0.25">
      <c r="B22" s="481"/>
      <c r="C22" s="325">
        <v>2023</v>
      </c>
      <c r="D22" s="326">
        <v>147419.29999999999</v>
      </c>
      <c r="E22" s="326">
        <v>64771.863431999991</v>
      </c>
      <c r="F22" s="327">
        <v>212191.16343199997</v>
      </c>
      <c r="G22" s="326">
        <v>501.68535400000002</v>
      </c>
      <c r="H22" s="326" t="s">
        <v>141</v>
      </c>
      <c r="I22" s="326" t="s">
        <v>45</v>
      </c>
      <c r="J22" s="326" t="s">
        <v>45</v>
      </c>
      <c r="K22" s="326">
        <v>4605.0330146689003</v>
      </c>
      <c r="L22" s="326">
        <v>207084.44506333108</v>
      </c>
      <c r="M22" s="327">
        <f t="shared" si="1"/>
        <v>212191.16343199997</v>
      </c>
      <c r="N22" s="328">
        <v>16.985750588564873</v>
      </c>
      <c r="O22" s="328">
        <v>46.536302982369513</v>
      </c>
      <c r="P22" s="328">
        <v>69.639408315646776</v>
      </c>
      <c r="Q22" s="329">
        <v>30.597582846386857</v>
      </c>
    </row>
    <row r="23" spans="2:17" x14ac:dyDescent="0.25">
      <c r="B23" s="481"/>
      <c r="C23" s="325">
        <v>2024</v>
      </c>
      <c r="D23" s="326">
        <v>136506.27704999998</v>
      </c>
      <c r="E23" s="326">
        <v>65218.352863000007</v>
      </c>
      <c r="F23" s="327">
        <v>201724.62991299998</v>
      </c>
      <c r="G23" s="326">
        <v>326.447</v>
      </c>
      <c r="H23" s="326" t="s">
        <v>141</v>
      </c>
      <c r="I23" s="326" t="s">
        <v>45</v>
      </c>
      <c r="J23" s="326" t="s">
        <v>45</v>
      </c>
      <c r="K23" s="326">
        <v>4381.1590912750071</v>
      </c>
      <c r="L23" s="326">
        <v>197017.02382172499</v>
      </c>
      <c r="M23" s="327">
        <v>201724.62991299998</v>
      </c>
      <c r="N23" s="328">
        <v>15.851376802156871</v>
      </c>
      <c r="O23" s="328">
        <v>43.42842959495033</v>
      </c>
      <c r="P23" s="328">
        <v>67.779299234774115</v>
      </c>
      <c r="Q23" s="329">
        <v>32.382791105505177</v>
      </c>
    </row>
    <row r="24" spans="2:17" ht="9" customHeight="1" x14ac:dyDescent="0.25">
      <c r="B24" s="481"/>
      <c r="C24" s="325"/>
      <c r="D24" s="326"/>
      <c r="E24" s="326"/>
      <c r="F24" s="327"/>
      <c r="G24" s="326"/>
      <c r="H24" s="326"/>
      <c r="I24" s="326"/>
      <c r="J24" s="326"/>
      <c r="K24" s="326"/>
      <c r="L24" s="326"/>
      <c r="M24" s="327"/>
      <c r="N24" s="328"/>
      <c r="O24" s="328"/>
      <c r="P24" s="328"/>
      <c r="Q24" s="329"/>
    </row>
    <row r="25" spans="2:17" s="89" customFormat="1" x14ac:dyDescent="0.25">
      <c r="B25" s="484" t="s">
        <v>295</v>
      </c>
      <c r="C25" s="485">
        <v>2020</v>
      </c>
      <c r="D25" s="326">
        <v>74160.859599999996</v>
      </c>
      <c r="E25" s="326">
        <v>0.14499999999999999</v>
      </c>
      <c r="F25" s="327">
        <v>74161.0046</v>
      </c>
      <c r="G25" s="326">
        <v>14929.554</v>
      </c>
      <c r="H25" s="326" t="s">
        <v>141</v>
      </c>
      <c r="I25" s="326" t="s">
        <v>45</v>
      </c>
      <c r="J25" s="326" t="s">
        <v>45</v>
      </c>
      <c r="K25" s="326">
        <v>3014.8808355399997</v>
      </c>
      <c r="L25" s="326">
        <v>56216.56976446</v>
      </c>
      <c r="M25" s="327">
        <f t="shared" ref="M25:M29" si="2">F25</f>
        <v>74161.0046</v>
      </c>
      <c r="N25" s="328">
        <v>1.7325454659739146</v>
      </c>
      <c r="O25" s="328">
        <v>4.7466999067778479</v>
      </c>
      <c r="P25" s="328">
        <v>125.20520576276415</v>
      </c>
      <c r="Q25" s="486">
        <v>2.448023786876494E-4</v>
      </c>
    </row>
    <row r="26" spans="2:17" s="89" customFormat="1" x14ac:dyDescent="0.25">
      <c r="B26" s="487" t="s">
        <v>296</v>
      </c>
      <c r="C26" s="485">
        <v>2021</v>
      </c>
      <c r="D26" s="326">
        <v>69762.217000000004</v>
      </c>
      <c r="E26" s="326">
        <v>10.12204</v>
      </c>
      <c r="F26" s="327">
        <v>69772.339040000006</v>
      </c>
      <c r="G26" s="326">
        <v>16360.526400000001</v>
      </c>
      <c r="H26" s="326" t="s">
        <v>141</v>
      </c>
      <c r="I26" s="326" t="s">
        <v>45</v>
      </c>
      <c r="J26" s="326" t="s">
        <v>45</v>
      </c>
      <c r="K26" s="326">
        <v>2718.6612633760001</v>
      </c>
      <c r="L26" s="326">
        <v>50693.151376624002</v>
      </c>
      <c r="M26" s="327">
        <f t="shared" si="2"/>
        <v>69772.339040000006</v>
      </c>
      <c r="N26" s="328">
        <v>1.5561364701984317</v>
      </c>
      <c r="O26" s="328">
        <v>4.2633875895847444</v>
      </c>
      <c r="P26" s="328">
        <v>130.61196306929907</v>
      </c>
      <c r="Q26" s="486">
        <v>1.8950938939712419E-2</v>
      </c>
    </row>
    <row r="27" spans="2:17" s="89" customFormat="1" x14ac:dyDescent="0.25">
      <c r="B27" s="484"/>
      <c r="C27" s="485">
        <v>2022</v>
      </c>
      <c r="D27" s="326">
        <v>68015.832999999999</v>
      </c>
      <c r="E27" s="326">
        <v>109.2</v>
      </c>
      <c r="F27" s="327">
        <v>68125.032999999996</v>
      </c>
      <c r="G27" s="326">
        <v>16163.910400000001</v>
      </c>
      <c r="H27" s="326" t="s">
        <v>141</v>
      </c>
      <c r="I27" s="326" t="s">
        <v>45</v>
      </c>
      <c r="J27" s="326" t="s">
        <v>45</v>
      </c>
      <c r="K27" s="326">
        <v>2644.8197151400004</v>
      </c>
      <c r="L27" s="326">
        <v>49316.301459659997</v>
      </c>
      <c r="M27" s="327">
        <f t="shared" si="2"/>
        <v>68125.032999999996</v>
      </c>
      <c r="N27" s="328">
        <v>1.5082221846291703</v>
      </c>
      <c r="O27" s="328">
        <v>4.1321155743264946</v>
      </c>
      <c r="P27" s="328">
        <v>130.89754338756339</v>
      </c>
      <c r="Q27" s="488">
        <v>0.2101571223559362</v>
      </c>
    </row>
    <row r="28" spans="2:17" s="89" customFormat="1" ht="18" x14ac:dyDescent="0.25">
      <c r="B28" s="484"/>
      <c r="C28" s="485">
        <v>2023</v>
      </c>
      <c r="D28" s="326">
        <v>67335.101600000009</v>
      </c>
      <c r="E28" s="326" t="s">
        <v>496</v>
      </c>
      <c r="F28" s="327">
        <v>67417.528800000015</v>
      </c>
      <c r="G28" s="326" t="s">
        <v>497</v>
      </c>
      <c r="H28" s="326" t="s">
        <v>141</v>
      </c>
      <c r="I28" s="326" t="s">
        <v>45</v>
      </c>
      <c r="J28" s="326" t="s">
        <v>45</v>
      </c>
      <c r="K28" s="326">
        <v>2617.8289670500008</v>
      </c>
      <c r="L28" s="326">
        <v>48812.995532950015</v>
      </c>
      <c r="M28" s="327">
        <f t="shared" si="2"/>
        <v>67417.528800000015</v>
      </c>
      <c r="N28" s="328">
        <v>1.4613881746777122</v>
      </c>
      <c r="O28" s="328">
        <v>4.0038032182951016</v>
      </c>
      <c r="P28" s="328">
        <v>130.92362849442554</v>
      </c>
      <c r="Q28" s="488">
        <v>0.16026808981061536</v>
      </c>
    </row>
    <row r="29" spans="2:17" s="89" customFormat="1" x14ac:dyDescent="0.25">
      <c r="B29" s="484"/>
      <c r="C29" s="485">
        <v>2024</v>
      </c>
      <c r="D29" s="326">
        <v>66399.7984</v>
      </c>
      <c r="E29" s="326">
        <v>25.543800000000001</v>
      </c>
      <c r="F29" s="327">
        <v>66425.342199999999</v>
      </c>
      <c r="G29" s="326">
        <v>15300.8068</v>
      </c>
      <c r="H29" s="326" t="s">
        <v>141</v>
      </c>
      <c r="I29" s="326" t="s">
        <v>45</v>
      </c>
      <c r="J29" s="326" t="s">
        <v>45</v>
      </c>
      <c r="K29" s="326">
        <v>2602.2388518600001</v>
      </c>
      <c r="L29" s="326">
        <v>48522.296548140002</v>
      </c>
      <c r="M29" s="327">
        <f t="shared" si="2"/>
        <v>66425.342199999999</v>
      </c>
      <c r="N29" s="328">
        <v>1.4243645493552528</v>
      </c>
      <c r="O29" s="328">
        <v>3.9023686283705556</v>
      </c>
      <c r="P29" s="328">
        <v>129.87853655878897</v>
      </c>
      <c r="Q29" s="488">
        <v>4.9963877031144618E-2</v>
      </c>
    </row>
    <row r="30" spans="2:17" s="89" customFormat="1" ht="9" customHeight="1" x14ac:dyDescent="0.25">
      <c r="B30" s="484"/>
      <c r="C30" s="485"/>
      <c r="D30" s="326"/>
      <c r="E30" s="326"/>
      <c r="F30" s="327"/>
      <c r="G30" s="326"/>
      <c r="H30" s="326"/>
      <c r="I30" s="326"/>
      <c r="J30" s="326"/>
      <c r="K30" s="326"/>
      <c r="L30" s="326"/>
      <c r="M30" s="327"/>
      <c r="N30" s="328"/>
      <c r="O30" s="328"/>
      <c r="P30" s="328"/>
      <c r="Q30" s="488"/>
    </row>
    <row r="31" spans="2:17" x14ac:dyDescent="0.25">
      <c r="B31" s="481" t="s">
        <v>125</v>
      </c>
      <c r="C31" s="325">
        <v>2020</v>
      </c>
      <c r="D31" s="326">
        <v>3916.76</v>
      </c>
      <c r="E31" s="326">
        <v>37785.938679999992</v>
      </c>
      <c r="F31" s="327">
        <v>41702.698679999994</v>
      </c>
      <c r="G31" s="326">
        <v>9.362309999999999</v>
      </c>
      <c r="H31" s="326" t="s">
        <v>141</v>
      </c>
      <c r="I31" s="326" t="s">
        <v>45</v>
      </c>
      <c r="J31" s="326" t="s">
        <v>45</v>
      </c>
      <c r="K31" s="326" t="s">
        <v>45</v>
      </c>
      <c r="L31" s="326">
        <v>41693.336369999997</v>
      </c>
      <c r="M31" s="327">
        <f t="shared" ref="M31:M35" si="3">F31</f>
        <v>41702.698679999994</v>
      </c>
      <c r="N31" s="328">
        <v>1.2849521269587671</v>
      </c>
      <c r="O31" s="328">
        <v>3.5204167861884033</v>
      </c>
      <c r="P31" s="328">
        <v>9.3942110202969129</v>
      </c>
      <c r="Q31" s="329">
        <v>90.62824415075707</v>
      </c>
    </row>
    <row r="32" spans="2:17" x14ac:dyDescent="0.25">
      <c r="B32" s="481" t="s">
        <v>129</v>
      </c>
      <c r="C32" s="325">
        <v>2021</v>
      </c>
      <c r="D32" s="326">
        <v>3502.4569999999999</v>
      </c>
      <c r="E32" s="326">
        <v>29277.29422</v>
      </c>
      <c r="F32" s="327">
        <v>32779.751219999998</v>
      </c>
      <c r="G32" s="326">
        <v>28.093259999999997</v>
      </c>
      <c r="H32" s="326" t="s">
        <v>141</v>
      </c>
      <c r="I32" s="326" t="s">
        <v>45</v>
      </c>
      <c r="J32" s="326" t="s">
        <v>45</v>
      </c>
      <c r="K32" s="326" t="s">
        <v>45</v>
      </c>
      <c r="L32" s="326">
        <v>32751.657959999997</v>
      </c>
      <c r="M32" s="327">
        <f t="shared" si="3"/>
        <v>32779.751219999998</v>
      </c>
      <c r="N32" s="328">
        <v>1.0053833314162948</v>
      </c>
      <c r="O32" s="328">
        <v>2.7544748805925887</v>
      </c>
      <c r="P32" s="328">
        <v>10.693983810766447</v>
      </c>
      <c r="Q32" s="329">
        <v>89.391792793380773</v>
      </c>
    </row>
    <row r="33" spans="2:17" x14ac:dyDescent="0.25">
      <c r="B33" s="481" t="s">
        <v>130</v>
      </c>
      <c r="C33" s="325">
        <v>2022</v>
      </c>
      <c r="D33" s="326">
        <v>4095.58</v>
      </c>
      <c r="E33" s="326">
        <v>43206.015770000005</v>
      </c>
      <c r="F33" s="327">
        <v>47301.595770000007</v>
      </c>
      <c r="G33" s="326">
        <v>67.302899999999994</v>
      </c>
      <c r="H33" s="326" t="s">
        <v>141</v>
      </c>
      <c r="I33" s="326" t="s">
        <v>45</v>
      </c>
      <c r="J33" s="326" t="s">
        <v>45</v>
      </c>
      <c r="K33" s="326" t="s">
        <v>45</v>
      </c>
      <c r="L33" s="326">
        <v>47234.292870000005</v>
      </c>
      <c r="M33" s="327">
        <f t="shared" si="3"/>
        <v>47301.595770000007</v>
      </c>
      <c r="N33" s="328">
        <v>1.444548886945193</v>
      </c>
      <c r="O33" s="328">
        <v>3.9576681834114877</v>
      </c>
      <c r="P33" s="328">
        <v>8.6707765717420795</v>
      </c>
      <c r="Q33" s="329">
        <v>91.471710794767745</v>
      </c>
    </row>
    <row r="34" spans="2:17" x14ac:dyDescent="0.25">
      <c r="B34" s="336" t="s">
        <v>131</v>
      </c>
      <c r="C34" s="325">
        <v>2023</v>
      </c>
      <c r="D34" s="326">
        <v>4368.3634000000002</v>
      </c>
      <c r="E34" s="326">
        <v>36852.817121700005</v>
      </c>
      <c r="F34" s="327">
        <v>41221.180521700007</v>
      </c>
      <c r="G34" s="326">
        <v>89.326560000000015</v>
      </c>
      <c r="H34" s="326" t="s">
        <v>141</v>
      </c>
      <c r="I34" s="326" t="s">
        <v>45</v>
      </c>
      <c r="J34" s="326" t="s">
        <v>45</v>
      </c>
      <c r="K34" s="326" t="s">
        <v>45</v>
      </c>
      <c r="L34" s="326">
        <v>41131.853961700006</v>
      </c>
      <c r="M34" s="327">
        <f t="shared" si="3"/>
        <v>41221.180521700007</v>
      </c>
      <c r="N34" s="328">
        <v>1.2314262692938704</v>
      </c>
      <c r="O34" s="328">
        <v>3.3737706008051247</v>
      </c>
      <c r="P34" s="328">
        <v>10.620390231054524</v>
      </c>
      <c r="Q34" s="329">
        <v>89.596781015549581</v>
      </c>
    </row>
    <row r="35" spans="2:17" x14ac:dyDescent="0.25">
      <c r="B35" s="481"/>
      <c r="C35" s="325">
        <v>2024</v>
      </c>
      <c r="D35" s="326">
        <v>4269.3779999999997</v>
      </c>
      <c r="E35" s="326">
        <v>46208.40249700001</v>
      </c>
      <c r="F35" s="327">
        <v>50477.780497000007</v>
      </c>
      <c r="G35" s="326">
        <v>313.09750000000003</v>
      </c>
      <c r="H35" s="326" t="s">
        <v>141</v>
      </c>
      <c r="I35" s="326" t="s">
        <v>45</v>
      </c>
      <c r="J35" s="326" t="s">
        <v>45</v>
      </c>
      <c r="K35" s="326" t="s">
        <v>45</v>
      </c>
      <c r="L35" s="326">
        <v>50164.682997000004</v>
      </c>
      <c r="M35" s="327">
        <f t="shared" si="3"/>
        <v>50477.780497000007</v>
      </c>
      <c r="N35" s="328">
        <v>1.47317442968275</v>
      </c>
      <c r="O35" s="328">
        <v>4.0360943278979482</v>
      </c>
      <c r="P35" s="328">
        <v>8.5107245674318754</v>
      </c>
      <c r="Q35" s="329">
        <v>92.113414729967317</v>
      </c>
    </row>
    <row r="36" spans="2:17" ht="9" customHeight="1" x14ac:dyDescent="0.25">
      <c r="B36" s="481"/>
      <c r="C36" s="325"/>
      <c r="D36" s="326"/>
      <c r="E36" s="326"/>
      <c r="F36" s="327"/>
      <c r="G36" s="326"/>
      <c r="H36" s="326"/>
      <c r="I36" s="326"/>
      <c r="J36" s="326"/>
      <c r="K36" s="326"/>
      <c r="L36" s="326"/>
      <c r="M36" s="327"/>
      <c r="N36" s="328"/>
      <c r="O36" s="328"/>
      <c r="P36" s="328"/>
      <c r="Q36" s="329"/>
    </row>
    <row r="37" spans="2:17" s="155" customFormat="1" ht="16.5" customHeight="1" x14ac:dyDescent="0.25">
      <c r="B37" s="324" t="s">
        <v>125</v>
      </c>
      <c r="C37" s="325">
        <v>2020</v>
      </c>
      <c r="D37" s="326">
        <v>41378.813999999998</v>
      </c>
      <c r="E37" s="326">
        <v>153290.62211</v>
      </c>
      <c r="F37" s="327">
        <v>194669.43611000001</v>
      </c>
      <c r="G37" s="326">
        <v>512.68811999999991</v>
      </c>
      <c r="H37" s="326" t="s">
        <v>141</v>
      </c>
      <c r="I37" s="326" t="s">
        <v>45</v>
      </c>
      <c r="J37" s="326" t="s">
        <v>45</v>
      </c>
      <c r="K37" s="326">
        <v>14888.421448514249</v>
      </c>
      <c r="L37" s="326">
        <v>179268.32654148576</v>
      </c>
      <c r="M37" s="327">
        <f t="shared" ref="M37:M41" si="4">F37</f>
        <v>194669.43611000001</v>
      </c>
      <c r="N37" s="328">
        <v>5.524892885558752</v>
      </c>
      <c r="O37" s="328">
        <v>15.136692837147265</v>
      </c>
      <c r="P37" s="328">
        <v>21.312065858319386</v>
      </c>
      <c r="Q37" s="329">
        <v>78.951993014373727</v>
      </c>
    </row>
    <row r="38" spans="2:17" s="155" customFormat="1" x14ac:dyDescent="0.25">
      <c r="B38" s="324" t="s">
        <v>126</v>
      </c>
      <c r="C38" s="325">
        <v>2021</v>
      </c>
      <c r="D38" s="326">
        <v>36800.559999999998</v>
      </c>
      <c r="E38" s="326">
        <v>159188.85461000004</v>
      </c>
      <c r="F38" s="327">
        <v>195989.41461000004</v>
      </c>
      <c r="G38" s="326">
        <v>1015.1012600000001</v>
      </c>
      <c r="H38" s="326" t="s">
        <v>141</v>
      </c>
      <c r="I38" s="326" t="s">
        <v>45</v>
      </c>
      <c r="J38" s="326" t="s">
        <v>45</v>
      </c>
      <c r="K38" s="326">
        <v>14951.114390003018</v>
      </c>
      <c r="L38" s="326">
        <v>180023.19895999701</v>
      </c>
      <c r="M38" s="327">
        <f t="shared" si="4"/>
        <v>195989.41461000004</v>
      </c>
      <c r="N38" s="328">
        <v>5.5262033978148031</v>
      </c>
      <c r="O38" s="328">
        <v>15.140283281684392</v>
      </c>
      <c r="P38" s="328">
        <v>18.874568330413354</v>
      </c>
      <c r="Q38" s="329">
        <v>81.646064999464201</v>
      </c>
    </row>
    <row r="39" spans="2:17" s="155" customFormat="1" x14ac:dyDescent="0.25">
      <c r="B39" s="324" t="s">
        <v>127</v>
      </c>
      <c r="C39" s="325">
        <v>2022</v>
      </c>
      <c r="D39" s="326">
        <v>35934.084999999999</v>
      </c>
      <c r="E39" s="326">
        <v>208867.47197099993</v>
      </c>
      <c r="F39" s="327">
        <v>244801.55697099993</v>
      </c>
      <c r="G39" s="326">
        <v>926.16485399999988</v>
      </c>
      <c r="H39" s="326" t="s">
        <v>141</v>
      </c>
      <c r="I39" s="326" t="s">
        <v>45</v>
      </c>
      <c r="J39" s="326" t="s">
        <v>45</v>
      </c>
      <c r="K39" s="326">
        <v>18700.97051144766</v>
      </c>
      <c r="L39" s="326">
        <v>225174.42160555226</v>
      </c>
      <c r="M39" s="327">
        <f t="shared" si="4"/>
        <v>244801.55697099993</v>
      </c>
      <c r="N39" s="328">
        <v>6.8864259489194319</v>
      </c>
      <c r="O39" s="328">
        <v>18.866920407998442</v>
      </c>
      <c r="P39" s="328">
        <v>14.734608804959098</v>
      </c>
      <c r="Q39" s="329">
        <v>85.645160898724527</v>
      </c>
    </row>
    <row r="40" spans="2:17" s="155" customFormat="1" x14ac:dyDescent="0.25">
      <c r="B40" s="330" t="s">
        <v>128</v>
      </c>
      <c r="C40" s="325">
        <v>2023</v>
      </c>
      <c r="D40" s="326">
        <v>38667.245300000002</v>
      </c>
      <c r="E40" s="326">
        <v>205246.89307299996</v>
      </c>
      <c r="F40" s="327">
        <v>243914.13837299997</v>
      </c>
      <c r="G40" s="326">
        <v>1107.7689330000003</v>
      </c>
      <c r="H40" s="326" t="s">
        <v>141</v>
      </c>
      <c r="I40" s="326" t="s">
        <v>45</v>
      </c>
      <c r="J40" s="326" t="s">
        <v>45</v>
      </c>
      <c r="K40" s="326">
        <v>18618.995198624569</v>
      </c>
      <c r="L40" s="326">
        <v>224187.37424137539</v>
      </c>
      <c r="M40" s="327">
        <f t="shared" si="4"/>
        <v>243914.13837299997</v>
      </c>
      <c r="N40" s="328">
        <v>6.7118351179090761</v>
      </c>
      <c r="O40" s="328">
        <v>18.388589364134454</v>
      </c>
      <c r="P40" s="328">
        <v>15.925136308895343</v>
      </c>
      <c r="Q40" s="329">
        <v>84.531099223786484</v>
      </c>
    </row>
    <row r="41" spans="2:17" s="155" customFormat="1" x14ac:dyDescent="0.25">
      <c r="B41" s="324"/>
      <c r="C41" s="325">
        <v>2024</v>
      </c>
      <c r="D41" s="326">
        <v>42426.317999999999</v>
      </c>
      <c r="E41" s="326">
        <v>210393.85489700001</v>
      </c>
      <c r="F41" s="327">
        <v>252820.17289700001</v>
      </c>
      <c r="G41" s="326">
        <v>837.82511999999997</v>
      </c>
      <c r="H41" s="326" t="s">
        <v>141</v>
      </c>
      <c r="I41" s="326" t="s">
        <v>45</v>
      </c>
      <c r="J41" s="326" t="s">
        <v>45</v>
      </c>
      <c r="K41" s="326">
        <v>19322.631997746947</v>
      </c>
      <c r="L41" s="326">
        <v>232659.71577925308</v>
      </c>
      <c r="M41" s="327">
        <f t="shared" si="4"/>
        <v>252820.17289700001</v>
      </c>
      <c r="N41" s="328">
        <v>6.8324630721527626</v>
      </c>
      <c r="O41" s="328">
        <v>18.719076910007569</v>
      </c>
      <c r="P41" s="328">
        <v>16.837019884244651</v>
      </c>
      <c r="Q41" s="329">
        <v>83.495473692147243</v>
      </c>
    </row>
    <row r="42" spans="2:17" ht="9" customHeight="1" x14ac:dyDescent="0.25">
      <c r="B42" s="481"/>
      <c r="C42" s="332"/>
      <c r="D42" s="326"/>
      <c r="E42" s="326"/>
      <c r="F42" s="327"/>
      <c r="G42" s="326"/>
      <c r="H42" s="326"/>
      <c r="I42" s="326"/>
      <c r="J42" s="326"/>
      <c r="K42" s="326"/>
      <c r="L42" s="326"/>
      <c r="M42" s="327"/>
      <c r="N42" s="328"/>
      <c r="O42" s="328"/>
      <c r="P42" s="328"/>
      <c r="Q42" s="329"/>
    </row>
    <row r="43" spans="2:17" x14ac:dyDescent="0.25">
      <c r="B43" s="481" t="s">
        <v>137</v>
      </c>
      <c r="C43" s="325">
        <v>2020</v>
      </c>
      <c r="D43" s="326">
        <v>41778</v>
      </c>
      <c r="E43" s="326">
        <v>35607.500169999999</v>
      </c>
      <c r="F43" s="327">
        <v>77385.500169999999</v>
      </c>
      <c r="G43" s="326">
        <v>12296.769960000003</v>
      </c>
      <c r="H43" s="326" t="s">
        <v>141</v>
      </c>
      <c r="I43" s="326" t="s">
        <v>45</v>
      </c>
      <c r="J43" s="326" t="s">
        <v>45</v>
      </c>
      <c r="K43" s="326" t="s">
        <v>45</v>
      </c>
      <c r="L43" s="326">
        <v>65088.730209999994</v>
      </c>
      <c r="M43" s="327">
        <f t="shared" ref="M43:M47" si="5">F43</f>
        <v>77385.500169999999</v>
      </c>
      <c r="N43" s="328">
        <v>2.005977683871905</v>
      </c>
      <c r="O43" s="328">
        <v>5.4958292708819316</v>
      </c>
      <c r="P43" s="328">
        <v>64.186226809478271</v>
      </c>
      <c r="Q43" s="329">
        <v>54.706091292789417</v>
      </c>
    </row>
    <row r="44" spans="2:17" x14ac:dyDescent="0.25">
      <c r="B44" s="336" t="s">
        <v>138</v>
      </c>
      <c r="C44" s="325">
        <v>2021</v>
      </c>
      <c r="D44" s="326">
        <v>38729</v>
      </c>
      <c r="E44" s="326">
        <v>42995.036780000002</v>
      </c>
      <c r="F44" s="327">
        <v>81724.036779999995</v>
      </c>
      <c r="G44" s="326">
        <v>13372.841519999998</v>
      </c>
      <c r="H44" s="326" t="s">
        <v>141</v>
      </c>
      <c r="I44" s="326" t="s">
        <v>45</v>
      </c>
      <c r="J44" s="326" t="s">
        <v>45</v>
      </c>
      <c r="K44" s="326" t="s">
        <v>45</v>
      </c>
      <c r="L44" s="326">
        <v>68351.195259999993</v>
      </c>
      <c r="M44" s="327">
        <f t="shared" si="5"/>
        <v>81724.036779999995</v>
      </c>
      <c r="N44" s="328">
        <v>2.098188509440102</v>
      </c>
      <c r="O44" s="328">
        <v>5.7484616696989095</v>
      </c>
      <c r="P44" s="328">
        <v>56.661774315254313</v>
      </c>
      <c r="Q44" s="329">
        <v>62.903123517375057</v>
      </c>
    </row>
    <row r="45" spans="2:17" x14ac:dyDescent="0.25">
      <c r="B45" s="481"/>
      <c r="C45" s="325">
        <v>2022</v>
      </c>
      <c r="D45" s="326">
        <v>38951</v>
      </c>
      <c r="E45" s="326">
        <v>43194.837965999999</v>
      </c>
      <c r="F45" s="327">
        <v>82145.837965999992</v>
      </c>
      <c r="G45" s="326">
        <v>14200.318566</v>
      </c>
      <c r="H45" s="326" t="s">
        <v>141</v>
      </c>
      <c r="I45" s="326" t="s">
        <v>45</v>
      </c>
      <c r="J45" s="326" t="s">
        <v>45</v>
      </c>
      <c r="K45" s="326" t="s">
        <v>45</v>
      </c>
      <c r="L45" s="326">
        <v>67945.51939999999</v>
      </c>
      <c r="M45" s="327">
        <f t="shared" si="5"/>
        <v>82145.837965999992</v>
      </c>
      <c r="N45" s="328">
        <v>2.077952658089258</v>
      </c>
      <c r="O45" s="328">
        <v>5.6930209810664598</v>
      </c>
      <c r="P45" s="328">
        <v>57.326811751475113</v>
      </c>
      <c r="Q45" s="329">
        <v>63.572754093921915</v>
      </c>
    </row>
    <row r="46" spans="2:17" ht="18" x14ac:dyDescent="0.25">
      <c r="B46" s="481"/>
      <c r="C46" s="325">
        <v>2023</v>
      </c>
      <c r="D46" s="326">
        <v>40111.877399999998</v>
      </c>
      <c r="E46" s="326" t="s">
        <v>498</v>
      </c>
      <c r="F46" s="327">
        <v>74091.885003999996</v>
      </c>
      <c r="G46" s="326">
        <v>14071.915199999998</v>
      </c>
      <c r="H46" s="326" t="s">
        <v>141</v>
      </c>
      <c r="I46" s="326" t="s">
        <v>45</v>
      </c>
      <c r="J46" s="326" t="s">
        <v>45</v>
      </c>
      <c r="K46" s="326" t="s">
        <v>45</v>
      </c>
      <c r="L46" s="326">
        <v>60019.969804</v>
      </c>
      <c r="M46" s="327">
        <f t="shared" si="5"/>
        <v>74091.885003999996</v>
      </c>
      <c r="N46" s="328">
        <v>1.7969082445856206</v>
      </c>
      <c r="O46" s="328">
        <v>4.9230362865359467</v>
      </c>
      <c r="P46" s="328">
        <v>66.83088567186644</v>
      </c>
      <c r="Q46" s="329">
        <v>56.614502997859582</v>
      </c>
    </row>
    <row r="47" spans="2:17" x14ac:dyDescent="0.25">
      <c r="B47" s="481"/>
      <c r="C47" s="325">
        <v>2024</v>
      </c>
      <c r="D47" s="326">
        <v>42468.584000000003</v>
      </c>
      <c r="E47" s="326">
        <v>36868.814803999987</v>
      </c>
      <c r="F47" s="327">
        <v>79337.398803999997</v>
      </c>
      <c r="G47" s="326">
        <v>15662.663663000003</v>
      </c>
      <c r="H47" s="326" t="s">
        <v>141</v>
      </c>
      <c r="I47" s="326" t="s">
        <v>45</v>
      </c>
      <c r="J47" s="326" t="s">
        <v>45</v>
      </c>
      <c r="K47" s="326" t="s">
        <v>45</v>
      </c>
      <c r="L47" s="326">
        <v>63674.735140999997</v>
      </c>
      <c r="M47" s="327">
        <f t="shared" si="5"/>
        <v>79337.398803999997</v>
      </c>
      <c r="N47" s="328">
        <v>1.8699209488107928</v>
      </c>
      <c r="O47" s="328">
        <v>5.1230710926323093</v>
      </c>
      <c r="P47" s="328">
        <v>66.696129800867581</v>
      </c>
      <c r="Q47" s="329">
        <v>57.901795307602697</v>
      </c>
    </row>
    <row r="48" spans="2:17" ht="9" customHeight="1" thickBot="1" x14ac:dyDescent="0.3">
      <c r="B48" s="482"/>
      <c r="C48" s="388"/>
      <c r="D48" s="389"/>
      <c r="E48" s="389"/>
      <c r="F48" s="390"/>
      <c r="G48" s="389"/>
      <c r="H48" s="389"/>
      <c r="I48" s="389"/>
      <c r="J48" s="389"/>
      <c r="K48" s="389"/>
      <c r="L48" s="389"/>
      <c r="M48" s="390"/>
      <c r="N48" s="389"/>
      <c r="O48" s="389"/>
      <c r="P48" s="389"/>
      <c r="Q48" s="389"/>
    </row>
    <row r="49" spans="2:17" ht="9" customHeight="1" x14ac:dyDescent="0.25">
      <c r="B49" s="168"/>
      <c r="C49" s="169"/>
      <c r="D49" s="170"/>
      <c r="E49" s="170"/>
      <c r="F49" s="171"/>
      <c r="G49" s="170"/>
      <c r="H49" s="170"/>
      <c r="I49" s="170"/>
      <c r="J49" s="170"/>
      <c r="K49" s="170"/>
      <c r="L49" s="170"/>
      <c r="M49" s="171"/>
      <c r="N49" s="170"/>
      <c r="O49" s="170"/>
      <c r="P49" s="170"/>
      <c r="Q49" s="170"/>
    </row>
    <row r="50" spans="2:17" s="89" customFormat="1" ht="9" customHeight="1" x14ac:dyDescent="0.25">
      <c r="B50" s="118"/>
      <c r="C50" s="125"/>
      <c r="D50" s="120"/>
      <c r="E50" s="120"/>
      <c r="F50" s="121"/>
      <c r="G50" s="120"/>
      <c r="H50" s="120"/>
      <c r="I50" s="120"/>
      <c r="J50" s="120"/>
      <c r="K50" s="120"/>
      <c r="L50" s="120"/>
      <c r="M50" s="121"/>
      <c r="N50" s="120"/>
      <c r="O50" s="120"/>
      <c r="P50" s="120"/>
      <c r="Q50" s="120"/>
    </row>
    <row r="51" spans="2:17" s="89" customFormat="1" x14ac:dyDescent="0.25">
      <c r="B51" s="126" t="s">
        <v>499</v>
      </c>
      <c r="F51" s="97"/>
      <c r="M51" s="97"/>
    </row>
    <row r="52" spans="2:17" s="89" customFormat="1" x14ac:dyDescent="0.25">
      <c r="B52" s="343" t="s">
        <v>500</v>
      </c>
      <c r="F52" s="97"/>
      <c r="M52" s="97"/>
    </row>
    <row r="53" spans="2:17" s="89" customFormat="1" ht="17.25" thickBot="1" x14ac:dyDescent="0.3">
      <c r="B53" s="96"/>
      <c r="F53" s="97"/>
      <c r="M53" s="97"/>
    </row>
    <row r="54" spans="2:17" s="89" customFormat="1" ht="30" customHeight="1" x14ac:dyDescent="0.2">
      <c r="B54" s="677" t="s">
        <v>44</v>
      </c>
      <c r="C54" s="489"/>
      <c r="D54" s="680" t="s">
        <v>19</v>
      </c>
      <c r="E54" s="680"/>
      <c r="F54" s="680"/>
      <c r="G54" s="680" t="s">
        <v>20</v>
      </c>
      <c r="H54" s="680"/>
      <c r="I54" s="680"/>
      <c r="J54" s="680"/>
      <c r="K54" s="680"/>
      <c r="L54" s="680"/>
      <c r="M54" s="680"/>
      <c r="N54" s="680" t="s">
        <v>24</v>
      </c>
      <c r="O54" s="680"/>
      <c r="P54" s="681" t="s">
        <v>30</v>
      </c>
      <c r="Q54" s="681" t="s">
        <v>32</v>
      </c>
    </row>
    <row r="55" spans="2:17" s="89" customFormat="1" ht="30" customHeight="1" thickBot="1" x14ac:dyDescent="0.3">
      <c r="B55" s="678"/>
      <c r="C55" s="485"/>
      <c r="D55" s="683" t="s">
        <v>18</v>
      </c>
      <c r="E55" s="683"/>
      <c r="F55" s="683"/>
      <c r="G55" s="683" t="s">
        <v>21</v>
      </c>
      <c r="H55" s="683"/>
      <c r="I55" s="683"/>
      <c r="J55" s="683"/>
      <c r="K55" s="683"/>
      <c r="L55" s="683"/>
      <c r="M55" s="683"/>
      <c r="N55" s="683" t="s">
        <v>25</v>
      </c>
      <c r="O55" s="683"/>
      <c r="P55" s="682"/>
      <c r="Q55" s="682"/>
    </row>
    <row r="56" spans="2:17" s="89" customFormat="1" ht="30" customHeight="1" x14ac:dyDescent="0.25">
      <c r="B56" s="678"/>
      <c r="C56" s="485" t="s">
        <v>42</v>
      </c>
      <c r="D56" s="490" t="s">
        <v>0</v>
      </c>
      <c r="E56" s="490" t="s">
        <v>2</v>
      </c>
      <c r="F56" s="491" t="s">
        <v>16</v>
      </c>
      <c r="G56" s="490" t="s">
        <v>4</v>
      </c>
      <c r="H56" s="358" t="s">
        <v>139</v>
      </c>
      <c r="I56" s="490" t="s">
        <v>8</v>
      </c>
      <c r="J56" s="490" t="s">
        <v>10</v>
      </c>
      <c r="K56" s="490" t="s">
        <v>12</v>
      </c>
      <c r="L56" s="490" t="s">
        <v>14</v>
      </c>
      <c r="M56" s="491" t="s">
        <v>22</v>
      </c>
      <c r="N56" s="490" t="s">
        <v>26</v>
      </c>
      <c r="O56" s="490" t="s">
        <v>28</v>
      </c>
      <c r="P56" s="675" t="s">
        <v>31</v>
      </c>
      <c r="Q56" s="675" t="s">
        <v>33</v>
      </c>
    </row>
    <row r="57" spans="2:17" s="89" customFormat="1" ht="30" customHeight="1" x14ac:dyDescent="0.25">
      <c r="B57" s="678"/>
      <c r="C57" s="492" t="s">
        <v>43</v>
      </c>
      <c r="D57" s="493" t="s">
        <v>1</v>
      </c>
      <c r="E57" s="493" t="s">
        <v>3</v>
      </c>
      <c r="F57" s="494" t="s">
        <v>17</v>
      </c>
      <c r="G57" s="493" t="s">
        <v>5</v>
      </c>
      <c r="H57" s="360" t="s">
        <v>140</v>
      </c>
      <c r="I57" s="493" t="s">
        <v>9</v>
      </c>
      <c r="J57" s="493" t="s">
        <v>11</v>
      </c>
      <c r="K57" s="493" t="s">
        <v>13</v>
      </c>
      <c r="L57" s="493" t="s">
        <v>15</v>
      </c>
      <c r="M57" s="494" t="s">
        <v>23</v>
      </c>
      <c r="N57" s="493" t="s">
        <v>27</v>
      </c>
      <c r="O57" s="493" t="s">
        <v>29</v>
      </c>
      <c r="P57" s="675"/>
      <c r="Q57" s="675"/>
    </row>
    <row r="58" spans="2:17" s="89" customFormat="1" ht="7.5" customHeight="1" x14ac:dyDescent="0.25">
      <c r="B58" s="678"/>
      <c r="C58" s="495"/>
      <c r="D58" s="496"/>
      <c r="E58" s="496"/>
      <c r="F58" s="497"/>
      <c r="G58" s="496"/>
      <c r="H58" s="362"/>
      <c r="I58" s="496"/>
      <c r="J58" s="496"/>
      <c r="K58" s="496"/>
      <c r="L58" s="496"/>
      <c r="M58" s="497"/>
      <c r="N58" s="496"/>
      <c r="O58" s="496"/>
      <c r="P58" s="497"/>
      <c r="Q58" s="497"/>
    </row>
    <row r="59" spans="2:17" s="111" customFormat="1" ht="13.5" x14ac:dyDescent="0.25">
      <c r="B59" s="678"/>
      <c r="C59" s="498"/>
      <c r="D59" s="499" t="s">
        <v>35</v>
      </c>
      <c r="E59" s="499" t="s">
        <v>35</v>
      </c>
      <c r="F59" s="500" t="s">
        <v>35</v>
      </c>
      <c r="G59" s="499" t="s">
        <v>35</v>
      </c>
      <c r="H59" s="365" t="s">
        <v>35</v>
      </c>
      <c r="I59" s="499" t="s">
        <v>35</v>
      </c>
      <c r="J59" s="499" t="s">
        <v>35</v>
      </c>
      <c r="K59" s="499" t="s">
        <v>35</v>
      </c>
      <c r="L59" s="499" t="s">
        <v>35</v>
      </c>
      <c r="M59" s="500" t="s">
        <v>35</v>
      </c>
      <c r="N59" s="498" t="s">
        <v>34</v>
      </c>
      <c r="O59" s="498" t="s">
        <v>291</v>
      </c>
      <c r="P59" s="498" t="s">
        <v>40</v>
      </c>
      <c r="Q59" s="498" t="s">
        <v>40</v>
      </c>
    </row>
    <row r="60" spans="2:17" s="111" customFormat="1" ht="14.25" thickBot="1" x14ac:dyDescent="0.3">
      <c r="B60" s="679"/>
      <c r="C60" s="501"/>
      <c r="D60" s="502" t="s">
        <v>36</v>
      </c>
      <c r="E60" s="502" t="s">
        <v>36</v>
      </c>
      <c r="F60" s="503" t="s">
        <v>36</v>
      </c>
      <c r="G60" s="502" t="s">
        <v>36</v>
      </c>
      <c r="H60" s="368" t="s">
        <v>36</v>
      </c>
      <c r="I60" s="502" t="s">
        <v>36</v>
      </c>
      <c r="J60" s="502" t="s">
        <v>36</v>
      </c>
      <c r="K60" s="502" t="s">
        <v>36</v>
      </c>
      <c r="L60" s="502" t="s">
        <v>36</v>
      </c>
      <c r="M60" s="503" t="s">
        <v>36</v>
      </c>
      <c r="N60" s="502" t="s">
        <v>37</v>
      </c>
      <c r="O60" s="502" t="s">
        <v>39</v>
      </c>
      <c r="P60" s="502" t="s">
        <v>41</v>
      </c>
      <c r="Q60" s="502" t="s">
        <v>41</v>
      </c>
    </row>
    <row r="61" spans="2:17" ht="9" customHeight="1" x14ac:dyDescent="0.25">
      <c r="B61" s="481"/>
      <c r="C61" s="325"/>
      <c r="D61" s="326"/>
      <c r="E61" s="326"/>
      <c r="F61" s="327"/>
      <c r="G61" s="326"/>
      <c r="H61" s="326"/>
      <c r="I61" s="326"/>
      <c r="J61" s="326"/>
      <c r="K61" s="326"/>
      <c r="L61" s="326"/>
      <c r="M61" s="327"/>
      <c r="N61" s="328"/>
      <c r="O61" s="328"/>
      <c r="P61" s="328"/>
      <c r="Q61" s="329"/>
    </row>
    <row r="62" spans="2:17" x14ac:dyDescent="0.25">
      <c r="B62" s="481" t="s">
        <v>134</v>
      </c>
      <c r="C62" s="325">
        <v>2020</v>
      </c>
      <c r="D62" s="326">
        <v>795461.38679999998</v>
      </c>
      <c r="E62" s="326">
        <v>25.884</v>
      </c>
      <c r="F62" s="327">
        <v>795487.27079999994</v>
      </c>
      <c r="G62" s="326">
        <v>98020.285679999986</v>
      </c>
      <c r="H62" s="326" t="s">
        <v>45</v>
      </c>
      <c r="I62" s="326" t="s">
        <v>45</v>
      </c>
      <c r="J62" s="326" t="s">
        <v>45</v>
      </c>
      <c r="K62" s="326">
        <v>52460.54525275281</v>
      </c>
      <c r="L62" s="326">
        <v>645006.43986724713</v>
      </c>
      <c r="M62" s="327">
        <f t="shared" ref="M62:M66" si="6">F62</f>
        <v>795487.27079999994</v>
      </c>
      <c r="N62" s="328">
        <v>19.878533813040626</v>
      </c>
      <c r="O62" s="328">
        <v>54.461736474083907</v>
      </c>
      <c r="P62" s="328">
        <v>114.05004161783228</v>
      </c>
      <c r="Q62" s="372">
        <v>3.7111434020847063E-3</v>
      </c>
    </row>
    <row r="63" spans="2:17" x14ac:dyDescent="0.25">
      <c r="B63" s="481" t="s">
        <v>133</v>
      </c>
      <c r="C63" s="325">
        <v>2021</v>
      </c>
      <c r="D63" s="326">
        <v>839699.75760000001</v>
      </c>
      <c r="E63" s="326" t="s">
        <v>45</v>
      </c>
      <c r="F63" s="327">
        <v>839699.75760000001</v>
      </c>
      <c r="G63" s="326">
        <v>105382.31820000001</v>
      </c>
      <c r="H63" s="326" t="s">
        <v>45</v>
      </c>
      <c r="I63" s="326" t="s">
        <v>45</v>
      </c>
      <c r="J63" s="326" t="s">
        <v>45</v>
      </c>
      <c r="K63" s="326">
        <v>55232.282074113369</v>
      </c>
      <c r="L63" s="326">
        <v>679085.15732588666</v>
      </c>
      <c r="M63" s="327">
        <f t="shared" si="6"/>
        <v>839699.75760000001</v>
      </c>
      <c r="N63" s="328">
        <v>20.84599499120009</v>
      </c>
      <c r="O63" s="328">
        <v>57.112315044383806</v>
      </c>
      <c r="P63" s="328">
        <v>114.3510575325715</v>
      </c>
      <c r="Q63" s="504" t="s">
        <v>45</v>
      </c>
    </row>
    <row r="64" spans="2:17" x14ac:dyDescent="0.25">
      <c r="B64" s="336" t="s">
        <v>135</v>
      </c>
      <c r="C64" s="325">
        <v>2022</v>
      </c>
      <c r="D64" s="326">
        <v>869392.06244999997</v>
      </c>
      <c r="E64" s="326">
        <v>105.2</v>
      </c>
      <c r="F64" s="327">
        <v>869497.26244999992</v>
      </c>
      <c r="G64" s="326">
        <v>71248.899999999994</v>
      </c>
      <c r="H64" s="326" t="s">
        <v>45</v>
      </c>
      <c r="I64" s="326" t="s">
        <v>45</v>
      </c>
      <c r="J64" s="326" t="s">
        <v>45</v>
      </c>
      <c r="K64" s="326">
        <v>60040.898328741881</v>
      </c>
      <c r="L64" s="326">
        <v>738207.464121258</v>
      </c>
      <c r="M64" s="327">
        <f t="shared" si="6"/>
        <v>869497.26244999992</v>
      </c>
      <c r="N64" s="328">
        <v>22.576325500752578</v>
      </c>
      <c r="O64" s="328">
        <v>61.852946577404317</v>
      </c>
      <c r="P64" s="328">
        <v>108.91247678625288</v>
      </c>
      <c r="Q64" s="505">
        <v>1.3178855723188464E-2</v>
      </c>
    </row>
    <row r="65" spans="2:25" x14ac:dyDescent="0.25">
      <c r="B65" s="336" t="s">
        <v>136</v>
      </c>
      <c r="C65" s="325">
        <v>2023</v>
      </c>
      <c r="D65" s="326">
        <v>1005861.5393399999</v>
      </c>
      <c r="E65" s="326">
        <v>239.06940000000003</v>
      </c>
      <c r="F65" s="327">
        <v>1006100.6087399999</v>
      </c>
      <c r="G65" s="326">
        <v>61430.572080000005</v>
      </c>
      <c r="H65" s="326" t="s">
        <v>45</v>
      </c>
      <c r="I65" s="326" t="s">
        <v>45</v>
      </c>
      <c r="J65" s="326" t="s">
        <v>45</v>
      </c>
      <c r="K65" s="326">
        <v>71054.123369861147</v>
      </c>
      <c r="L65" s="326">
        <v>873615.91329013882</v>
      </c>
      <c r="M65" s="327">
        <f t="shared" si="6"/>
        <v>1006100.6087399999</v>
      </c>
      <c r="N65" s="328">
        <v>26.154755530843808</v>
      </c>
      <c r="O65" s="328">
        <v>71.656864468065237</v>
      </c>
      <c r="P65" s="328">
        <v>106.47755304024993</v>
      </c>
      <c r="Q65" s="505">
        <v>2.5307185654502181E-2</v>
      </c>
    </row>
    <row r="66" spans="2:25" x14ac:dyDescent="0.25">
      <c r="B66" s="481"/>
      <c r="C66" s="325">
        <v>2024</v>
      </c>
      <c r="D66" s="326">
        <v>953643.48283500003</v>
      </c>
      <c r="E66" s="326">
        <v>27.501000000000001</v>
      </c>
      <c r="F66" s="327">
        <v>953670.98383500008</v>
      </c>
      <c r="G66" s="326">
        <v>62405.144714999995</v>
      </c>
      <c r="H66" s="326" t="s">
        <v>45</v>
      </c>
      <c r="I66" s="326" t="s">
        <v>45</v>
      </c>
      <c r="J66" s="326" t="s">
        <v>45</v>
      </c>
      <c r="K66" s="326">
        <v>67037.283316489891</v>
      </c>
      <c r="L66" s="326">
        <v>824228.55580351024</v>
      </c>
      <c r="M66" s="327">
        <f t="shared" si="6"/>
        <v>953670.98383500008</v>
      </c>
      <c r="N66" s="328">
        <v>24.204925857832858</v>
      </c>
      <c r="O66" s="328">
        <v>66.314865363925648</v>
      </c>
      <c r="P66" s="328">
        <v>106.99876972470852</v>
      </c>
      <c r="Q66" s="505">
        <v>3.0856113622792251E-3</v>
      </c>
    </row>
    <row r="67" spans="2:25" s="89" customFormat="1" ht="9" customHeight="1" thickBot="1" x14ac:dyDescent="0.3">
      <c r="B67" s="506"/>
      <c r="C67" s="507"/>
      <c r="D67" s="507"/>
      <c r="E67" s="507"/>
      <c r="F67" s="508"/>
      <c r="G67" s="507"/>
      <c r="H67" s="507"/>
      <c r="I67" s="376"/>
      <c r="J67" s="376"/>
      <c r="K67" s="507"/>
      <c r="L67" s="507"/>
      <c r="M67" s="508"/>
      <c r="N67" s="507"/>
      <c r="O67" s="507"/>
      <c r="P67" s="507"/>
      <c r="Q67" s="507"/>
    </row>
    <row r="68" spans="2:25" s="89" customFormat="1" ht="8.25" customHeight="1" x14ac:dyDescent="0.25">
      <c r="B68" s="96"/>
      <c r="F68" s="97"/>
      <c r="M68" s="97"/>
    </row>
    <row r="69" spans="2:25" s="179" customFormat="1" ht="33.75" customHeight="1" x14ac:dyDescent="0.25">
      <c r="B69" s="676" t="s">
        <v>501</v>
      </c>
      <c r="C69" s="676"/>
      <c r="D69" s="676"/>
      <c r="E69" s="676"/>
      <c r="F69" s="676"/>
      <c r="G69" s="676"/>
      <c r="H69" s="676"/>
      <c r="I69" s="676"/>
      <c r="J69" s="676"/>
      <c r="K69" s="676"/>
      <c r="L69" s="676"/>
      <c r="M69" s="676"/>
      <c r="N69" s="676"/>
      <c r="O69" s="676"/>
      <c r="P69" s="676"/>
      <c r="Q69" s="676"/>
    </row>
    <row r="70" spans="2:25" s="179" customFormat="1" x14ac:dyDescent="0.25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U70" s="127"/>
      <c r="V70" s="127"/>
      <c r="W70" s="127"/>
      <c r="X70" s="127"/>
      <c r="Y70" s="127"/>
    </row>
    <row r="71" spans="2:25" s="179" customFormat="1" x14ac:dyDescent="0.25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U71" s="127"/>
      <c r="V71" s="127"/>
      <c r="W71" s="127"/>
      <c r="X71" s="127"/>
      <c r="Y71" s="127"/>
    </row>
    <row r="72" spans="2:25" s="179" customFormat="1" x14ac:dyDescent="0.25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U72" s="127"/>
      <c r="V72" s="127"/>
      <c r="W72" s="127"/>
      <c r="X72" s="127"/>
      <c r="Y72" s="127"/>
    </row>
    <row r="75" spans="2:25" x14ac:dyDescent="0.25">
      <c r="N75" s="127" t="s">
        <v>502</v>
      </c>
    </row>
  </sheetData>
  <mergeCells count="23">
    <mergeCell ref="P7:P8"/>
    <mergeCell ref="N5:O5"/>
    <mergeCell ref="P5:P6"/>
    <mergeCell ref="Q5:Q6"/>
    <mergeCell ref="D6:F6"/>
    <mergeCell ref="G6:M6"/>
    <mergeCell ref="N6:O6"/>
    <mergeCell ref="P56:P57"/>
    <mergeCell ref="Q56:Q57"/>
    <mergeCell ref="B69:Q69"/>
    <mergeCell ref="Q7:Q8"/>
    <mergeCell ref="B54:B60"/>
    <mergeCell ref="D54:F54"/>
    <mergeCell ref="G54:M54"/>
    <mergeCell ref="N54:O54"/>
    <mergeCell ref="P54:P55"/>
    <mergeCell ref="Q54:Q55"/>
    <mergeCell ref="D55:F55"/>
    <mergeCell ref="G55:M55"/>
    <mergeCell ref="N55:O55"/>
    <mergeCell ref="B5:B11"/>
    <mergeCell ref="D5:F5"/>
    <mergeCell ref="G5:M5"/>
  </mergeCells>
  <printOptions horizontalCentered="1"/>
  <pageMargins left="0" right="0" top="0.74803149606299213" bottom="0" header="0" footer="0"/>
  <pageSetup paperSize="9" scale="67" fitToHeight="0" orientation="landscape" r:id="rId1"/>
  <rowBreaks count="1" manualBreakCount="1">
    <brk id="4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BCDC-88A9-4A71-AC55-001EFA603CAA}">
  <sheetPr>
    <tabColor rgb="FF00B0F0"/>
    <pageSetUpPr fitToPage="1"/>
  </sheetPr>
  <dimension ref="B1:Q128"/>
  <sheetViews>
    <sheetView showGridLines="0" topLeftCell="A106" zoomScaleNormal="100" zoomScaleSheetLayoutView="145" workbookViewId="0">
      <selection activeCell="J132" sqref="J132:J133"/>
    </sheetView>
  </sheetViews>
  <sheetFormatPr defaultColWidth="9.140625" defaultRowHeight="16.5" x14ac:dyDescent="0.25"/>
  <cols>
    <col min="1" max="1" width="1.5703125" style="1" customWidth="1"/>
    <col min="2" max="2" width="15.42578125" style="8" bestFit="1" customWidth="1"/>
    <col min="3" max="3" width="7" style="1" bestFit="1" customWidth="1"/>
    <col min="4" max="4" width="14.5703125" style="1" bestFit="1" customWidth="1"/>
    <col min="5" max="5" width="11.7109375" style="1" bestFit="1" customWidth="1"/>
    <col min="6" max="6" width="14.28515625" style="11" customWidth="1"/>
    <col min="7" max="10" width="11.7109375" style="1" bestFit="1" customWidth="1"/>
    <col min="11" max="11" width="13.140625" style="1" bestFit="1" customWidth="1"/>
    <col min="12" max="12" width="11.7109375" style="1" bestFit="1" customWidth="1"/>
    <col min="13" max="13" width="14.5703125" style="11" bestFit="1" customWidth="1"/>
    <col min="14" max="15" width="13.7109375" style="1" customWidth="1"/>
    <col min="16" max="16" width="13.5703125" style="1" bestFit="1" customWidth="1"/>
    <col min="17" max="17" width="19.28515625" style="1" customWidth="1"/>
    <col min="18" max="18" width="1.42578125" style="1" customWidth="1"/>
    <col min="19" max="16384" width="9.140625" style="1"/>
  </cols>
  <sheetData>
    <row r="1" spans="2:17" ht="9" customHeight="1" x14ac:dyDescent="0.25"/>
    <row r="2" spans="2:17" x14ac:dyDescent="0.25">
      <c r="B2" s="8" t="s">
        <v>466</v>
      </c>
    </row>
    <row r="3" spans="2:17" x14ac:dyDescent="0.25">
      <c r="B3" s="185" t="s">
        <v>467</v>
      </c>
    </row>
    <row r="4" spans="2:17" ht="17.25" thickBot="1" x14ac:dyDescent="0.3"/>
    <row r="5" spans="2:17" ht="30" customHeight="1" x14ac:dyDescent="0.2">
      <c r="B5" s="612" t="s">
        <v>44</v>
      </c>
      <c r="C5" s="220"/>
      <c r="D5" s="615" t="s">
        <v>19</v>
      </c>
      <c r="E5" s="615"/>
      <c r="F5" s="615"/>
      <c r="G5" s="615" t="s">
        <v>20</v>
      </c>
      <c r="H5" s="615"/>
      <c r="I5" s="615"/>
      <c r="J5" s="615"/>
      <c r="K5" s="615"/>
      <c r="L5" s="615"/>
      <c r="M5" s="615"/>
      <c r="N5" s="615" t="s">
        <v>24</v>
      </c>
      <c r="O5" s="615"/>
      <c r="P5" s="617" t="s">
        <v>30</v>
      </c>
      <c r="Q5" s="617" t="s">
        <v>32</v>
      </c>
    </row>
    <row r="6" spans="2:17" ht="30" customHeight="1" thickBot="1" x14ac:dyDescent="0.3">
      <c r="B6" s="613"/>
      <c r="C6" s="221"/>
      <c r="D6" s="619" t="s">
        <v>18</v>
      </c>
      <c r="E6" s="619"/>
      <c r="F6" s="619"/>
      <c r="G6" s="619" t="s">
        <v>21</v>
      </c>
      <c r="H6" s="619"/>
      <c r="I6" s="619"/>
      <c r="J6" s="619"/>
      <c r="K6" s="619"/>
      <c r="L6" s="619"/>
      <c r="M6" s="619"/>
      <c r="N6" s="619" t="s">
        <v>25</v>
      </c>
      <c r="O6" s="619"/>
      <c r="P6" s="685"/>
      <c r="Q6" s="685"/>
    </row>
    <row r="7" spans="2:17" ht="30" customHeight="1" x14ac:dyDescent="0.25">
      <c r="B7" s="613"/>
      <c r="C7" s="221" t="s">
        <v>42</v>
      </c>
      <c r="D7" s="222" t="s">
        <v>0</v>
      </c>
      <c r="E7" s="222" t="s">
        <v>2</v>
      </c>
      <c r="F7" s="478" t="s">
        <v>16</v>
      </c>
      <c r="G7" s="222" t="s">
        <v>4</v>
      </c>
      <c r="H7" s="222" t="s">
        <v>6</v>
      </c>
      <c r="I7" s="222" t="s">
        <v>8</v>
      </c>
      <c r="J7" s="222" t="s">
        <v>10</v>
      </c>
      <c r="K7" s="222" t="s">
        <v>12</v>
      </c>
      <c r="L7" s="222" t="s">
        <v>14</v>
      </c>
      <c r="M7" s="478" t="s">
        <v>22</v>
      </c>
      <c r="N7" s="222" t="s">
        <v>26</v>
      </c>
      <c r="O7" s="222" t="s">
        <v>28</v>
      </c>
      <c r="P7" s="684" t="s">
        <v>31</v>
      </c>
      <c r="Q7" s="684" t="s">
        <v>33</v>
      </c>
    </row>
    <row r="8" spans="2:17" ht="30" customHeight="1" x14ac:dyDescent="0.25">
      <c r="B8" s="613"/>
      <c r="C8" s="224" t="s">
        <v>43</v>
      </c>
      <c r="D8" s="225" t="s">
        <v>1</v>
      </c>
      <c r="E8" s="225" t="s">
        <v>3</v>
      </c>
      <c r="F8" s="226" t="s">
        <v>17</v>
      </c>
      <c r="G8" s="225" t="s">
        <v>5</v>
      </c>
      <c r="H8" s="225" t="s">
        <v>7</v>
      </c>
      <c r="I8" s="225" t="s">
        <v>9</v>
      </c>
      <c r="J8" s="225" t="s">
        <v>11</v>
      </c>
      <c r="K8" s="225" t="s">
        <v>13</v>
      </c>
      <c r="L8" s="225" t="s">
        <v>15</v>
      </c>
      <c r="M8" s="226" t="s">
        <v>23</v>
      </c>
      <c r="N8" s="225" t="s">
        <v>27</v>
      </c>
      <c r="O8" s="225" t="s">
        <v>29</v>
      </c>
      <c r="P8" s="684"/>
      <c r="Q8" s="684"/>
    </row>
    <row r="9" spans="2:17" ht="7.5" customHeight="1" x14ac:dyDescent="0.25">
      <c r="B9" s="613"/>
      <c r="C9" s="227"/>
      <c r="D9" s="228"/>
      <c r="E9" s="228"/>
      <c r="F9" s="479"/>
      <c r="G9" s="228"/>
      <c r="H9" s="228"/>
      <c r="I9" s="228"/>
      <c r="J9" s="228"/>
      <c r="K9" s="228"/>
      <c r="L9" s="228"/>
      <c r="M9" s="479"/>
      <c r="N9" s="228"/>
      <c r="O9" s="228"/>
      <c r="P9" s="479"/>
      <c r="Q9" s="479"/>
    </row>
    <row r="10" spans="2:17" s="2" customFormat="1" ht="13.5" x14ac:dyDescent="0.25">
      <c r="B10" s="613"/>
      <c r="C10" s="230"/>
      <c r="D10" s="231" t="s">
        <v>35</v>
      </c>
      <c r="E10" s="231" t="s">
        <v>35</v>
      </c>
      <c r="F10" s="232" t="s">
        <v>35</v>
      </c>
      <c r="G10" s="231" t="s">
        <v>35</v>
      </c>
      <c r="H10" s="231" t="s">
        <v>35</v>
      </c>
      <c r="I10" s="231" t="s">
        <v>35</v>
      </c>
      <c r="J10" s="231" t="s">
        <v>35</v>
      </c>
      <c r="K10" s="231" t="s">
        <v>35</v>
      </c>
      <c r="L10" s="231" t="s">
        <v>35</v>
      </c>
      <c r="M10" s="232" t="s">
        <v>35</v>
      </c>
      <c r="N10" s="230" t="s">
        <v>34</v>
      </c>
      <c r="O10" s="230" t="s">
        <v>291</v>
      </c>
      <c r="P10" s="230" t="s">
        <v>40</v>
      </c>
      <c r="Q10" s="230" t="s">
        <v>40</v>
      </c>
    </row>
    <row r="11" spans="2:17" s="2" customFormat="1" ht="14.25" thickBot="1" x14ac:dyDescent="0.3">
      <c r="B11" s="614"/>
      <c r="C11" s="261"/>
      <c r="D11" s="262" t="s">
        <v>36</v>
      </c>
      <c r="E11" s="262" t="s">
        <v>36</v>
      </c>
      <c r="F11" s="263" t="s">
        <v>36</v>
      </c>
      <c r="G11" s="262" t="s">
        <v>36</v>
      </c>
      <c r="H11" s="262" t="s">
        <v>36</v>
      </c>
      <c r="I11" s="262" t="s">
        <v>36</v>
      </c>
      <c r="J11" s="262" t="s">
        <v>36</v>
      </c>
      <c r="K11" s="262" t="s">
        <v>36</v>
      </c>
      <c r="L11" s="262" t="s">
        <v>36</v>
      </c>
      <c r="M11" s="263" t="s">
        <v>36</v>
      </c>
      <c r="N11" s="262" t="s">
        <v>37</v>
      </c>
      <c r="O11" s="262" t="s">
        <v>39</v>
      </c>
      <c r="P11" s="262" t="s">
        <v>41</v>
      </c>
      <c r="Q11" s="262" t="s">
        <v>41</v>
      </c>
    </row>
    <row r="12" spans="2:17" s="4" customFormat="1" ht="9" customHeight="1" x14ac:dyDescent="0.25">
      <c r="B12" s="476"/>
      <c r="C12" s="259"/>
      <c r="D12" s="259"/>
      <c r="E12" s="259"/>
      <c r="F12" s="476"/>
      <c r="G12" s="259"/>
      <c r="H12" s="259"/>
      <c r="I12" s="259"/>
      <c r="J12" s="259"/>
      <c r="K12" s="259"/>
      <c r="L12" s="259"/>
      <c r="M12" s="476"/>
      <c r="N12" s="259"/>
      <c r="O12" s="259"/>
      <c r="P12" s="476"/>
      <c r="Q12" s="259"/>
    </row>
    <row r="13" spans="2:17" s="13" customFormat="1" x14ac:dyDescent="0.25">
      <c r="B13" s="483" t="s">
        <v>503</v>
      </c>
      <c r="C13" s="243">
        <v>2020</v>
      </c>
      <c r="D13" s="244">
        <v>16917.781430000003</v>
      </c>
      <c r="E13" s="244">
        <v>8859.2413300000007</v>
      </c>
      <c r="F13" s="245">
        <v>25777.022760000003</v>
      </c>
      <c r="G13" s="244">
        <v>932.56092999999998</v>
      </c>
      <c r="H13" s="244" t="s">
        <v>45</v>
      </c>
      <c r="I13" s="244" t="s">
        <v>45</v>
      </c>
      <c r="J13" s="244" t="s">
        <v>45</v>
      </c>
      <c r="K13" s="244" t="s">
        <v>45</v>
      </c>
      <c r="L13" s="244">
        <v>24844.461830000004</v>
      </c>
      <c r="M13" s="245">
        <f>F13</f>
        <v>25777.022760000003</v>
      </c>
      <c r="N13" s="247">
        <v>0.76568456379458638</v>
      </c>
      <c r="O13" s="247">
        <v>2.0977659282043466</v>
      </c>
      <c r="P13" s="247">
        <v>68.094779213818853</v>
      </c>
      <c r="Q13" s="248">
        <v>35.658817609413276</v>
      </c>
    </row>
    <row r="14" spans="2:17" s="13" customFormat="1" x14ac:dyDescent="0.25">
      <c r="B14" s="287" t="s">
        <v>504</v>
      </c>
      <c r="C14" s="243">
        <v>2021</v>
      </c>
      <c r="D14" s="244">
        <v>20065.525529999999</v>
      </c>
      <c r="E14" s="244">
        <v>10961.671249999999</v>
      </c>
      <c r="F14" s="245">
        <v>31027.196779999998</v>
      </c>
      <c r="G14" s="244">
        <v>1310.59052</v>
      </c>
      <c r="H14" s="244" t="s">
        <v>45</v>
      </c>
      <c r="I14" s="244" t="s">
        <v>45</v>
      </c>
      <c r="J14" s="244" t="s">
        <v>45</v>
      </c>
      <c r="K14" s="244" t="s">
        <v>45</v>
      </c>
      <c r="L14" s="244">
        <v>29716.606259999997</v>
      </c>
      <c r="M14" s="245">
        <f t="shared" ref="M14:M17" si="0">F14</f>
        <v>31027.196779999998</v>
      </c>
      <c r="N14" s="247">
        <v>0.91221582237313759</v>
      </c>
      <c r="O14" s="247">
        <v>2.4992214311592811</v>
      </c>
      <c r="P14" s="247">
        <v>67.522937694972171</v>
      </c>
      <c r="Q14" s="248">
        <v>36.887359054707886</v>
      </c>
    </row>
    <row r="15" spans="2:17" s="13" customFormat="1" x14ac:dyDescent="0.25">
      <c r="B15" s="483"/>
      <c r="C15" s="243">
        <v>2022</v>
      </c>
      <c r="D15" s="244">
        <v>17917.93043</v>
      </c>
      <c r="E15" s="244">
        <v>12263.652700000001</v>
      </c>
      <c r="F15" s="245">
        <v>30181.583129999999</v>
      </c>
      <c r="G15" s="244">
        <v>1419.5556900000001</v>
      </c>
      <c r="H15" s="244" t="s">
        <v>45</v>
      </c>
      <c r="I15" s="244" t="s">
        <v>45</v>
      </c>
      <c r="J15" s="244" t="s">
        <v>45</v>
      </c>
      <c r="K15" s="244" t="s">
        <v>45</v>
      </c>
      <c r="L15" s="244">
        <v>28762.027439999998</v>
      </c>
      <c r="M15" s="245">
        <f t="shared" si="0"/>
        <v>30181.583129999999</v>
      </c>
      <c r="N15" s="247">
        <v>0.8796184339858647</v>
      </c>
      <c r="O15" s="247">
        <v>2.4099135177694926</v>
      </c>
      <c r="P15" s="247">
        <v>62.297174520740263</v>
      </c>
      <c r="Q15" s="248">
        <v>42.638345734086407</v>
      </c>
    </row>
    <row r="16" spans="2:17" s="13" customFormat="1" x14ac:dyDescent="0.25">
      <c r="B16" s="483"/>
      <c r="C16" s="243">
        <v>2023</v>
      </c>
      <c r="D16" s="244">
        <v>18466.299619999998</v>
      </c>
      <c r="E16" s="244">
        <v>10679.31652</v>
      </c>
      <c r="F16" s="245">
        <v>29145.616139999998</v>
      </c>
      <c r="G16" s="244">
        <v>1313.2093099999997</v>
      </c>
      <c r="H16" s="244" t="s">
        <v>45</v>
      </c>
      <c r="I16" s="244" t="s">
        <v>45</v>
      </c>
      <c r="J16" s="244" t="s">
        <v>45</v>
      </c>
      <c r="K16" s="244" t="s">
        <v>45</v>
      </c>
      <c r="L16" s="244">
        <v>27832.40683</v>
      </c>
      <c r="M16" s="245">
        <f t="shared" si="0"/>
        <v>29145.616139999998</v>
      </c>
      <c r="N16" s="247">
        <v>0.83326068744798176</v>
      </c>
      <c r="O16" s="247">
        <v>2.2829059930081694</v>
      </c>
      <c r="P16" s="247">
        <v>66.348195227210965</v>
      </c>
      <c r="Q16" s="248">
        <v>38.370079113995189</v>
      </c>
    </row>
    <row r="17" spans="2:17" s="13" customFormat="1" x14ac:dyDescent="0.25">
      <c r="B17" s="483"/>
      <c r="C17" s="243">
        <v>2024</v>
      </c>
      <c r="D17" s="244">
        <v>24401.619999999995</v>
      </c>
      <c r="E17" s="244">
        <v>7063.6522499999992</v>
      </c>
      <c r="F17" s="245">
        <v>31465.272249999995</v>
      </c>
      <c r="G17" s="244">
        <v>193.58827000000002</v>
      </c>
      <c r="H17" s="244" t="s">
        <v>45</v>
      </c>
      <c r="I17" s="244" t="s">
        <v>45</v>
      </c>
      <c r="J17" s="244" t="s">
        <v>45</v>
      </c>
      <c r="K17" s="244" t="s">
        <v>45</v>
      </c>
      <c r="L17" s="244">
        <v>31271.683979999994</v>
      </c>
      <c r="M17" s="245">
        <f t="shared" si="0"/>
        <v>31465.272249999995</v>
      </c>
      <c r="N17" s="247">
        <v>0.91834817764543142</v>
      </c>
      <c r="O17" s="247">
        <v>2.5160224045080311</v>
      </c>
      <c r="P17" s="247">
        <v>78.031039248178018</v>
      </c>
      <c r="Q17" s="248">
        <v>22.588013662831855</v>
      </c>
    </row>
    <row r="18" spans="2:17" ht="9" customHeight="1" x14ac:dyDescent="0.25">
      <c r="B18" s="476"/>
      <c r="C18" s="259"/>
      <c r="D18" s="234"/>
      <c r="E18" s="234"/>
      <c r="F18" s="235"/>
      <c r="G18" s="234"/>
      <c r="H18" s="234"/>
      <c r="I18" s="244"/>
      <c r="J18" s="244"/>
      <c r="K18" s="234"/>
      <c r="L18" s="234"/>
      <c r="M18" s="235"/>
      <c r="N18" s="236"/>
      <c r="O18" s="236"/>
      <c r="P18" s="236"/>
      <c r="Q18" s="241"/>
    </row>
    <row r="19" spans="2:17" s="511" customFormat="1" ht="16.5" customHeight="1" x14ac:dyDescent="0.25">
      <c r="B19" s="484" t="s">
        <v>112</v>
      </c>
      <c r="C19" s="485">
        <v>2020</v>
      </c>
      <c r="D19" s="303">
        <v>26471.435300000005</v>
      </c>
      <c r="E19" s="303">
        <v>1091.6906600000002</v>
      </c>
      <c r="F19" s="509">
        <v>27563.125960000005</v>
      </c>
      <c r="G19" s="303">
        <v>185.7175</v>
      </c>
      <c r="H19" s="303" t="s">
        <v>45</v>
      </c>
      <c r="I19" s="326" t="s">
        <v>45</v>
      </c>
      <c r="J19" s="326" t="s">
        <v>45</v>
      </c>
      <c r="K19" s="303" t="s">
        <v>45</v>
      </c>
      <c r="L19" s="303">
        <v>27377.408460000006</v>
      </c>
      <c r="M19" s="509">
        <f t="shared" ref="M19:M22" si="1">F19</f>
        <v>27563.125960000005</v>
      </c>
      <c r="N19" s="305">
        <v>0.84374776149141162</v>
      </c>
      <c r="O19" s="305">
        <v>2.3116377027161965</v>
      </c>
      <c r="P19" s="305">
        <v>96.690800148875738</v>
      </c>
      <c r="Q19" s="510">
        <v>3.987560260113824</v>
      </c>
    </row>
    <row r="20" spans="2:17" s="511" customFormat="1" x14ac:dyDescent="0.25">
      <c r="B20" s="487" t="s">
        <v>113</v>
      </c>
      <c r="C20" s="485">
        <v>2021</v>
      </c>
      <c r="D20" s="303">
        <v>28700.974699999999</v>
      </c>
      <c r="E20" s="303">
        <v>2547.2734999999998</v>
      </c>
      <c r="F20" s="509">
        <v>31248.248199999998</v>
      </c>
      <c r="G20" s="303">
        <v>656.9</v>
      </c>
      <c r="H20" s="303" t="s">
        <v>45</v>
      </c>
      <c r="I20" s="326" t="s">
        <v>45</v>
      </c>
      <c r="J20" s="326" t="s">
        <v>45</v>
      </c>
      <c r="K20" s="303" t="s">
        <v>45</v>
      </c>
      <c r="L20" s="303">
        <v>30591.348199999997</v>
      </c>
      <c r="M20" s="509">
        <f t="shared" si="1"/>
        <v>31248.248199999998</v>
      </c>
      <c r="N20" s="305">
        <v>0.93906792759604985</v>
      </c>
      <c r="O20" s="305">
        <v>2.5727888427289036</v>
      </c>
      <c r="P20" s="305">
        <v>93.820561658018079</v>
      </c>
      <c r="Q20" s="510">
        <v>8.3267775037126341</v>
      </c>
    </row>
    <row r="21" spans="2:17" s="511" customFormat="1" x14ac:dyDescent="0.25">
      <c r="B21" s="484"/>
      <c r="C21" s="485">
        <v>2022</v>
      </c>
      <c r="D21" s="303">
        <v>25922.490000000005</v>
      </c>
      <c r="E21" s="303">
        <v>2818.6625800000002</v>
      </c>
      <c r="F21" s="509">
        <v>28741.152580000005</v>
      </c>
      <c r="G21" s="303">
        <v>455.3295</v>
      </c>
      <c r="H21" s="303" t="s">
        <v>45</v>
      </c>
      <c r="I21" s="326" t="s">
        <v>45</v>
      </c>
      <c r="J21" s="326" t="s">
        <v>45</v>
      </c>
      <c r="K21" s="303" t="s">
        <v>45</v>
      </c>
      <c r="L21" s="303">
        <v>28285.823080000006</v>
      </c>
      <c r="M21" s="509">
        <f t="shared" si="1"/>
        <v>28741.152580000005</v>
      </c>
      <c r="N21" s="305">
        <v>0.865054852392938</v>
      </c>
      <c r="O21" s="305">
        <v>2.3700132942272272</v>
      </c>
      <c r="P21" s="305">
        <v>91.64481417664301</v>
      </c>
      <c r="Q21" s="510">
        <v>9.9649303894323857</v>
      </c>
    </row>
    <row r="22" spans="2:17" s="511" customFormat="1" x14ac:dyDescent="0.25">
      <c r="B22" s="484"/>
      <c r="C22" s="485">
        <v>2023</v>
      </c>
      <c r="D22" s="303">
        <v>36695.019809999998</v>
      </c>
      <c r="E22" s="303">
        <v>1327.42454</v>
      </c>
      <c r="F22" s="509">
        <v>38022.444349999998</v>
      </c>
      <c r="G22" s="303">
        <v>564.12</v>
      </c>
      <c r="H22" s="303" t="s">
        <v>45</v>
      </c>
      <c r="I22" s="326" t="s">
        <v>45</v>
      </c>
      <c r="J22" s="326" t="s">
        <v>45</v>
      </c>
      <c r="K22" s="303" t="s">
        <v>45</v>
      </c>
      <c r="L22" s="303">
        <v>37458.324349999995</v>
      </c>
      <c r="M22" s="509">
        <f t="shared" si="1"/>
        <v>38022.444349999998</v>
      </c>
      <c r="N22" s="305">
        <v>1.1214462798412059</v>
      </c>
      <c r="O22" s="305">
        <v>3.0724555612087836</v>
      </c>
      <c r="P22" s="305">
        <v>97.962256579157426</v>
      </c>
      <c r="Q22" s="510">
        <v>3.5437371079307236</v>
      </c>
    </row>
    <row r="23" spans="2:17" s="511" customFormat="1" x14ac:dyDescent="0.25">
      <c r="B23" s="484"/>
      <c r="C23" s="485">
        <v>2024</v>
      </c>
      <c r="D23" s="303">
        <v>29125.269999999997</v>
      </c>
      <c r="E23" s="303">
        <v>940.74</v>
      </c>
      <c r="F23" s="509">
        <v>30066.01</v>
      </c>
      <c r="G23" s="303">
        <v>177.87899999999999</v>
      </c>
      <c r="H23" s="303" t="s">
        <v>45</v>
      </c>
      <c r="I23" s="326" t="s">
        <v>45</v>
      </c>
      <c r="J23" s="326" t="s">
        <v>45</v>
      </c>
      <c r="K23" s="303" t="s">
        <v>45</v>
      </c>
      <c r="L23" s="303">
        <v>29888.130999999998</v>
      </c>
      <c r="M23" s="509">
        <f>F23</f>
        <v>30066.01</v>
      </c>
      <c r="N23" s="305">
        <v>0.87771770316661812</v>
      </c>
      <c r="O23" s="305">
        <v>2.4047060360729264</v>
      </c>
      <c r="P23" s="305">
        <v>97.447612231089323</v>
      </c>
      <c r="Q23" s="510">
        <v>3.1475370607817537</v>
      </c>
    </row>
    <row r="24" spans="2:17" ht="9" customHeight="1" x14ac:dyDescent="0.25">
      <c r="B24" s="476"/>
      <c r="C24" s="259"/>
      <c r="D24" s="234"/>
      <c r="E24" s="234"/>
      <c r="F24" s="235"/>
      <c r="G24" s="234"/>
      <c r="H24" s="234"/>
      <c r="I24" s="244"/>
      <c r="J24" s="244"/>
      <c r="K24" s="234"/>
      <c r="L24" s="234"/>
      <c r="M24" s="235"/>
      <c r="N24" s="236"/>
      <c r="O24" s="236"/>
      <c r="P24" s="236"/>
      <c r="Q24" s="241"/>
    </row>
    <row r="25" spans="2:17" x14ac:dyDescent="0.25">
      <c r="B25" s="251" t="s">
        <v>114</v>
      </c>
      <c r="C25" s="221">
        <v>2020</v>
      </c>
      <c r="D25" s="234">
        <v>29012.750000000004</v>
      </c>
      <c r="E25" s="234">
        <v>1578.02</v>
      </c>
      <c r="F25" s="235">
        <v>30590.770000000004</v>
      </c>
      <c r="G25" s="234">
        <v>1252.1216999999999</v>
      </c>
      <c r="H25" s="234" t="s">
        <v>45</v>
      </c>
      <c r="I25" s="244" t="s">
        <v>45</v>
      </c>
      <c r="J25" s="244" t="s">
        <v>45</v>
      </c>
      <c r="K25" s="234" t="s">
        <v>45</v>
      </c>
      <c r="L25" s="234">
        <v>29338.648300000004</v>
      </c>
      <c r="M25" s="235">
        <f t="shared" ref="M25:M29" si="2">F25</f>
        <v>30590.770000000004</v>
      </c>
      <c r="N25" s="236">
        <v>0.90419145641474674</v>
      </c>
      <c r="O25" s="236">
        <v>2.4772368668897173</v>
      </c>
      <c r="P25" s="236">
        <v>98.889184339143526</v>
      </c>
      <c r="Q25" s="241">
        <v>5.378639069748826</v>
      </c>
    </row>
    <row r="26" spans="2:17" x14ac:dyDescent="0.25">
      <c r="B26" s="250" t="s">
        <v>115</v>
      </c>
      <c r="C26" s="221">
        <v>2021</v>
      </c>
      <c r="D26" s="234">
        <v>31957.829999999998</v>
      </c>
      <c r="E26" s="234">
        <v>359.52370000000002</v>
      </c>
      <c r="F26" s="235">
        <v>32317.3537</v>
      </c>
      <c r="G26" s="234">
        <v>2819.8784000000001</v>
      </c>
      <c r="H26" s="234" t="s">
        <v>45</v>
      </c>
      <c r="I26" s="244" t="s">
        <v>45</v>
      </c>
      <c r="J26" s="244" t="s">
        <v>45</v>
      </c>
      <c r="K26" s="234" t="s">
        <v>45</v>
      </c>
      <c r="L26" s="234">
        <v>29497.475299999998</v>
      </c>
      <c r="M26" s="235">
        <f t="shared" si="2"/>
        <v>32317.3537</v>
      </c>
      <c r="N26" s="236">
        <v>0.90548912124398206</v>
      </c>
      <c r="O26" s="236">
        <v>2.4807921129972113</v>
      </c>
      <c r="P26" s="236">
        <v>108.34089926333459</v>
      </c>
      <c r="Q26" s="241">
        <v>1.2188287178597961</v>
      </c>
    </row>
    <row r="27" spans="2:17" x14ac:dyDescent="0.25">
      <c r="B27" s="250" t="s">
        <v>116</v>
      </c>
      <c r="C27" s="221">
        <v>2022</v>
      </c>
      <c r="D27" s="234">
        <v>39815.326054999998</v>
      </c>
      <c r="E27" s="234">
        <v>832.04</v>
      </c>
      <c r="F27" s="235">
        <v>40647.366054999999</v>
      </c>
      <c r="G27" s="234">
        <v>1674.529</v>
      </c>
      <c r="H27" s="234" t="s">
        <v>45</v>
      </c>
      <c r="I27" s="244" t="s">
        <v>45</v>
      </c>
      <c r="J27" s="244" t="s">
        <v>45</v>
      </c>
      <c r="K27" s="234" t="s">
        <v>45</v>
      </c>
      <c r="L27" s="234">
        <v>38972.837054999996</v>
      </c>
      <c r="M27" s="235">
        <f t="shared" si="2"/>
        <v>40647.366054999999</v>
      </c>
      <c r="N27" s="236">
        <v>1.1918918431539254</v>
      </c>
      <c r="O27" s="236">
        <v>3.2654571045313028</v>
      </c>
      <c r="P27" s="236">
        <v>102.16173382197206</v>
      </c>
      <c r="Q27" s="241">
        <v>2.1349228408129295</v>
      </c>
    </row>
    <row r="28" spans="2:17" x14ac:dyDescent="0.25">
      <c r="B28" s="251"/>
      <c r="C28" s="221">
        <v>2023</v>
      </c>
      <c r="D28" s="234">
        <v>42092.912037999988</v>
      </c>
      <c r="E28" s="234">
        <v>621.86410000000001</v>
      </c>
      <c r="F28" s="235">
        <v>42714.776137999987</v>
      </c>
      <c r="G28" s="234">
        <v>1145.3464899999999</v>
      </c>
      <c r="H28" s="234" t="s">
        <v>45</v>
      </c>
      <c r="I28" s="244" t="s">
        <v>45</v>
      </c>
      <c r="J28" s="244" t="s">
        <v>45</v>
      </c>
      <c r="K28" s="234" t="s">
        <v>45</v>
      </c>
      <c r="L28" s="234">
        <v>41569.42964799999</v>
      </c>
      <c r="M28" s="235">
        <f t="shared" si="2"/>
        <v>42714.776137999987</v>
      </c>
      <c r="N28" s="236">
        <v>1.2445266317384089</v>
      </c>
      <c r="O28" s="236">
        <v>3.4096620047627644</v>
      </c>
      <c r="P28" s="236">
        <v>101.25929654179218</v>
      </c>
      <c r="Q28" s="241">
        <v>1.4959649561367496</v>
      </c>
    </row>
    <row r="29" spans="2:17" x14ac:dyDescent="0.25">
      <c r="B29" s="251"/>
      <c r="C29" s="221">
        <v>2024</v>
      </c>
      <c r="D29" s="234">
        <v>45018.642258811022</v>
      </c>
      <c r="E29" s="234">
        <v>4754.5785599999999</v>
      </c>
      <c r="F29" s="235">
        <v>49773.220818811023</v>
      </c>
      <c r="G29" s="234">
        <v>1003.9653000000001</v>
      </c>
      <c r="H29" s="234" t="s">
        <v>45</v>
      </c>
      <c r="I29" s="244" t="s">
        <v>45</v>
      </c>
      <c r="J29" s="244" t="s">
        <v>45</v>
      </c>
      <c r="K29" s="234" t="s">
        <v>45</v>
      </c>
      <c r="L29" s="234">
        <v>48769.25551881102</v>
      </c>
      <c r="M29" s="235">
        <f t="shared" si="2"/>
        <v>49773.220818811023</v>
      </c>
      <c r="N29" s="236">
        <v>1.432195239612565</v>
      </c>
      <c r="O29" s="236">
        <v>3.923822574281</v>
      </c>
      <c r="P29" s="236">
        <v>92.309471981680474</v>
      </c>
      <c r="Q29" s="241">
        <v>9.7491309010573044</v>
      </c>
    </row>
    <row r="30" spans="2:17" ht="9" customHeight="1" x14ac:dyDescent="0.25">
      <c r="B30" s="251"/>
      <c r="C30" s="221"/>
      <c r="D30" s="234"/>
      <c r="E30" s="234"/>
      <c r="F30" s="235"/>
      <c r="G30" s="234"/>
      <c r="H30" s="234"/>
      <c r="I30" s="244"/>
      <c r="J30" s="244"/>
      <c r="K30" s="234"/>
      <c r="L30" s="234"/>
      <c r="M30" s="235"/>
      <c r="N30" s="236"/>
      <c r="O30" s="236"/>
      <c r="P30" s="236"/>
      <c r="Q30" s="241"/>
    </row>
    <row r="31" spans="2:17" x14ac:dyDescent="0.25">
      <c r="B31" s="476" t="s">
        <v>119</v>
      </c>
      <c r="C31" s="221">
        <v>2020</v>
      </c>
      <c r="D31" s="234">
        <v>43694.700399999994</v>
      </c>
      <c r="E31" s="234">
        <v>78.375069999999994</v>
      </c>
      <c r="F31" s="235">
        <v>43773.075469999996</v>
      </c>
      <c r="G31" s="234">
        <v>98.897999999999996</v>
      </c>
      <c r="H31" s="234" t="s">
        <v>45</v>
      </c>
      <c r="I31" s="244" t="s">
        <v>45</v>
      </c>
      <c r="J31" s="244" t="s">
        <v>45</v>
      </c>
      <c r="K31" s="244" t="s">
        <v>45</v>
      </c>
      <c r="L31" s="234">
        <v>43674.177469999995</v>
      </c>
      <c r="M31" s="235">
        <f t="shared" ref="M31:M35" si="3">F31</f>
        <v>43773.075469999996</v>
      </c>
      <c r="N31" s="236">
        <v>1.3459999155555986</v>
      </c>
      <c r="O31" s="236">
        <v>3.6876710015221881</v>
      </c>
      <c r="P31" s="236">
        <v>100.04699099373788</v>
      </c>
      <c r="Q31" s="241">
        <v>0.17945402647556719</v>
      </c>
    </row>
    <row r="32" spans="2:17" x14ac:dyDescent="0.25">
      <c r="B32" s="238" t="s">
        <v>120</v>
      </c>
      <c r="C32" s="221">
        <v>2021</v>
      </c>
      <c r="D32" s="234">
        <v>40361.607550000001</v>
      </c>
      <c r="E32" s="234">
        <v>338.77139</v>
      </c>
      <c r="F32" s="235">
        <v>40700.378940000002</v>
      </c>
      <c r="G32" s="234">
        <v>244.542</v>
      </c>
      <c r="H32" s="234" t="s">
        <v>45</v>
      </c>
      <c r="I32" s="244" t="s">
        <v>45</v>
      </c>
      <c r="J32" s="244" t="s">
        <v>45</v>
      </c>
      <c r="K32" s="244" t="s">
        <v>45</v>
      </c>
      <c r="L32" s="234">
        <v>40455.836940000001</v>
      </c>
      <c r="M32" s="235">
        <f t="shared" si="3"/>
        <v>40700.378940000002</v>
      </c>
      <c r="N32" s="236">
        <v>1.241879851323765</v>
      </c>
      <c r="O32" s="236">
        <v>3.4024105515719589</v>
      </c>
      <c r="P32" s="236">
        <v>99.7670808537721</v>
      </c>
      <c r="Q32" s="241">
        <v>0.83738569171719623</v>
      </c>
    </row>
    <row r="33" spans="2:17" x14ac:dyDescent="0.25">
      <c r="B33" s="238" t="s">
        <v>304</v>
      </c>
      <c r="C33" s="221">
        <v>2022</v>
      </c>
      <c r="D33" s="234">
        <v>44983.202409999991</v>
      </c>
      <c r="E33" s="234">
        <v>800.95480000000009</v>
      </c>
      <c r="F33" s="235">
        <v>45784.154800000004</v>
      </c>
      <c r="G33" s="234">
        <v>490.94130000000001</v>
      </c>
      <c r="H33" s="234" t="s">
        <v>45</v>
      </c>
      <c r="I33" s="244" t="s">
        <v>45</v>
      </c>
      <c r="J33" s="244" t="s">
        <v>45</v>
      </c>
      <c r="K33" s="244" t="s">
        <v>45</v>
      </c>
      <c r="L33" s="234">
        <v>45293.213500000005</v>
      </c>
      <c r="M33" s="235">
        <f t="shared" si="3"/>
        <v>45784.154800000004</v>
      </c>
      <c r="N33" s="236">
        <v>1.3851856491010235</v>
      </c>
      <c r="O33" s="236">
        <v>3.7950291756192422</v>
      </c>
      <c r="P33" s="236">
        <v>99.31554098385061</v>
      </c>
      <c r="Q33" s="241">
        <v>1.7683769719322635</v>
      </c>
    </row>
    <row r="34" spans="2:17" x14ac:dyDescent="0.25">
      <c r="B34" s="476"/>
      <c r="C34" s="221">
        <v>2023</v>
      </c>
      <c r="D34" s="234">
        <v>43286.121019999999</v>
      </c>
      <c r="E34" s="234">
        <v>241.10294500000001</v>
      </c>
      <c r="F34" s="235">
        <v>43527.223964999997</v>
      </c>
      <c r="G34" s="234">
        <v>275.01577000000003</v>
      </c>
      <c r="H34" s="234" t="s">
        <v>45</v>
      </c>
      <c r="I34" s="244" t="s">
        <v>45</v>
      </c>
      <c r="J34" s="244" t="s">
        <v>45</v>
      </c>
      <c r="K34" s="244" t="s">
        <v>45</v>
      </c>
      <c r="L34" s="234">
        <v>43252.208194999999</v>
      </c>
      <c r="M34" s="235">
        <f t="shared" si="3"/>
        <v>43527.223964999997</v>
      </c>
      <c r="N34" s="236">
        <v>1.2949065078828086</v>
      </c>
      <c r="O34" s="236">
        <v>3.5476890626926267</v>
      </c>
      <c r="P34" s="236">
        <v>100.07840715287206</v>
      </c>
      <c r="Q34" s="241">
        <v>0.55743499594980628</v>
      </c>
    </row>
    <row r="35" spans="2:17" x14ac:dyDescent="0.25">
      <c r="B35" s="476"/>
      <c r="C35" s="221">
        <v>2024</v>
      </c>
      <c r="D35" s="234">
        <v>41609.87999999999</v>
      </c>
      <c r="E35" s="234">
        <v>96.291567000000001</v>
      </c>
      <c r="F35" s="235">
        <v>41706.17156699999</v>
      </c>
      <c r="G35" s="234">
        <v>56.35</v>
      </c>
      <c r="H35" s="234" t="s">
        <v>45</v>
      </c>
      <c r="I35" s="244" t="s">
        <v>45</v>
      </c>
      <c r="J35" s="244" t="s">
        <v>45</v>
      </c>
      <c r="K35" s="244" t="s">
        <v>45</v>
      </c>
      <c r="L35" s="234">
        <v>41649.821566999992</v>
      </c>
      <c r="M35" s="235">
        <f t="shared" si="3"/>
        <v>41706.17156699999</v>
      </c>
      <c r="N35" s="236">
        <v>1.223120499675497</v>
      </c>
      <c r="O35" s="236">
        <v>3.3510150676041017</v>
      </c>
      <c r="P35" s="236">
        <v>99.904101469112533</v>
      </c>
      <c r="Q35" s="241">
        <v>0.23119322815129123</v>
      </c>
    </row>
    <row r="36" spans="2:17" ht="9" customHeight="1" x14ac:dyDescent="0.25">
      <c r="B36" s="476"/>
      <c r="C36" s="221"/>
      <c r="D36" s="234"/>
      <c r="E36" s="234"/>
      <c r="F36" s="235"/>
      <c r="G36" s="234"/>
      <c r="H36" s="234"/>
      <c r="I36" s="244"/>
      <c r="J36" s="244"/>
      <c r="K36" s="234"/>
      <c r="L36" s="234"/>
      <c r="M36" s="235"/>
      <c r="N36" s="236"/>
      <c r="O36" s="236"/>
      <c r="P36" s="236"/>
      <c r="Q36" s="241"/>
    </row>
    <row r="37" spans="2:17" x14ac:dyDescent="0.25">
      <c r="B37" s="476" t="s">
        <v>106</v>
      </c>
      <c r="C37" s="221">
        <v>2020</v>
      </c>
      <c r="D37" s="234">
        <v>14326.623499999998</v>
      </c>
      <c r="E37" s="234">
        <v>4993.3802000000005</v>
      </c>
      <c r="F37" s="235">
        <v>19320.003699999997</v>
      </c>
      <c r="G37" s="234">
        <v>4121.7872399999997</v>
      </c>
      <c r="H37" s="234" t="s">
        <v>45</v>
      </c>
      <c r="I37" s="244" t="s">
        <v>45</v>
      </c>
      <c r="J37" s="244" t="s">
        <v>45</v>
      </c>
      <c r="K37" s="234">
        <v>3747.6675508229582</v>
      </c>
      <c r="L37" s="234">
        <v>11450.54890917704</v>
      </c>
      <c r="M37" s="235">
        <f t="shared" ref="M37:M41" si="4">F37</f>
        <v>19320.003699999997</v>
      </c>
      <c r="N37" s="236">
        <v>0.35289589312596503</v>
      </c>
      <c r="O37" s="236">
        <v>0.96683806335880829</v>
      </c>
      <c r="P37" s="236">
        <v>94.265162874249526</v>
      </c>
      <c r="Q37" s="241">
        <v>32.855040676266306</v>
      </c>
    </row>
    <row r="38" spans="2:17" x14ac:dyDescent="0.25">
      <c r="B38" s="238" t="s">
        <v>107</v>
      </c>
      <c r="C38" s="221">
        <v>2021</v>
      </c>
      <c r="D38" s="234">
        <v>15939.569600000001</v>
      </c>
      <c r="E38" s="234">
        <v>5611.6182800000015</v>
      </c>
      <c r="F38" s="235">
        <v>21551.187880000001</v>
      </c>
      <c r="G38" s="234">
        <v>6278.0906999999988</v>
      </c>
      <c r="H38" s="234" t="s">
        <v>45</v>
      </c>
      <c r="I38" s="244" t="s">
        <v>45</v>
      </c>
      <c r="J38" s="244" t="s">
        <v>45</v>
      </c>
      <c r="K38" s="234">
        <v>3766.13208876824</v>
      </c>
      <c r="L38" s="234">
        <v>11506.965091231763</v>
      </c>
      <c r="M38" s="235">
        <f t="shared" si="4"/>
        <v>21551.187880000001</v>
      </c>
      <c r="N38" s="236">
        <v>0.35323130548208737</v>
      </c>
      <c r="O38" s="236">
        <v>0.96775700132078724</v>
      </c>
      <c r="P38" s="236">
        <v>104.36370182252712</v>
      </c>
      <c r="Q38" s="241">
        <v>36.741848846142162</v>
      </c>
    </row>
    <row r="39" spans="2:17" x14ac:dyDescent="0.25">
      <c r="B39" s="476"/>
      <c r="C39" s="221">
        <v>2022</v>
      </c>
      <c r="D39" s="234">
        <v>15884.972811</v>
      </c>
      <c r="E39" s="234">
        <v>3819.9883780000005</v>
      </c>
      <c r="F39" s="235">
        <v>19704.961189000001</v>
      </c>
      <c r="G39" s="234">
        <v>3454.79</v>
      </c>
      <c r="H39" s="234" t="s">
        <v>45</v>
      </c>
      <c r="I39" s="244" t="s">
        <v>45</v>
      </c>
      <c r="J39" s="244" t="s">
        <v>45</v>
      </c>
      <c r="K39" s="234">
        <v>4007.0648697902175</v>
      </c>
      <c r="L39" s="234">
        <v>12243.106319209783</v>
      </c>
      <c r="M39" s="235">
        <f t="shared" si="4"/>
        <v>19704.961189000001</v>
      </c>
      <c r="N39" s="236">
        <v>0.37442867687143239</v>
      </c>
      <c r="O39" s="236">
        <v>1.0258257169006006</v>
      </c>
      <c r="P39" s="236">
        <v>97.752649041339268</v>
      </c>
      <c r="Q39" s="241">
        <v>23.507373144387618</v>
      </c>
    </row>
    <row r="40" spans="2:17" x14ac:dyDescent="0.25">
      <c r="B40" s="476"/>
      <c r="C40" s="221">
        <v>2023</v>
      </c>
      <c r="D40" s="234">
        <v>14345.771452999998</v>
      </c>
      <c r="E40" s="234">
        <v>4997.197470000001</v>
      </c>
      <c r="F40" s="235">
        <v>19342.968923</v>
      </c>
      <c r="G40" s="234">
        <v>6047.2057400000003</v>
      </c>
      <c r="H40" s="234" t="s">
        <v>45</v>
      </c>
      <c r="I40" s="244" t="s">
        <v>45</v>
      </c>
      <c r="J40" s="244" t="s">
        <v>45</v>
      </c>
      <c r="K40" s="234">
        <v>3278.5491886826089</v>
      </c>
      <c r="L40" s="234">
        <v>10017.21399431739</v>
      </c>
      <c r="M40" s="235">
        <f t="shared" si="4"/>
        <v>19342.968923</v>
      </c>
      <c r="N40" s="236">
        <v>0.29990042435789055</v>
      </c>
      <c r="O40" s="236">
        <v>0.82164499824079595</v>
      </c>
      <c r="P40" s="236">
        <v>107.89731477274312</v>
      </c>
      <c r="Q40" s="241">
        <v>37.584886262034452</v>
      </c>
    </row>
    <row r="41" spans="2:17" x14ac:dyDescent="0.25">
      <c r="B41" s="476"/>
      <c r="C41" s="221">
        <v>2024</v>
      </c>
      <c r="D41" s="234">
        <v>17280.613784999998</v>
      </c>
      <c r="E41" s="234">
        <v>4723.1174860000001</v>
      </c>
      <c r="F41" s="235">
        <v>22003.731270999997</v>
      </c>
      <c r="G41" s="234">
        <v>4814.2187900000008</v>
      </c>
      <c r="H41" s="234" t="s">
        <v>45</v>
      </c>
      <c r="I41" s="244" t="s">
        <v>45</v>
      </c>
      <c r="J41" s="244" t="s">
        <v>45</v>
      </c>
      <c r="K41" s="234">
        <v>4238.6932906935281</v>
      </c>
      <c r="L41" s="234">
        <v>12950.819190306469</v>
      </c>
      <c r="M41" s="235">
        <f t="shared" si="4"/>
        <v>22003.731270999997</v>
      </c>
      <c r="N41" s="236">
        <v>0.38024772351151875</v>
      </c>
      <c r="O41" s="236">
        <v>1.0419826210952789</v>
      </c>
      <c r="P41" s="236">
        <v>100.52998189506943</v>
      </c>
      <c r="Q41" s="241">
        <v>27.476739036203508</v>
      </c>
    </row>
    <row r="42" spans="2:17" ht="9" customHeight="1" x14ac:dyDescent="0.25">
      <c r="B42" s="476"/>
      <c r="C42" s="221"/>
      <c r="D42" s="234"/>
      <c r="E42" s="234"/>
      <c r="F42" s="235"/>
      <c r="G42" s="234"/>
      <c r="H42" s="234"/>
      <c r="I42" s="244"/>
      <c r="J42" s="244"/>
      <c r="K42" s="234"/>
      <c r="L42" s="234"/>
      <c r="M42" s="235"/>
      <c r="N42" s="236"/>
      <c r="O42" s="236"/>
      <c r="P42" s="236"/>
      <c r="Q42" s="241"/>
    </row>
    <row r="43" spans="2:17" x14ac:dyDescent="0.25">
      <c r="B43" s="476" t="s">
        <v>102</v>
      </c>
      <c r="C43" s="221">
        <v>2020</v>
      </c>
      <c r="D43" s="234">
        <v>168227.47630000001</v>
      </c>
      <c r="E43" s="234">
        <v>28444.22955</v>
      </c>
      <c r="F43" s="235">
        <v>196671.70585</v>
      </c>
      <c r="G43" s="234">
        <v>5836.8276199999991</v>
      </c>
      <c r="H43" s="234" t="s">
        <v>45</v>
      </c>
      <c r="I43" s="244" t="s">
        <v>45</v>
      </c>
      <c r="J43" s="244" t="s">
        <v>45</v>
      </c>
      <c r="K43" s="234">
        <v>4155.2186646099999</v>
      </c>
      <c r="L43" s="234">
        <v>186679.65956539</v>
      </c>
      <c r="M43" s="235">
        <f t="shared" ref="M43:M47" si="5">F43</f>
        <v>196671.70585</v>
      </c>
      <c r="N43" s="236">
        <v>5.7533036811869431</v>
      </c>
      <c r="O43" s="236">
        <v>15.762475838868339</v>
      </c>
      <c r="P43" s="236">
        <v>88.153422403868504</v>
      </c>
      <c r="Q43" s="241">
        <v>14.905152461552728</v>
      </c>
    </row>
    <row r="44" spans="2:17" x14ac:dyDescent="0.25">
      <c r="B44" s="297"/>
      <c r="C44" s="221">
        <v>2021</v>
      </c>
      <c r="D44" s="234">
        <v>161146.49349999998</v>
      </c>
      <c r="E44" s="234">
        <v>29912.281400000003</v>
      </c>
      <c r="F44" s="235">
        <v>191058.77489999999</v>
      </c>
      <c r="G44" s="234">
        <v>31040.512200000001</v>
      </c>
      <c r="H44" s="234" t="s">
        <v>45</v>
      </c>
      <c r="I44" s="244" t="s">
        <v>45</v>
      </c>
      <c r="J44" s="244" t="s">
        <v>45</v>
      </c>
      <c r="K44" s="234">
        <v>3980.3183894499994</v>
      </c>
      <c r="L44" s="234">
        <v>156037.94431055</v>
      </c>
      <c r="M44" s="235">
        <f t="shared" si="5"/>
        <v>191058.77489999999</v>
      </c>
      <c r="N44" s="236">
        <v>4.7899238710262546</v>
      </c>
      <c r="O44" s="236">
        <v>13.123079098702068</v>
      </c>
      <c r="P44" s="236">
        <v>100.70506377269899</v>
      </c>
      <c r="Q44" s="241">
        <v>18.693042216112001</v>
      </c>
    </row>
    <row r="45" spans="2:17" x14ac:dyDescent="0.25">
      <c r="B45" s="476"/>
      <c r="C45" s="221">
        <v>2022</v>
      </c>
      <c r="D45" s="234">
        <v>155528.5</v>
      </c>
      <c r="E45" s="234">
        <v>55518.946719</v>
      </c>
      <c r="F45" s="235">
        <v>211047.446719</v>
      </c>
      <c r="G45" s="234">
        <v>12104.870310999999</v>
      </c>
      <c r="H45" s="234" t="s">
        <v>45</v>
      </c>
      <c r="I45" s="244" t="s">
        <v>45</v>
      </c>
      <c r="J45" s="244" t="s">
        <v>45</v>
      </c>
      <c r="K45" s="234">
        <v>3841.55395</v>
      </c>
      <c r="L45" s="234">
        <v>195101.02245799999</v>
      </c>
      <c r="M45" s="235">
        <f t="shared" si="5"/>
        <v>211047.446719</v>
      </c>
      <c r="N45" s="236">
        <v>5.9667023196312954</v>
      </c>
      <c r="O45" s="236">
        <v>16.347129642825468</v>
      </c>
      <c r="P45" s="236">
        <v>78.177584109012173</v>
      </c>
      <c r="Q45" s="241">
        <v>27.90702107181891</v>
      </c>
    </row>
    <row r="46" spans="2:17" x14ac:dyDescent="0.25">
      <c r="B46" s="476"/>
      <c r="C46" s="221">
        <v>2023</v>
      </c>
      <c r="D46" s="234">
        <v>142347.60269999999</v>
      </c>
      <c r="E46" s="303">
        <v>54063</v>
      </c>
      <c r="F46" s="235">
        <v>196410.59407999998</v>
      </c>
      <c r="G46" s="234">
        <v>5906.5</v>
      </c>
      <c r="H46" s="234" t="s">
        <v>45</v>
      </c>
      <c r="I46" s="244" t="s">
        <v>45</v>
      </c>
      <c r="J46" s="244" t="s">
        <v>45</v>
      </c>
      <c r="K46" s="234">
        <v>3515.9857866899997</v>
      </c>
      <c r="L46" s="234">
        <v>186988.08153330997</v>
      </c>
      <c r="M46" s="235">
        <f t="shared" si="5"/>
        <v>196410.59407999998</v>
      </c>
      <c r="N46" s="236">
        <v>5.5981438585139109</v>
      </c>
      <c r="O46" s="236">
        <v>15.337380434284688</v>
      </c>
      <c r="P46" s="236">
        <v>74.721555661533998</v>
      </c>
      <c r="Q46" s="241">
        <v>28.378917122639418</v>
      </c>
    </row>
    <row r="47" spans="2:17" x14ac:dyDescent="0.25">
      <c r="B47" s="476"/>
      <c r="C47" s="221">
        <v>2024</v>
      </c>
      <c r="D47" s="234">
        <v>142015.80000000002</v>
      </c>
      <c r="E47" s="234">
        <v>50385.675810000001</v>
      </c>
      <c r="F47" s="235">
        <v>192401.47581000003</v>
      </c>
      <c r="G47" s="234">
        <v>14532.4</v>
      </c>
      <c r="H47" s="234" t="s">
        <v>45</v>
      </c>
      <c r="I47" s="244" t="s">
        <v>45</v>
      </c>
      <c r="J47" s="244" t="s">
        <v>45</v>
      </c>
      <c r="K47" s="234">
        <v>3507.7902600000002</v>
      </c>
      <c r="L47" s="234">
        <v>174361.23940000002</v>
      </c>
      <c r="M47" s="235">
        <f t="shared" si="5"/>
        <v>192401.47581000003</v>
      </c>
      <c r="N47" s="236">
        <v>5.1204254480634095</v>
      </c>
      <c r="O47" s="236">
        <v>14.028562871406603</v>
      </c>
      <c r="P47" s="236">
        <v>79.84290478868968</v>
      </c>
      <c r="Q47" s="241">
        <v>28.327402418685903</v>
      </c>
    </row>
    <row r="48" spans="2:17" ht="9" customHeight="1" thickBot="1" x14ac:dyDescent="0.3">
      <c r="B48" s="477"/>
      <c r="C48" s="266"/>
      <c r="D48" s="267"/>
      <c r="E48" s="267"/>
      <c r="F48" s="268"/>
      <c r="G48" s="267"/>
      <c r="H48" s="267"/>
      <c r="I48" s="267"/>
      <c r="J48" s="267"/>
      <c r="K48" s="267"/>
      <c r="L48" s="267"/>
      <c r="M48" s="268"/>
      <c r="N48" s="267"/>
      <c r="O48" s="267"/>
      <c r="P48" s="267"/>
      <c r="Q48" s="267"/>
    </row>
    <row r="49" spans="2:17" ht="9" customHeight="1" x14ac:dyDescent="0.25">
      <c r="B49" s="25"/>
      <c r="C49" s="21"/>
      <c r="D49" s="22"/>
      <c r="E49" s="22"/>
      <c r="F49" s="23"/>
      <c r="G49" s="22"/>
      <c r="H49" s="22"/>
      <c r="I49" s="22"/>
      <c r="J49" s="22"/>
      <c r="K49" s="22"/>
      <c r="L49" s="22"/>
      <c r="M49" s="23"/>
      <c r="N49" s="22"/>
      <c r="O49" s="22"/>
      <c r="P49" s="22"/>
      <c r="Q49" s="22"/>
    </row>
    <row r="50" spans="2:17" ht="9" customHeight="1" x14ac:dyDescent="0.25">
      <c r="B50" s="25"/>
      <c r="C50" s="21"/>
      <c r="D50" s="22"/>
      <c r="E50" s="22"/>
      <c r="F50" s="23"/>
      <c r="G50" s="22"/>
      <c r="H50" s="22"/>
      <c r="I50" s="22"/>
      <c r="J50" s="22"/>
      <c r="K50" s="22"/>
      <c r="L50" s="22"/>
      <c r="M50" s="23"/>
      <c r="N50" s="22"/>
      <c r="O50" s="22"/>
      <c r="P50" s="22"/>
      <c r="Q50" s="22"/>
    </row>
    <row r="51" spans="2:17" x14ac:dyDescent="0.25">
      <c r="B51" s="8" t="s">
        <v>468</v>
      </c>
    </row>
    <row r="52" spans="2:17" x14ac:dyDescent="0.25">
      <c r="B52" s="185" t="s">
        <v>469</v>
      </c>
    </row>
    <row r="53" spans="2:17" ht="17.25" thickBot="1" x14ac:dyDescent="0.3"/>
    <row r="54" spans="2:17" ht="30" customHeight="1" x14ac:dyDescent="0.2">
      <c r="B54" s="612" t="s">
        <v>44</v>
      </c>
      <c r="C54" s="220"/>
      <c r="D54" s="615" t="s">
        <v>19</v>
      </c>
      <c r="E54" s="615"/>
      <c r="F54" s="615"/>
      <c r="G54" s="615" t="s">
        <v>20</v>
      </c>
      <c r="H54" s="615"/>
      <c r="I54" s="615"/>
      <c r="J54" s="615"/>
      <c r="K54" s="615"/>
      <c r="L54" s="615"/>
      <c r="M54" s="615"/>
      <c r="N54" s="615" t="s">
        <v>24</v>
      </c>
      <c r="O54" s="615"/>
      <c r="P54" s="617" t="s">
        <v>30</v>
      </c>
      <c r="Q54" s="617" t="s">
        <v>32</v>
      </c>
    </row>
    <row r="55" spans="2:17" ht="30" customHeight="1" thickBot="1" x14ac:dyDescent="0.3">
      <c r="B55" s="613"/>
      <c r="C55" s="221"/>
      <c r="D55" s="619" t="s">
        <v>18</v>
      </c>
      <c r="E55" s="619"/>
      <c r="F55" s="619"/>
      <c r="G55" s="619" t="s">
        <v>21</v>
      </c>
      <c r="H55" s="619"/>
      <c r="I55" s="619"/>
      <c r="J55" s="619"/>
      <c r="K55" s="619"/>
      <c r="L55" s="619"/>
      <c r="M55" s="619"/>
      <c r="N55" s="619" t="s">
        <v>25</v>
      </c>
      <c r="O55" s="619"/>
      <c r="P55" s="685"/>
      <c r="Q55" s="685"/>
    </row>
    <row r="56" spans="2:17" ht="30" customHeight="1" x14ac:dyDescent="0.25">
      <c r="B56" s="613"/>
      <c r="C56" s="221" t="s">
        <v>42</v>
      </c>
      <c r="D56" s="222" t="s">
        <v>0</v>
      </c>
      <c r="E56" s="222" t="s">
        <v>2</v>
      </c>
      <c r="F56" s="478" t="s">
        <v>16</v>
      </c>
      <c r="G56" s="222" t="s">
        <v>4</v>
      </c>
      <c r="H56" s="222" t="s">
        <v>6</v>
      </c>
      <c r="I56" s="222" t="s">
        <v>8</v>
      </c>
      <c r="J56" s="222" t="s">
        <v>10</v>
      </c>
      <c r="K56" s="222" t="s">
        <v>12</v>
      </c>
      <c r="L56" s="222" t="s">
        <v>14</v>
      </c>
      <c r="M56" s="478" t="s">
        <v>22</v>
      </c>
      <c r="N56" s="222" t="s">
        <v>26</v>
      </c>
      <c r="O56" s="222" t="s">
        <v>28</v>
      </c>
      <c r="P56" s="684" t="s">
        <v>31</v>
      </c>
      <c r="Q56" s="684" t="s">
        <v>33</v>
      </c>
    </row>
    <row r="57" spans="2:17" ht="30" customHeight="1" x14ac:dyDescent="0.25">
      <c r="B57" s="613"/>
      <c r="C57" s="224" t="s">
        <v>43</v>
      </c>
      <c r="D57" s="225" t="s">
        <v>1</v>
      </c>
      <c r="E57" s="225" t="s">
        <v>3</v>
      </c>
      <c r="F57" s="226" t="s">
        <v>17</v>
      </c>
      <c r="G57" s="225" t="s">
        <v>5</v>
      </c>
      <c r="H57" s="225" t="s">
        <v>7</v>
      </c>
      <c r="I57" s="225" t="s">
        <v>9</v>
      </c>
      <c r="J57" s="225" t="s">
        <v>11</v>
      </c>
      <c r="K57" s="225" t="s">
        <v>13</v>
      </c>
      <c r="L57" s="225" t="s">
        <v>15</v>
      </c>
      <c r="M57" s="226" t="s">
        <v>23</v>
      </c>
      <c r="N57" s="225" t="s">
        <v>27</v>
      </c>
      <c r="O57" s="225" t="s">
        <v>29</v>
      </c>
      <c r="P57" s="684"/>
      <c r="Q57" s="684"/>
    </row>
    <row r="58" spans="2:17" ht="7.5" customHeight="1" x14ac:dyDescent="0.25">
      <c r="B58" s="613"/>
      <c r="C58" s="227"/>
      <c r="D58" s="228"/>
      <c r="E58" s="228"/>
      <c r="F58" s="479"/>
      <c r="G58" s="228"/>
      <c r="H58" s="228"/>
      <c r="I58" s="228"/>
      <c r="J58" s="228"/>
      <c r="K58" s="228"/>
      <c r="L58" s="228"/>
      <c r="M58" s="479"/>
      <c r="N58" s="228"/>
      <c r="O58" s="228"/>
      <c r="P58" s="479"/>
      <c r="Q58" s="479"/>
    </row>
    <row r="59" spans="2:17" s="2" customFormat="1" ht="13.5" x14ac:dyDescent="0.25">
      <c r="B59" s="613"/>
      <c r="C59" s="230"/>
      <c r="D59" s="231" t="s">
        <v>35</v>
      </c>
      <c r="E59" s="231" t="s">
        <v>35</v>
      </c>
      <c r="F59" s="232" t="s">
        <v>35</v>
      </c>
      <c r="G59" s="231" t="s">
        <v>35</v>
      </c>
      <c r="H59" s="231" t="s">
        <v>35</v>
      </c>
      <c r="I59" s="231" t="s">
        <v>35</v>
      </c>
      <c r="J59" s="231" t="s">
        <v>35</v>
      </c>
      <c r="K59" s="231" t="s">
        <v>35</v>
      </c>
      <c r="L59" s="231" t="s">
        <v>35</v>
      </c>
      <c r="M59" s="232" t="s">
        <v>35</v>
      </c>
      <c r="N59" s="230" t="s">
        <v>34</v>
      </c>
      <c r="O59" s="230" t="s">
        <v>291</v>
      </c>
      <c r="P59" s="230" t="s">
        <v>40</v>
      </c>
      <c r="Q59" s="230" t="s">
        <v>40</v>
      </c>
    </row>
    <row r="60" spans="2:17" s="2" customFormat="1" ht="14.25" thickBot="1" x14ac:dyDescent="0.3">
      <c r="B60" s="614"/>
      <c r="C60" s="261"/>
      <c r="D60" s="262" t="s">
        <v>36</v>
      </c>
      <c r="E60" s="262" t="s">
        <v>36</v>
      </c>
      <c r="F60" s="263" t="s">
        <v>36</v>
      </c>
      <c r="G60" s="262" t="s">
        <v>36</v>
      </c>
      <c r="H60" s="262" t="s">
        <v>36</v>
      </c>
      <c r="I60" s="262" t="s">
        <v>36</v>
      </c>
      <c r="J60" s="262" t="s">
        <v>36</v>
      </c>
      <c r="K60" s="262" t="s">
        <v>36</v>
      </c>
      <c r="L60" s="262" t="s">
        <v>36</v>
      </c>
      <c r="M60" s="263" t="s">
        <v>36</v>
      </c>
      <c r="N60" s="262" t="s">
        <v>37</v>
      </c>
      <c r="O60" s="262" t="s">
        <v>39</v>
      </c>
      <c r="P60" s="262" t="s">
        <v>41</v>
      </c>
      <c r="Q60" s="262" t="s">
        <v>41</v>
      </c>
    </row>
    <row r="61" spans="2:17" ht="9" customHeight="1" x14ac:dyDescent="0.25">
      <c r="B61" s="476"/>
      <c r="C61" s="259"/>
      <c r="D61" s="239"/>
      <c r="E61" s="239"/>
      <c r="F61" s="240"/>
      <c r="G61" s="239"/>
      <c r="H61" s="239"/>
      <c r="I61" s="239"/>
      <c r="J61" s="239"/>
      <c r="K61" s="239"/>
      <c r="L61" s="239"/>
      <c r="M61" s="240"/>
      <c r="N61" s="239"/>
      <c r="O61" s="239"/>
      <c r="P61" s="239"/>
      <c r="Q61" s="239"/>
    </row>
    <row r="62" spans="2:17" s="13" customFormat="1" x14ac:dyDescent="0.25">
      <c r="B62" s="483" t="s">
        <v>505</v>
      </c>
      <c r="C62" s="243">
        <v>2020</v>
      </c>
      <c r="D62" s="244">
        <v>7256.4784930000005</v>
      </c>
      <c r="E62" s="244">
        <v>1330.9172300000002</v>
      </c>
      <c r="F62" s="245">
        <v>8587.3957230000015</v>
      </c>
      <c r="G62" s="244">
        <v>997.55750999999998</v>
      </c>
      <c r="H62" s="244" t="s">
        <v>45</v>
      </c>
      <c r="I62" s="244" t="s">
        <v>45</v>
      </c>
      <c r="J62" s="244" t="s">
        <v>45</v>
      </c>
      <c r="K62" s="244" t="s">
        <v>45</v>
      </c>
      <c r="L62" s="244">
        <v>7589.8382130000018</v>
      </c>
      <c r="M62" s="245">
        <f>F62</f>
        <v>8587.3957230000015</v>
      </c>
      <c r="N62" s="247">
        <v>0.23391216928575298</v>
      </c>
      <c r="O62" s="247">
        <v>0.64085525831713142</v>
      </c>
      <c r="P62" s="247">
        <v>95.607815204426657</v>
      </c>
      <c r="Q62" s="248">
        <v>17.535515153938103</v>
      </c>
    </row>
    <row r="63" spans="2:17" s="13" customFormat="1" x14ac:dyDescent="0.25">
      <c r="B63" s="287" t="s">
        <v>506</v>
      </c>
      <c r="C63" s="243">
        <v>2021</v>
      </c>
      <c r="D63" s="244">
        <v>5370.6842820000011</v>
      </c>
      <c r="E63" s="244">
        <v>1929.4204500000001</v>
      </c>
      <c r="F63" s="245">
        <v>7300.1047320000016</v>
      </c>
      <c r="G63" s="244">
        <v>1343.0597499999999</v>
      </c>
      <c r="H63" s="244" t="s">
        <v>45</v>
      </c>
      <c r="I63" s="244" t="s">
        <v>45</v>
      </c>
      <c r="J63" s="244" t="s">
        <v>45</v>
      </c>
      <c r="K63" s="244" t="s">
        <v>45</v>
      </c>
      <c r="L63" s="244">
        <v>5957.0449820000013</v>
      </c>
      <c r="M63" s="245">
        <f t="shared" ref="M63:M66" si="6">F63</f>
        <v>7300.1047320000016</v>
      </c>
      <c r="N63" s="247">
        <v>0.18286444419743456</v>
      </c>
      <c r="O63" s="247">
        <v>0.50099847725324531</v>
      </c>
      <c r="P63" s="247">
        <v>90.156852906570847</v>
      </c>
      <c r="Q63" s="248">
        <v>32.388885023195208</v>
      </c>
    </row>
    <row r="64" spans="2:17" s="13" customFormat="1" x14ac:dyDescent="0.25">
      <c r="B64" s="315"/>
      <c r="C64" s="243">
        <v>2022</v>
      </c>
      <c r="D64" s="244">
        <v>5243.9104559999987</v>
      </c>
      <c r="E64" s="244">
        <v>1882.1301500000004</v>
      </c>
      <c r="F64" s="245">
        <v>7126.0406059999987</v>
      </c>
      <c r="G64" s="244">
        <v>875.72705999999982</v>
      </c>
      <c r="H64" s="244" t="s">
        <v>45</v>
      </c>
      <c r="I64" s="244" t="s">
        <v>45</v>
      </c>
      <c r="J64" s="244" t="s">
        <v>45</v>
      </c>
      <c r="K64" s="244" t="s">
        <v>45</v>
      </c>
      <c r="L64" s="244">
        <v>6250.3135459999985</v>
      </c>
      <c r="M64" s="245">
        <f t="shared" si="6"/>
        <v>7126.0406059999987</v>
      </c>
      <c r="N64" s="247">
        <v>0.1911510245486768</v>
      </c>
      <c r="O64" s="247">
        <v>0.52370143711966244</v>
      </c>
      <c r="P64" s="247">
        <v>83.898358336853903</v>
      </c>
      <c r="Q64" s="248">
        <v>30.112571731773418</v>
      </c>
    </row>
    <row r="65" spans="2:17" s="13" customFormat="1" x14ac:dyDescent="0.25">
      <c r="B65" s="483"/>
      <c r="C65" s="243">
        <v>2023</v>
      </c>
      <c r="D65" s="244">
        <v>14037.177727</v>
      </c>
      <c r="E65" s="244">
        <v>1790.2789300000002</v>
      </c>
      <c r="F65" s="245">
        <v>15827.456657000001</v>
      </c>
      <c r="G65" s="244">
        <v>788.40485999999999</v>
      </c>
      <c r="H65" s="244" t="s">
        <v>45</v>
      </c>
      <c r="I65" s="244" t="s">
        <v>45</v>
      </c>
      <c r="J65" s="244" t="s">
        <v>45</v>
      </c>
      <c r="K65" s="244" t="s">
        <v>45</v>
      </c>
      <c r="L65" s="244">
        <v>15039.051797</v>
      </c>
      <c r="M65" s="245">
        <f t="shared" si="6"/>
        <v>15827.456657000001</v>
      </c>
      <c r="N65" s="247">
        <v>0.45024674709147405</v>
      </c>
      <c r="O65" s="247">
        <v>1.2335527317574631</v>
      </c>
      <c r="P65" s="247">
        <v>93.338183260996189</v>
      </c>
      <c r="Q65" s="248">
        <v>11.904200837695939</v>
      </c>
    </row>
    <row r="66" spans="2:17" s="13" customFormat="1" x14ac:dyDescent="0.25">
      <c r="B66" s="483"/>
      <c r="C66" s="243">
        <v>2024</v>
      </c>
      <c r="D66" s="244">
        <v>13701.811193000001</v>
      </c>
      <c r="E66" s="244">
        <v>219.49784999999994</v>
      </c>
      <c r="F66" s="245">
        <v>13921.309043000001</v>
      </c>
      <c r="G66" s="244">
        <v>70.473889999999997</v>
      </c>
      <c r="H66" s="244" t="s">
        <v>45</v>
      </c>
      <c r="I66" s="244" t="s">
        <v>45</v>
      </c>
      <c r="J66" s="244" t="s">
        <v>45</v>
      </c>
      <c r="K66" s="244" t="s">
        <v>45</v>
      </c>
      <c r="L66" s="244">
        <v>13850.835153000002</v>
      </c>
      <c r="M66" s="245">
        <f t="shared" si="6"/>
        <v>13921.309043000001</v>
      </c>
      <c r="N66" s="247">
        <v>0.40675421348463098</v>
      </c>
      <c r="O66" s="247">
        <v>1.1143951054373451</v>
      </c>
      <c r="P66" s="247">
        <v>98.924079607086199</v>
      </c>
      <c r="Q66" s="248">
        <v>1.5847264628837787</v>
      </c>
    </row>
    <row r="67" spans="2:17" ht="9" customHeight="1" x14ac:dyDescent="0.25">
      <c r="B67" s="476"/>
      <c r="C67" s="221"/>
      <c r="D67" s="221"/>
      <c r="E67" s="221"/>
      <c r="F67" s="298"/>
      <c r="G67" s="221"/>
      <c r="H67" s="221"/>
      <c r="I67" s="243"/>
      <c r="J67" s="243"/>
      <c r="K67" s="221"/>
      <c r="L67" s="221"/>
      <c r="M67" s="298"/>
      <c r="N67" s="221"/>
      <c r="O67" s="221"/>
      <c r="P67" s="221"/>
      <c r="Q67" s="221"/>
    </row>
    <row r="68" spans="2:17" x14ac:dyDescent="0.25">
      <c r="B68" s="476" t="s">
        <v>121</v>
      </c>
      <c r="C68" s="221">
        <v>2020</v>
      </c>
      <c r="D68" s="234">
        <v>9822.7999999999993</v>
      </c>
      <c r="E68" s="234">
        <v>2672.9206799999997</v>
      </c>
      <c r="F68" s="235">
        <v>12495.765579999999</v>
      </c>
      <c r="G68" s="234">
        <v>308.40699999999998</v>
      </c>
      <c r="H68" s="234" t="s">
        <v>45</v>
      </c>
      <c r="I68" s="244" t="s">
        <v>45</v>
      </c>
      <c r="J68" s="244" t="s">
        <v>45</v>
      </c>
      <c r="K68" s="244" t="s">
        <v>45</v>
      </c>
      <c r="L68" s="234">
        <v>12187.35858</v>
      </c>
      <c r="M68" s="235">
        <f t="shared" ref="M68:M72" si="7">F68</f>
        <v>12495.765579999999</v>
      </c>
      <c r="N68" s="236">
        <v>0.37560372214894977</v>
      </c>
      <c r="O68" s="236">
        <v>1.0290512935587666</v>
      </c>
      <c r="P68" s="236">
        <v>80.598636985373744</v>
      </c>
      <c r="Q68" s="241">
        <v>21.931911352689514</v>
      </c>
    </row>
    <row r="69" spans="2:17" x14ac:dyDescent="0.25">
      <c r="B69" s="238" t="s">
        <v>303</v>
      </c>
      <c r="C69" s="221">
        <v>2021</v>
      </c>
      <c r="D69" s="234">
        <v>10124.4519</v>
      </c>
      <c r="E69" s="234">
        <v>2695.6138999999998</v>
      </c>
      <c r="F69" s="235">
        <v>12820.0658</v>
      </c>
      <c r="G69" s="234">
        <v>430.27440000000001</v>
      </c>
      <c r="H69" s="234" t="s">
        <v>45</v>
      </c>
      <c r="I69" s="244" t="s">
        <v>45</v>
      </c>
      <c r="J69" s="244" t="s">
        <v>45</v>
      </c>
      <c r="K69" s="244" t="s">
        <v>45</v>
      </c>
      <c r="L69" s="234">
        <v>12389.7914</v>
      </c>
      <c r="M69" s="235">
        <f t="shared" si="7"/>
        <v>12820.0658</v>
      </c>
      <c r="N69" s="236">
        <v>0.38033157797685302</v>
      </c>
      <c r="O69" s="236">
        <v>1.0420043232242548</v>
      </c>
      <c r="P69" s="236">
        <v>81.716080385340462</v>
      </c>
      <c r="Q69" s="241">
        <v>21.756733531445896</v>
      </c>
    </row>
    <row r="70" spans="2:17" x14ac:dyDescent="0.25">
      <c r="B70" s="476"/>
      <c r="C70" s="221">
        <v>2022</v>
      </c>
      <c r="D70" s="234">
        <v>10980.200000000004</v>
      </c>
      <c r="E70" s="234">
        <v>3080.165</v>
      </c>
      <c r="F70" s="235">
        <v>14060.365000000005</v>
      </c>
      <c r="G70" s="234">
        <v>289.10540000000003</v>
      </c>
      <c r="H70" s="234" t="s">
        <v>45</v>
      </c>
      <c r="I70" s="244" t="s">
        <v>45</v>
      </c>
      <c r="J70" s="244" t="s">
        <v>45</v>
      </c>
      <c r="K70" s="244" t="s">
        <v>45</v>
      </c>
      <c r="L70" s="234">
        <v>13771.259600000005</v>
      </c>
      <c r="M70" s="235">
        <f t="shared" si="7"/>
        <v>14060.365000000005</v>
      </c>
      <c r="N70" s="236">
        <v>0.42116133254634047</v>
      </c>
      <c r="O70" s="236">
        <v>1.1538666645105218</v>
      </c>
      <c r="P70" s="236">
        <v>79.732721035917436</v>
      </c>
      <c r="Q70" s="241">
        <v>22.366617792899635</v>
      </c>
    </row>
    <row r="71" spans="2:17" x14ac:dyDescent="0.25">
      <c r="B71" s="476"/>
      <c r="C71" s="221">
        <v>2023</v>
      </c>
      <c r="D71" s="234">
        <v>11317.832399999999</v>
      </c>
      <c r="E71" s="234">
        <v>2490.8072700000002</v>
      </c>
      <c r="F71" s="235">
        <v>13808.63967</v>
      </c>
      <c r="G71" s="234">
        <v>295.74604999999997</v>
      </c>
      <c r="H71" s="234" t="s">
        <v>45</v>
      </c>
      <c r="I71" s="234" t="s">
        <v>45</v>
      </c>
      <c r="J71" s="234" t="s">
        <v>45</v>
      </c>
      <c r="K71" s="234" t="s">
        <v>45</v>
      </c>
      <c r="L71" s="234">
        <v>13512.893620000001</v>
      </c>
      <c r="M71" s="235">
        <f t="shared" si="7"/>
        <v>13808.63967</v>
      </c>
      <c r="N71" s="236">
        <v>0.40455585088228779</v>
      </c>
      <c r="O71" s="236">
        <v>1.1083721941980489</v>
      </c>
      <c r="P71" s="236">
        <v>83.755801816191592</v>
      </c>
      <c r="Q71" s="241">
        <v>18.432819350501187</v>
      </c>
    </row>
    <row r="72" spans="2:17" x14ac:dyDescent="0.25">
      <c r="B72" s="476"/>
      <c r="C72" s="221">
        <v>2024</v>
      </c>
      <c r="D72" s="234">
        <v>12992.259999999998</v>
      </c>
      <c r="E72" s="234">
        <v>1889.7674</v>
      </c>
      <c r="F72" s="235">
        <v>14882.027399999999</v>
      </c>
      <c r="G72" s="234">
        <v>106.98191</v>
      </c>
      <c r="H72" s="234" t="s">
        <v>45</v>
      </c>
      <c r="I72" s="234" t="s">
        <v>45</v>
      </c>
      <c r="J72" s="234" t="s">
        <v>45</v>
      </c>
      <c r="K72" s="234" t="s">
        <v>45</v>
      </c>
      <c r="L72" s="234">
        <v>14775.045489999999</v>
      </c>
      <c r="M72" s="235">
        <f t="shared" si="7"/>
        <v>14882.027399999999</v>
      </c>
      <c r="N72" s="236">
        <v>0.4338086517767748</v>
      </c>
      <c r="O72" s="236">
        <v>1.1887541938656208</v>
      </c>
      <c r="P72" s="236">
        <v>87.93380709922944</v>
      </c>
      <c r="Q72" s="241">
        <v>12.790264512410648</v>
      </c>
    </row>
    <row r="73" spans="2:17" ht="9" customHeight="1" x14ac:dyDescent="0.25">
      <c r="B73" s="476"/>
      <c r="C73" s="221"/>
      <c r="D73" s="234"/>
      <c r="E73" s="234"/>
      <c r="F73" s="235"/>
      <c r="G73" s="234"/>
      <c r="H73" s="234"/>
      <c r="I73" s="244"/>
      <c r="J73" s="244"/>
      <c r="K73" s="234"/>
      <c r="L73" s="234"/>
      <c r="M73" s="235"/>
      <c r="N73" s="236"/>
      <c r="O73" s="236"/>
      <c r="P73" s="236"/>
      <c r="Q73" s="241"/>
    </row>
    <row r="74" spans="2:17" x14ac:dyDescent="0.25">
      <c r="B74" s="476" t="s">
        <v>122</v>
      </c>
      <c r="C74" s="221">
        <v>2020</v>
      </c>
      <c r="D74" s="234">
        <v>18227.306436000006</v>
      </c>
      <c r="E74" s="234" t="s">
        <v>45</v>
      </c>
      <c r="F74" s="235">
        <v>18227.306436000006</v>
      </c>
      <c r="G74" s="234">
        <v>60.271999999999998</v>
      </c>
      <c r="H74" s="234" t="s">
        <v>45</v>
      </c>
      <c r="I74" s="234" t="s">
        <v>45</v>
      </c>
      <c r="J74" s="234" t="s">
        <v>45</v>
      </c>
      <c r="K74" s="234" t="s">
        <v>45</v>
      </c>
      <c r="L74" s="234">
        <v>18167.034436000005</v>
      </c>
      <c r="M74" s="235">
        <v>18227.306435999999</v>
      </c>
      <c r="N74" s="236">
        <v>0.55989209719057498</v>
      </c>
      <c r="O74" s="236">
        <v>1.5339509512070548</v>
      </c>
      <c r="P74" s="236">
        <v>100.33176576073728</v>
      </c>
      <c r="Q74" s="241" t="s">
        <v>45</v>
      </c>
    </row>
    <row r="75" spans="2:17" x14ac:dyDescent="0.25">
      <c r="B75" s="238" t="s">
        <v>124</v>
      </c>
      <c r="C75" s="221">
        <v>2021</v>
      </c>
      <c r="D75" s="234">
        <v>21144.216183</v>
      </c>
      <c r="E75" s="234" t="s">
        <v>45</v>
      </c>
      <c r="F75" s="235">
        <v>21144.216183</v>
      </c>
      <c r="G75" s="234">
        <v>4.0179999999999998</v>
      </c>
      <c r="H75" s="234" t="s">
        <v>45</v>
      </c>
      <c r="I75" s="234" t="s">
        <v>45</v>
      </c>
      <c r="J75" s="234" t="s">
        <v>45</v>
      </c>
      <c r="K75" s="234" t="s">
        <v>45</v>
      </c>
      <c r="L75" s="234">
        <v>21140.198183</v>
      </c>
      <c r="M75" s="235">
        <v>21144.216183</v>
      </c>
      <c r="N75" s="236">
        <v>0.64894433442065791</v>
      </c>
      <c r="O75" s="236">
        <v>1.7779296833442684</v>
      </c>
      <c r="P75" s="236">
        <v>100.01900644433519</v>
      </c>
      <c r="Q75" s="241" t="s">
        <v>45</v>
      </c>
    </row>
    <row r="76" spans="2:17" x14ac:dyDescent="0.25">
      <c r="B76" s="476"/>
      <c r="C76" s="221">
        <v>2022</v>
      </c>
      <c r="D76" s="234">
        <v>20861.923274000004</v>
      </c>
      <c r="E76" s="234">
        <v>5.7220000000000004</v>
      </c>
      <c r="F76" s="235">
        <v>20867.645274000006</v>
      </c>
      <c r="G76" s="234" t="s">
        <v>45</v>
      </c>
      <c r="H76" s="234" t="s">
        <v>45</v>
      </c>
      <c r="I76" s="234" t="s">
        <v>45</v>
      </c>
      <c r="J76" s="234" t="s">
        <v>45</v>
      </c>
      <c r="K76" s="234" t="s">
        <v>45</v>
      </c>
      <c r="L76" s="234">
        <v>20867.645274000006</v>
      </c>
      <c r="M76" s="235">
        <v>20867.645274000006</v>
      </c>
      <c r="N76" s="236">
        <v>0.63818746766651502</v>
      </c>
      <c r="O76" s="236">
        <v>1.7484588155246985</v>
      </c>
      <c r="P76" s="236">
        <v>99.972579560727297</v>
      </c>
      <c r="Q76" s="299">
        <v>2.7420439272701807E-2</v>
      </c>
    </row>
    <row r="77" spans="2:17" x14ac:dyDescent="0.25">
      <c r="B77" s="476"/>
      <c r="C77" s="221">
        <v>2023</v>
      </c>
      <c r="D77" s="234">
        <v>18812.90671000001</v>
      </c>
      <c r="E77" s="234">
        <v>4.9800000000000004</v>
      </c>
      <c r="F77" s="235">
        <v>18817.88671000001</v>
      </c>
      <c r="G77" s="234" t="s">
        <v>45</v>
      </c>
      <c r="H77" s="234" t="s">
        <v>45</v>
      </c>
      <c r="I77" s="234" t="s">
        <v>45</v>
      </c>
      <c r="J77" s="234" t="s">
        <v>45</v>
      </c>
      <c r="K77" s="234" t="s">
        <v>45</v>
      </c>
      <c r="L77" s="234">
        <v>18817.88671000001</v>
      </c>
      <c r="M77" s="235">
        <v>18817.88671000001</v>
      </c>
      <c r="N77" s="236">
        <v>0.56337941997137908</v>
      </c>
      <c r="O77" s="236">
        <v>1.5435052601955592</v>
      </c>
      <c r="P77" s="236">
        <v>99.973535816870694</v>
      </c>
      <c r="Q77" s="299">
        <v>2.646418312930739E-2</v>
      </c>
    </row>
    <row r="78" spans="2:17" x14ac:dyDescent="0.25">
      <c r="B78" s="476"/>
      <c r="C78" s="221">
        <v>2024</v>
      </c>
      <c r="D78" s="234">
        <v>20944.132014999988</v>
      </c>
      <c r="E78" s="234" t="s">
        <v>45</v>
      </c>
      <c r="F78" s="235">
        <v>20944.132014999988</v>
      </c>
      <c r="G78" s="234" t="s">
        <v>45</v>
      </c>
      <c r="H78" s="234" t="s">
        <v>45</v>
      </c>
      <c r="I78" s="234" t="s">
        <v>45</v>
      </c>
      <c r="J78" s="234" t="s">
        <v>45</v>
      </c>
      <c r="K78" s="234" t="s">
        <v>45</v>
      </c>
      <c r="L78" s="234">
        <v>20944.132014999988</v>
      </c>
      <c r="M78" s="235">
        <v>20944.132014999988</v>
      </c>
      <c r="N78" s="236">
        <v>0.61506139166160056</v>
      </c>
      <c r="O78" s="236">
        <v>1.685099703182467</v>
      </c>
      <c r="P78" s="236">
        <v>100</v>
      </c>
      <c r="Q78" s="241" t="s">
        <v>45</v>
      </c>
    </row>
    <row r="79" spans="2:17" ht="9" customHeight="1" x14ac:dyDescent="0.25">
      <c r="B79" s="476"/>
      <c r="C79" s="221"/>
      <c r="D79" s="221"/>
      <c r="E79" s="221"/>
      <c r="F79" s="298"/>
      <c r="G79" s="221"/>
      <c r="H79" s="221"/>
      <c r="I79" s="243"/>
      <c r="J79" s="243"/>
      <c r="K79" s="221"/>
      <c r="L79" s="221"/>
      <c r="M79" s="298"/>
      <c r="N79" s="221"/>
      <c r="O79" s="221"/>
      <c r="P79" s="221"/>
      <c r="Q79" s="221"/>
    </row>
    <row r="80" spans="2:17" x14ac:dyDescent="0.25">
      <c r="B80" s="476" t="s">
        <v>111</v>
      </c>
      <c r="C80" s="221">
        <v>2020</v>
      </c>
      <c r="D80" s="234">
        <v>79067.7497</v>
      </c>
      <c r="E80" s="234">
        <v>19328.252989999997</v>
      </c>
      <c r="F80" s="235">
        <v>98396.002689999994</v>
      </c>
      <c r="G80" s="234">
        <v>397.541</v>
      </c>
      <c r="H80" s="234" t="s">
        <v>45</v>
      </c>
      <c r="I80" s="234" t="s">
        <v>45</v>
      </c>
      <c r="J80" s="234" t="s">
        <v>45</v>
      </c>
      <c r="K80" s="234">
        <v>2420.5620037429999</v>
      </c>
      <c r="L80" s="234">
        <v>95577.899686256991</v>
      </c>
      <c r="M80" s="235">
        <f t="shared" ref="M80:M84" si="8">F80</f>
        <v>98396.002689999994</v>
      </c>
      <c r="N80" s="236">
        <v>2.9456271957280071</v>
      </c>
      <c r="O80" s="236">
        <v>8.0702114951452248</v>
      </c>
      <c r="P80" s="236">
        <v>80.682643723649662</v>
      </c>
      <c r="Q80" s="241">
        <v>19.723016725651625</v>
      </c>
    </row>
    <row r="81" spans="2:17" x14ac:dyDescent="0.25">
      <c r="B81" s="238" t="s">
        <v>123</v>
      </c>
      <c r="C81" s="221">
        <v>2021</v>
      </c>
      <c r="D81" s="234">
        <v>60325.448999999993</v>
      </c>
      <c r="E81" s="234">
        <v>20530.67409</v>
      </c>
      <c r="F81" s="235">
        <v>80856.123089999994</v>
      </c>
      <c r="G81" s="234">
        <v>340.27704999999997</v>
      </c>
      <c r="H81" s="234" t="s">
        <v>45</v>
      </c>
      <c r="I81" s="234" t="s">
        <v>45</v>
      </c>
      <c r="J81" s="234" t="s">
        <v>45</v>
      </c>
      <c r="K81" s="234">
        <v>1988.7413971879996</v>
      </c>
      <c r="L81" s="234">
        <v>78527.104642811988</v>
      </c>
      <c r="M81" s="235">
        <f t="shared" si="8"/>
        <v>80856.123089999994</v>
      </c>
      <c r="N81" s="236">
        <v>2.4105601667154901</v>
      </c>
      <c r="O81" s="236">
        <v>6.6042744293575071</v>
      </c>
      <c r="P81" s="236">
        <v>74.92369759119282</v>
      </c>
      <c r="Q81" s="241">
        <v>25.498923627779348</v>
      </c>
    </row>
    <row r="82" spans="2:17" x14ac:dyDescent="0.25">
      <c r="B82" s="476"/>
      <c r="C82" s="221">
        <v>2022</v>
      </c>
      <c r="D82" s="234">
        <v>59810.029999999992</v>
      </c>
      <c r="E82" s="234">
        <v>23867.279196999996</v>
      </c>
      <c r="F82" s="235">
        <v>83677.309196999995</v>
      </c>
      <c r="G82" s="234">
        <v>775.15316000000007</v>
      </c>
      <c r="H82" s="234" t="s">
        <v>45</v>
      </c>
      <c r="I82" s="234" t="s">
        <v>45</v>
      </c>
      <c r="J82" s="234" t="s">
        <v>45</v>
      </c>
      <c r="K82" s="234">
        <v>2047.6832541138999</v>
      </c>
      <c r="L82" s="234">
        <v>80854.472782886092</v>
      </c>
      <c r="M82" s="235">
        <f t="shared" si="8"/>
        <v>83677.309196999995</v>
      </c>
      <c r="N82" s="236">
        <v>2.4727423989285708</v>
      </c>
      <c r="O82" s="236">
        <v>6.7746367093933442</v>
      </c>
      <c r="P82" s="236">
        <v>72.145325114712605</v>
      </c>
      <c r="Q82" s="241">
        <v>28.789696598901255</v>
      </c>
    </row>
    <row r="83" spans="2:17" x14ac:dyDescent="0.25">
      <c r="B83" s="476"/>
      <c r="C83" s="221">
        <v>2023</v>
      </c>
      <c r="D83" s="234">
        <v>75596.029300000009</v>
      </c>
      <c r="E83" s="234">
        <v>15934.913889000001</v>
      </c>
      <c r="F83" s="235">
        <v>91530.943189000012</v>
      </c>
      <c r="G83" s="234">
        <v>811.40892000000008</v>
      </c>
      <c r="H83" s="234" t="s">
        <v>45</v>
      </c>
      <c r="I83" s="234" t="s">
        <v>45</v>
      </c>
      <c r="J83" s="234" t="s">
        <v>45</v>
      </c>
      <c r="K83" s="234">
        <v>2240.7724964443</v>
      </c>
      <c r="L83" s="234">
        <v>88478.761772555707</v>
      </c>
      <c r="M83" s="235">
        <f t="shared" si="8"/>
        <v>91530.943189000012</v>
      </c>
      <c r="N83" s="236">
        <v>2.6489219674555171</v>
      </c>
      <c r="O83" s="236">
        <v>7.257320458782238</v>
      </c>
      <c r="P83" s="236">
        <v>83.329384249090126</v>
      </c>
      <c r="Q83" s="241">
        <v>17.56503052776932</v>
      </c>
    </row>
    <row r="84" spans="2:17" x14ac:dyDescent="0.25">
      <c r="B84" s="476"/>
      <c r="C84" s="221">
        <v>2024</v>
      </c>
      <c r="D84" s="234">
        <v>94234.299999999988</v>
      </c>
      <c r="E84" s="234">
        <v>15799.010465199999</v>
      </c>
      <c r="F84" s="235">
        <v>110033.31046519999</v>
      </c>
      <c r="G84" s="234">
        <v>660.58895999999993</v>
      </c>
      <c r="H84" s="234" t="s">
        <v>45</v>
      </c>
      <c r="I84" s="234" t="s">
        <v>45</v>
      </c>
      <c r="J84" s="234" t="s">
        <v>45</v>
      </c>
      <c r="K84" s="234">
        <v>2701.5062211784398</v>
      </c>
      <c r="L84" s="234">
        <v>106671.21528402156</v>
      </c>
      <c r="M84" s="235">
        <f t="shared" si="8"/>
        <v>110033.31046519999</v>
      </c>
      <c r="N84" s="236">
        <v>3.1325884536936508</v>
      </c>
      <c r="O84" s="236">
        <v>8.5824341197086333</v>
      </c>
      <c r="P84" s="236">
        <v>86.158869143180027</v>
      </c>
      <c r="Q84" s="241">
        <v>14.445110488037782</v>
      </c>
    </row>
    <row r="85" spans="2:17" ht="9" customHeight="1" x14ac:dyDescent="0.25">
      <c r="B85" s="476"/>
      <c r="C85" s="221"/>
      <c r="D85" s="234"/>
      <c r="E85" s="234"/>
      <c r="F85" s="235"/>
      <c r="G85" s="234"/>
      <c r="H85" s="234"/>
      <c r="I85" s="244"/>
      <c r="J85" s="244"/>
      <c r="K85" s="234"/>
      <c r="L85" s="234"/>
      <c r="M85" s="235"/>
      <c r="N85" s="236"/>
      <c r="O85" s="236"/>
      <c r="P85" s="236"/>
      <c r="Q85" s="241"/>
    </row>
    <row r="86" spans="2:17" x14ac:dyDescent="0.25">
      <c r="B86" s="265" t="s">
        <v>117</v>
      </c>
      <c r="C86" s="221">
        <v>2020</v>
      </c>
      <c r="D86" s="234">
        <v>26355.8</v>
      </c>
      <c r="E86" s="234">
        <v>1868.12736</v>
      </c>
      <c r="F86" s="235">
        <v>28223.909838999993</v>
      </c>
      <c r="G86" s="234">
        <v>3995.55035</v>
      </c>
      <c r="H86" s="234" t="s">
        <v>45</v>
      </c>
      <c r="I86" s="244" t="s">
        <v>45</v>
      </c>
      <c r="J86" s="244" t="s">
        <v>45</v>
      </c>
      <c r="K86" s="244" t="s">
        <v>45</v>
      </c>
      <c r="L86" s="234">
        <v>24228.359488999991</v>
      </c>
      <c r="M86" s="235">
        <f t="shared" ref="M86:M90" si="9">F86</f>
        <v>28223.909838999993</v>
      </c>
      <c r="N86" s="236">
        <v>0.74669682900486412</v>
      </c>
      <c r="O86" s="236">
        <v>2.0457447369996276</v>
      </c>
      <c r="P86" s="236">
        <v>108.78071415015069</v>
      </c>
      <c r="Q86" s="241">
        <v>7.7104987683881587</v>
      </c>
    </row>
    <row r="87" spans="2:17" x14ac:dyDescent="0.25">
      <c r="B87" s="238" t="s">
        <v>118</v>
      </c>
      <c r="C87" s="221">
        <v>2021</v>
      </c>
      <c r="D87" s="234">
        <v>38063.844136999985</v>
      </c>
      <c r="E87" s="234">
        <v>1831.8856499999999</v>
      </c>
      <c r="F87" s="235">
        <v>39895.729786999982</v>
      </c>
      <c r="G87" s="234">
        <v>6532.6810600000008</v>
      </c>
      <c r="H87" s="234" t="s">
        <v>45</v>
      </c>
      <c r="I87" s="244" t="s">
        <v>45</v>
      </c>
      <c r="J87" s="244" t="s">
        <v>45</v>
      </c>
      <c r="K87" s="244" t="s">
        <v>45</v>
      </c>
      <c r="L87" s="234">
        <v>33363.048726999979</v>
      </c>
      <c r="M87" s="235">
        <f t="shared" si="9"/>
        <v>39895.729786999982</v>
      </c>
      <c r="N87" s="236">
        <v>1.0241512999531646</v>
      </c>
      <c r="O87" s="236">
        <v>2.8058939724744238</v>
      </c>
      <c r="P87" s="236">
        <v>114.08982568848917</v>
      </c>
      <c r="Q87" s="241">
        <v>5.4907621452397279</v>
      </c>
    </row>
    <row r="88" spans="2:17" x14ac:dyDescent="0.25">
      <c r="B88" s="476"/>
      <c r="C88" s="221">
        <v>2022</v>
      </c>
      <c r="D88" s="234">
        <v>48070</v>
      </c>
      <c r="E88" s="234">
        <v>996.50443000000007</v>
      </c>
      <c r="F88" s="235">
        <v>49066.462054999974</v>
      </c>
      <c r="G88" s="234">
        <v>7811.3677900000002</v>
      </c>
      <c r="H88" s="234" t="s">
        <v>45</v>
      </c>
      <c r="I88" s="244" t="s">
        <v>45</v>
      </c>
      <c r="J88" s="244" t="s">
        <v>45</v>
      </c>
      <c r="K88" s="244" t="s">
        <v>45</v>
      </c>
      <c r="L88" s="234">
        <v>41255.094264999978</v>
      </c>
      <c r="M88" s="235">
        <f t="shared" si="9"/>
        <v>49066.462054999974</v>
      </c>
      <c r="N88" s="236">
        <v>1.2616892702372899</v>
      </c>
      <c r="O88" s="236">
        <v>3.456682932156959</v>
      </c>
      <c r="P88" s="236">
        <v>116.51884083993377</v>
      </c>
      <c r="Q88" s="241">
        <v>2.415470011046406</v>
      </c>
    </row>
    <row r="89" spans="2:17" x14ac:dyDescent="0.25">
      <c r="B89" s="476"/>
      <c r="C89" s="221">
        <v>2023</v>
      </c>
      <c r="D89" s="234">
        <v>58390.314323999984</v>
      </c>
      <c r="E89" s="234">
        <v>1349.34205</v>
      </c>
      <c r="F89" s="235">
        <v>59739.656373999984</v>
      </c>
      <c r="G89" s="234">
        <v>10400.160270000002</v>
      </c>
      <c r="H89" s="234" t="s">
        <v>45</v>
      </c>
      <c r="I89" s="234" t="s">
        <v>45</v>
      </c>
      <c r="J89" s="234" t="s">
        <v>45</v>
      </c>
      <c r="K89" s="234" t="s">
        <v>45</v>
      </c>
      <c r="L89" s="234">
        <v>49339.496103999983</v>
      </c>
      <c r="M89" s="235">
        <f t="shared" si="9"/>
        <v>59739.656373999984</v>
      </c>
      <c r="N89" s="236">
        <v>1.4771508153452801</v>
      </c>
      <c r="O89" s="236">
        <v>4.0469885351925479</v>
      </c>
      <c r="P89" s="236">
        <v>118.34396160212557</v>
      </c>
      <c r="Q89" s="241">
        <v>2.7348111686341441</v>
      </c>
    </row>
    <row r="90" spans="2:17" x14ac:dyDescent="0.25">
      <c r="B90" s="476"/>
      <c r="C90" s="221">
        <v>2024</v>
      </c>
      <c r="D90" s="234">
        <v>65317.627868999996</v>
      </c>
      <c r="E90" s="234">
        <v>543.00472500000001</v>
      </c>
      <c r="F90" s="235">
        <v>65860.632593999995</v>
      </c>
      <c r="G90" s="234">
        <v>12775.164630000001</v>
      </c>
      <c r="H90" s="234" t="s">
        <v>45</v>
      </c>
      <c r="I90" s="234" t="s">
        <v>45</v>
      </c>
      <c r="J90" s="234" t="s">
        <v>45</v>
      </c>
      <c r="K90" s="234" t="s">
        <v>45</v>
      </c>
      <c r="L90" s="234">
        <v>53085.467963999996</v>
      </c>
      <c r="M90" s="235">
        <f t="shared" si="9"/>
        <v>65860.632593999995</v>
      </c>
      <c r="N90" s="236">
        <v>1.5589484338410846</v>
      </c>
      <c r="O90" s="236">
        <v>4.271091599564615</v>
      </c>
      <c r="P90" s="236">
        <v>123.04238876314561</v>
      </c>
      <c r="Q90" s="241">
        <v>1.0228877051027216</v>
      </c>
    </row>
    <row r="91" spans="2:17" ht="9" customHeight="1" x14ac:dyDescent="0.25">
      <c r="B91" s="476"/>
      <c r="C91" s="259"/>
      <c r="D91" s="234"/>
      <c r="E91" s="234"/>
      <c r="F91" s="235"/>
      <c r="G91" s="234"/>
      <c r="H91" s="234"/>
      <c r="I91" s="244"/>
      <c r="J91" s="244"/>
      <c r="K91" s="234"/>
      <c r="L91" s="234"/>
      <c r="M91" s="235"/>
      <c r="N91" s="236"/>
      <c r="O91" s="236"/>
      <c r="P91" s="236"/>
      <c r="Q91" s="241"/>
    </row>
    <row r="92" spans="2:17" x14ac:dyDescent="0.25">
      <c r="B92" s="476" t="s">
        <v>108</v>
      </c>
      <c r="C92" s="221">
        <v>2020</v>
      </c>
      <c r="D92" s="234">
        <v>62582.9182</v>
      </c>
      <c r="E92" s="234">
        <v>33775.411050000002</v>
      </c>
      <c r="F92" s="235">
        <v>96358.32925000001</v>
      </c>
      <c r="G92" s="234">
        <v>31602.338050000002</v>
      </c>
      <c r="H92" s="234" t="s">
        <v>45</v>
      </c>
      <c r="I92" s="244" t="s">
        <v>45</v>
      </c>
      <c r="J92" s="244" t="s">
        <v>45</v>
      </c>
      <c r="K92" s="234">
        <v>175.23217095999999</v>
      </c>
      <c r="L92" s="234">
        <v>64580.759029040004</v>
      </c>
      <c r="M92" s="235">
        <f t="shared" ref="M92:M96" si="10">F92</f>
        <v>96358.32925000001</v>
      </c>
      <c r="N92" s="236">
        <v>1.9903224567724027</v>
      </c>
      <c r="O92" s="236">
        <v>5.4529382377326101</v>
      </c>
      <c r="P92" s="236">
        <v>96.644213207564945</v>
      </c>
      <c r="Q92" s="241">
        <v>52.157970906018662</v>
      </c>
    </row>
    <row r="93" spans="2:17" x14ac:dyDescent="0.25">
      <c r="B93" s="238" t="s">
        <v>109</v>
      </c>
      <c r="C93" s="221">
        <v>2021</v>
      </c>
      <c r="D93" s="234">
        <v>57157.316199999987</v>
      </c>
      <c r="E93" s="234">
        <v>46707.239399999999</v>
      </c>
      <c r="F93" s="235">
        <v>103864.55559999999</v>
      </c>
      <c r="G93" s="234">
        <v>32386.598669999996</v>
      </c>
      <c r="H93" s="234" t="s">
        <v>45</v>
      </c>
      <c r="I93" s="244" t="s">
        <v>45</v>
      </c>
      <c r="J93" s="244" t="s">
        <v>45</v>
      </c>
      <c r="K93" s="234">
        <v>160.04048535999996</v>
      </c>
      <c r="L93" s="234">
        <v>71317.916444639995</v>
      </c>
      <c r="M93" s="235">
        <f t="shared" si="10"/>
        <v>103864.55559999999</v>
      </c>
      <c r="N93" s="236">
        <v>2.1892584647883004</v>
      </c>
      <c r="O93" s="236">
        <v>5.9979683966802755</v>
      </c>
      <c r="P93" s="236">
        <v>79.964955148306004</v>
      </c>
      <c r="Q93" s="241">
        <v>65.344955852251715</v>
      </c>
    </row>
    <row r="94" spans="2:17" x14ac:dyDescent="0.25">
      <c r="B94" s="476"/>
      <c r="C94" s="221">
        <v>2022</v>
      </c>
      <c r="D94" s="234">
        <v>59471.98</v>
      </c>
      <c r="E94" s="234">
        <v>56869.920823366017</v>
      </c>
      <c r="F94" s="235">
        <v>116341.90082336601</v>
      </c>
      <c r="G94" s="234">
        <v>35790.565149999995</v>
      </c>
      <c r="H94" s="234" t="s">
        <v>45</v>
      </c>
      <c r="I94" s="244" t="s">
        <v>45</v>
      </c>
      <c r="J94" s="244" t="s">
        <v>45</v>
      </c>
      <c r="K94" s="234">
        <v>166.52154400000001</v>
      </c>
      <c r="L94" s="234">
        <v>80384.814129366016</v>
      </c>
      <c r="M94" s="235">
        <f t="shared" si="10"/>
        <v>116341.90082336601</v>
      </c>
      <c r="N94" s="236">
        <v>2.4583790022529004</v>
      </c>
      <c r="O94" s="236">
        <v>6.7352849376791797</v>
      </c>
      <c r="P94" s="236">
        <v>73.831153143329161</v>
      </c>
      <c r="Q94" s="241">
        <v>70.600841498112899</v>
      </c>
    </row>
    <row r="95" spans="2:17" x14ac:dyDescent="0.25">
      <c r="B95" s="476"/>
      <c r="C95" s="221">
        <v>2023</v>
      </c>
      <c r="D95" s="234">
        <v>58385.383689999995</v>
      </c>
      <c r="E95" s="234">
        <v>61375.502940999999</v>
      </c>
      <c r="F95" s="235">
        <v>119760.886631</v>
      </c>
      <c r="G95" s="234">
        <v>40866.087380000012</v>
      </c>
      <c r="H95" s="234" t="s">
        <v>45</v>
      </c>
      <c r="I95" s="234" t="s">
        <v>45</v>
      </c>
      <c r="J95" s="234" t="s">
        <v>45</v>
      </c>
      <c r="K95" s="234">
        <v>163.47907433199998</v>
      </c>
      <c r="L95" s="234">
        <v>78731.320176667985</v>
      </c>
      <c r="M95" s="235">
        <f t="shared" si="10"/>
        <v>119760.886631</v>
      </c>
      <c r="N95" s="236">
        <v>2.3570981257497494</v>
      </c>
      <c r="O95" s="236">
        <v>6.4578030842458887</v>
      </c>
      <c r="P95" s="236">
        <v>74.004096904093402</v>
      </c>
      <c r="Q95" s="241">
        <v>77.794104964684436</v>
      </c>
    </row>
    <row r="96" spans="2:17" x14ac:dyDescent="0.25">
      <c r="B96" s="476"/>
      <c r="C96" s="221">
        <v>2024</v>
      </c>
      <c r="D96" s="234">
        <v>58624.18</v>
      </c>
      <c r="E96" s="234">
        <v>57062.71026</v>
      </c>
      <c r="F96" s="235">
        <v>115686.89026</v>
      </c>
      <c r="G96" s="234">
        <v>37623.364130000009</v>
      </c>
      <c r="H96" s="234" t="s">
        <v>45</v>
      </c>
      <c r="I96" s="234" t="s">
        <v>45</v>
      </c>
      <c r="J96" s="234" t="s">
        <v>45</v>
      </c>
      <c r="K96" s="234">
        <v>164.147704</v>
      </c>
      <c r="L96" s="234">
        <v>77899.378425999981</v>
      </c>
      <c r="M96" s="235">
        <f t="shared" si="10"/>
        <v>115686.89026</v>
      </c>
      <c r="N96" s="236">
        <v>2.2876526976603495</v>
      </c>
      <c r="O96" s="236">
        <v>6.267541637425615</v>
      </c>
      <c r="P96" s="236">
        <v>75.098042461433977</v>
      </c>
      <c r="Q96" s="241">
        <v>73.097787262354615</v>
      </c>
    </row>
    <row r="97" spans="2:17" ht="9" customHeight="1" thickBot="1" x14ac:dyDescent="0.3">
      <c r="B97" s="477"/>
      <c r="C97" s="254"/>
      <c r="D97" s="267"/>
      <c r="E97" s="267"/>
      <c r="F97" s="268"/>
      <c r="G97" s="267"/>
      <c r="H97" s="267"/>
      <c r="I97" s="290"/>
      <c r="J97" s="290"/>
      <c r="K97" s="267"/>
      <c r="L97" s="267"/>
      <c r="M97" s="268"/>
      <c r="N97" s="267"/>
      <c r="O97" s="267"/>
      <c r="P97" s="267"/>
      <c r="Q97" s="267"/>
    </row>
    <row r="98" spans="2:17" ht="9" customHeight="1" x14ac:dyDescent="0.25">
      <c r="B98" s="25"/>
      <c r="C98" s="24"/>
      <c r="D98" s="22"/>
      <c r="E98" s="22"/>
      <c r="F98" s="23"/>
      <c r="G98" s="22"/>
      <c r="H98" s="22"/>
      <c r="I98" s="22"/>
      <c r="J98" s="22"/>
      <c r="K98" s="22"/>
      <c r="L98" s="22"/>
      <c r="M98" s="23"/>
      <c r="N98" s="22"/>
      <c r="O98" s="22"/>
      <c r="P98" s="22"/>
      <c r="Q98" s="22"/>
    </row>
    <row r="99" spans="2:17" ht="9" customHeight="1" x14ac:dyDescent="0.25">
      <c r="B99" s="25"/>
      <c r="C99" s="24"/>
      <c r="D99" s="22"/>
      <c r="E99" s="22"/>
      <c r="F99" s="23"/>
      <c r="G99" s="22"/>
      <c r="H99" s="22"/>
      <c r="I99" s="22"/>
      <c r="J99" s="22"/>
      <c r="K99" s="22"/>
      <c r="L99" s="22"/>
      <c r="M99" s="23"/>
      <c r="N99" s="22"/>
      <c r="O99" s="22"/>
      <c r="P99" s="22"/>
      <c r="Q99" s="22"/>
    </row>
    <row r="100" spans="2:17" x14ac:dyDescent="0.25">
      <c r="B100" s="8" t="s">
        <v>468</v>
      </c>
    </row>
    <row r="101" spans="2:17" x14ac:dyDescent="0.25">
      <c r="B101" s="185" t="s">
        <v>469</v>
      </c>
    </row>
    <row r="102" spans="2:17" ht="17.25" thickBot="1" x14ac:dyDescent="0.3"/>
    <row r="103" spans="2:17" ht="30" customHeight="1" x14ac:dyDescent="0.2">
      <c r="B103" s="612" t="s">
        <v>44</v>
      </c>
      <c r="C103" s="220"/>
      <c r="D103" s="615" t="s">
        <v>19</v>
      </c>
      <c r="E103" s="615"/>
      <c r="F103" s="615"/>
      <c r="G103" s="615" t="s">
        <v>20</v>
      </c>
      <c r="H103" s="615"/>
      <c r="I103" s="615"/>
      <c r="J103" s="615"/>
      <c r="K103" s="615"/>
      <c r="L103" s="615"/>
      <c r="M103" s="615"/>
      <c r="N103" s="615" t="s">
        <v>24</v>
      </c>
      <c r="O103" s="615"/>
      <c r="P103" s="617" t="s">
        <v>30</v>
      </c>
      <c r="Q103" s="617" t="s">
        <v>32</v>
      </c>
    </row>
    <row r="104" spans="2:17" ht="30" customHeight="1" thickBot="1" x14ac:dyDescent="0.3">
      <c r="B104" s="613"/>
      <c r="C104" s="221"/>
      <c r="D104" s="619" t="s">
        <v>18</v>
      </c>
      <c r="E104" s="619"/>
      <c r="F104" s="619"/>
      <c r="G104" s="619" t="s">
        <v>21</v>
      </c>
      <c r="H104" s="619"/>
      <c r="I104" s="619"/>
      <c r="J104" s="619"/>
      <c r="K104" s="619"/>
      <c r="L104" s="619"/>
      <c r="M104" s="619"/>
      <c r="N104" s="619" t="s">
        <v>25</v>
      </c>
      <c r="O104" s="619"/>
      <c r="P104" s="685"/>
      <c r="Q104" s="685"/>
    </row>
    <row r="105" spans="2:17" ht="30" customHeight="1" x14ac:dyDescent="0.25">
      <c r="B105" s="613"/>
      <c r="C105" s="221" t="s">
        <v>42</v>
      </c>
      <c r="D105" s="222" t="s">
        <v>0</v>
      </c>
      <c r="E105" s="222" t="s">
        <v>2</v>
      </c>
      <c r="F105" s="478" t="s">
        <v>16</v>
      </c>
      <c r="G105" s="222" t="s">
        <v>4</v>
      </c>
      <c r="H105" s="222" t="s">
        <v>6</v>
      </c>
      <c r="I105" s="222" t="s">
        <v>8</v>
      </c>
      <c r="J105" s="222" t="s">
        <v>10</v>
      </c>
      <c r="K105" s="222" t="s">
        <v>12</v>
      </c>
      <c r="L105" s="222" t="s">
        <v>14</v>
      </c>
      <c r="M105" s="478" t="s">
        <v>22</v>
      </c>
      <c r="N105" s="222" t="s">
        <v>26</v>
      </c>
      <c r="O105" s="222" t="s">
        <v>28</v>
      </c>
      <c r="P105" s="684" t="s">
        <v>31</v>
      </c>
      <c r="Q105" s="684" t="s">
        <v>33</v>
      </c>
    </row>
    <row r="106" spans="2:17" ht="30" customHeight="1" x14ac:dyDescent="0.25">
      <c r="B106" s="613"/>
      <c r="C106" s="224" t="s">
        <v>43</v>
      </c>
      <c r="D106" s="225" t="s">
        <v>1</v>
      </c>
      <c r="E106" s="225" t="s">
        <v>3</v>
      </c>
      <c r="F106" s="226" t="s">
        <v>17</v>
      </c>
      <c r="G106" s="225" t="s">
        <v>5</v>
      </c>
      <c r="H106" s="225" t="s">
        <v>7</v>
      </c>
      <c r="I106" s="225" t="s">
        <v>9</v>
      </c>
      <c r="J106" s="225" t="s">
        <v>11</v>
      </c>
      <c r="K106" s="225" t="s">
        <v>13</v>
      </c>
      <c r="L106" s="225" t="s">
        <v>15</v>
      </c>
      <c r="M106" s="226" t="s">
        <v>23</v>
      </c>
      <c r="N106" s="225" t="s">
        <v>27</v>
      </c>
      <c r="O106" s="225" t="s">
        <v>29</v>
      </c>
      <c r="P106" s="684"/>
      <c r="Q106" s="684"/>
    </row>
    <row r="107" spans="2:17" ht="7.5" customHeight="1" x14ac:dyDescent="0.25">
      <c r="B107" s="613"/>
      <c r="C107" s="227"/>
      <c r="D107" s="228"/>
      <c r="E107" s="228"/>
      <c r="F107" s="479"/>
      <c r="G107" s="228"/>
      <c r="H107" s="228"/>
      <c r="I107" s="228"/>
      <c r="J107" s="228"/>
      <c r="K107" s="228"/>
      <c r="L107" s="228"/>
      <c r="M107" s="479"/>
      <c r="N107" s="228"/>
      <c r="O107" s="228"/>
      <c r="P107" s="479"/>
      <c r="Q107" s="479"/>
    </row>
    <row r="108" spans="2:17" s="2" customFormat="1" ht="13.5" x14ac:dyDescent="0.25">
      <c r="B108" s="613"/>
      <c r="C108" s="230"/>
      <c r="D108" s="231" t="s">
        <v>35</v>
      </c>
      <c r="E108" s="231" t="s">
        <v>35</v>
      </c>
      <c r="F108" s="232" t="s">
        <v>35</v>
      </c>
      <c r="G108" s="231" t="s">
        <v>35</v>
      </c>
      <c r="H108" s="231" t="s">
        <v>35</v>
      </c>
      <c r="I108" s="231" t="s">
        <v>35</v>
      </c>
      <c r="J108" s="231" t="s">
        <v>35</v>
      </c>
      <c r="K108" s="231" t="s">
        <v>35</v>
      </c>
      <c r="L108" s="231" t="s">
        <v>35</v>
      </c>
      <c r="M108" s="232" t="s">
        <v>35</v>
      </c>
      <c r="N108" s="230" t="s">
        <v>34</v>
      </c>
      <c r="O108" s="230" t="s">
        <v>291</v>
      </c>
      <c r="P108" s="230" t="s">
        <v>40</v>
      </c>
      <c r="Q108" s="230" t="s">
        <v>40</v>
      </c>
    </row>
    <row r="109" spans="2:17" s="2" customFormat="1" ht="14.25" thickBot="1" x14ac:dyDescent="0.3">
      <c r="B109" s="614"/>
      <c r="C109" s="261"/>
      <c r="D109" s="262" t="s">
        <v>36</v>
      </c>
      <c r="E109" s="262" t="s">
        <v>36</v>
      </c>
      <c r="F109" s="263" t="s">
        <v>36</v>
      </c>
      <c r="G109" s="262" t="s">
        <v>36</v>
      </c>
      <c r="H109" s="262" t="s">
        <v>36</v>
      </c>
      <c r="I109" s="262" t="s">
        <v>36</v>
      </c>
      <c r="J109" s="262" t="s">
        <v>36</v>
      </c>
      <c r="K109" s="262" t="s">
        <v>36</v>
      </c>
      <c r="L109" s="262" t="s">
        <v>36</v>
      </c>
      <c r="M109" s="263" t="s">
        <v>36</v>
      </c>
      <c r="N109" s="262" t="s">
        <v>37</v>
      </c>
      <c r="O109" s="262" t="s">
        <v>39</v>
      </c>
      <c r="P109" s="262" t="s">
        <v>41</v>
      </c>
      <c r="Q109" s="262" t="s">
        <v>41</v>
      </c>
    </row>
    <row r="110" spans="2:17" ht="9" customHeight="1" x14ac:dyDescent="0.25">
      <c r="B110" s="476"/>
      <c r="C110" s="259"/>
      <c r="D110" s="239"/>
      <c r="E110" s="239"/>
      <c r="F110" s="240"/>
      <c r="G110" s="239"/>
      <c r="H110" s="239"/>
      <c r="I110" s="239"/>
      <c r="J110" s="239"/>
      <c r="K110" s="239"/>
      <c r="L110" s="239"/>
      <c r="M110" s="240"/>
      <c r="N110" s="239"/>
      <c r="O110" s="239"/>
      <c r="P110" s="239"/>
      <c r="Q110" s="239"/>
    </row>
    <row r="111" spans="2:17" x14ac:dyDescent="0.25">
      <c r="B111" s="476" t="s">
        <v>110</v>
      </c>
      <c r="C111" s="221">
        <v>2020</v>
      </c>
      <c r="D111" s="234">
        <v>33917.629999999997</v>
      </c>
      <c r="E111" s="234">
        <v>468.19</v>
      </c>
      <c r="F111" s="235">
        <v>34385.82</v>
      </c>
      <c r="G111" s="234">
        <v>439.01329999999996</v>
      </c>
      <c r="H111" s="234" t="s">
        <v>45</v>
      </c>
      <c r="I111" s="234" t="s">
        <v>45</v>
      </c>
      <c r="J111" s="234" t="s">
        <v>45</v>
      </c>
      <c r="K111" s="234" t="s">
        <v>45</v>
      </c>
      <c r="L111" s="234">
        <v>33946.806700000001</v>
      </c>
      <c r="M111" s="235">
        <f t="shared" ref="M111:M115" si="11">F111</f>
        <v>34385.82</v>
      </c>
      <c r="N111" s="236">
        <v>1.0462108641420564</v>
      </c>
      <c r="O111" s="236">
        <v>2.8663311346357707</v>
      </c>
      <c r="P111" s="236">
        <v>99.914051709611897</v>
      </c>
      <c r="Q111" s="241">
        <v>1.3791871622493435</v>
      </c>
    </row>
    <row r="112" spans="2:17" x14ac:dyDescent="0.25">
      <c r="B112" s="476"/>
      <c r="C112" s="221">
        <v>2021</v>
      </c>
      <c r="D112" s="234">
        <v>38543.89</v>
      </c>
      <c r="E112" s="234">
        <v>959.77009999999996</v>
      </c>
      <c r="F112" s="235">
        <v>39503.660100000001</v>
      </c>
      <c r="G112" s="234">
        <v>575.53559999999993</v>
      </c>
      <c r="H112" s="234" t="s">
        <v>45</v>
      </c>
      <c r="I112" s="234" t="s">
        <v>45</v>
      </c>
      <c r="J112" s="234" t="s">
        <v>45</v>
      </c>
      <c r="K112" s="234" t="s">
        <v>45</v>
      </c>
      <c r="L112" s="234">
        <v>38928.124499999998</v>
      </c>
      <c r="M112" s="235">
        <f t="shared" si="11"/>
        <v>39503.660100000001</v>
      </c>
      <c r="N112" s="236">
        <v>1.1949833972801505</v>
      </c>
      <c r="O112" s="236">
        <v>3.2739271158360288</v>
      </c>
      <c r="P112" s="236">
        <v>99.012964264435595</v>
      </c>
      <c r="Q112" s="241">
        <v>2.4654927827309021</v>
      </c>
    </row>
    <row r="113" spans="2:17" x14ac:dyDescent="0.25">
      <c r="B113" s="476"/>
      <c r="C113" s="221">
        <v>2022</v>
      </c>
      <c r="D113" s="234">
        <v>35292.393744000001</v>
      </c>
      <c r="E113" s="234">
        <v>1555.3420000000001</v>
      </c>
      <c r="F113" s="235">
        <v>36847.735743999998</v>
      </c>
      <c r="G113" s="234">
        <v>559.96260000000007</v>
      </c>
      <c r="H113" s="234" t="s">
        <v>45</v>
      </c>
      <c r="I113" s="234" t="s">
        <v>45</v>
      </c>
      <c r="J113" s="234" t="s">
        <v>45</v>
      </c>
      <c r="K113" s="234" t="s">
        <v>45</v>
      </c>
      <c r="L113" s="234">
        <v>36287.773143999999</v>
      </c>
      <c r="M113" s="235">
        <f t="shared" si="11"/>
        <v>36847.735743999998</v>
      </c>
      <c r="N113" s="236">
        <v>1.1097755279020622</v>
      </c>
      <c r="O113" s="236">
        <v>3.0404808983618148</v>
      </c>
      <c r="P113" s="236">
        <v>97.256984064439393</v>
      </c>
      <c r="Q113" s="241">
        <v>4.2861323945891341</v>
      </c>
    </row>
    <row r="114" spans="2:17" x14ac:dyDescent="0.25">
      <c r="B114" s="476"/>
      <c r="C114" s="221">
        <v>2023</v>
      </c>
      <c r="D114" s="234">
        <v>33002.836332000006</v>
      </c>
      <c r="E114" s="234">
        <v>1535.94454</v>
      </c>
      <c r="F114" s="235">
        <v>34538.780872000003</v>
      </c>
      <c r="G114" s="234">
        <v>859.75770999999997</v>
      </c>
      <c r="H114" s="234" t="s">
        <v>45</v>
      </c>
      <c r="I114" s="234" t="s">
        <v>45</v>
      </c>
      <c r="J114" s="234" t="s">
        <v>45</v>
      </c>
      <c r="K114" s="234" t="s">
        <v>45</v>
      </c>
      <c r="L114" s="234">
        <v>33679.023162000005</v>
      </c>
      <c r="M114" s="235">
        <f t="shared" si="11"/>
        <v>34538.780872000003</v>
      </c>
      <c r="N114" s="236">
        <v>1.0082996473842727</v>
      </c>
      <c r="O114" s="236">
        <v>2.7624647873541717</v>
      </c>
      <c r="P114" s="236">
        <v>97.992261156900355</v>
      </c>
      <c r="Q114" s="241">
        <v>4.560537675371191</v>
      </c>
    </row>
    <row r="115" spans="2:17" x14ac:dyDescent="0.25">
      <c r="B115" s="476"/>
      <c r="C115" s="221">
        <v>2024</v>
      </c>
      <c r="D115" s="234">
        <v>30950.26115944895</v>
      </c>
      <c r="E115" s="234">
        <v>1092.0769700000001</v>
      </c>
      <c r="F115" s="235">
        <v>32042.338129448952</v>
      </c>
      <c r="G115" s="234">
        <v>468.45509999999996</v>
      </c>
      <c r="H115" s="234" t="s">
        <v>45</v>
      </c>
      <c r="I115" s="234" t="s">
        <v>45</v>
      </c>
      <c r="J115" s="234" t="s">
        <v>45</v>
      </c>
      <c r="K115" s="234" t="s">
        <v>45</v>
      </c>
      <c r="L115" s="234">
        <v>31573.883029448953</v>
      </c>
      <c r="M115" s="235">
        <f t="shared" si="11"/>
        <v>32042.338129448952</v>
      </c>
      <c r="N115" s="236">
        <v>0.92722278595002816</v>
      </c>
      <c r="O115" s="236">
        <v>2.540336399863091</v>
      </c>
      <c r="P115" s="236">
        <v>98.024880660328179</v>
      </c>
      <c r="Q115" s="241">
        <v>3.4587984283764537</v>
      </c>
    </row>
    <row r="116" spans="2:17" ht="9" customHeight="1" x14ac:dyDescent="0.25">
      <c r="B116" s="476"/>
      <c r="C116" s="221"/>
      <c r="D116" s="234"/>
      <c r="E116" s="234"/>
      <c r="F116" s="235"/>
      <c r="G116" s="234"/>
      <c r="H116" s="234"/>
      <c r="I116" s="234"/>
      <c r="J116" s="234"/>
      <c r="K116" s="234"/>
      <c r="L116" s="234"/>
      <c r="M116" s="235"/>
      <c r="N116" s="236"/>
      <c r="O116" s="236"/>
      <c r="P116" s="236"/>
      <c r="Q116" s="241"/>
    </row>
    <row r="117" spans="2:17" x14ac:dyDescent="0.25">
      <c r="B117" s="476" t="s">
        <v>105</v>
      </c>
      <c r="C117" s="221">
        <v>2020</v>
      </c>
      <c r="D117" s="234">
        <v>84481.045199999993</v>
      </c>
      <c r="E117" s="234">
        <v>1827.4202600000003</v>
      </c>
      <c r="F117" s="235">
        <v>86308.465459999992</v>
      </c>
      <c r="G117" s="234">
        <v>8134.9229400000004</v>
      </c>
      <c r="H117" s="234" t="s">
        <v>45</v>
      </c>
      <c r="I117" s="244" t="s">
        <v>45</v>
      </c>
      <c r="J117" s="244" t="s">
        <v>45</v>
      </c>
      <c r="K117" s="234">
        <v>1520.6588135999998</v>
      </c>
      <c r="L117" s="234">
        <v>76652.883706399982</v>
      </c>
      <c r="M117" s="235">
        <f t="shared" ref="M117:M121" si="12">F117</f>
        <v>86308.465459999992</v>
      </c>
      <c r="N117" s="236">
        <v>2.3623747709222171</v>
      </c>
      <c r="O117" s="236">
        <v>6.4722596463622386</v>
      </c>
      <c r="P117" s="236">
        <v>108.06859005831326</v>
      </c>
      <c r="Q117" s="241">
        <v>2.3376454502269377</v>
      </c>
    </row>
    <row r="118" spans="2:17" x14ac:dyDescent="0.25">
      <c r="B118" s="297"/>
      <c r="C118" s="221">
        <v>2021</v>
      </c>
      <c r="D118" s="234">
        <v>66510.130900000004</v>
      </c>
      <c r="E118" s="234">
        <v>3910.9586800000006</v>
      </c>
      <c r="F118" s="235">
        <v>70421.08958</v>
      </c>
      <c r="G118" s="234">
        <v>3102.0038099999997</v>
      </c>
      <c r="H118" s="234" t="s">
        <v>45</v>
      </c>
      <c r="I118" s="244" t="s">
        <v>45</v>
      </c>
      <c r="J118" s="244" t="s">
        <v>45</v>
      </c>
      <c r="K118" s="234">
        <v>1197.1823562</v>
      </c>
      <c r="L118" s="234">
        <v>66121.903413799999</v>
      </c>
      <c r="M118" s="235">
        <f t="shared" si="12"/>
        <v>70421.08958</v>
      </c>
      <c r="N118" s="236">
        <v>2.029755550541684</v>
      </c>
      <c r="O118" s="236">
        <v>5.560974111073107</v>
      </c>
      <c r="P118" s="236">
        <v>98.798327605392842</v>
      </c>
      <c r="Q118" s="241">
        <v>5.8095837685051794</v>
      </c>
    </row>
    <row r="119" spans="2:17" x14ac:dyDescent="0.25">
      <c r="B119" s="476"/>
      <c r="C119" s="221">
        <v>2022</v>
      </c>
      <c r="D119" s="234">
        <v>69355.740000000005</v>
      </c>
      <c r="E119" s="234">
        <v>2601.7832699999999</v>
      </c>
      <c r="F119" s="235">
        <v>71957.523270000005</v>
      </c>
      <c r="G119" s="234">
        <v>3200.3748899999996</v>
      </c>
      <c r="H119" s="234" t="s">
        <v>45</v>
      </c>
      <c r="I119" s="244" t="s">
        <v>45</v>
      </c>
      <c r="J119" s="244" t="s">
        <v>45</v>
      </c>
      <c r="K119" s="234">
        <v>1248.4033199999999</v>
      </c>
      <c r="L119" s="234">
        <v>67508.745060000001</v>
      </c>
      <c r="M119" s="235">
        <f t="shared" si="12"/>
        <v>71957.523270000005</v>
      </c>
      <c r="N119" s="236">
        <v>2.0645949501961876</v>
      </c>
      <c r="O119" s="236">
        <v>5.6564245210854454</v>
      </c>
      <c r="P119" s="236">
        <v>100.8705881993415</v>
      </c>
      <c r="Q119" s="241">
        <v>3.7840185803237931</v>
      </c>
    </row>
    <row r="120" spans="2:17" ht="18" x14ac:dyDescent="0.25">
      <c r="B120" s="476"/>
      <c r="C120" s="221">
        <v>2023</v>
      </c>
      <c r="D120" s="234" t="s">
        <v>507</v>
      </c>
      <c r="E120" s="234">
        <v>1529.023363</v>
      </c>
      <c r="F120" s="235">
        <v>70864.565383000008</v>
      </c>
      <c r="G120" s="234">
        <v>6954.4265800000003</v>
      </c>
      <c r="H120" s="234" t="s">
        <v>45</v>
      </c>
      <c r="I120" s="234" t="s">
        <v>45</v>
      </c>
      <c r="J120" s="234" t="s">
        <v>45</v>
      </c>
      <c r="K120" s="234">
        <v>1248.03975636</v>
      </c>
      <c r="L120" s="234">
        <v>62662.099046640011</v>
      </c>
      <c r="M120" s="235">
        <f t="shared" si="12"/>
        <v>70864.565383000008</v>
      </c>
      <c r="N120" s="236">
        <v>1.8760096475830645</v>
      </c>
      <c r="O120" s="236">
        <v>5.1397524591316843</v>
      </c>
      <c r="P120" s="236">
        <v>108.48911192905331</v>
      </c>
      <c r="Q120" s="241">
        <v>2.3924582102898295</v>
      </c>
    </row>
    <row r="121" spans="2:17" x14ac:dyDescent="0.25">
      <c r="B121" s="476"/>
      <c r="C121" s="221">
        <v>2024</v>
      </c>
      <c r="D121" s="234">
        <v>72388.070000000007</v>
      </c>
      <c r="E121" s="234">
        <v>1215.7496349999999</v>
      </c>
      <c r="F121" s="235">
        <v>73603.819635000007</v>
      </c>
      <c r="G121" s="234">
        <v>6734.09274</v>
      </c>
      <c r="H121" s="234" t="s">
        <v>45</v>
      </c>
      <c r="I121" s="234" t="s">
        <v>45</v>
      </c>
      <c r="J121" s="234" t="s">
        <v>45</v>
      </c>
      <c r="K121" s="234">
        <v>1302.9852599999999</v>
      </c>
      <c r="L121" s="234">
        <v>65566.741634999998</v>
      </c>
      <c r="M121" s="235">
        <f t="shared" si="12"/>
        <v>73603.819635000007</v>
      </c>
      <c r="N121" s="236">
        <v>1.9254830578730828</v>
      </c>
      <c r="O121" s="236">
        <v>5.2752960489673502</v>
      </c>
      <c r="P121" s="236">
        <v>108.2523787089261</v>
      </c>
      <c r="Q121" s="241">
        <v>1.818086735884223</v>
      </c>
    </row>
    <row r="122" spans="2:17" ht="8.25" customHeight="1" x14ac:dyDescent="0.25">
      <c r="B122" s="476"/>
      <c r="C122" s="221"/>
      <c r="D122" s="234"/>
      <c r="E122" s="234"/>
      <c r="F122" s="235"/>
      <c r="G122" s="234"/>
      <c r="H122" s="234"/>
      <c r="I122" s="234"/>
      <c r="J122" s="234"/>
      <c r="K122" s="234"/>
      <c r="L122" s="234"/>
      <c r="M122" s="235"/>
      <c r="N122" s="236"/>
      <c r="O122" s="236"/>
      <c r="P122" s="236"/>
      <c r="Q122" s="241"/>
    </row>
    <row r="123" spans="2:17" s="5" customFormat="1" ht="16.5" customHeight="1" x14ac:dyDescent="0.25">
      <c r="B123" s="251" t="s">
        <v>103</v>
      </c>
      <c r="C123" s="221">
        <v>2020</v>
      </c>
      <c r="D123" s="234">
        <v>156237.26053099998</v>
      </c>
      <c r="E123" s="234">
        <v>26853.227579999995</v>
      </c>
      <c r="F123" s="235">
        <v>183090.48811099998</v>
      </c>
      <c r="G123" s="234">
        <v>29408.305959999998</v>
      </c>
      <c r="H123" s="234" t="s">
        <v>45</v>
      </c>
      <c r="I123" s="234" t="s">
        <v>45</v>
      </c>
      <c r="J123" s="234" t="s">
        <v>45</v>
      </c>
      <c r="K123" s="234">
        <v>21263.891158269096</v>
      </c>
      <c r="L123" s="234">
        <v>132418.29099273088</v>
      </c>
      <c r="M123" s="235">
        <f t="shared" ref="M123:M127" si="13">F123</f>
        <v>183090.48811099998</v>
      </c>
      <c r="N123" s="236">
        <v>4.0810158042853342</v>
      </c>
      <c r="O123" s="236">
        <v>11.180865217220093</v>
      </c>
      <c r="P123" s="236">
        <v>101.6625729438755</v>
      </c>
      <c r="Q123" s="241">
        <v>17.473221166013527</v>
      </c>
    </row>
    <row r="124" spans="2:17" s="5" customFormat="1" x14ac:dyDescent="0.25">
      <c r="B124" s="250" t="s">
        <v>104</v>
      </c>
      <c r="C124" s="221">
        <v>2021</v>
      </c>
      <c r="D124" s="234">
        <v>173593.10560000001</v>
      </c>
      <c r="E124" s="234">
        <v>33451.468875000006</v>
      </c>
      <c r="F124" s="235">
        <v>207044.57447500003</v>
      </c>
      <c r="G124" s="234">
        <v>34159.640249999982</v>
      </c>
      <c r="H124" s="234" t="s">
        <v>45</v>
      </c>
      <c r="I124" s="244" t="s">
        <v>45</v>
      </c>
      <c r="J124" s="244" t="s">
        <v>45</v>
      </c>
      <c r="K124" s="234">
        <v>23626.021672160001</v>
      </c>
      <c r="L124" s="234">
        <v>149258.91255284002</v>
      </c>
      <c r="M124" s="235">
        <f t="shared" si="13"/>
        <v>207044.57447500003</v>
      </c>
      <c r="N124" s="236">
        <v>4.581826756044558</v>
      </c>
      <c r="O124" s="236">
        <v>12.552950016560434</v>
      </c>
      <c r="P124" s="236">
        <v>100.40962006213816</v>
      </c>
      <c r="Q124" s="241">
        <v>19.348978570605116</v>
      </c>
    </row>
    <row r="125" spans="2:17" s="5" customFormat="1" x14ac:dyDescent="0.25">
      <c r="B125" s="251"/>
      <c r="C125" s="221">
        <v>2022</v>
      </c>
      <c r="D125" s="234">
        <v>152789.48714099999</v>
      </c>
      <c r="E125" s="234">
        <v>38425.075560999998</v>
      </c>
      <c r="F125" s="235">
        <v>191214.562702</v>
      </c>
      <c r="G125" s="234">
        <v>32906.6</v>
      </c>
      <c r="H125" s="234" t="s">
        <v>45</v>
      </c>
      <c r="I125" s="244" t="s">
        <v>45</v>
      </c>
      <c r="J125" s="244" t="s">
        <v>45</v>
      </c>
      <c r="K125" s="234">
        <v>20794.6491998901</v>
      </c>
      <c r="L125" s="234">
        <v>137513.31187210992</v>
      </c>
      <c r="M125" s="235">
        <f t="shared" si="13"/>
        <v>191214.562702</v>
      </c>
      <c r="N125" s="236">
        <v>4.2055186927794388</v>
      </c>
      <c r="O125" s="236">
        <v>11.521969021313529</v>
      </c>
      <c r="P125" s="236">
        <v>96.51408944083984</v>
      </c>
      <c r="Q125" s="241">
        <v>24.272358320327236</v>
      </c>
    </row>
    <row r="126" spans="2:17" s="5" customFormat="1" x14ac:dyDescent="0.25">
      <c r="B126" s="251"/>
      <c r="C126" s="221">
        <v>2023</v>
      </c>
      <c r="D126" s="234">
        <v>151318.85121399999</v>
      </c>
      <c r="E126" s="234">
        <v>41897.967153399994</v>
      </c>
      <c r="F126" s="235">
        <v>193216.81836739997</v>
      </c>
      <c r="G126" s="234">
        <v>31823.918430000005</v>
      </c>
      <c r="H126" s="234" t="s">
        <v>45</v>
      </c>
      <c r="I126" s="234" t="s">
        <v>45</v>
      </c>
      <c r="J126" s="234" t="s">
        <v>45</v>
      </c>
      <c r="K126" s="234">
        <v>20594.495650225399</v>
      </c>
      <c r="L126" s="234">
        <v>140798.40428717455</v>
      </c>
      <c r="M126" s="235">
        <f t="shared" si="13"/>
        <v>193216.81836739997</v>
      </c>
      <c r="N126" s="236">
        <v>4.2152939149140023</v>
      </c>
      <c r="O126" s="236">
        <v>11.548750451819183</v>
      </c>
      <c r="P126" s="236">
        <v>93.758059538364193</v>
      </c>
      <c r="Q126" s="241">
        <v>25.960229458452698</v>
      </c>
    </row>
    <row r="127" spans="2:17" s="5" customFormat="1" x14ac:dyDescent="0.25">
      <c r="B127" s="251"/>
      <c r="C127" s="221">
        <v>2024</v>
      </c>
      <c r="D127" s="234">
        <v>164141.731524</v>
      </c>
      <c r="E127" s="234">
        <v>39174.889983999994</v>
      </c>
      <c r="F127" s="235">
        <v>203316.62150800001</v>
      </c>
      <c r="G127" s="234">
        <v>28346.110280000004</v>
      </c>
      <c r="H127" s="234" t="s">
        <v>45</v>
      </c>
      <c r="I127" s="234" t="s">
        <v>45</v>
      </c>
      <c r="J127" s="234" t="s">
        <v>45</v>
      </c>
      <c r="K127" s="234">
        <v>22339.689660416399</v>
      </c>
      <c r="L127" s="234">
        <v>152630.82156758363</v>
      </c>
      <c r="M127" s="235">
        <f t="shared" si="13"/>
        <v>203316.62150800001</v>
      </c>
      <c r="N127" s="236">
        <v>4.4822733860050814</v>
      </c>
      <c r="O127" s="236">
        <v>12.280201057548167</v>
      </c>
      <c r="P127" s="236">
        <v>93.81108300593047</v>
      </c>
      <c r="Q127" s="241">
        <v>22.38942420014542</v>
      </c>
    </row>
    <row r="128" spans="2:17" ht="9" customHeight="1" thickBot="1" x14ac:dyDescent="0.3">
      <c r="B128" s="477"/>
      <c r="C128" s="254"/>
      <c r="D128" s="255"/>
      <c r="E128" s="255"/>
      <c r="F128" s="256"/>
      <c r="G128" s="255"/>
      <c r="H128" s="255"/>
      <c r="I128" s="255"/>
      <c r="J128" s="255"/>
      <c r="K128" s="255"/>
      <c r="L128" s="255"/>
      <c r="M128" s="256"/>
      <c r="N128" s="257"/>
      <c r="O128" s="257"/>
      <c r="P128" s="257"/>
      <c r="Q128" s="258"/>
    </row>
  </sheetData>
  <mergeCells count="33">
    <mergeCell ref="D6:F6"/>
    <mergeCell ref="G6:M6"/>
    <mergeCell ref="N6:O6"/>
    <mergeCell ref="P7:P8"/>
    <mergeCell ref="Q7:Q8"/>
    <mergeCell ref="B54:B60"/>
    <mergeCell ref="D54:F54"/>
    <mergeCell ref="G54:M54"/>
    <mergeCell ref="N54:O54"/>
    <mergeCell ref="P54:P55"/>
    <mergeCell ref="Q54:Q55"/>
    <mergeCell ref="D55:F55"/>
    <mergeCell ref="G55:M55"/>
    <mergeCell ref="N55:O55"/>
    <mergeCell ref="B5:B11"/>
    <mergeCell ref="D5:F5"/>
    <mergeCell ref="G5:M5"/>
    <mergeCell ref="N5:O5"/>
    <mergeCell ref="P5:P6"/>
    <mergeCell ref="Q5:Q6"/>
    <mergeCell ref="B103:B109"/>
    <mergeCell ref="D103:F103"/>
    <mergeCell ref="G103:M103"/>
    <mergeCell ref="N103:O103"/>
    <mergeCell ref="P103:P104"/>
    <mergeCell ref="D104:F104"/>
    <mergeCell ref="G104:M104"/>
    <mergeCell ref="N104:O104"/>
    <mergeCell ref="P105:P106"/>
    <mergeCell ref="Q105:Q106"/>
    <mergeCell ref="P56:P57"/>
    <mergeCell ref="Q56:Q57"/>
    <mergeCell ref="Q103:Q104"/>
  </mergeCells>
  <printOptions horizontalCentered="1"/>
  <pageMargins left="0.23622047244094491" right="0.23622047244094491" top="0.74803149606299213" bottom="0" header="0.31496062992125984" footer="0.31496062992125984"/>
  <pageSetup paperSize="9" scale="67" fitToHeight="0" orientation="landscape" r:id="rId1"/>
  <rowBreaks count="2" manualBreakCount="2">
    <brk id="49" max="16" man="1"/>
    <brk id="98" max="1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538A-F9C1-4F77-9125-3F5A29F4F07A}">
  <sheetPr>
    <tabColor rgb="FF00B050"/>
  </sheetPr>
  <dimension ref="A1:O74"/>
  <sheetViews>
    <sheetView showGridLines="0" topLeftCell="A61" zoomScale="85" zoomScaleNormal="85" zoomScaleSheetLayoutView="100" workbookViewId="0">
      <selection activeCell="N38" sqref="N38"/>
    </sheetView>
  </sheetViews>
  <sheetFormatPr defaultColWidth="9.140625" defaultRowHeight="16.5" x14ac:dyDescent="0.3"/>
  <cols>
    <col min="1" max="1" width="1" style="513" customWidth="1"/>
    <col min="2" max="2" width="8.140625" style="513" bestFit="1" customWidth="1"/>
    <col min="3" max="4" width="9.140625" style="513"/>
    <col min="5" max="5" width="12.85546875" style="513" customWidth="1"/>
    <col min="6" max="6" width="15.7109375" style="513" customWidth="1"/>
    <col min="7" max="7" width="11.42578125" style="513" customWidth="1"/>
    <col min="8" max="9" width="15.7109375" style="513" customWidth="1"/>
    <col min="10" max="10" width="11.42578125" style="513" customWidth="1"/>
    <col min="11" max="11" width="15.7109375" style="513" customWidth="1"/>
    <col min="12" max="12" width="17.140625" style="513" customWidth="1"/>
    <col min="13" max="13" width="12.85546875" style="513" customWidth="1"/>
    <col min="14" max="14" width="15.7109375" style="513" customWidth="1"/>
    <col min="15" max="15" width="1" style="513" customWidth="1"/>
    <col min="16" max="16384" width="9.140625" style="513"/>
  </cols>
  <sheetData>
    <row r="1" spans="1:15" ht="6" customHeight="1" x14ac:dyDescent="0.3">
      <c r="A1" s="512"/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</row>
    <row r="2" spans="1:15" x14ac:dyDescent="0.3">
      <c r="A2" s="512"/>
      <c r="B2" s="514" t="s">
        <v>508</v>
      </c>
      <c r="C2" s="512"/>
      <c r="D2" s="514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</row>
    <row r="3" spans="1:15" x14ac:dyDescent="0.3">
      <c r="A3" s="512"/>
      <c r="B3" s="515" t="s">
        <v>509</v>
      </c>
      <c r="C3" s="512"/>
      <c r="D3" s="515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</row>
    <row r="4" spans="1:15" ht="4.5" customHeight="1" x14ac:dyDescent="0.3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</row>
    <row r="5" spans="1:15" ht="17.25" thickBot="1" x14ac:dyDescent="0.35">
      <c r="A5" s="512"/>
      <c r="B5" s="512"/>
      <c r="C5" s="512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6" t="s">
        <v>510</v>
      </c>
      <c r="O5" s="512"/>
    </row>
    <row r="6" spans="1:15" ht="18.75" customHeight="1" x14ac:dyDescent="0.3">
      <c r="A6" s="517"/>
      <c r="B6" s="691" t="s">
        <v>143</v>
      </c>
      <c r="C6" s="691"/>
      <c r="D6" s="691"/>
      <c r="E6" s="691"/>
      <c r="F6" s="694" t="s">
        <v>511</v>
      </c>
      <c r="G6" s="692" t="s">
        <v>512</v>
      </c>
      <c r="H6" s="692" t="s">
        <v>513</v>
      </c>
      <c r="I6" s="692" t="s">
        <v>514</v>
      </c>
      <c r="J6" s="692" t="s">
        <v>515</v>
      </c>
      <c r="K6" s="686" t="s">
        <v>516</v>
      </c>
      <c r="L6" s="692" t="s">
        <v>517</v>
      </c>
      <c r="M6" s="686" t="s">
        <v>518</v>
      </c>
      <c r="N6" s="692" t="s">
        <v>519</v>
      </c>
      <c r="O6" s="518"/>
    </row>
    <row r="7" spans="1:15" ht="18.75" customHeight="1" thickBot="1" x14ac:dyDescent="0.35">
      <c r="A7" s="519"/>
      <c r="B7" s="688" t="s">
        <v>145</v>
      </c>
      <c r="C7" s="688"/>
      <c r="D7" s="688"/>
      <c r="E7" s="688"/>
      <c r="F7" s="695"/>
      <c r="G7" s="693"/>
      <c r="H7" s="693"/>
      <c r="I7" s="693"/>
      <c r="J7" s="693"/>
      <c r="K7" s="687"/>
      <c r="L7" s="693"/>
      <c r="M7" s="687"/>
      <c r="N7" s="693"/>
      <c r="O7" s="520"/>
    </row>
    <row r="8" spans="1:15" ht="6" customHeight="1" x14ac:dyDescent="0.3">
      <c r="A8" s="521"/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3"/>
    </row>
    <row r="9" spans="1:15" x14ac:dyDescent="0.3">
      <c r="A9" s="521"/>
      <c r="B9" s="524" t="s">
        <v>52</v>
      </c>
      <c r="C9" s="522"/>
      <c r="D9" s="522"/>
      <c r="E9" s="522"/>
      <c r="F9" s="525">
        <v>15.626160432054235</v>
      </c>
      <c r="G9" s="525">
        <v>10.638216305148887</v>
      </c>
      <c r="H9" s="525">
        <v>4.8073259152180512</v>
      </c>
      <c r="I9" s="525">
        <v>5.0711465490010355</v>
      </c>
      <c r="J9" s="525">
        <v>7.4348056967099625</v>
      </c>
      <c r="K9" s="525">
        <v>6.49328864659077</v>
      </c>
      <c r="L9" s="525">
        <v>4.6438198238601682</v>
      </c>
      <c r="M9" s="525">
        <v>13.035238059289812</v>
      </c>
      <c r="N9" s="525">
        <v>6.9729726266928935</v>
      </c>
      <c r="O9" s="523"/>
    </row>
    <row r="10" spans="1:15" ht="7.5" customHeight="1" x14ac:dyDescent="0.3">
      <c r="A10" s="521"/>
      <c r="B10" s="522"/>
      <c r="C10" s="522"/>
      <c r="D10" s="522"/>
      <c r="E10" s="522"/>
      <c r="F10" s="525"/>
      <c r="G10" s="525"/>
      <c r="H10" s="525"/>
      <c r="I10" s="525"/>
      <c r="J10" s="525"/>
      <c r="K10" s="525"/>
      <c r="L10" s="525"/>
      <c r="M10" s="525"/>
      <c r="N10" s="525"/>
      <c r="O10" s="523"/>
    </row>
    <row r="11" spans="1:15" x14ac:dyDescent="0.3">
      <c r="A11" s="521"/>
      <c r="B11" s="524" t="s">
        <v>50</v>
      </c>
      <c r="C11" s="522"/>
      <c r="D11" s="522"/>
      <c r="E11" s="522"/>
      <c r="F11" s="525">
        <v>1.1541308956374003</v>
      </c>
      <c r="G11" s="525">
        <v>1.2874714628106689</v>
      </c>
      <c r="H11" s="525">
        <v>0.89321264428561242</v>
      </c>
      <c r="I11" s="525">
        <v>1.9179335020891433</v>
      </c>
      <c r="J11" s="525">
        <v>1.388506264765802</v>
      </c>
      <c r="K11" s="525">
        <v>0.82354940871432025</v>
      </c>
      <c r="L11" s="525">
        <v>1.1028390766025229</v>
      </c>
      <c r="M11" s="525">
        <v>1.0045209250491507</v>
      </c>
      <c r="N11" s="525">
        <v>1.317085836547456</v>
      </c>
      <c r="O11" s="523"/>
    </row>
    <row r="12" spans="1:15" x14ac:dyDescent="0.3">
      <c r="A12" s="521"/>
      <c r="B12" s="526" t="s">
        <v>58</v>
      </c>
      <c r="C12" s="522"/>
      <c r="D12" s="522"/>
      <c r="E12" s="522"/>
      <c r="F12" s="525"/>
      <c r="G12" s="525"/>
      <c r="H12" s="525"/>
      <c r="I12" s="525"/>
      <c r="J12" s="525"/>
      <c r="K12" s="525"/>
      <c r="L12" s="525"/>
      <c r="M12" s="525"/>
      <c r="N12" s="525"/>
      <c r="O12" s="523"/>
    </row>
    <row r="13" spans="1:15" ht="7.5" customHeight="1" x14ac:dyDescent="0.3">
      <c r="A13" s="521"/>
      <c r="B13" s="522"/>
      <c r="C13" s="522"/>
      <c r="D13" s="522"/>
      <c r="E13" s="522"/>
      <c r="F13" s="525"/>
      <c r="G13" s="525"/>
      <c r="H13" s="525"/>
      <c r="I13" s="525"/>
      <c r="J13" s="525"/>
      <c r="K13" s="525"/>
      <c r="L13" s="525"/>
      <c r="M13" s="525"/>
      <c r="N13" s="525"/>
      <c r="O13" s="523"/>
    </row>
    <row r="14" spans="1:15" x14ac:dyDescent="0.3">
      <c r="A14" s="521"/>
      <c r="B14" s="524" t="s">
        <v>47</v>
      </c>
      <c r="C14" s="522"/>
      <c r="D14" s="522"/>
      <c r="E14" s="522"/>
      <c r="F14" s="525">
        <v>11.328077440888134</v>
      </c>
      <c r="G14" s="525">
        <v>15.652792351305571</v>
      </c>
      <c r="H14" s="525">
        <v>14.680862764740745</v>
      </c>
      <c r="I14" s="525">
        <v>9.4855226481632737</v>
      </c>
      <c r="J14" s="525">
        <v>15.966851422494571</v>
      </c>
      <c r="K14" s="525">
        <v>6.3602336403322655</v>
      </c>
      <c r="L14" s="525">
        <v>11.397598746388145</v>
      </c>
      <c r="M14" s="525">
        <v>11.721892627671311</v>
      </c>
      <c r="N14" s="525">
        <v>13.315573990850526</v>
      </c>
      <c r="O14" s="523"/>
    </row>
    <row r="15" spans="1:15" x14ac:dyDescent="0.3">
      <c r="A15" s="521"/>
      <c r="B15" s="526" t="s">
        <v>55</v>
      </c>
      <c r="C15" s="522"/>
      <c r="D15" s="522"/>
      <c r="E15" s="522"/>
      <c r="F15" s="525"/>
      <c r="G15" s="525"/>
      <c r="H15" s="525"/>
      <c r="I15" s="525"/>
      <c r="J15" s="525"/>
      <c r="K15" s="525"/>
      <c r="L15" s="525"/>
      <c r="M15" s="525"/>
      <c r="N15" s="525"/>
      <c r="O15" s="523"/>
    </row>
    <row r="16" spans="1:15" ht="7.5" customHeight="1" x14ac:dyDescent="0.3">
      <c r="A16" s="521"/>
      <c r="B16" s="522"/>
      <c r="C16" s="522"/>
      <c r="D16" s="522"/>
      <c r="E16" s="522"/>
      <c r="F16" s="525"/>
      <c r="G16" s="525"/>
      <c r="H16" s="525"/>
      <c r="I16" s="525"/>
      <c r="J16" s="525"/>
      <c r="K16" s="525"/>
      <c r="L16" s="525"/>
      <c r="M16" s="525"/>
      <c r="N16" s="525"/>
      <c r="O16" s="523"/>
    </row>
    <row r="17" spans="1:15" x14ac:dyDescent="0.3">
      <c r="A17" s="521"/>
      <c r="B17" s="524" t="s">
        <v>520</v>
      </c>
      <c r="C17" s="522"/>
      <c r="D17" s="522"/>
      <c r="E17" s="522"/>
      <c r="F17" s="525">
        <v>2.6574073007581971</v>
      </c>
      <c r="G17" s="525">
        <v>3.3937111312843147</v>
      </c>
      <c r="H17" s="525">
        <v>3.2652179564255173</v>
      </c>
      <c r="I17" s="525">
        <v>1.6153300809112985</v>
      </c>
      <c r="J17" s="525">
        <v>3.4483830419648851</v>
      </c>
      <c r="K17" s="525">
        <v>3.4274836930155343</v>
      </c>
      <c r="L17" s="525">
        <v>3.3317913870677347</v>
      </c>
      <c r="M17" s="525">
        <v>1.8248109823951435</v>
      </c>
      <c r="N17" s="525">
        <v>2.9691972598429279</v>
      </c>
      <c r="O17" s="523"/>
    </row>
    <row r="18" spans="1:15" x14ac:dyDescent="0.3">
      <c r="A18" s="521"/>
      <c r="B18" s="526" t="s">
        <v>521</v>
      </c>
      <c r="C18" s="522"/>
      <c r="D18" s="522"/>
      <c r="E18" s="522"/>
      <c r="F18" s="525"/>
      <c r="G18" s="525"/>
      <c r="H18" s="525"/>
      <c r="I18" s="525"/>
      <c r="J18" s="525"/>
      <c r="K18" s="525"/>
      <c r="L18" s="525"/>
      <c r="M18" s="525"/>
      <c r="N18" s="525"/>
      <c r="O18" s="523"/>
    </row>
    <row r="19" spans="1:15" ht="7.5" customHeight="1" x14ac:dyDescent="0.3">
      <c r="A19" s="521"/>
      <c r="B19" s="522"/>
      <c r="C19" s="522"/>
      <c r="D19" s="522"/>
      <c r="E19" s="522"/>
      <c r="F19" s="525"/>
      <c r="G19" s="525"/>
      <c r="H19" s="525"/>
      <c r="I19" s="525"/>
      <c r="J19" s="525"/>
      <c r="K19" s="525"/>
      <c r="L19" s="525"/>
      <c r="M19" s="525"/>
      <c r="N19" s="525"/>
      <c r="O19" s="523"/>
    </row>
    <row r="20" spans="1:15" x14ac:dyDescent="0.3">
      <c r="A20" s="521"/>
      <c r="B20" s="524" t="s">
        <v>70</v>
      </c>
      <c r="C20" s="522"/>
      <c r="D20" s="522"/>
      <c r="E20" s="522"/>
      <c r="F20" s="525">
        <v>7.9733605611260403</v>
      </c>
      <c r="G20" s="525">
        <v>6.7170576736465675</v>
      </c>
      <c r="H20" s="525">
        <v>7.6899185435018556</v>
      </c>
      <c r="I20" s="525">
        <v>8.8053884162443481</v>
      </c>
      <c r="J20" s="525">
        <v>7.836785489240981</v>
      </c>
      <c r="K20" s="525">
        <v>5.9776980922317851</v>
      </c>
      <c r="L20" s="525">
        <v>6.8114665613506009</v>
      </c>
      <c r="M20" s="525">
        <v>5.1009047768185622</v>
      </c>
      <c r="N20" s="525">
        <v>8.8662273259386737</v>
      </c>
      <c r="O20" s="523"/>
    </row>
    <row r="21" spans="1:15" x14ac:dyDescent="0.3">
      <c r="A21" s="521"/>
      <c r="B21" s="526" t="s">
        <v>522</v>
      </c>
      <c r="C21" s="522"/>
      <c r="D21" s="522"/>
      <c r="E21" s="522"/>
      <c r="F21" s="525"/>
      <c r="G21" s="525"/>
      <c r="H21" s="525"/>
      <c r="I21" s="525"/>
      <c r="J21" s="525"/>
      <c r="K21" s="525"/>
      <c r="L21" s="525"/>
      <c r="M21" s="525"/>
      <c r="N21" s="525"/>
      <c r="O21" s="523"/>
    </row>
    <row r="22" spans="1:15" ht="7.5" customHeight="1" x14ac:dyDescent="0.3">
      <c r="A22" s="521"/>
      <c r="B22" s="522"/>
      <c r="C22" s="522"/>
      <c r="D22" s="522"/>
      <c r="E22" s="522"/>
      <c r="F22" s="525"/>
      <c r="G22" s="525"/>
      <c r="H22" s="525"/>
      <c r="I22" s="525"/>
      <c r="J22" s="525"/>
      <c r="K22" s="525"/>
      <c r="L22" s="525"/>
      <c r="M22" s="525"/>
      <c r="N22" s="525"/>
      <c r="O22" s="523"/>
    </row>
    <row r="23" spans="1:15" x14ac:dyDescent="0.3">
      <c r="A23" s="521"/>
      <c r="B23" s="524" t="s">
        <v>76</v>
      </c>
      <c r="C23" s="522"/>
      <c r="D23" s="522"/>
      <c r="E23" s="522"/>
      <c r="F23" s="525">
        <v>2.8913957983392664</v>
      </c>
      <c r="G23" s="525">
        <v>2.0986375499737684</v>
      </c>
      <c r="H23" s="525">
        <v>2.9786189124841291</v>
      </c>
      <c r="I23" s="525">
        <v>3.6499598023215438</v>
      </c>
      <c r="J23" s="525">
        <v>3.6359842401068336</v>
      </c>
      <c r="K23" s="525">
        <v>1.8557823451602924</v>
      </c>
      <c r="L23" s="525">
        <v>2.8185842811061499</v>
      </c>
      <c r="M23" s="525">
        <v>1.7686111376519256</v>
      </c>
      <c r="N23" s="525">
        <v>2.7601125325618425</v>
      </c>
      <c r="O23" s="523"/>
    </row>
    <row r="24" spans="1:15" x14ac:dyDescent="0.3">
      <c r="A24" s="521"/>
      <c r="B24" s="526" t="s">
        <v>77</v>
      </c>
      <c r="C24" s="522"/>
      <c r="D24" s="522"/>
      <c r="E24" s="522"/>
      <c r="F24" s="525"/>
      <c r="G24" s="525"/>
      <c r="H24" s="525"/>
      <c r="I24" s="525"/>
      <c r="J24" s="525"/>
      <c r="K24" s="525"/>
      <c r="L24" s="525"/>
      <c r="M24" s="525"/>
      <c r="N24" s="525"/>
      <c r="O24" s="523"/>
    </row>
    <row r="25" spans="1:15" ht="7.5" customHeight="1" x14ac:dyDescent="0.3">
      <c r="A25" s="521"/>
      <c r="B25" s="522"/>
      <c r="C25" s="522"/>
      <c r="D25" s="522"/>
      <c r="E25" s="522"/>
      <c r="F25" s="525"/>
      <c r="G25" s="525"/>
      <c r="H25" s="525"/>
      <c r="I25" s="525"/>
      <c r="J25" s="525"/>
      <c r="K25" s="525"/>
      <c r="L25" s="525"/>
      <c r="M25" s="525"/>
      <c r="N25" s="525"/>
      <c r="O25" s="523"/>
    </row>
    <row r="26" spans="1:15" x14ac:dyDescent="0.3">
      <c r="A26" s="521"/>
      <c r="B26" s="524" t="s">
        <v>73</v>
      </c>
      <c r="C26" s="522"/>
      <c r="D26" s="522"/>
      <c r="E26" s="522"/>
      <c r="F26" s="525">
        <v>5.8721174445158812</v>
      </c>
      <c r="G26" s="525">
        <v>5.218128842798242</v>
      </c>
      <c r="H26" s="525">
        <v>7.2814759259202413</v>
      </c>
      <c r="I26" s="525">
        <v>4.2421288175545842</v>
      </c>
      <c r="J26" s="525">
        <v>7.2405324260142665</v>
      </c>
      <c r="K26" s="525">
        <v>5.0737839348534131</v>
      </c>
      <c r="L26" s="525">
        <v>6.1275410659406777</v>
      </c>
      <c r="M26" s="525">
        <v>5.2004485556686673</v>
      </c>
      <c r="N26" s="525">
        <v>6.5342553141974795</v>
      </c>
      <c r="O26" s="523"/>
    </row>
    <row r="27" spans="1:15" ht="7.5" customHeight="1" x14ac:dyDescent="0.3">
      <c r="A27" s="521"/>
      <c r="B27" s="522"/>
      <c r="C27" s="522"/>
      <c r="D27" s="522"/>
      <c r="E27" s="522"/>
      <c r="F27" s="525"/>
      <c r="G27" s="525"/>
      <c r="H27" s="525"/>
      <c r="I27" s="525"/>
      <c r="J27" s="525"/>
      <c r="K27" s="525"/>
      <c r="L27" s="525"/>
      <c r="M27" s="525"/>
      <c r="N27" s="525"/>
      <c r="O27" s="523"/>
    </row>
    <row r="28" spans="1:15" x14ac:dyDescent="0.3">
      <c r="A28" s="521"/>
      <c r="B28" s="524" t="s">
        <v>78</v>
      </c>
      <c r="C28" s="522"/>
      <c r="D28" s="522"/>
      <c r="E28" s="522"/>
      <c r="F28" s="525">
        <v>4.6715921033724799</v>
      </c>
      <c r="G28" s="525">
        <v>4.2064646442447868</v>
      </c>
      <c r="H28" s="525">
        <v>6.5774312049576276</v>
      </c>
      <c r="I28" s="525">
        <v>5.2141371834155068</v>
      </c>
      <c r="J28" s="525">
        <v>5.7833386521826942</v>
      </c>
      <c r="K28" s="525">
        <v>3.0891958602902045</v>
      </c>
      <c r="L28" s="525">
        <v>4.7589154877942041</v>
      </c>
      <c r="M28" s="525">
        <v>5.1177364648133992</v>
      </c>
      <c r="N28" s="525">
        <v>5.6052880519185084</v>
      </c>
      <c r="O28" s="523"/>
    </row>
    <row r="29" spans="1:15" x14ac:dyDescent="0.3">
      <c r="A29" s="521"/>
      <c r="B29" s="526" t="s">
        <v>79</v>
      </c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3"/>
    </row>
    <row r="30" spans="1:15" ht="6" customHeight="1" thickBot="1" x14ac:dyDescent="0.35">
      <c r="A30" s="519"/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0"/>
    </row>
    <row r="31" spans="1:15" s="531" customFormat="1" ht="14.25" x14ac:dyDescent="0.3">
      <c r="A31" s="528"/>
      <c r="B31" s="529" t="s">
        <v>523</v>
      </c>
      <c r="C31" s="528"/>
      <c r="D31" s="528"/>
      <c r="E31" s="528"/>
      <c r="F31" s="528"/>
      <c r="G31" s="528"/>
      <c r="H31" s="528"/>
      <c r="I31" s="528"/>
      <c r="J31" s="528"/>
      <c r="K31" s="528"/>
      <c r="L31" s="528"/>
      <c r="M31" s="528"/>
      <c r="N31" s="530" t="s">
        <v>524</v>
      </c>
      <c r="O31" s="528"/>
    </row>
    <row r="32" spans="1:15" s="531" customFormat="1" ht="14.25" x14ac:dyDescent="0.3">
      <c r="A32" s="528"/>
      <c r="B32" s="532" t="s">
        <v>525</v>
      </c>
      <c r="C32" s="528"/>
      <c r="D32" s="528"/>
      <c r="E32" s="528"/>
      <c r="F32" s="528"/>
      <c r="G32" s="528"/>
      <c r="H32" s="528"/>
      <c r="I32" s="528"/>
      <c r="J32" s="528"/>
      <c r="K32" s="528"/>
      <c r="L32" s="528"/>
      <c r="M32" s="528"/>
      <c r="N32" s="533" t="s">
        <v>526</v>
      </c>
      <c r="O32" s="528"/>
    </row>
    <row r="33" spans="1:15" s="531" customFormat="1" ht="14.25" x14ac:dyDescent="0.3">
      <c r="A33" s="528"/>
      <c r="B33" s="534" t="s">
        <v>527</v>
      </c>
      <c r="C33" s="528"/>
      <c r="D33" s="528"/>
      <c r="E33" s="528"/>
      <c r="F33" s="528"/>
      <c r="G33" s="528"/>
      <c r="H33" s="528"/>
      <c r="I33" s="528"/>
      <c r="J33" s="528"/>
      <c r="K33" s="528"/>
      <c r="L33" s="528"/>
      <c r="M33" s="528"/>
      <c r="N33" s="528"/>
      <c r="O33" s="528"/>
    </row>
    <row r="34" spans="1:15" s="531" customFormat="1" ht="14.25" x14ac:dyDescent="0.3">
      <c r="A34" s="528"/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</row>
    <row r="35" spans="1:15" s="531" customFormat="1" ht="14.25" customHeight="1" x14ac:dyDescent="0.3">
      <c r="A35" s="528"/>
      <c r="B35" s="689" t="s">
        <v>528</v>
      </c>
      <c r="C35" s="689"/>
      <c r="D35" s="689"/>
      <c r="E35" s="689"/>
      <c r="F35" s="689"/>
      <c r="G35" s="689"/>
      <c r="H35" s="689"/>
      <c r="I35" s="689"/>
      <c r="J35" s="689"/>
      <c r="K35" s="689"/>
      <c r="L35" s="689"/>
      <c r="M35" s="689"/>
      <c r="N35" s="689"/>
      <c r="O35" s="528"/>
    </row>
    <row r="36" spans="1:15" s="531" customFormat="1" ht="14.25" customHeight="1" x14ac:dyDescent="0.3">
      <c r="A36" s="528"/>
      <c r="B36" s="690" t="s">
        <v>529</v>
      </c>
      <c r="C36" s="690"/>
      <c r="D36" s="690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528"/>
    </row>
    <row r="37" spans="1:15" x14ac:dyDescent="0.3">
      <c r="A37" s="512"/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</row>
    <row r="38" spans="1:15" x14ac:dyDescent="0.3">
      <c r="A38" s="512"/>
      <c r="B38" s="512"/>
      <c r="C38" s="512"/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</row>
    <row r="39" spans="1:15" ht="6" customHeight="1" x14ac:dyDescent="0.3">
      <c r="A39" s="512"/>
      <c r="B39" s="512"/>
      <c r="C39" s="512"/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</row>
    <row r="40" spans="1:15" x14ac:dyDescent="0.3">
      <c r="A40" s="512"/>
      <c r="B40" s="514" t="s">
        <v>530</v>
      </c>
      <c r="C40" s="512"/>
      <c r="D40" s="514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</row>
    <row r="41" spans="1:15" x14ac:dyDescent="0.3">
      <c r="A41" s="512"/>
      <c r="B41" s="515" t="s">
        <v>531</v>
      </c>
      <c r="C41" s="512"/>
      <c r="D41" s="515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</row>
    <row r="42" spans="1:15" ht="6" customHeight="1" x14ac:dyDescent="0.3">
      <c r="A42" s="512"/>
      <c r="B42" s="512"/>
      <c r="C42" s="512"/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</row>
    <row r="43" spans="1:15" ht="17.25" thickBot="1" x14ac:dyDescent="0.35">
      <c r="A43" s="512"/>
      <c r="B43" s="512"/>
      <c r="C43" s="512"/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6" t="s">
        <v>510</v>
      </c>
      <c r="O43" s="512"/>
    </row>
    <row r="44" spans="1:15" ht="18.75" customHeight="1" x14ac:dyDescent="0.3">
      <c r="A44" s="517"/>
      <c r="B44" s="691" t="s">
        <v>143</v>
      </c>
      <c r="C44" s="691"/>
      <c r="D44" s="691"/>
      <c r="E44" s="691"/>
      <c r="F44" s="692" t="s">
        <v>532</v>
      </c>
      <c r="G44" s="692" t="s">
        <v>533</v>
      </c>
      <c r="H44" s="692" t="s">
        <v>534</v>
      </c>
      <c r="I44" s="692" t="s">
        <v>535</v>
      </c>
      <c r="J44" s="686" t="s">
        <v>536</v>
      </c>
      <c r="K44" s="686" t="s">
        <v>537</v>
      </c>
      <c r="L44" s="686" t="s">
        <v>538</v>
      </c>
      <c r="M44" s="686" t="s">
        <v>539</v>
      </c>
      <c r="N44" s="686"/>
      <c r="O44" s="518"/>
    </row>
    <row r="45" spans="1:15" ht="18.75" customHeight="1" thickBot="1" x14ac:dyDescent="0.35">
      <c r="A45" s="519"/>
      <c r="B45" s="688" t="s">
        <v>145</v>
      </c>
      <c r="C45" s="688"/>
      <c r="D45" s="688"/>
      <c r="E45" s="688"/>
      <c r="F45" s="693"/>
      <c r="G45" s="693"/>
      <c r="H45" s="693"/>
      <c r="I45" s="693"/>
      <c r="J45" s="687"/>
      <c r="K45" s="687"/>
      <c r="L45" s="687"/>
      <c r="M45" s="687"/>
      <c r="N45" s="687"/>
      <c r="O45" s="520"/>
    </row>
    <row r="46" spans="1:15" ht="7.5" customHeight="1" x14ac:dyDescent="0.3">
      <c r="A46" s="521"/>
      <c r="B46" s="522"/>
      <c r="C46" s="522"/>
      <c r="D46" s="522"/>
      <c r="E46" s="522"/>
      <c r="F46" s="522"/>
      <c r="G46" s="522"/>
      <c r="H46" s="522"/>
      <c r="I46" s="522"/>
      <c r="J46" s="522"/>
      <c r="K46" s="522"/>
      <c r="L46" s="522"/>
      <c r="M46" s="522"/>
      <c r="N46" s="522"/>
      <c r="O46" s="523"/>
    </row>
    <row r="47" spans="1:15" x14ac:dyDescent="0.3">
      <c r="A47" s="521"/>
      <c r="B47" s="524" t="s">
        <v>52</v>
      </c>
      <c r="C47" s="522"/>
      <c r="D47" s="522"/>
      <c r="E47" s="522"/>
      <c r="F47" s="525">
        <v>4.1661876791978836</v>
      </c>
      <c r="G47" s="525">
        <v>12.548532128830523</v>
      </c>
      <c r="H47" s="525">
        <v>4.9838889840586562</v>
      </c>
      <c r="I47" s="525">
        <v>3.8982541692756865</v>
      </c>
      <c r="J47" s="525">
        <v>6.6917408365234614</v>
      </c>
      <c r="K47" s="525">
        <v>130.77101486818867</v>
      </c>
      <c r="L47" s="525">
        <v>1.2887535083110164</v>
      </c>
      <c r="M47" s="525">
        <v>5.7994782077045821</v>
      </c>
      <c r="N47" s="525"/>
      <c r="O47" s="523"/>
    </row>
    <row r="48" spans="1:15" ht="7.5" customHeight="1" x14ac:dyDescent="0.3">
      <c r="A48" s="521"/>
      <c r="B48" s="522"/>
      <c r="C48" s="522"/>
      <c r="D48" s="522"/>
      <c r="E48" s="522"/>
      <c r="F48" s="525"/>
      <c r="G48" s="525"/>
      <c r="H48" s="525"/>
      <c r="I48" s="525"/>
      <c r="J48" s="525"/>
      <c r="K48" s="525"/>
      <c r="L48" s="525"/>
      <c r="M48" s="525"/>
      <c r="N48" s="525"/>
      <c r="O48" s="523"/>
    </row>
    <row r="49" spans="1:15" x14ac:dyDescent="0.3">
      <c r="A49" s="521"/>
      <c r="B49" s="524" t="s">
        <v>50</v>
      </c>
      <c r="C49" s="522"/>
      <c r="D49" s="522"/>
      <c r="E49" s="522"/>
      <c r="F49" s="525">
        <v>2.900808139458845</v>
      </c>
      <c r="G49" s="525">
        <v>1.4533606050319459</v>
      </c>
      <c r="H49" s="525">
        <v>1.7911415307735976</v>
      </c>
      <c r="I49" s="525">
        <v>0.50503461685647699</v>
      </c>
      <c r="J49" s="525">
        <v>0.35825103794697583</v>
      </c>
      <c r="K49" s="525">
        <v>1.0299878124622677</v>
      </c>
      <c r="L49" s="535">
        <v>5.1129477721028577E-2</v>
      </c>
      <c r="M49" s="525">
        <v>0.93244981808453442</v>
      </c>
      <c r="N49" s="525"/>
      <c r="O49" s="523"/>
    </row>
    <row r="50" spans="1:15" x14ac:dyDescent="0.3">
      <c r="A50" s="521"/>
      <c r="B50" s="526" t="s">
        <v>58</v>
      </c>
      <c r="C50" s="522"/>
      <c r="D50" s="522"/>
      <c r="E50" s="522"/>
      <c r="F50" s="525"/>
      <c r="G50" s="525"/>
      <c r="H50" s="525"/>
      <c r="I50" s="525"/>
      <c r="J50" s="525"/>
      <c r="K50" s="525"/>
      <c r="L50" s="525"/>
      <c r="M50" s="525"/>
      <c r="N50" s="525"/>
      <c r="O50" s="523"/>
    </row>
    <row r="51" spans="1:15" ht="7.5" customHeight="1" x14ac:dyDescent="0.3">
      <c r="A51" s="521"/>
      <c r="B51" s="522"/>
      <c r="C51" s="522"/>
      <c r="D51" s="522"/>
      <c r="E51" s="522"/>
      <c r="F51" s="525"/>
      <c r="G51" s="525"/>
      <c r="H51" s="525"/>
      <c r="I51" s="525"/>
      <c r="J51" s="525"/>
      <c r="K51" s="525"/>
      <c r="L51" s="525"/>
      <c r="M51" s="525"/>
      <c r="N51" s="525"/>
      <c r="O51" s="523"/>
    </row>
    <row r="52" spans="1:15" x14ac:dyDescent="0.3">
      <c r="A52" s="521"/>
      <c r="B52" s="524" t="s">
        <v>47</v>
      </c>
      <c r="C52" s="522"/>
      <c r="D52" s="522"/>
      <c r="E52" s="522"/>
      <c r="F52" s="525">
        <v>13.717214245635551</v>
      </c>
      <c r="G52" s="525">
        <v>6.9895345892876888</v>
      </c>
      <c r="H52" s="525">
        <v>22.576008002036964</v>
      </c>
      <c r="I52" s="525">
        <v>6.1969226380707294</v>
      </c>
      <c r="J52" s="525">
        <v>16.362678399162125</v>
      </c>
      <c r="K52" s="525">
        <v>10.332114222859182</v>
      </c>
      <c r="L52" s="525">
        <v>6.2511418565508308</v>
      </c>
      <c r="M52" s="525">
        <v>9.6373447098335845</v>
      </c>
      <c r="N52" s="525"/>
      <c r="O52" s="523"/>
    </row>
    <row r="53" spans="1:15" x14ac:dyDescent="0.3">
      <c r="A53" s="521"/>
      <c r="B53" s="526" t="s">
        <v>55</v>
      </c>
      <c r="C53" s="522"/>
      <c r="D53" s="522"/>
      <c r="E53" s="522"/>
      <c r="F53" s="525"/>
      <c r="G53" s="525"/>
      <c r="H53" s="525"/>
      <c r="I53" s="525"/>
      <c r="J53" s="525"/>
      <c r="K53" s="525"/>
      <c r="L53" s="525"/>
      <c r="M53" s="525"/>
      <c r="N53" s="525"/>
      <c r="O53" s="523"/>
    </row>
    <row r="54" spans="1:15" ht="7.5" customHeight="1" x14ac:dyDescent="0.3">
      <c r="A54" s="521"/>
      <c r="B54" s="522"/>
      <c r="C54" s="522"/>
      <c r="D54" s="522"/>
      <c r="E54" s="522"/>
      <c r="F54" s="525"/>
      <c r="G54" s="525"/>
      <c r="H54" s="525"/>
      <c r="I54" s="525"/>
      <c r="J54" s="525"/>
      <c r="K54" s="525"/>
      <c r="L54" s="525"/>
      <c r="M54" s="525"/>
      <c r="N54" s="525"/>
      <c r="O54" s="523"/>
    </row>
    <row r="55" spans="1:15" x14ac:dyDescent="0.3">
      <c r="A55" s="521"/>
      <c r="B55" s="524" t="s">
        <v>520</v>
      </c>
      <c r="C55" s="522"/>
      <c r="D55" s="522"/>
      <c r="E55" s="522"/>
      <c r="F55" s="525">
        <v>3.2866539956817311</v>
      </c>
      <c r="G55" s="525">
        <v>2.6896690886814052</v>
      </c>
      <c r="H55" s="525">
        <v>4.0148300088281257</v>
      </c>
      <c r="I55" s="525">
        <v>1.5238665805376383</v>
      </c>
      <c r="J55" s="525">
        <v>1.0429392051663613</v>
      </c>
      <c r="K55" s="525">
        <v>3.4702045591974446</v>
      </c>
      <c r="L55" s="525">
        <v>0.89244643570957682</v>
      </c>
      <c r="M55" s="525">
        <v>2.9628415562955728</v>
      </c>
      <c r="N55" s="525"/>
      <c r="O55" s="523"/>
    </row>
    <row r="56" spans="1:15" x14ac:dyDescent="0.3">
      <c r="A56" s="521"/>
      <c r="B56" s="526" t="s">
        <v>521</v>
      </c>
      <c r="C56" s="522"/>
      <c r="D56" s="522"/>
      <c r="E56" s="522"/>
      <c r="F56" s="525"/>
      <c r="G56" s="525"/>
      <c r="H56" s="525"/>
      <c r="I56" s="525"/>
      <c r="J56" s="525"/>
      <c r="K56" s="525"/>
      <c r="L56" s="525"/>
      <c r="M56" s="525"/>
      <c r="N56" s="525"/>
      <c r="O56" s="523"/>
    </row>
    <row r="57" spans="1:15" ht="7.5" customHeight="1" x14ac:dyDescent="0.3">
      <c r="A57" s="521"/>
      <c r="B57" s="522"/>
      <c r="C57" s="522"/>
      <c r="D57" s="522"/>
      <c r="E57" s="522"/>
      <c r="F57" s="525"/>
      <c r="G57" s="525"/>
      <c r="H57" s="525"/>
      <c r="I57" s="525"/>
      <c r="J57" s="525"/>
      <c r="K57" s="525"/>
      <c r="L57" s="525"/>
      <c r="M57" s="525"/>
      <c r="N57" s="525"/>
      <c r="O57" s="523"/>
    </row>
    <row r="58" spans="1:15" x14ac:dyDescent="0.3">
      <c r="A58" s="521"/>
      <c r="B58" s="524" t="s">
        <v>70</v>
      </c>
      <c r="C58" s="522"/>
      <c r="D58" s="522"/>
      <c r="E58" s="522"/>
      <c r="F58" s="525">
        <v>9.9475115015215412</v>
      </c>
      <c r="G58" s="525">
        <v>7.3666480570415924</v>
      </c>
      <c r="H58" s="525">
        <v>8.9918235803184139</v>
      </c>
      <c r="I58" s="525">
        <v>11.651726901418327</v>
      </c>
      <c r="J58" s="525">
        <v>8.3742032929294581</v>
      </c>
      <c r="K58" s="525">
        <v>7.8592450840100287</v>
      </c>
      <c r="L58" s="525">
        <v>8.2137794357917144</v>
      </c>
      <c r="M58" s="525">
        <v>6.3932545396100053</v>
      </c>
      <c r="N58" s="525"/>
      <c r="O58" s="523"/>
    </row>
    <row r="59" spans="1:15" x14ac:dyDescent="0.3">
      <c r="A59" s="521"/>
      <c r="B59" s="526" t="s">
        <v>522</v>
      </c>
      <c r="C59" s="522"/>
      <c r="D59" s="522"/>
      <c r="E59" s="522"/>
      <c r="F59" s="525"/>
      <c r="G59" s="525"/>
      <c r="H59" s="525"/>
      <c r="I59" s="525"/>
      <c r="J59" s="525"/>
      <c r="K59" s="525"/>
      <c r="L59" s="525"/>
      <c r="M59" s="525"/>
      <c r="N59" s="525"/>
      <c r="O59" s="523"/>
    </row>
    <row r="60" spans="1:15" ht="7.5" customHeight="1" x14ac:dyDescent="0.3">
      <c r="A60" s="521"/>
      <c r="B60" s="522"/>
      <c r="C60" s="522"/>
      <c r="D60" s="522"/>
      <c r="E60" s="522"/>
      <c r="F60" s="525"/>
      <c r="G60" s="525"/>
      <c r="H60" s="525"/>
      <c r="I60" s="525"/>
      <c r="J60" s="525"/>
      <c r="K60" s="525"/>
      <c r="L60" s="525"/>
      <c r="M60" s="525"/>
      <c r="N60" s="525"/>
      <c r="O60" s="523"/>
    </row>
    <row r="61" spans="1:15" x14ac:dyDescent="0.3">
      <c r="A61" s="521"/>
      <c r="B61" s="524" t="s">
        <v>76</v>
      </c>
      <c r="C61" s="522"/>
      <c r="D61" s="522"/>
      <c r="E61" s="522"/>
      <c r="F61" s="525">
        <v>2.2937848522648143</v>
      </c>
      <c r="G61" s="525">
        <v>3.253518990612374</v>
      </c>
      <c r="H61" s="525">
        <v>5.4865181001619847</v>
      </c>
      <c r="I61" s="525">
        <v>2.4253606682573308</v>
      </c>
      <c r="J61" s="525">
        <v>3.088527824334649</v>
      </c>
      <c r="K61" s="525">
        <v>3.0676313756437437</v>
      </c>
      <c r="L61" s="525">
        <v>2.4736249434458499</v>
      </c>
      <c r="M61" s="525">
        <v>2.1965339924009846</v>
      </c>
      <c r="N61" s="525"/>
      <c r="O61" s="523"/>
    </row>
    <row r="62" spans="1:15" x14ac:dyDescent="0.3">
      <c r="A62" s="521"/>
      <c r="B62" s="526" t="s">
        <v>77</v>
      </c>
      <c r="C62" s="522"/>
      <c r="D62" s="522"/>
      <c r="E62" s="522"/>
      <c r="F62" s="525"/>
      <c r="G62" s="525"/>
      <c r="H62" s="525"/>
      <c r="I62" s="525"/>
      <c r="J62" s="525"/>
      <c r="K62" s="525"/>
      <c r="L62" s="525"/>
      <c r="M62" s="525"/>
      <c r="N62" s="525"/>
      <c r="O62" s="523"/>
    </row>
    <row r="63" spans="1:15" ht="7.5" customHeight="1" x14ac:dyDescent="0.3">
      <c r="A63" s="521"/>
      <c r="B63" s="522"/>
      <c r="C63" s="522"/>
      <c r="D63" s="522"/>
      <c r="E63" s="522"/>
      <c r="F63" s="525"/>
      <c r="G63" s="525"/>
      <c r="H63" s="525"/>
      <c r="I63" s="525"/>
      <c r="J63" s="525"/>
      <c r="K63" s="525"/>
      <c r="L63" s="525"/>
      <c r="M63" s="525"/>
      <c r="N63" s="525"/>
      <c r="O63" s="523"/>
    </row>
    <row r="64" spans="1:15" x14ac:dyDescent="0.3">
      <c r="A64" s="521"/>
      <c r="B64" s="524" t="s">
        <v>73</v>
      </c>
      <c r="C64" s="522"/>
      <c r="D64" s="522"/>
      <c r="E64" s="522"/>
      <c r="F64" s="525">
        <v>6.863638224719069</v>
      </c>
      <c r="G64" s="525">
        <v>8.785157783962724</v>
      </c>
      <c r="H64" s="525">
        <v>3.5611922404000662</v>
      </c>
      <c r="I64" s="525">
        <v>2.2853996432542307</v>
      </c>
      <c r="J64" s="525">
        <v>9.7980064084162706</v>
      </c>
      <c r="K64" s="525">
        <v>2.1584435037662555</v>
      </c>
      <c r="L64" s="525">
        <v>9.2362652220688588</v>
      </c>
      <c r="M64" s="525">
        <v>7.9205091355648989</v>
      </c>
      <c r="N64" s="525"/>
      <c r="O64" s="523"/>
    </row>
    <row r="65" spans="1:15" ht="7.5" customHeight="1" x14ac:dyDescent="0.3">
      <c r="A65" s="521"/>
      <c r="B65" s="522"/>
      <c r="C65" s="522"/>
      <c r="D65" s="522"/>
      <c r="E65" s="522"/>
      <c r="F65" s="525"/>
      <c r="G65" s="525"/>
      <c r="H65" s="525"/>
      <c r="I65" s="525"/>
      <c r="J65" s="525"/>
      <c r="K65" s="525"/>
      <c r="L65" s="525"/>
      <c r="M65" s="525"/>
      <c r="N65" s="525"/>
      <c r="O65" s="523"/>
    </row>
    <row r="66" spans="1:15" x14ac:dyDescent="0.3">
      <c r="A66" s="521"/>
      <c r="B66" s="524" t="s">
        <v>78</v>
      </c>
      <c r="C66" s="522"/>
      <c r="D66" s="522"/>
      <c r="E66" s="522"/>
      <c r="F66" s="525">
        <v>6.2691075678928323</v>
      </c>
      <c r="G66" s="525">
        <v>4.0127639740952308</v>
      </c>
      <c r="H66" s="525">
        <v>5.4485739631239927</v>
      </c>
      <c r="I66" s="525">
        <v>4.4891787473661156</v>
      </c>
      <c r="J66" s="525">
        <v>3.9511616993891248</v>
      </c>
      <c r="K66" s="525">
        <v>4.6598051933468456</v>
      </c>
      <c r="L66" s="525">
        <v>5.0453505146869224</v>
      </c>
      <c r="M66" s="525">
        <v>5.071673968751913</v>
      </c>
      <c r="N66" s="525"/>
      <c r="O66" s="523"/>
    </row>
    <row r="67" spans="1:15" x14ac:dyDescent="0.3">
      <c r="A67" s="521"/>
      <c r="B67" s="526" t="s">
        <v>79</v>
      </c>
      <c r="C67" s="522"/>
      <c r="D67" s="522"/>
      <c r="E67" s="522"/>
      <c r="F67" s="522"/>
      <c r="G67" s="522"/>
      <c r="H67" s="522"/>
      <c r="I67" s="522"/>
      <c r="J67" s="522"/>
      <c r="K67" s="522"/>
      <c r="L67" s="522"/>
      <c r="M67" s="522"/>
      <c r="N67" s="522"/>
      <c r="O67" s="523"/>
    </row>
    <row r="68" spans="1:15" ht="7.5" customHeight="1" thickBot="1" x14ac:dyDescent="0.35">
      <c r="A68" s="519"/>
      <c r="B68" s="527"/>
      <c r="C68" s="527"/>
      <c r="D68" s="527"/>
      <c r="E68" s="527"/>
      <c r="F68" s="527"/>
      <c r="G68" s="527"/>
      <c r="H68" s="527"/>
      <c r="I68" s="527"/>
      <c r="J68" s="527"/>
      <c r="K68" s="527"/>
      <c r="L68" s="527"/>
      <c r="M68" s="527"/>
      <c r="N68" s="527"/>
      <c r="O68" s="520"/>
    </row>
    <row r="69" spans="1:15" x14ac:dyDescent="0.3">
      <c r="A69" s="528"/>
      <c r="B69" s="529" t="s">
        <v>523</v>
      </c>
      <c r="C69" s="52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30" t="s">
        <v>524</v>
      </c>
      <c r="O69" s="528"/>
    </row>
    <row r="70" spans="1:15" s="531" customFormat="1" ht="14.25" x14ac:dyDescent="0.3">
      <c r="A70" s="528"/>
      <c r="B70" s="532" t="s">
        <v>525</v>
      </c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33" t="s">
        <v>526</v>
      </c>
      <c r="O70" s="528"/>
    </row>
    <row r="71" spans="1:15" s="531" customFormat="1" ht="14.25" x14ac:dyDescent="0.3">
      <c r="A71" s="528"/>
      <c r="B71" s="534" t="s">
        <v>527</v>
      </c>
      <c r="C71" s="528"/>
      <c r="D71" s="528"/>
      <c r="E71" s="528"/>
      <c r="F71" s="528"/>
      <c r="G71" s="528"/>
      <c r="H71" s="528"/>
      <c r="I71" s="528"/>
      <c r="J71" s="528"/>
      <c r="K71" s="528"/>
      <c r="L71" s="528"/>
      <c r="M71" s="528"/>
      <c r="N71" s="528"/>
      <c r="O71" s="528"/>
    </row>
    <row r="72" spans="1:15" x14ac:dyDescent="0.3">
      <c r="A72" s="528"/>
      <c r="B72" s="528"/>
      <c r="C72" s="528"/>
      <c r="D72" s="528"/>
      <c r="E72" s="528"/>
      <c r="F72" s="528"/>
      <c r="G72" s="528"/>
      <c r="H72" s="528"/>
      <c r="I72" s="528"/>
      <c r="J72" s="528"/>
      <c r="K72" s="528"/>
      <c r="L72" s="528"/>
      <c r="M72" s="528"/>
      <c r="N72" s="528"/>
      <c r="O72" s="528"/>
    </row>
    <row r="73" spans="1:15" ht="16.5" customHeight="1" x14ac:dyDescent="0.3">
      <c r="A73" s="528"/>
      <c r="B73" s="689" t="s">
        <v>528</v>
      </c>
      <c r="C73" s="689"/>
      <c r="D73" s="689"/>
      <c r="E73" s="689"/>
      <c r="F73" s="689"/>
      <c r="G73" s="689"/>
      <c r="H73" s="689"/>
      <c r="I73" s="689"/>
      <c r="J73" s="689"/>
      <c r="K73" s="689"/>
      <c r="L73" s="689"/>
      <c r="M73" s="689"/>
      <c r="N73" s="689"/>
      <c r="O73" s="528"/>
    </row>
    <row r="74" spans="1:15" ht="16.5" customHeight="1" x14ac:dyDescent="0.3">
      <c r="A74" s="528"/>
      <c r="B74" s="690" t="s">
        <v>529</v>
      </c>
      <c r="C74" s="690"/>
      <c r="D74" s="690"/>
      <c r="E74" s="690"/>
      <c r="F74" s="690"/>
      <c r="G74" s="690"/>
      <c r="H74" s="690"/>
      <c r="I74" s="690"/>
      <c r="J74" s="690"/>
      <c r="K74" s="690"/>
      <c r="L74" s="690"/>
      <c r="M74" s="690"/>
      <c r="N74" s="690"/>
      <c r="O74" s="528"/>
    </row>
  </sheetData>
  <mergeCells count="26">
    <mergeCell ref="B35:N35"/>
    <mergeCell ref="B6:E6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7:E7"/>
    <mergeCell ref="N44:N45"/>
    <mergeCell ref="B45:E45"/>
    <mergeCell ref="B73:N73"/>
    <mergeCell ref="B74:N74"/>
    <mergeCell ref="B36:N36"/>
    <mergeCell ref="B44:E44"/>
    <mergeCell ref="F44:F45"/>
    <mergeCell ref="G44:G45"/>
    <mergeCell ref="H44:H45"/>
    <mergeCell ref="I44:I45"/>
    <mergeCell ref="J44:J45"/>
    <mergeCell ref="K44:K45"/>
    <mergeCell ref="L44:L45"/>
    <mergeCell ref="M44:M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landscape" r:id="rId1"/>
  <rowBreaks count="1" manualBreakCount="1">
    <brk id="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54C98-D790-4DE9-8D87-B5BAAE54B263}">
  <sheetPr>
    <tabColor theme="8" tint="-0.499984740745262"/>
  </sheetPr>
  <dimension ref="A1:N217"/>
  <sheetViews>
    <sheetView showGridLines="0" topLeftCell="B175" zoomScaleNormal="100" zoomScaleSheetLayoutView="100" workbookViewId="0">
      <selection activeCell="V198" sqref="V198"/>
    </sheetView>
  </sheetViews>
  <sheetFormatPr defaultColWidth="9.140625" defaultRowHeight="16.5" x14ac:dyDescent="0.3"/>
  <cols>
    <col min="1" max="1" width="2" style="28" hidden="1" customWidth="1"/>
    <col min="2" max="2" width="1.42578125" style="28" customWidth="1"/>
    <col min="3" max="3" width="14.7109375" style="28" customWidth="1"/>
    <col min="4" max="4" width="2.85546875" style="28" customWidth="1"/>
    <col min="5" max="5" width="8.5703125" style="28" customWidth="1"/>
    <col min="6" max="6" width="3" style="28" customWidth="1"/>
    <col min="7" max="8" width="9.140625" style="28"/>
    <col min="9" max="9" width="22.5703125" style="28" customWidth="1"/>
    <col min="10" max="10" width="15.28515625" style="28" bestFit="1" customWidth="1"/>
    <col min="11" max="13" width="11.42578125" style="28" customWidth="1"/>
    <col min="14" max="14" width="1.42578125" style="28" customWidth="1"/>
    <col min="15" max="16384" width="9.140625" style="28"/>
  </cols>
  <sheetData>
    <row r="1" spans="1:14" ht="6" customHeight="1" x14ac:dyDescent="0.3"/>
    <row r="2" spans="1:14" ht="16.5" customHeight="1" x14ac:dyDescent="0.3">
      <c r="C2" s="27" t="s">
        <v>540</v>
      </c>
      <c r="D2" s="52"/>
      <c r="E2" s="52"/>
      <c r="F2" s="52"/>
      <c r="G2" s="27"/>
    </row>
    <row r="3" spans="1:14" ht="16.5" customHeight="1" x14ac:dyDescent="0.3">
      <c r="C3" s="29" t="s">
        <v>541</v>
      </c>
      <c r="D3" s="52"/>
      <c r="E3" s="52"/>
      <c r="F3" s="52"/>
      <c r="G3" s="29"/>
    </row>
    <row r="4" spans="1:14" ht="17.25" thickBot="1" x14ac:dyDescent="0.35">
      <c r="M4" s="30" t="s">
        <v>142</v>
      </c>
      <c r="N4" s="30"/>
    </row>
    <row r="5" spans="1:14" ht="18.75" customHeight="1" x14ac:dyDescent="0.3">
      <c r="C5" s="711" t="s">
        <v>143</v>
      </c>
      <c r="D5" s="712"/>
      <c r="E5" s="712"/>
      <c r="F5" s="712"/>
      <c r="G5" s="712"/>
      <c r="H5" s="712"/>
      <c r="I5" s="536"/>
      <c r="J5" s="702" t="s">
        <v>144</v>
      </c>
      <c r="K5" s="713">
        <v>2022</v>
      </c>
      <c r="L5" s="702">
        <v>2023</v>
      </c>
      <c r="M5" s="704">
        <v>2024</v>
      </c>
      <c r="N5" s="706"/>
    </row>
    <row r="6" spans="1:14" ht="18.75" customHeight="1" thickBot="1" x14ac:dyDescent="0.35">
      <c r="C6" s="707" t="s">
        <v>145</v>
      </c>
      <c r="D6" s="708"/>
      <c r="E6" s="708"/>
      <c r="F6" s="708"/>
      <c r="G6" s="708"/>
      <c r="H6" s="708"/>
      <c r="I6" s="537"/>
      <c r="J6" s="703"/>
      <c r="K6" s="714"/>
      <c r="L6" s="703"/>
      <c r="M6" s="705"/>
      <c r="N6" s="706"/>
    </row>
    <row r="7" spans="1:14" ht="6" customHeight="1" x14ac:dyDescent="0.3">
      <c r="C7" s="538"/>
      <c r="J7" s="539"/>
      <c r="L7" s="539"/>
      <c r="M7" s="540"/>
    </row>
    <row r="8" spans="1:14" x14ac:dyDescent="0.3">
      <c r="A8" s="28" t="s">
        <v>374</v>
      </c>
      <c r="C8" s="541" t="s">
        <v>352</v>
      </c>
      <c r="J8" s="542" t="s">
        <v>353</v>
      </c>
      <c r="K8" s="543">
        <v>26.87</v>
      </c>
      <c r="L8" s="544">
        <v>29.15</v>
      </c>
      <c r="M8" s="545">
        <v>31.5</v>
      </c>
      <c r="N8" s="32"/>
    </row>
    <row r="9" spans="1:14" x14ac:dyDescent="0.3">
      <c r="C9" s="546" t="s">
        <v>354</v>
      </c>
      <c r="J9" s="542"/>
      <c r="K9" s="543"/>
      <c r="L9" s="544"/>
      <c r="M9" s="545"/>
      <c r="N9" s="32"/>
    </row>
    <row r="10" spans="1:14" ht="6" customHeight="1" x14ac:dyDescent="0.3">
      <c r="C10" s="538"/>
      <c r="J10" s="542"/>
      <c r="K10" s="543"/>
      <c r="L10" s="544"/>
      <c r="M10" s="545"/>
      <c r="N10" s="32"/>
    </row>
    <row r="11" spans="1:14" x14ac:dyDescent="0.3">
      <c r="A11" s="28" t="s">
        <v>166</v>
      </c>
      <c r="C11" s="547" t="s">
        <v>146</v>
      </c>
      <c r="D11" s="548"/>
      <c r="E11" s="548"/>
      <c r="F11" s="548" t="s">
        <v>542</v>
      </c>
      <c r="G11" s="548"/>
      <c r="H11" s="28" t="s">
        <v>261</v>
      </c>
      <c r="J11" s="542" t="s">
        <v>262</v>
      </c>
      <c r="K11" s="543">
        <v>2.65</v>
      </c>
      <c r="L11" s="544">
        <v>2.5</v>
      </c>
      <c r="M11" s="545">
        <v>2.9</v>
      </c>
      <c r="N11" s="32"/>
    </row>
    <row r="12" spans="1:14" x14ac:dyDescent="0.3">
      <c r="C12" s="546" t="s">
        <v>147</v>
      </c>
      <c r="H12" s="28" t="s">
        <v>263</v>
      </c>
      <c r="J12" s="542" t="s">
        <v>262</v>
      </c>
      <c r="K12" s="543">
        <v>2.35</v>
      </c>
      <c r="L12" s="544">
        <v>2.2999999999999998</v>
      </c>
      <c r="M12" s="545">
        <v>2.4500000000000002</v>
      </c>
      <c r="N12" s="32"/>
    </row>
    <row r="13" spans="1:14" x14ac:dyDescent="0.3">
      <c r="C13" s="546"/>
      <c r="H13" s="28" t="s">
        <v>264</v>
      </c>
      <c r="J13" s="542" t="s">
        <v>262</v>
      </c>
      <c r="K13" s="543">
        <v>2</v>
      </c>
      <c r="L13" s="544">
        <v>2</v>
      </c>
      <c r="M13" s="545">
        <v>2.1</v>
      </c>
      <c r="N13" s="32"/>
    </row>
    <row r="14" spans="1:14" ht="6" customHeight="1" x14ac:dyDescent="0.3">
      <c r="C14" s="538"/>
      <c r="J14" s="542"/>
      <c r="K14" s="543"/>
      <c r="L14" s="544"/>
      <c r="M14" s="545"/>
      <c r="N14" s="32"/>
    </row>
    <row r="15" spans="1:14" x14ac:dyDescent="0.3">
      <c r="A15" s="28" t="s">
        <v>375</v>
      </c>
      <c r="C15" s="541" t="s">
        <v>47</v>
      </c>
      <c r="J15" s="542" t="s">
        <v>148</v>
      </c>
      <c r="K15" s="543">
        <v>4.49</v>
      </c>
      <c r="L15" s="544">
        <v>4.92</v>
      </c>
      <c r="M15" s="545">
        <v>5.26</v>
      </c>
      <c r="N15" s="32"/>
    </row>
    <row r="16" spans="1:14" x14ac:dyDescent="0.3">
      <c r="C16" s="546" t="s">
        <v>55</v>
      </c>
      <c r="J16" s="542"/>
      <c r="K16" s="543"/>
      <c r="L16" s="544"/>
      <c r="M16" s="545"/>
      <c r="N16" s="32"/>
    </row>
    <row r="17" spans="1:14" ht="6" customHeight="1" x14ac:dyDescent="0.3">
      <c r="C17" s="538"/>
      <c r="J17" s="542"/>
      <c r="K17" s="543"/>
      <c r="L17" s="544"/>
      <c r="M17" s="545"/>
      <c r="N17" s="32"/>
    </row>
    <row r="18" spans="1:14" x14ac:dyDescent="0.3">
      <c r="A18" s="28" t="s">
        <v>375</v>
      </c>
      <c r="C18" s="541" t="s">
        <v>543</v>
      </c>
      <c r="J18" s="542" t="s">
        <v>148</v>
      </c>
      <c r="K18" s="543">
        <v>10.5</v>
      </c>
      <c r="L18" s="544">
        <v>10.45</v>
      </c>
      <c r="M18" s="545">
        <v>10.199999999999999</v>
      </c>
      <c r="N18" s="32"/>
    </row>
    <row r="19" spans="1:14" x14ac:dyDescent="0.3">
      <c r="C19" s="546" t="s">
        <v>544</v>
      </c>
      <c r="J19" s="542"/>
      <c r="K19" s="543"/>
      <c r="L19" s="544"/>
      <c r="M19" s="545"/>
      <c r="N19" s="32"/>
    </row>
    <row r="20" spans="1:14" ht="6" customHeight="1" x14ac:dyDescent="0.3">
      <c r="C20" s="538"/>
      <c r="J20" s="542"/>
      <c r="K20" s="543"/>
      <c r="L20" s="544"/>
      <c r="M20" s="545"/>
      <c r="N20" s="32"/>
    </row>
    <row r="21" spans="1:14" x14ac:dyDescent="0.3">
      <c r="A21" s="28" t="s">
        <v>375</v>
      </c>
      <c r="C21" s="541" t="s">
        <v>545</v>
      </c>
      <c r="J21" s="542" t="s">
        <v>148</v>
      </c>
      <c r="K21" s="543">
        <v>8.65</v>
      </c>
      <c r="L21" s="544">
        <v>9.6</v>
      </c>
      <c r="M21" s="545">
        <v>11.4</v>
      </c>
      <c r="N21" s="32"/>
    </row>
    <row r="22" spans="1:14" x14ac:dyDescent="0.3">
      <c r="C22" s="546" t="s">
        <v>470</v>
      </c>
      <c r="J22" s="542"/>
      <c r="K22" s="543"/>
      <c r="L22" s="544"/>
      <c r="M22" s="545"/>
      <c r="N22" s="32"/>
    </row>
    <row r="23" spans="1:14" ht="6" customHeight="1" x14ac:dyDescent="0.3">
      <c r="C23" s="538"/>
      <c r="J23" s="542"/>
      <c r="K23" s="543"/>
      <c r="L23" s="544"/>
      <c r="M23" s="545"/>
      <c r="N23" s="32"/>
    </row>
    <row r="24" spans="1:14" x14ac:dyDescent="0.3">
      <c r="A24" s="28" t="s">
        <v>376</v>
      </c>
      <c r="C24" s="541" t="s">
        <v>48</v>
      </c>
      <c r="D24" s="549"/>
      <c r="F24" s="548" t="s">
        <v>542</v>
      </c>
      <c r="H24" s="28" t="s">
        <v>149</v>
      </c>
      <c r="J24" s="542" t="s">
        <v>148</v>
      </c>
      <c r="K24" s="543">
        <v>4.83</v>
      </c>
      <c r="L24" s="544">
        <v>5.45</v>
      </c>
      <c r="M24" s="545">
        <v>5.74</v>
      </c>
      <c r="N24" s="32"/>
    </row>
    <row r="25" spans="1:14" x14ac:dyDescent="0.3">
      <c r="A25" s="28" t="s">
        <v>377</v>
      </c>
      <c r="C25" s="546" t="s">
        <v>56</v>
      </c>
      <c r="H25" s="28" t="s">
        <v>151</v>
      </c>
      <c r="J25" s="542" t="s">
        <v>148</v>
      </c>
      <c r="K25" s="543">
        <v>5.23</v>
      </c>
      <c r="L25" s="544">
        <v>6.13</v>
      </c>
      <c r="M25" s="545">
        <v>6.24</v>
      </c>
      <c r="N25" s="32"/>
    </row>
    <row r="26" spans="1:14" ht="6" customHeight="1" x14ac:dyDescent="0.3">
      <c r="C26" s="538"/>
      <c r="J26" s="542"/>
      <c r="K26" s="543"/>
      <c r="L26" s="544"/>
      <c r="M26" s="545"/>
      <c r="N26" s="32"/>
    </row>
    <row r="27" spans="1:14" x14ac:dyDescent="0.3">
      <c r="A27" s="28" t="s">
        <v>378</v>
      </c>
      <c r="C27" s="700" t="s">
        <v>49</v>
      </c>
      <c r="D27" s="701"/>
      <c r="F27" s="548" t="s">
        <v>542</v>
      </c>
      <c r="H27" s="28" t="s">
        <v>265</v>
      </c>
      <c r="J27" s="542" t="s">
        <v>148</v>
      </c>
      <c r="K27" s="543">
        <v>3.95</v>
      </c>
      <c r="L27" s="544">
        <v>4.2</v>
      </c>
      <c r="M27" s="545">
        <v>4.4000000000000004</v>
      </c>
      <c r="N27" s="32"/>
    </row>
    <row r="28" spans="1:14" x14ac:dyDescent="0.3">
      <c r="A28" s="28" t="s">
        <v>379</v>
      </c>
      <c r="C28" s="546" t="s">
        <v>57</v>
      </c>
      <c r="H28" s="28" t="s">
        <v>266</v>
      </c>
      <c r="J28" s="542" t="s">
        <v>148</v>
      </c>
      <c r="K28" s="543">
        <v>3.8</v>
      </c>
      <c r="L28" s="544">
        <v>4</v>
      </c>
      <c r="M28" s="545">
        <v>4.05</v>
      </c>
      <c r="N28" s="32"/>
    </row>
    <row r="29" spans="1:14" ht="6" customHeight="1" x14ac:dyDescent="0.3">
      <c r="C29" s="546"/>
      <c r="J29" s="542"/>
      <c r="K29" s="543"/>
      <c r="L29" s="544"/>
      <c r="M29" s="545"/>
      <c r="N29" s="32"/>
    </row>
    <row r="30" spans="1:14" x14ac:dyDescent="0.3">
      <c r="C30" s="541" t="s">
        <v>546</v>
      </c>
      <c r="J30" s="542" t="s">
        <v>148</v>
      </c>
      <c r="K30" s="543">
        <v>5.36</v>
      </c>
      <c r="L30" s="544">
        <v>6</v>
      </c>
      <c r="M30" s="545">
        <v>6</v>
      </c>
      <c r="N30" s="32"/>
    </row>
    <row r="31" spans="1:14" x14ac:dyDescent="0.3">
      <c r="C31" s="546" t="s">
        <v>547</v>
      </c>
      <c r="J31" s="542"/>
      <c r="K31" s="543"/>
      <c r="L31" s="544"/>
      <c r="M31" s="545"/>
      <c r="N31" s="32"/>
    </row>
    <row r="32" spans="1:14" ht="6" customHeight="1" x14ac:dyDescent="0.3">
      <c r="C32" s="538"/>
      <c r="J32" s="550"/>
      <c r="K32" s="543"/>
      <c r="L32" s="544"/>
      <c r="M32" s="545"/>
      <c r="N32" s="32"/>
    </row>
    <row r="33" spans="1:14" x14ac:dyDescent="0.3">
      <c r="A33" s="28" t="s">
        <v>173</v>
      </c>
      <c r="C33" s="541" t="s">
        <v>152</v>
      </c>
      <c r="J33" s="542" t="s">
        <v>148</v>
      </c>
      <c r="K33" s="543">
        <v>6.3</v>
      </c>
      <c r="L33" s="544">
        <v>7.1</v>
      </c>
      <c r="M33" s="545">
        <v>9.5500000000000007</v>
      </c>
      <c r="N33" s="32"/>
    </row>
    <row r="34" spans="1:14" x14ac:dyDescent="0.3">
      <c r="C34" s="546" t="s">
        <v>153</v>
      </c>
      <c r="J34" s="542"/>
      <c r="K34" s="543"/>
      <c r="L34" s="544"/>
      <c r="M34" s="545"/>
      <c r="N34" s="32"/>
    </row>
    <row r="35" spans="1:14" ht="6" customHeight="1" x14ac:dyDescent="0.3">
      <c r="C35" s="538"/>
      <c r="J35" s="542"/>
      <c r="K35" s="543"/>
      <c r="L35" s="544"/>
      <c r="M35" s="545"/>
      <c r="N35" s="32"/>
    </row>
    <row r="36" spans="1:14" x14ac:dyDescent="0.3">
      <c r="A36" s="28" t="s">
        <v>174</v>
      </c>
      <c r="C36" s="541" t="s">
        <v>51</v>
      </c>
      <c r="J36" s="542" t="s">
        <v>148</v>
      </c>
      <c r="K36" s="543">
        <v>8.91</v>
      </c>
      <c r="L36" s="544">
        <v>9.4600000000000009</v>
      </c>
      <c r="M36" s="551">
        <v>8.75</v>
      </c>
      <c r="N36" s="32"/>
    </row>
    <row r="37" spans="1:14" x14ac:dyDescent="0.3">
      <c r="C37" s="546" t="s">
        <v>51</v>
      </c>
      <c r="J37" s="542"/>
      <c r="K37" s="543"/>
      <c r="L37" s="544"/>
      <c r="M37" s="545"/>
      <c r="N37" s="32"/>
    </row>
    <row r="38" spans="1:14" ht="6" customHeight="1" x14ac:dyDescent="0.3">
      <c r="C38" s="538"/>
      <c r="J38" s="542"/>
      <c r="K38" s="543"/>
      <c r="L38" s="544"/>
      <c r="M38" s="545"/>
      <c r="N38" s="32"/>
    </row>
    <row r="39" spans="1:14" x14ac:dyDescent="0.3">
      <c r="A39" s="28" t="s">
        <v>380</v>
      </c>
      <c r="C39" s="541" t="s">
        <v>52</v>
      </c>
      <c r="F39" s="548" t="s">
        <v>542</v>
      </c>
      <c r="H39" s="28" t="s">
        <v>154</v>
      </c>
      <c r="J39" s="542" t="s">
        <v>148</v>
      </c>
      <c r="K39" s="543">
        <v>11.7</v>
      </c>
      <c r="L39" s="544">
        <v>11.85</v>
      </c>
      <c r="M39" s="545">
        <v>12.2</v>
      </c>
      <c r="N39" s="32"/>
    </row>
    <row r="40" spans="1:14" x14ac:dyDescent="0.3">
      <c r="C40" s="546" t="s">
        <v>52</v>
      </c>
      <c r="J40" s="542"/>
      <c r="K40" s="543"/>
      <c r="L40" s="544"/>
      <c r="M40" s="545"/>
      <c r="N40" s="32"/>
    </row>
    <row r="41" spans="1:14" ht="6" customHeight="1" x14ac:dyDescent="0.3">
      <c r="C41" s="538"/>
      <c r="J41" s="542"/>
      <c r="K41" s="543"/>
      <c r="L41" s="544"/>
      <c r="M41" s="545"/>
      <c r="N41" s="32"/>
    </row>
    <row r="42" spans="1:14" x14ac:dyDescent="0.3">
      <c r="A42" s="28" t="s">
        <v>166</v>
      </c>
      <c r="C42" s="541" t="s">
        <v>53</v>
      </c>
      <c r="J42" s="542" t="s">
        <v>148</v>
      </c>
      <c r="K42" s="543">
        <v>9.0500000000000007</v>
      </c>
      <c r="L42" s="544">
        <v>9.1999999999999993</v>
      </c>
      <c r="M42" s="545">
        <v>8.8000000000000007</v>
      </c>
      <c r="N42" s="32"/>
    </row>
    <row r="43" spans="1:14" x14ac:dyDescent="0.3">
      <c r="C43" s="546" t="s">
        <v>59</v>
      </c>
      <c r="J43" s="542"/>
      <c r="K43" s="543"/>
      <c r="L43" s="544"/>
      <c r="M43" s="545"/>
      <c r="N43" s="32"/>
    </row>
    <row r="44" spans="1:14" ht="6" customHeight="1" x14ac:dyDescent="0.3">
      <c r="C44" s="538"/>
      <c r="J44" s="542"/>
      <c r="K44" s="543"/>
      <c r="L44" s="544"/>
      <c r="M44" s="545"/>
      <c r="N44" s="32"/>
    </row>
    <row r="45" spans="1:14" x14ac:dyDescent="0.3">
      <c r="A45" s="28" t="s">
        <v>166</v>
      </c>
      <c r="C45" s="700" t="s">
        <v>156</v>
      </c>
      <c r="D45" s="701"/>
      <c r="E45" s="701"/>
      <c r="F45" s="548" t="s">
        <v>542</v>
      </c>
      <c r="H45" s="28" t="s">
        <v>318</v>
      </c>
      <c r="J45" s="542" t="s">
        <v>148</v>
      </c>
      <c r="K45" s="543">
        <v>7.55</v>
      </c>
      <c r="L45" s="544">
        <v>8.8000000000000007</v>
      </c>
      <c r="M45" s="545">
        <v>8.3000000000000007</v>
      </c>
      <c r="N45" s="32"/>
    </row>
    <row r="46" spans="1:14" x14ac:dyDescent="0.3">
      <c r="C46" s="546" t="s">
        <v>60</v>
      </c>
      <c r="H46" s="28" t="s">
        <v>319</v>
      </c>
      <c r="J46" s="542" t="s">
        <v>148</v>
      </c>
      <c r="K46" s="543">
        <v>7.5</v>
      </c>
      <c r="L46" s="544">
        <v>10.25</v>
      </c>
      <c r="M46" s="545">
        <v>9.0500000000000007</v>
      </c>
      <c r="N46" s="32"/>
    </row>
    <row r="47" spans="1:14" ht="6" customHeight="1" x14ac:dyDescent="0.3">
      <c r="C47" s="538"/>
      <c r="J47" s="542"/>
      <c r="K47" s="543"/>
      <c r="L47" s="544"/>
      <c r="M47" s="545"/>
      <c r="N47" s="32"/>
    </row>
    <row r="48" spans="1:14" x14ac:dyDescent="0.3">
      <c r="A48" s="28" t="s">
        <v>166</v>
      </c>
      <c r="C48" s="541" t="s">
        <v>157</v>
      </c>
      <c r="F48" s="548" t="s">
        <v>542</v>
      </c>
      <c r="H48" s="28" t="s">
        <v>320</v>
      </c>
      <c r="J48" s="542" t="s">
        <v>148</v>
      </c>
      <c r="K48" s="543">
        <v>5.75</v>
      </c>
      <c r="L48" s="544">
        <v>5.35</v>
      </c>
      <c r="M48" s="545">
        <v>5.25</v>
      </c>
      <c r="N48" s="32"/>
    </row>
    <row r="49" spans="1:14" x14ac:dyDescent="0.3">
      <c r="C49" s="546" t="s">
        <v>60</v>
      </c>
      <c r="H49" s="28" t="s">
        <v>321</v>
      </c>
      <c r="J49" s="542" t="s">
        <v>148</v>
      </c>
      <c r="K49" s="543">
        <v>4.25</v>
      </c>
      <c r="L49" s="544" t="s">
        <v>45</v>
      </c>
      <c r="M49" s="544" t="s">
        <v>45</v>
      </c>
      <c r="N49" s="32"/>
    </row>
    <row r="50" spans="1:14" x14ac:dyDescent="0.3">
      <c r="C50" s="546"/>
      <c r="H50" s="28" t="s">
        <v>322</v>
      </c>
      <c r="J50" s="542" t="s">
        <v>148</v>
      </c>
      <c r="K50" s="543">
        <v>4.25</v>
      </c>
      <c r="L50" s="544">
        <v>5.4</v>
      </c>
      <c r="M50" s="544" t="s">
        <v>45</v>
      </c>
      <c r="N50" s="32"/>
    </row>
    <row r="51" spans="1:14" x14ac:dyDescent="0.3">
      <c r="C51" s="546"/>
      <c r="H51" s="28" t="s">
        <v>323</v>
      </c>
      <c r="J51" s="542" t="s">
        <v>148</v>
      </c>
      <c r="K51" s="543">
        <v>6.4</v>
      </c>
      <c r="L51" s="544">
        <v>6.65</v>
      </c>
      <c r="M51" s="545">
        <v>6.2</v>
      </c>
      <c r="N51" s="32"/>
    </row>
    <row r="52" spans="1:14" ht="6" customHeight="1" x14ac:dyDescent="0.3">
      <c r="C52" s="538"/>
      <c r="J52" s="542"/>
      <c r="K52" s="543"/>
      <c r="L52" s="544"/>
      <c r="M52" s="545"/>
      <c r="N52" s="32"/>
    </row>
    <row r="53" spans="1:14" x14ac:dyDescent="0.3">
      <c r="A53" s="28" t="s">
        <v>381</v>
      </c>
      <c r="C53" s="700" t="s">
        <v>158</v>
      </c>
      <c r="D53" s="701"/>
      <c r="E53" s="701"/>
      <c r="F53" s="548" t="s">
        <v>542</v>
      </c>
      <c r="H53" s="28" t="s">
        <v>265</v>
      </c>
      <c r="J53" s="542" t="s">
        <v>148</v>
      </c>
      <c r="K53" s="543">
        <v>6.48</v>
      </c>
      <c r="L53" s="544">
        <v>6.79</v>
      </c>
      <c r="M53" s="545">
        <v>6.99</v>
      </c>
      <c r="N53" s="32"/>
    </row>
    <row r="54" spans="1:14" x14ac:dyDescent="0.3">
      <c r="C54" s="546" t="s">
        <v>548</v>
      </c>
      <c r="D54" s="27"/>
      <c r="E54" s="27"/>
      <c r="F54" s="548"/>
      <c r="J54" s="542"/>
      <c r="K54" s="543"/>
      <c r="L54" s="544"/>
      <c r="M54" s="545"/>
      <c r="N54" s="32"/>
    </row>
    <row r="55" spans="1:14" ht="6" customHeight="1" x14ac:dyDescent="0.3">
      <c r="C55" s="538"/>
      <c r="J55" s="542"/>
      <c r="K55" s="543"/>
      <c r="L55" s="544"/>
      <c r="M55" s="545"/>
      <c r="N55" s="32"/>
    </row>
    <row r="56" spans="1:14" x14ac:dyDescent="0.3">
      <c r="A56" s="28" t="s">
        <v>166</v>
      </c>
      <c r="C56" s="541" t="s">
        <v>159</v>
      </c>
      <c r="J56" s="542" t="s">
        <v>267</v>
      </c>
      <c r="K56" s="543">
        <v>1.55</v>
      </c>
      <c r="L56" s="544">
        <v>1.5</v>
      </c>
      <c r="M56" s="545">
        <v>1.65</v>
      </c>
      <c r="N56" s="32"/>
    </row>
    <row r="57" spans="1:14" x14ac:dyDescent="0.3">
      <c r="C57" s="546" t="s">
        <v>160</v>
      </c>
      <c r="J57" s="542"/>
      <c r="K57" s="543"/>
      <c r="L57" s="544"/>
      <c r="M57" s="545"/>
      <c r="N57" s="32"/>
    </row>
    <row r="58" spans="1:14" ht="6" customHeight="1" x14ac:dyDescent="0.3">
      <c r="C58" s="538"/>
      <c r="J58" s="542"/>
      <c r="K58" s="543"/>
      <c r="L58" s="544"/>
      <c r="M58" s="545"/>
      <c r="N58" s="32"/>
    </row>
    <row r="59" spans="1:14" x14ac:dyDescent="0.3">
      <c r="A59" s="28" t="s">
        <v>179</v>
      </c>
      <c r="C59" s="541" t="s">
        <v>65</v>
      </c>
      <c r="J59" s="542" t="s">
        <v>148</v>
      </c>
      <c r="K59" s="543">
        <v>4.24</v>
      </c>
      <c r="L59" s="544">
        <v>4.9000000000000004</v>
      </c>
      <c r="M59" s="545">
        <v>4.9400000000000004</v>
      </c>
      <c r="N59" s="32"/>
    </row>
    <row r="60" spans="1:14" x14ac:dyDescent="0.3">
      <c r="C60" s="546" t="s">
        <v>66</v>
      </c>
      <c r="J60" s="542"/>
      <c r="K60" s="543"/>
      <c r="L60" s="544"/>
      <c r="M60" s="545"/>
      <c r="N60" s="32"/>
    </row>
    <row r="61" spans="1:14" ht="6" customHeight="1" x14ac:dyDescent="0.3">
      <c r="C61" s="538"/>
      <c r="J61" s="542"/>
      <c r="K61" s="543"/>
      <c r="L61" s="544"/>
      <c r="M61" s="545"/>
      <c r="N61" s="32"/>
    </row>
    <row r="62" spans="1:14" x14ac:dyDescent="0.3">
      <c r="A62" s="28" t="s">
        <v>166</v>
      </c>
      <c r="C62" s="700" t="s">
        <v>67</v>
      </c>
      <c r="D62" s="701"/>
      <c r="E62" s="701"/>
      <c r="F62" s="548" t="s">
        <v>542</v>
      </c>
      <c r="H62" s="28" t="s">
        <v>161</v>
      </c>
      <c r="J62" s="542" t="s">
        <v>148</v>
      </c>
      <c r="K62" s="543">
        <v>6.5</v>
      </c>
      <c r="L62" s="544">
        <v>7.2</v>
      </c>
      <c r="M62" s="545">
        <v>7.1</v>
      </c>
      <c r="N62" s="32"/>
    </row>
    <row r="63" spans="1:14" x14ac:dyDescent="0.3">
      <c r="C63" s="546" t="s">
        <v>68</v>
      </c>
      <c r="H63" s="28" t="s">
        <v>162</v>
      </c>
      <c r="J63" s="542" t="s">
        <v>148</v>
      </c>
      <c r="K63" s="543">
        <v>6.8</v>
      </c>
      <c r="L63" s="544" t="s">
        <v>45</v>
      </c>
      <c r="M63" s="544" t="s">
        <v>45</v>
      </c>
      <c r="N63" s="32"/>
    </row>
    <row r="64" spans="1:14" ht="6" customHeight="1" x14ac:dyDescent="0.3">
      <c r="C64" s="538"/>
      <c r="J64" s="542"/>
      <c r="K64" s="543"/>
      <c r="L64" s="544"/>
      <c r="M64" s="545"/>
      <c r="N64" s="32"/>
    </row>
    <row r="65" spans="1:14" x14ac:dyDescent="0.3">
      <c r="A65" s="28" t="s">
        <v>166</v>
      </c>
      <c r="C65" s="541" t="s">
        <v>69</v>
      </c>
      <c r="J65" s="542" t="s">
        <v>148</v>
      </c>
      <c r="K65" s="543">
        <v>8.75</v>
      </c>
      <c r="L65" s="544">
        <v>9.9</v>
      </c>
      <c r="M65" s="545">
        <v>9.0500000000000007</v>
      </c>
      <c r="N65" s="32"/>
    </row>
    <row r="66" spans="1:14" x14ac:dyDescent="0.3">
      <c r="C66" s="546" t="s">
        <v>69</v>
      </c>
      <c r="J66" s="542"/>
      <c r="K66" s="543"/>
      <c r="L66" s="544"/>
      <c r="M66" s="545"/>
      <c r="N66" s="32"/>
    </row>
    <row r="67" spans="1:14" ht="6" customHeight="1" x14ac:dyDescent="0.3">
      <c r="C67" s="538"/>
      <c r="J67" s="542"/>
      <c r="K67" s="543"/>
      <c r="L67" s="544"/>
      <c r="M67" s="545"/>
      <c r="N67" s="32"/>
    </row>
    <row r="68" spans="1:14" x14ac:dyDescent="0.3">
      <c r="A68" s="28" t="s">
        <v>386</v>
      </c>
      <c r="C68" s="552" t="s">
        <v>334</v>
      </c>
      <c r="D68" s="549"/>
      <c r="F68" s="548" t="s">
        <v>542</v>
      </c>
      <c r="H68" s="28" t="s">
        <v>355</v>
      </c>
      <c r="J68" s="542" t="s">
        <v>262</v>
      </c>
      <c r="K68" s="543">
        <v>1.36</v>
      </c>
      <c r="L68" s="544">
        <v>1.47</v>
      </c>
      <c r="M68" s="545">
        <v>1.52</v>
      </c>
      <c r="N68" s="32"/>
    </row>
    <row r="69" spans="1:14" x14ac:dyDescent="0.3">
      <c r="A69" s="28" t="s">
        <v>385</v>
      </c>
      <c r="C69" s="546" t="s">
        <v>335</v>
      </c>
      <c r="H69" s="28" t="s">
        <v>356</v>
      </c>
      <c r="J69" s="542" t="s">
        <v>262</v>
      </c>
      <c r="K69" s="543">
        <v>1.27</v>
      </c>
      <c r="L69" s="544">
        <v>1.33</v>
      </c>
      <c r="M69" s="545">
        <v>1.46</v>
      </c>
      <c r="N69" s="32"/>
    </row>
    <row r="70" spans="1:14" x14ac:dyDescent="0.3">
      <c r="A70" s="28" t="s">
        <v>384</v>
      </c>
      <c r="C70" s="546"/>
      <c r="H70" s="28" t="s">
        <v>357</v>
      </c>
      <c r="J70" s="542" t="s">
        <v>262</v>
      </c>
      <c r="K70" s="543">
        <v>2.0499999999999998</v>
      </c>
      <c r="L70" s="544">
        <v>2.23</v>
      </c>
      <c r="M70" s="545">
        <v>2.37</v>
      </c>
      <c r="N70" s="32"/>
    </row>
    <row r="71" spans="1:14" ht="6" customHeight="1" x14ac:dyDescent="0.3">
      <c r="C71" s="538"/>
      <c r="J71" s="542"/>
      <c r="K71" s="32"/>
      <c r="L71" s="553"/>
      <c r="M71" s="554"/>
      <c r="N71" s="32"/>
    </row>
    <row r="72" spans="1:14" x14ac:dyDescent="0.3">
      <c r="A72" s="28" t="s">
        <v>387</v>
      </c>
      <c r="B72" s="555"/>
      <c r="C72" s="715" t="s">
        <v>163</v>
      </c>
      <c r="D72" s="701"/>
      <c r="E72" s="701"/>
      <c r="F72" s="548" t="s">
        <v>542</v>
      </c>
      <c r="H72" s="28" t="s">
        <v>268</v>
      </c>
      <c r="I72" s="556"/>
      <c r="J72" s="542" t="s">
        <v>148</v>
      </c>
      <c r="K72" s="544">
        <v>5</v>
      </c>
      <c r="L72" s="544">
        <v>4.8</v>
      </c>
      <c r="M72" s="544">
        <v>5.13</v>
      </c>
      <c r="N72" s="32"/>
    </row>
    <row r="73" spans="1:14" x14ac:dyDescent="0.3">
      <c r="A73" s="28" t="s">
        <v>388</v>
      </c>
      <c r="B73" s="555"/>
      <c r="C73" s="29" t="s">
        <v>164</v>
      </c>
      <c r="H73" s="28" t="s">
        <v>165</v>
      </c>
      <c r="J73" s="542" t="s">
        <v>148</v>
      </c>
      <c r="K73" s="543">
        <v>5.49</v>
      </c>
      <c r="L73" s="544">
        <v>5.26</v>
      </c>
      <c r="M73" s="557">
        <v>5.07</v>
      </c>
      <c r="N73" s="32"/>
    </row>
    <row r="74" spans="1:14" ht="6" customHeight="1" thickBot="1" x14ac:dyDescent="0.35">
      <c r="C74" s="558"/>
      <c r="D74" s="559"/>
      <c r="E74" s="559"/>
      <c r="F74" s="559"/>
      <c r="G74" s="559"/>
      <c r="H74" s="559"/>
      <c r="I74" s="559"/>
      <c r="J74" s="560"/>
      <c r="K74" s="561"/>
      <c r="L74" s="562"/>
      <c r="M74" s="563"/>
      <c r="N74" s="32"/>
    </row>
    <row r="75" spans="1:14" ht="6" customHeight="1" x14ac:dyDescent="0.3">
      <c r="J75" s="31"/>
      <c r="K75" s="32"/>
      <c r="L75" s="32"/>
      <c r="M75" s="32"/>
      <c r="N75" s="32"/>
    </row>
    <row r="76" spans="1:14" ht="6" customHeight="1" x14ac:dyDescent="0.3"/>
    <row r="77" spans="1:14" x14ac:dyDescent="0.3">
      <c r="C77" s="27" t="s">
        <v>549</v>
      </c>
    </row>
    <row r="78" spans="1:14" x14ac:dyDescent="0.3">
      <c r="C78" s="29" t="s">
        <v>550</v>
      </c>
    </row>
    <row r="79" spans="1:14" ht="14.25" customHeight="1" thickBot="1" x14ac:dyDescent="0.35">
      <c r="M79" s="30" t="s">
        <v>142</v>
      </c>
      <c r="N79" s="30"/>
    </row>
    <row r="80" spans="1:14" ht="18.75" customHeight="1" x14ac:dyDescent="0.3">
      <c r="B80" s="555"/>
      <c r="C80" s="712" t="s">
        <v>143</v>
      </c>
      <c r="D80" s="712"/>
      <c r="E80" s="712"/>
      <c r="F80" s="712"/>
      <c r="G80" s="712"/>
      <c r="H80" s="712"/>
      <c r="I80" s="536"/>
      <c r="J80" s="702" t="s">
        <v>144</v>
      </c>
      <c r="K80" s="713">
        <v>2022</v>
      </c>
      <c r="L80" s="702">
        <v>2023</v>
      </c>
      <c r="M80" s="704">
        <v>2024</v>
      </c>
      <c r="N80" s="706"/>
    </row>
    <row r="81" spans="1:14" ht="18.75" customHeight="1" thickBot="1" x14ac:dyDescent="0.35">
      <c r="B81" s="555"/>
      <c r="C81" s="708" t="s">
        <v>145</v>
      </c>
      <c r="D81" s="708"/>
      <c r="E81" s="708"/>
      <c r="F81" s="708"/>
      <c r="G81" s="708"/>
      <c r="H81" s="708"/>
      <c r="I81" s="537"/>
      <c r="J81" s="703"/>
      <c r="K81" s="714"/>
      <c r="L81" s="703"/>
      <c r="M81" s="705"/>
      <c r="N81" s="706"/>
    </row>
    <row r="82" spans="1:14" ht="6" customHeight="1" x14ac:dyDescent="0.3">
      <c r="B82" s="555"/>
      <c r="J82" s="564"/>
      <c r="K82" s="543"/>
      <c r="L82" s="565"/>
      <c r="M82" s="557"/>
      <c r="N82" s="32"/>
    </row>
    <row r="83" spans="1:14" x14ac:dyDescent="0.3">
      <c r="A83" s="28" t="s">
        <v>389</v>
      </c>
      <c r="B83" s="555"/>
      <c r="C83" s="27" t="s">
        <v>73</v>
      </c>
      <c r="J83" s="542" t="s">
        <v>148</v>
      </c>
      <c r="K83" s="543">
        <v>6.28</v>
      </c>
      <c r="L83" s="544">
        <v>7.22</v>
      </c>
      <c r="M83" s="557">
        <v>6.51</v>
      </c>
      <c r="N83" s="32"/>
    </row>
    <row r="84" spans="1:14" x14ac:dyDescent="0.3">
      <c r="B84" s="555"/>
      <c r="C84" s="29" t="s">
        <v>73</v>
      </c>
      <c r="J84" s="542"/>
      <c r="K84" s="32"/>
      <c r="L84" s="553"/>
      <c r="M84" s="554"/>
      <c r="N84" s="32"/>
    </row>
    <row r="85" spans="1:14" ht="6" customHeight="1" x14ac:dyDescent="0.3">
      <c r="C85" s="538"/>
      <c r="J85" s="542"/>
      <c r="K85" s="543"/>
      <c r="L85" s="544"/>
      <c r="M85" s="557"/>
      <c r="N85" s="32"/>
    </row>
    <row r="86" spans="1:14" x14ac:dyDescent="0.3">
      <c r="A86" s="28" t="s">
        <v>391</v>
      </c>
      <c r="C86" s="541" t="s">
        <v>551</v>
      </c>
      <c r="E86" s="28" t="s">
        <v>358</v>
      </c>
      <c r="J86" s="542" t="s">
        <v>148</v>
      </c>
      <c r="K86" s="543">
        <v>18.440000000000001</v>
      </c>
      <c r="L86" s="544">
        <v>17.399999999999999</v>
      </c>
      <c r="M86" s="557">
        <v>17.87</v>
      </c>
      <c r="N86" s="32"/>
    </row>
    <row r="87" spans="1:14" x14ac:dyDescent="0.3">
      <c r="A87" s="28" t="s">
        <v>392</v>
      </c>
      <c r="C87" s="546" t="s">
        <v>75</v>
      </c>
      <c r="E87" s="28" t="s">
        <v>552</v>
      </c>
      <c r="J87" s="542" t="s">
        <v>148</v>
      </c>
      <c r="K87" s="543">
        <v>16.78</v>
      </c>
      <c r="L87" s="544">
        <v>15.79</v>
      </c>
      <c r="M87" s="557">
        <v>15.89</v>
      </c>
      <c r="N87" s="32"/>
    </row>
    <row r="88" spans="1:14" x14ac:dyDescent="0.3">
      <c r="C88" s="546"/>
      <c r="E88" s="28" t="s">
        <v>553</v>
      </c>
      <c r="J88" s="542" t="s">
        <v>148</v>
      </c>
      <c r="K88" s="543">
        <v>16.78</v>
      </c>
      <c r="L88" s="544">
        <v>15.79</v>
      </c>
      <c r="M88" s="557">
        <v>15.69</v>
      </c>
      <c r="N88" s="32"/>
    </row>
    <row r="89" spans="1:14" x14ac:dyDescent="0.3">
      <c r="A89" s="28" t="s">
        <v>393</v>
      </c>
      <c r="C89" s="546"/>
      <c r="E89" s="28" t="s">
        <v>271</v>
      </c>
      <c r="J89" s="542" t="s">
        <v>148</v>
      </c>
      <c r="K89" s="543">
        <v>15.18</v>
      </c>
      <c r="L89" s="544">
        <v>14.38</v>
      </c>
      <c r="M89" s="557">
        <v>14.88</v>
      </c>
      <c r="N89" s="32"/>
    </row>
    <row r="90" spans="1:14" x14ac:dyDescent="0.3">
      <c r="A90" s="28" t="s">
        <v>394</v>
      </c>
      <c r="C90" s="546"/>
      <c r="E90" s="28" t="s">
        <v>359</v>
      </c>
      <c r="J90" s="542" t="s">
        <v>148</v>
      </c>
      <c r="K90" s="543">
        <v>14.54</v>
      </c>
      <c r="L90" s="544">
        <v>13.95</v>
      </c>
      <c r="M90" s="557">
        <v>14.55</v>
      </c>
      <c r="N90" s="32"/>
    </row>
    <row r="91" spans="1:14" x14ac:dyDescent="0.3">
      <c r="A91" s="28" t="s">
        <v>394</v>
      </c>
      <c r="C91" s="546"/>
      <c r="E91" s="28" t="s">
        <v>554</v>
      </c>
      <c r="J91" s="542" t="s">
        <v>148</v>
      </c>
      <c r="K91" s="543">
        <v>2.98</v>
      </c>
      <c r="L91" s="544">
        <v>2.91</v>
      </c>
      <c r="M91" s="557">
        <v>3.14</v>
      </c>
      <c r="N91" s="32"/>
    </row>
    <row r="92" spans="1:14" x14ac:dyDescent="0.3">
      <c r="A92" s="28" t="s">
        <v>394</v>
      </c>
      <c r="C92" s="546"/>
      <c r="E92" s="28" t="s">
        <v>555</v>
      </c>
      <c r="J92" s="542" t="s">
        <v>148</v>
      </c>
      <c r="K92" s="543">
        <v>8.42</v>
      </c>
      <c r="L92" s="544">
        <v>7.8</v>
      </c>
      <c r="M92" s="557">
        <v>7.76</v>
      </c>
      <c r="N92" s="32"/>
    </row>
    <row r="93" spans="1:14" ht="6" customHeight="1" x14ac:dyDescent="0.3">
      <c r="C93" s="538"/>
      <c r="J93" s="542"/>
      <c r="K93" s="543"/>
      <c r="L93" s="544"/>
      <c r="M93" s="557"/>
      <c r="N93" s="32"/>
    </row>
    <row r="94" spans="1:14" x14ac:dyDescent="0.3">
      <c r="A94" s="28" t="s">
        <v>395</v>
      </c>
      <c r="C94" s="541" t="s">
        <v>464</v>
      </c>
      <c r="J94" s="542" t="s">
        <v>148</v>
      </c>
      <c r="K94" s="543">
        <v>4.79</v>
      </c>
      <c r="L94" s="544">
        <v>5.05</v>
      </c>
      <c r="M94" s="557">
        <v>4.9800000000000004</v>
      </c>
      <c r="N94" s="32"/>
    </row>
    <row r="95" spans="1:14" x14ac:dyDescent="0.3">
      <c r="C95" s="546" t="s">
        <v>465</v>
      </c>
      <c r="J95" s="542"/>
      <c r="K95" s="543"/>
      <c r="L95" s="544"/>
      <c r="M95" s="557"/>
      <c r="N95" s="32"/>
    </row>
    <row r="96" spans="1:14" ht="6" customHeight="1" x14ac:dyDescent="0.3">
      <c r="C96" s="538"/>
      <c r="J96" s="542"/>
      <c r="K96" s="543"/>
      <c r="L96" s="544"/>
      <c r="M96" s="557"/>
      <c r="N96" s="32"/>
    </row>
    <row r="97" spans="1:14" x14ac:dyDescent="0.3">
      <c r="A97" s="28" t="s">
        <v>395</v>
      </c>
      <c r="C97" s="541" t="s">
        <v>76</v>
      </c>
      <c r="J97" s="542" t="s">
        <v>148</v>
      </c>
      <c r="K97" s="543">
        <v>4.0999999999999996</v>
      </c>
      <c r="L97" s="544">
        <v>4.16</v>
      </c>
      <c r="M97" s="557">
        <v>4.3099999999999996</v>
      </c>
      <c r="N97" s="32"/>
    </row>
    <row r="98" spans="1:14" x14ac:dyDescent="0.3">
      <c r="C98" s="546" t="s">
        <v>77</v>
      </c>
      <c r="J98" s="542"/>
      <c r="K98" s="543"/>
      <c r="L98" s="544"/>
      <c r="M98" s="557"/>
      <c r="N98" s="32"/>
    </row>
    <row r="99" spans="1:14" ht="6" customHeight="1" x14ac:dyDescent="0.3">
      <c r="C99" s="546"/>
      <c r="J99" s="542"/>
      <c r="K99" s="543"/>
      <c r="L99" s="544"/>
      <c r="M99" s="557"/>
      <c r="N99" s="32"/>
    </row>
    <row r="100" spans="1:14" x14ac:dyDescent="0.3">
      <c r="A100" s="28" t="s">
        <v>396</v>
      </c>
      <c r="C100" s="541" t="s">
        <v>78</v>
      </c>
      <c r="F100" s="548" t="s">
        <v>542</v>
      </c>
      <c r="H100" s="28" t="s">
        <v>192</v>
      </c>
      <c r="J100" s="542" t="s">
        <v>148</v>
      </c>
      <c r="K100" s="543">
        <v>6.16</v>
      </c>
      <c r="L100" s="544">
        <v>5.86</v>
      </c>
      <c r="M100" s="557">
        <v>6.17</v>
      </c>
      <c r="N100" s="32"/>
    </row>
    <row r="101" spans="1:14" x14ac:dyDescent="0.3">
      <c r="C101" s="546" t="s">
        <v>79</v>
      </c>
      <c r="J101" s="542"/>
      <c r="K101" s="543"/>
      <c r="L101" s="544"/>
      <c r="M101" s="557"/>
      <c r="N101" s="32"/>
    </row>
    <row r="102" spans="1:14" ht="6" customHeight="1" x14ac:dyDescent="0.3">
      <c r="C102" s="546"/>
      <c r="J102" s="542"/>
      <c r="K102" s="543"/>
      <c r="L102" s="544"/>
      <c r="M102" s="557"/>
      <c r="N102" s="32"/>
    </row>
    <row r="103" spans="1:14" x14ac:dyDescent="0.3">
      <c r="A103" s="28" t="s">
        <v>397</v>
      </c>
      <c r="C103" s="541" t="s">
        <v>80</v>
      </c>
      <c r="J103" s="542" t="s">
        <v>148</v>
      </c>
      <c r="K103" s="543">
        <v>8.5500000000000007</v>
      </c>
      <c r="L103" s="544">
        <v>8.26</v>
      </c>
      <c r="M103" s="557">
        <v>8.4700000000000006</v>
      </c>
      <c r="N103" s="32"/>
    </row>
    <row r="104" spans="1:14" x14ac:dyDescent="0.3">
      <c r="C104" s="546" t="s">
        <v>81</v>
      </c>
      <c r="J104" s="542"/>
      <c r="K104" s="543"/>
      <c r="L104" s="544"/>
      <c r="M104" s="557"/>
      <c r="N104" s="32"/>
    </row>
    <row r="105" spans="1:14" ht="6" customHeight="1" x14ac:dyDescent="0.3">
      <c r="C105" s="546"/>
      <c r="J105" s="542"/>
      <c r="K105" s="543"/>
      <c r="L105" s="544"/>
      <c r="M105" s="557"/>
      <c r="N105" s="32"/>
    </row>
    <row r="106" spans="1:14" x14ac:dyDescent="0.3">
      <c r="A106" s="28" t="s">
        <v>398</v>
      </c>
      <c r="C106" s="541" t="s">
        <v>556</v>
      </c>
      <c r="J106" s="542" t="s">
        <v>148</v>
      </c>
      <c r="K106" s="543">
        <v>11.86</v>
      </c>
      <c r="L106" s="544">
        <v>11.6</v>
      </c>
      <c r="M106" s="557">
        <v>11.8</v>
      </c>
      <c r="N106" s="32"/>
    </row>
    <row r="107" spans="1:14" x14ac:dyDescent="0.3">
      <c r="C107" s="546" t="s">
        <v>557</v>
      </c>
      <c r="J107" s="542"/>
      <c r="K107" s="543"/>
      <c r="L107" s="544"/>
      <c r="M107" s="557"/>
      <c r="N107" s="32"/>
    </row>
    <row r="108" spans="1:14" ht="5.25" customHeight="1" x14ac:dyDescent="0.3">
      <c r="C108" s="546"/>
      <c r="J108" s="542"/>
      <c r="K108" s="543"/>
      <c r="L108" s="544"/>
      <c r="M108" s="557"/>
      <c r="N108" s="32"/>
    </row>
    <row r="109" spans="1:14" x14ac:dyDescent="0.3">
      <c r="A109" s="28" t="s">
        <v>398</v>
      </c>
      <c r="C109" s="541" t="s">
        <v>195</v>
      </c>
      <c r="J109" s="542" t="s">
        <v>148</v>
      </c>
      <c r="K109" s="543">
        <v>7.82</v>
      </c>
      <c r="L109" s="544">
        <v>7.8</v>
      </c>
      <c r="M109" s="557">
        <v>8.1199999999999992</v>
      </c>
      <c r="N109" s="32"/>
    </row>
    <row r="110" spans="1:14" x14ac:dyDescent="0.3">
      <c r="C110" s="546" t="s">
        <v>196</v>
      </c>
      <c r="J110" s="542"/>
      <c r="K110" s="543"/>
      <c r="L110" s="544"/>
      <c r="M110" s="557"/>
      <c r="N110" s="32"/>
    </row>
    <row r="111" spans="1:14" ht="6" customHeight="1" x14ac:dyDescent="0.3">
      <c r="C111" s="546"/>
      <c r="J111" s="542"/>
      <c r="K111" s="543"/>
      <c r="L111" s="544"/>
      <c r="M111" s="557"/>
      <c r="N111" s="32"/>
    </row>
    <row r="112" spans="1:14" x14ac:dyDescent="0.3">
      <c r="A112" s="28" t="s">
        <v>399</v>
      </c>
      <c r="C112" s="541" t="s">
        <v>85</v>
      </c>
      <c r="J112" s="542" t="s">
        <v>148</v>
      </c>
      <c r="K112" s="543">
        <v>9.0399999999999991</v>
      </c>
      <c r="L112" s="544">
        <v>8.8699999999999992</v>
      </c>
      <c r="M112" s="557">
        <v>8.89</v>
      </c>
      <c r="N112" s="32"/>
    </row>
    <row r="113" spans="1:14" x14ac:dyDescent="0.3">
      <c r="C113" s="546" t="s">
        <v>198</v>
      </c>
      <c r="J113" s="542"/>
      <c r="K113" s="543"/>
      <c r="L113" s="544"/>
      <c r="M113" s="557"/>
      <c r="N113" s="32"/>
    </row>
    <row r="114" spans="1:14" ht="6" customHeight="1" x14ac:dyDescent="0.3">
      <c r="C114" s="546"/>
      <c r="J114" s="542"/>
      <c r="K114" s="543"/>
      <c r="L114" s="544"/>
      <c r="M114" s="557"/>
      <c r="N114" s="32"/>
    </row>
    <row r="115" spans="1:14" x14ac:dyDescent="0.3">
      <c r="A115" s="28" t="s">
        <v>199</v>
      </c>
      <c r="C115" s="541" t="s">
        <v>87</v>
      </c>
      <c r="J115" s="542" t="s">
        <v>148</v>
      </c>
      <c r="K115" s="543">
        <v>5.66</v>
      </c>
      <c r="L115" s="544">
        <v>5.75</v>
      </c>
      <c r="M115" s="557">
        <v>5.81</v>
      </c>
      <c r="N115" s="32"/>
    </row>
    <row r="116" spans="1:14" x14ac:dyDescent="0.3">
      <c r="C116" s="546" t="s">
        <v>88</v>
      </c>
      <c r="J116" s="542"/>
      <c r="K116" s="543"/>
      <c r="L116" s="544"/>
      <c r="M116" s="557"/>
      <c r="N116" s="32"/>
    </row>
    <row r="117" spans="1:14" ht="6" customHeight="1" x14ac:dyDescent="0.3">
      <c r="C117" s="546"/>
      <c r="J117" s="542"/>
      <c r="K117" s="543"/>
      <c r="L117" s="544"/>
      <c r="M117" s="557"/>
      <c r="N117" s="32"/>
    </row>
    <row r="118" spans="1:14" x14ac:dyDescent="0.3">
      <c r="A118" s="28" t="s">
        <v>400</v>
      </c>
      <c r="C118" s="541" t="s">
        <v>89</v>
      </c>
      <c r="J118" s="542" t="s">
        <v>148</v>
      </c>
      <c r="K118" s="543">
        <v>8.69</v>
      </c>
      <c r="L118" s="544">
        <v>8.92</v>
      </c>
      <c r="M118" s="557">
        <v>9.81</v>
      </c>
      <c r="N118" s="32"/>
    </row>
    <row r="119" spans="1:14" x14ac:dyDescent="0.3">
      <c r="C119" s="546" t="s">
        <v>90</v>
      </c>
      <c r="J119" s="542"/>
      <c r="K119" s="543"/>
      <c r="L119" s="544"/>
      <c r="M119" s="557"/>
      <c r="N119" s="32"/>
    </row>
    <row r="120" spans="1:14" ht="6" customHeight="1" x14ac:dyDescent="0.3">
      <c r="C120" s="546"/>
      <c r="J120" s="542"/>
      <c r="K120" s="543"/>
      <c r="L120" s="544"/>
      <c r="M120" s="557"/>
      <c r="N120" s="32"/>
    </row>
    <row r="121" spans="1:14" x14ac:dyDescent="0.3">
      <c r="A121" s="28" t="s">
        <v>166</v>
      </c>
      <c r="C121" s="541" t="s">
        <v>203</v>
      </c>
      <c r="J121" s="542" t="s">
        <v>148</v>
      </c>
      <c r="K121" s="543">
        <v>3.65</v>
      </c>
      <c r="L121" s="544">
        <v>3.5</v>
      </c>
      <c r="M121" s="557">
        <v>4</v>
      </c>
      <c r="N121" s="32"/>
    </row>
    <row r="122" spans="1:14" x14ac:dyDescent="0.3">
      <c r="C122" s="546" t="s">
        <v>94</v>
      </c>
      <c r="J122" s="550"/>
      <c r="K122" s="543"/>
      <c r="L122" s="544"/>
      <c r="M122" s="557"/>
      <c r="N122" s="32"/>
    </row>
    <row r="123" spans="1:14" ht="6" customHeight="1" x14ac:dyDescent="0.3">
      <c r="C123" s="546"/>
      <c r="J123" s="550"/>
      <c r="K123" s="543"/>
      <c r="L123" s="544"/>
      <c r="M123" s="557"/>
      <c r="N123" s="32"/>
    </row>
    <row r="124" spans="1:14" x14ac:dyDescent="0.3">
      <c r="A124" s="28" t="s">
        <v>204</v>
      </c>
      <c r="C124" s="541" t="s">
        <v>205</v>
      </c>
      <c r="J124" s="542" t="s">
        <v>148</v>
      </c>
      <c r="K124" s="543">
        <v>5.3</v>
      </c>
      <c r="L124" s="544" t="s">
        <v>45</v>
      </c>
      <c r="M124" s="544" t="s">
        <v>45</v>
      </c>
      <c r="N124" s="32"/>
    </row>
    <row r="125" spans="1:14" x14ac:dyDescent="0.3">
      <c r="C125" s="546" t="s">
        <v>206</v>
      </c>
      <c r="J125" s="550"/>
      <c r="K125" s="543"/>
      <c r="L125" s="544"/>
      <c r="M125" s="557"/>
      <c r="N125" s="32"/>
    </row>
    <row r="126" spans="1:14" ht="6" customHeight="1" x14ac:dyDescent="0.3">
      <c r="C126" s="546"/>
      <c r="J126" s="550"/>
      <c r="K126" s="543"/>
      <c r="L126" s="544"/>
      <c r="M126" s="557"/>
      <c r="N126" s="32"/>
    </row>
    <row r="127" spans="1:14" x14ac:dyDescent="0.3">
      <c r="A127" s="28" t="s">
        <v>401</v>
      </c>
      <c r="C127" s="541" t="s">
        <v>100</v>
      </c>
      <c r="F127" s="548" t="s">
        <v>542</v>
      </c>
      <c r="H127" s="28" t="s">
        <v>268</v>
      </c>
      <c r="J127" s="542" t="s">
        <v>148</v>
      </c>
      <c r="K127" s="543">
        <v>12.03</v>
      </c>
      <c r="L127" s="544">
        <v>13.64</v>
      </c>
      <c r="M127" s="557">
        <v>16.36</v>
      </c>
      <c r="N127" s="32"/>
    </row>
    <row r="128" spans="1:14" x14ac:dyDescent="0.3">
      <c r="A128" s="28" t="s">
        <v>402</v>
      </c>
      <c r="C128" s="546" t="s">
        <v>101</v>
      </c>
      <c r="H128" s="28" t="s">
        <v>2</v>
      </c>
      <c r="J128" s="542" t="s">
        <v>148</v>
      </c>
      <c r="K128" s="543">
        <v>8.2100000000000009</v>
      </c>
      <c r="L128" s="544">
        <v>12.52</v>
      </c>
      <c r="M128" s="557">
        <v>12.38</v>
      </c>
      <c r="N128" s="32"/>
    </row>
    <row r="129" spans="1:14" ht="6" customHeight="1" x14ac:dyDescent="0.3">
      <c r="C129" s="546"/>
      <c r="J129" s="542"/>
      <c r="K129" s="543"/>
      <c r="L129" s="544"/>
      <c r="M129" s="557"/>
      <c r="N129" s="32"/>
    </row>
    <row r="130" spans="1:14" x14ac:dyDescent="0.3">
      <c r="A130" s="28" t="s">
        <v>403</v>
      </c>
      <c r="C130" s="709" t="s">
        <v>210</v>
      </c>
      <c r="D130" s="710"/>
      <c r="E130" s="710"/>
      <c r="F130" s="710"/>
      <c r="G130" s="710"/>
      <c r="H130" s="27"/>
      <c r="J130" s="542" t="s">
        <v>148</v>
      </c>
      <c r="K130" s="543">
        <v>7.86</v>
      </c>
      <c r="L130" s="544">
        <v>8.5</v>
      </c>
      <c r="M130" s="557">
        <v>8.4</v>
      </c>
      <c r="N130" s="32"/>
    </row>
    <row r="131" spans="1:14" x14ac:dyDescent="0.3">
      <c r="C131" s="546" t="s">
        <v>99</v>
      </c>
      <c r="E131" s="27"/>
      <c r="F131" s="27"/>
      <c r="H131" s="27"/>
      <c r="J131" s="542"/>
      <c r="K131" s="543"/>
      <c r="L131" s="544"/>
      <c r="M131" s="557"/>
      <c r="N131" s="32"/>
    </row>
    <row r="132" spans="1:14" ht="6" customHeight="1" x14ac:dyDescent="0.3">
      <c r="B132" s="555"/>
      <c r="C132" s="29"/>
      <c r="E132" s="27"/>
      <c r="F132" s="27"/>
      <c r="H132" s="27"/>
      <c r="J132" s="542"/>
      <c r="K132" s="543"/>
      <c r="L132" s="544"/>
      <c r="M132" s="557"/>
      <c r="N132" s="32"/>
    </row>
    <row r="133" spans="1:14" x14ac:dyDescent="0.3">
      <c r="A133" s="28" t="s">
        <v>404</v>
      </c>
      <c r="B133" s="555"/>
      <c r="C133" s="710" t="s">
        <v>212</v>
      </c>
      <c r="D133" s="710"/>
      <c r="E133" s="710"/>
      <c r="F133" s="710"/>
      <c r="G133" s="710"/>
      <c r="H133" s="27"/>
      <c r="J133" s="542" t="s">
        <v>148</v>
      </c>
      <c r="K133" s="543">
        <v>7.61</v>
      </c>
      <c r="L133" s="544">
        <v>8.6</v>
      </c>
      <c r="M133" s="557">
        <v>8.08</v>
      </c>
      <c r="N133" s="32"/>
    </row>
    <row r="134" spans="1:14" x14ac:dyDescent="0.3">
      <c r="C134" s="546" t="s">
        <v>99</v>
      </c>
      <c r="E134" s="27"/>
      <c r="F134" s="27"/>
      <c r="H134" s="27"/>
      <c r="J134" s="550"/>
      <c r="K134" s="566"/>
      <c r="L134" s="567"/>
      <c r="M134" s="568"/>
    </row>
    <row r="135" spans="1:14" ht="6" customHeight="1" x14ac:dyDescent="0.3">
      <c r="C135" s="546"/>
      <c r="E135" s="27"/>
      <c r="F135" s="27"/>
      <c r="H135" s="27"/>
      <c r="J135" s="550"/>
      <c r="K135" s="566"/>
      <c r="L135" s="567"/>
      <c r="M135" s="568"/>
    </row>
    <row r="136" spans="1:14" x14ac:dyDescent="0.3">
      <c r="A136" s="28" t="s">
        <v>409</v>
      </c>
      <c r="C136" s="700" t="s">
        <v>362</v>
      </c>
      <c r="D136" s="701"/>
      <c r="E136" s="701"/>
      <c r="F136" s="548" t="s">
        <v>542</v>
      </c>
      <c r="H136" s="569" t="s">
        <v>363</v>
      </c>
      <c r="J136" s="542" t="s">
        <v>148</v>
      </c>
      <c r="K136" s="543">
        <v>4.91</v>
      </c>
      <c r="L136" s="544">
        <v>5.93</v>
      </c>
      <c r="M136" s="557">
        <v>6.07</v>
      </c>
      <c r="N136" s="32"/>
    </row>
    <row r="137" spans="1:14" x14ac:dyDescent="0.3">
      <c r="A137" s="28" t="s">
        <v>410</v>
      </c>
      <c r="C137" s="546" t="s">
        <v>338</v>
      </c>
      <c r="E137" s="27"/>
      <c r="F137" s="27"/>
      <c r="H137" s="28" t="s">
        <v>216</v>
      </c>
      <c r="J137" s="542" t="s">
        <v>148</v>
      </c>
      <c r="K137" s="566">
        <v>4.71</v>
      </c>
      <c r="L137" s="567">
        <v>4.68</v>
      </c>
      <c r="M137" s="568">
        <v>6.92</v>
      </c>
    </row>
    <row r="138" spans="1:14" ht="6" customHeight="1" x14ac:dyDescent="0.3">
      <c r="C138" s="546"/>
      <c r="E138" s="27"/>
      <c r="F138" s="27"/>
      <c r="J138" s="542"/>
      <c r="K138" s="566"/>
      <c r="L138" s="567"/>
      <c r="M138" s="568"/>
    </row>
    <row r="139" spans="1:14" x14ac:dyDescent="0.3">
      <c r="A139" s="28" t="s">
        <v>411</v>
      </c>
      <c r="C139" s="700" t="s">
        <v>364</v>
      </c>
      <c r="D139" s="701"/>
      <c r="E139" s="701"/>
      <c r="F139" s="548" t="s">
        <v>542</v>
      </c>
      <c r="H139" s="569" t="s">
        <v>365</v>
      </c>
      <c r="J139" s="542" t="s">
        <v>148</v>
      </c>
      <c r="K139" s="543">
        <v>8.8699999999999992</v>
      </c>
      <c r="L139" s="544">
        <v>8.61</v>
      </c>
      <c r="M139" s="557">
        <v>9.74</v>
      </c>
      <c r="N139" s="32"/>
    </row>
    <row r="140" spans="1:14" x14ac:dyDescent="0.3">
      <c r="A140" s="28" t="s">
        <v>412</v>
      </c>
      <c r="C140" s="546" t="s">
        <v>340</v>
      </c>
      <c r="E140" s="27"/>
      <c r="F140" s="27"/>
      <c r="H140" s="28" t="s">
        <v>366</v>
      </c>
      <c r="J140" s="542" t="s">
        <v>148</v>
      </c>
      <c r="K140" s="567">
        <v>8.11</v>
      </c>
      <c r="L140" s="567">
        <v>8.2799999999999994</v>
      </c>
      <c r="M140" s="568">
        <v>9.52</v>
      </c>
    </row>
    <row r="141" spans="1:14" ht="6" customHeight="1" x14ac:dyDescent="0.3">
      <c r="C141" s="546"/>
      <c r="E141" s="27"/>
      <c r="F141" s="27"/>
      <c r="H141" s="27"/>
      <c r="I141" s="556"/>
      <c r="J141" s="542"/>
      <c r="K141" s="567"/>
      <c r="L141" s="567"/>
      <c r="M141" s="567"/>
    </row>
    <row r="142" spans="1:14" x14ac:dyDescent="0.3">
      <c r="A142" s="28" t="s">
        <v>413</v>
      </c>
      <c r="C142" s="541" t="s">
        <v>367</v>
      </c>
      <c r="D142" s="27"/>
      <c r="E142" s="27"/>
      <c r="F142" s="27"/>
      <c r="I142" s="556"/>
      <c r="J142" s="542" t="s">
        <v>148</v>
      </c>
      <c r="K142" s="570">
        <v>9.36</v>
      </c>
      <c r="L142" s="544">
        <v>10.44</v>
      </c>
      <c r="M142" s="544">
        <v>12.72</v>
      </c>
      <c r="N142" s="32"/>
    </row>
    <row r="143" spans="1:14" x14ac:dyDescent="0.3">
      <c r="C143" s="546" t="s">
        <v>342</v>
      </c>
      <c r="I143" s="556"/>
      <c r="J143" s="550"/>
      <c r="K143" s="544"/>
      <c r="L143" s="544"/>
      <c r="M143" s="544"/>
      <c r="N143" s="32"/>
    </row>
    <row r="144" spans="1:14" ht="6" customHeight="1" thickBot="1" x14ac:dyDescent="0.35">
      <c r="C144" s="558"/>
      <c r="D144" s="559"/>
      <c r="E144" s="559"/>
      <c r="F144" s="559"/>
      <c r="G144" s="559"/>
      <c r="H144" s="559"/>
      <c r="I144" s="559"/>
      <c r="J144" s="571"/>
      <c r="K144" s="561"/>
      <c r="L144" s="562"/>
      <c r="M144" s="563"/>
      <c r="N144" s="32"/>
    </row>
    <row r="145" spans="1:14" ht="6" customHeight="1" x14ac:dyDescent="0.3">
      <c r="C145" s="572"/>
      <c r="J145" s="31"/>
      <c r="K145" s="32"/>
      <c r="L145" s="32"/>
      <c r="M145" s="32"/>
      <c r="N145" s="32"/>
    </row>
    <row r="146" spans="1:14" ht="6" customHeight="1" x14ac:dyDescent="0.3"/>
    <row r="147" spans="1:14" x14ac:dyDescent="0.3">
      <c r="C147" s="27" t="s">
        <v>558</v>
      </c>
    </row>
    <row r="148" spans="1:14" x14ac:dyDescent="0.3">
      <c r="C148" s="29" t="s">
        <v>550</v>
      </c>
    </row>
    <row r="149" spans="1:14" ht="17.25" thickBot="1" x14ac:dyDescent="0.35">
      <c r="M149" s="30" t="s">
        <v>142</v>
      </c>
      <c r="N149" s="30"/>
    </row>
    <row r="150" spans="1:14" ht="18.75" customHeight="1" x14ac:dyDescent="0.3">
      <c r="C150" s="711" t="s">
        <v>143</v>
      </c>
      <c r="D150" s="712"/>
      <c r="E150" s="712"/>
      <c r="F150" s="712"/>
      <c r="G150" s="712"/>
      <c r="H150" s="712"/>
      <c r="I150" s="573"/>
      <c r="J150" s="702" t="s">
        <v>144</v>
      </c>
      <c r="K150" s="702">
        <v>2022</v>
      </c>
      <c r="L150" s="702">
        <v>2023</v>
      </c>
      <c r="M150" s="704">
        <v>2024</v>
      </c>
      <c r="N150" s="706"/>
    </row>
    <row r="151" spans="1:14" ht="18.75" customHeight="1" thickBot="1" x14ac:dyDescent="0.35">
      <c r="C151" s="707" t="s">
        <v>145</v>
      </c>
      <c r="D151" s="708"/>
      <c r="E151" s="708"/>
      <c r="F151" s="708"/>
      <c r="G151" s="708"/>
      <c r="H151" s="708"/>
      <c r="I151" s="574"/>
      <c r="J151" s="703"/>
      <c r="K151" s="703"/>
      <c r="L151" s="703"/>
      <c r="M151" s="705"/>
      <c r="N151" s="706"/>
    </row>
    <row r="152" spans="1:14" ht="6" customHeight="1" x14ac:dyDescent="0.3">
      <c r="C152" s="538"/>
      <c r="I152" s="556"/>
      <c r="J152" s="550"/>
      <c r="K152" s="544"/>
      <c r="L152" s="544"/>
      <c r="M152" s="544"/>
      <c r="N152" s="32"/>
    </row>
    <row r="153" spans="1:14" x14ac:dyDescent="0.3">
      <c r="A153" s="28" t="s">
        <v>414</v>
      </c>
      <c r="C153" s="700" t="s">
        <v>214</v>
      </c>
      <c r="D153" s="701"/>
      <c r="E153" s="701"/>
      <c r="F153" s="548" t="s">
        <v>542</v>
      </c>
      <c r="H153" s="28" t="s">
        <v>268</v>
      </c>
      <c r="I153" s="556"/>
      <c r="J153" s="542" t="s">
        <v>148</v>
      </c>
      <c r="K153" s="544">
        <v>36.97</v>
      </c>
      <c r="L153" s="544">
        <v>37.9</v>
      </c>
      <c r="M153" s="544">
        <v>37.840000000000003</v>
      </c>
      <c r="N153" s="32"/>
    </row>
    <row r="154" spans="1:14" x14ac:dyDescent="0.3">
      <c r="A154" s="28" t="s">
        <v>415</v>
      </c>
      <c r="C154" s="546" t="s">
        <v>128</v>
      </c>
      <c r="H154" s="28" t="s">
        <v>218</v>
      </c>
      <c r="I154" s="556"/>
      <c r="J154" s="542" t="s">
        <v>148</v>
      </c>
      <c r="K154" s="544">
        <v>31.81</v>
      </c>
      <c r="L154" s="544">
        <v>33.11</v>
      </c>
      <c r="M154" s="544">
        <v>31.96</v>
      </c>
      <c r="N154" s="32"/>
    </row>
    <row r="155" spans="1:14" ht="6" customHeight="1" x14ac:dyDescent="0.3">
      <c r="C155" s="538"/>
      <c r="I155" s="556"/>
      <c r="J155" s="550"/>
      <c r="K155" s="544"/>
      <c r="L155" s="544"/>
      <c r="M155" s="544"/>
      <c r="N155" s="32"/>
    </row>
    <row r="156" spans="1:14" x14ac:dyDescent="0.3">
      <c r="A156" s="28" t="s">
        <v>417</v>
      </c>
      <c r="C156" s="552" t="s">
        <v>220</v>
      </c>
      <c r="D156" s="549"/>
      <c r="E156" s="549"/>
      <c r="F156" s="548" t="s">
        <v>542</v>
      </c>
      <c r="G156" s="549"/>
      <c r="H156" s="698" t="s">
        <v>416</v>
      </c>
      <c r="I156" s="699"/>
      <c r="J156" s="542" t="s">
        <v>148</v>
      </c>
      <c r="K156" s="544">
        <v>42.55</v>
      </c>
      <c r="L156" s="544">
        <v>43.49</v>
      </c>
      <c r="M156" s="544">
        <v>42.2</v>
      </c>
      <c r="N156" s="32"/>
    </row>
    <row r="157" spans="1:14" x14ac:dyDescent="0.3">
      <c r="C157" s="546" t="s">
        <v>131</v>
      </c>
      <c r="H157" s="698"/>
      <c r="I157" s="699"/>
      <c r="J157" s="550"/>
      <c r="K157" s="544"/>
      <c r="L157" s="544"/>
      <c r="M157" s="544"/>
      <c r="N157" s="32"/>
    </row>
    <row r="158" spans="1:14" ht="6" customHeight="1" x14ac:dyDescent="0.3">
      <c r="C158" s="538"/>
      <c r="I158" s="556"/>
      <c r="J158" s="550"/>
      <c r="K158" s="544"/>
      <c r="L158" s="544"/>
      <c r="M158" s="544"/>
      <c r="N158" s="32"/>
    </row>
    <row r="159" spans="1:14" x14ac:dyDescent="0.3">
      <c r="A159" s="28" t="s">
        <v>420</v>
      </c>
      <c r="C159" s="700" t="s">
        <v>222</v>
      </c>
      <c r="D159" s="701"/>
      <c r="F159" s="548" t="s">
        <v>542</v>
      </c>
      <c r="H159" s="28" t="s">
        <v>418</v>
      </c>
      <c r="I159" s="556"/>
      <c r="J159" s="542" t="s">
        <v>148</v>
      </c>
      <c r="K159" s="544">
        <v>28.15</v>
      </c>
      <c r="L159" s="544">
        <v>36.36</v>
      </c>
      <c r="M159" s="544">
        <v>37.24</v>
      </c>
      <c r="N159" s="32"/>
    </row>
    <row r="160" spans="1:14" x14ac:dyDescent="0.3">
      <c r="A160" s="28" t="s">
        <v>421</v>
      </c>
      <c r="C160" s="546" t="s">
        <v>132</v>
      </c>
      <c r="H160" s="28" t="s">
        <v>419</v>
      </c>
      <c r="I160" s="556"/>
      <c r="J160" s="542" t="s">
        <v>148</v>
      </c>
      <c r="K160" s="544">
        <v>22.4</v>
      </c>
      <c r="L160" s="544">
        <v>29.62</v>
      </c>
      <c r="M160" s="544">
        <v>31.29</v>
      </c>
      <c r="N160" s="32"/>
    </row>
    <row r="161" spans="1:14" ht="6" customHeight="1" x14ac:dyDescent="0.3">
      <c r="C161" s="538"/>
      <c r="I161" s="556"/>
      <c r="J161" s="550"/>
      <c r="K161" s="550"/>
      <c r="L161" s="550"/>
      <c r="M161" s="550"/>
    </row>
    <row r="162" spans="1:14" x14ac:dyDescent="0.3">
      <c r="A162" s="28" t="s">
        <v>422</v>
      </c>
      <c r="C162" s="541" t="s">
        <v>224</v>
      </c>
      <c r="I162" s="556"/>
      <c r="J162" s="542" t="s">
        <v>148</v>
      </c>
      <c r="K162" s="544">
        <v>9.82</v>
      </c>
      <c r="L162" s="544">
        <v>10.28</v>
      </c>
      <c r="M162" s="544">
        <v>10.36</v>
      </c>
      <c r="N162" s="32"/>
    </row>
    <row r="163" spans="1:14" x14ac:dyDescent="0.3">
      <c r="C163" s="546" t="s">
        <v>225</v>
      </c>
      <c r="I163" s="556"/>
      <c r="J163" s="550"/>
      <c r="K163" s="553"/>
      <c r="L163" s="553"/>
      <c r="M163" s="553"/>
      <c r="N163" s="32"/>
    </row>
    <row r="164" spans="1:14" ht="6" customHeight="1" x14ac:dyDescent="0.3">
      <c r="C164" s="538"/>
      <c r="I164" s="556"/>
      <c r="J164" s="550"/>
      <c r="K164" s="553"/>
      <c r="L164" s="553"/>
      <c r="M164" s="553"/>
      <c r="N164" s="32"/>
    </row>
    <row r="165" spans="1:14" x14ac:dyDescent="0.3">
      <c r="A165" s="28" t="s">
        <v>423</v>
      </c>
      <c r="C165" s="541" t="s">
        <v>227</v>
      </c>
      <c r="I165" s="556"/>
      <c r="J165" s="542" t="s">
        <v>148</v>
      </c>
      <c r="K165" s="544">
        <v>17.54</v>
      </c>
      <c r="L165" s="544">
        <v>20.83</v>
      </c>
      <c r="M165" s="544">
        <v>19.62</v>
      </c>
      <c r="N165" s="32"/>
    </row>
    <row r="166" spans="1:14" x14ac:dyDescent="0.3">
      <c r="C166" s="546" t="s">
        <v>228</v>
      </c>
      <c r="I166" s="556"/>
      <c r="J166" s="550"/>
      <c r="K166" s="544"/>
      <c r="L166" s="544"/>
      <c r="M166" s="544"/>
      <c r="N166" s="32"/>
    </row>
    <row r="167" spans="1:14" ht="6" customHeight="1" x14ac:dyDescent="0.3">
      <c r="C167" s="538"/>
      <c r="I167" s="556"/>
      <c r="J167" s="550"/>
      <c r="K167" s="544"/>
      <c r="L167" s="544"/>
      <c r="M167" s="544"/>
      <c r="N167" s="32"/>
    </row>
    <row r="168" spans="1:14" x14ac:dyDescent="0.3">
      <c r="A168" s="28" t="s">
        <v>424</v>
      </c>
      <c r="C168" s="541" t="s">
        <v>134</v>
      </c>
      <c r="F168" s="548" t="s">
        <v>542</v>
      </c>
      <c r="H168" s="28" t="s">
        <v>369</v>
      </c>
      <c r="I168" s="556"/>
      <c r="J168" s="542" t="s">
        <v>275</v>
      </c>
      <c r="K168" s="544">
        <v>4.57</v>
      </c>
      <c r="L168" s="544">
        <v>4.7</v>
      </c>
      <c r="M168" s="544">
        <v>4.63</v>
      </c>
      <c r="N168" s="32"/>
    </row>
    <row r="169" spans="1:14" x14ac:dyDescent="0.3">
      <c r="A169" s="28" t="s">
        <v>425</v>
      </c>
      <c r="C169" s="546" t="s">
        <v>231</v>
      </c>
      <c r="H169" s="28" t="s">
        <v>370</v>
      </c>
      <c r="I169" s="556"/>
      <c r="J169" s="542" t="s">
        <v>275</v>
      </c>
      <c r="K169" s="544">
        <v>4.3600000000000003</v>
      </c>
      <c r="L169" s="544">
        <v>4.53</v>
      </c>
      <c r="M169" s="544">
        <v>4.49</v>
      </c>
      <c r="N169" s="32"/>
    </row>
    <row r="170" spans="1:14" x14ac:dyDescent="0.3">
      <c r="A170" s="28" t="s">
        <v>426</v>
      </c>
      <c r="C170" s="538"/>
      <c r="H170" s="28" t="s">
        <v>371</v>
      </c>
      <c r="I170" s="556"/>
      <c r="J170" s="542" t="s">
        <v>275</v>
      </c>
      <c r="K170" s="544">
        <v>4.17</v>
      </c>
      <c r="L170" s="544">
        <v>4.33</v>
      </c>
      <c r="M170" s="544">
        <v>4.22</v>
      </c>
      <c r="N170" s="32"/>
    </row>
    <row r="171" spans="1:14" ht="6" customHeight="1" x14ac:dyDescent="0.3">
      <c r="C171" s="538"/>
      <c r="I171" s="556"/>
      <c r="J171" s="550"/>
      <c r="K171" s="544"/>
      <c r="L171" s="544"/>
      <c r="M171" s="544"/>
      <c r="N171" s="32"/>
    </row>
    <row r="172" spans="1:14" x14ac:dyDescent="0.3">
      <c r="A172" s="28" t="s">
        <v>427</v>
      </c>
      <c r="C172" s="541" t="s">
        <v>234</v>
      </c>
      <c r="I172" s="556"/>
      <c r="J172" s="542" t="s">
        <v>235</v>
      </c>
      <c r="K172" s="544">
        <v>7.51</v>
      </c>
      <c r="L172" s="544">
        <v>8.09</v>
      </c>
      <c r="M172" s="544">
        <v>8.2200000000000006</v>
      </c>
      <c r="N172" s="32"/>
    </row>
    <row r="173" spans="1:14" x14ac:dyDescent="0.3">
      <c r="C173" s="546" t="s">
        <v>236</v>
      </c>
      <c r="I173" s="556"/>
      <c r="J173" s="550"/>
      <c r="K173" s="544"/>
      <c r="L173" s="544"/>
      <c r="M173" s="544"/>
      <c r="N173" s="32"/>
    </row>
    <row r="174" spans="1:14" ht="6" customHeight="1" x14ac:dyDescent="0.3">
      <c r="C174" s="538"/>
      <c r="I174" s="556"/>
      <c r="J174" s="550"/>
      <c r="K174" s="544"/>
      <c r="L174" s="544"/>
      <c r="M174" s="544"/>
      <c r="N174" s="32"/>
    </row>
    <row r="175" spans="1:14" x14ac:dyDescent="0.3">
      <c r="A175" s="28" t="s">
        <v>428</v>
      </c>
      <c r="C175" s="700" t="s">
        <v>103</v>
      </c>
      <c r="D175" s="701"/>
      <c r="F175" s="548" t="s">
        <v>542</v>
      </c>
      <c r="H175" s="28" t="s">
        <v>238</v>
      </c>
      <c r="I175" s="556"/>
      <c r="J175" s="542" t="s">
        <v>148</v>
      </c>
      <c r="K175" s="544">
        <v>19.34</v>
      </c>
      <c r="L175" s="544">
        <v>19.829999999999998</v>
      </c>
      <c r="M175" s="544">
        <v>20.8</v>
      </c>
      <c r="N175" s="32"/>
    </row>
    <row r="176" spans="1:14" x14ac:dyDescent="0.3">
      <c r="A176" s="28" t="s">
        <v>430</v>
      </c>
      <c r="C176" s="546" t="s">
        <v>104</v>
      </c>
      <c r="H176" s="28" t="s">
        <v>240</v>
      </c>
      <c r="I176" s="556"/>
      <c r="J176" s="542" t="s">
        <v>148</v>
      </c>
      <c r="K176" s="544">
        <v>34.14</v>
      </c>
      <c r="L176" s="544">
        <v>34</v>
      </c>
      <c r="M176" s="544">
        <v>32.450000000000003</v>
      </c>
      <c r="N176" s="32"/>
    </row>
    <row r="177" spans="1:14" x14ac:dyDescent="0.3">
      <c r="A177" s="28" t="s">
        <v>429</v>
      </c>
      <c r="C177" s="546"/>
      <c r="H177" s="28" t="s">
        <v>242</v>
      </c>
      <c r="I177" s="556"/>
      <c r="J177" s="542" t="s">
        <v>148</v>
      </c>
      <c r="K177" s="544">
        <v>45.02</v>
      </c>
      <c r="L177" s="544">
        <v>44.52</v>
      </c>
      <c r="M177" s="544">
        <v>38.5</v>
      </c>
      <c r="N177" s="32"/>
    </row>
    <row r="178" spans="1:14" ht="6" customHeight="1" x14ac:dyDescent="0.3">
      <c r="C178" s="538"/>
      <c r="I178" s="556"/>
      <c r="J178" s="550"/>
      <c r="K178" s="544"/>
      <c r="L178" s="544"/>
      <c r="M178" s="544"/>
      <c r="N178" s="32"/>
    </row>
    <row r="179" spans="1:14" x14ac:dyDescent="0.3">
      <c r="A179" s="28" t="s">
        <v>432</v>
      </c>
      <c r="C179" s="541" t="s">
        <v>559</v>
      </c>
      <c r="D179" s="28" t="s">
        <v>542</v>
      </c>
      <c r="E179" s="28" t="s">
        <v>278</v>
      </c>
      <c r="I179" s="556"/>
      <c r="J179" s="542" t="s">
        <v>148</v>
      </c>
      <c r="K179" s="544">
        <v>13.59</v>
      </c>
      <c r="L179" s="544">
        <v>13.82</v>
      </c>
      <c r="M179" s="544">
        <v>13.26</v>
      </c>
      <c r="N179" s="32"/>
    </row>
    <row r="180" spans="1:14" x14ac:dyDescent="0.3">
      <c r="A180" s="28" t="s">
        <v>431</v>
      </c>
      <c r="C180" s="546" t="s">
        <v>105</v>
      </c>
      <c r="E180" s="28" t="s">
        <v>279</v>
      </c>
      <c r="F180" s="29"/>
      <c r="I180" s="556"/>
      <c r="J180" s="542" t="s">
        <v>148</v>
      </c>
      <c r="K180" s="544">
        <v>12.64</v>
      </c>
      <c r="L180" s="544">
        <v>12.79</v>
      </c>
      <c r="M180" s="544">
        <v>12.31</v>
      </c>
      <c r="N180" s="32"/>
    </row>
    <row r="181" spans="1:14" ht="6" customHeight="1" x14ac:dyDescent="0.3">
      <c r="C181" s="538"/>
      <c r="I181" s="556"/>
      <c r="J181" s="550"/>
      <c r="K181" s="544"/>
      <c r="L181" s="544"/>
      <c r="M181" s="544"/>
      <c r="N181" s="32"/>
    </row>
    <row r="182" spans="1:14" x14ac:dyDescent="0.3">
      <c r="A182" s="28" t="s">
        <v>433</v>
      </c>
      <c r="C182" s="541" t="s">
        <v>102</v>
      </c>
      <c r="D182" s="27" t="s">
        <v>542</v>
      </c>
      <c r="E182" s="28" t="s">
        <v>280</v>
      </c>
      <c r="I182" s="556"/>
      <c r="J182" s="542" t="s">
        <v>148</v>
      </c>
      <c r="K182" s="544">
        <v>16.75</v>
      </c>
      <c r="L182" s="544">
        <v>16.989999999999998</v>
      </c>
      <c r="M182" s="544">
        <v>16.329999999999998</v>
      </c>
      <c r="N182" s="32"/>
    </row>
    <row r="183" spans="1:14" x14ac:dyDescent="0.3">
      <c r="A183" s="28" t="s">
        <v>434</v>
      </c>
      <c r="C183" s="538"/>
      <c r="E183" s="28" t="s">
        <v>281</v>
      </c>
      <c r="I183" s="556"/>
      <c r="J183" s="542" t="s">
        <v>148</v>
      </c>
      <c r="K183" s="544">
        <v>14.11</v>
      </c>
      <c r="L183" s="544">
        <v>15.32</v>
      </c>
      <c r="M183" s="544">
        <v>13.78</v>
      </c>
      <c r="N183" s="32"/>
    </row>
    <row r="184" spans="1:14" ht="15" customHeight="1" x14ac:dyDescent="0.3">
      <c r="A184" s="28" t="s">
        <v>436</v>
      </c>
      <c r="C184" s="538"/>
      <c r="E184" s="698" t="s">
        <v>282</v>
      </c>
      <c r="F184" s="698"/>
      <c r="G184" s="698"/>
      <c r="H184" s="698"/>
      <c r="I184" s="699"/>
      <c r="J184" s="542" t="s">
        <v>148</v>
      </c>
      <c r="K184" s="544">
        <v>35.32</v>
      </c>
      <c r="L184" s="544">
        <v>37.03</v>
      </c>
      <c r="M184" s="544">
        <v>35.57</v>
      </c>
      <c r="N184" s="32"/>
    </row>
    <row r="185" spans="1:14" x14ac:dyDescent="0.3">
      <c r="C185" s="538"/>
      <c r="E185" s="698"/>
      <c r="F185" s="698"/>
      <c r="G185" s="698"/>
      <c r="H185" s="698"/>
      <c r="I185" s="699"/>
      <c r="J185" s="542"/>
      <c r="K185" s="544"/>
      <c r="L185" s="544"/>
      <c r="M185" s="544"/>
      <c r="N185" s="32"/>
    </row>
    <row r="186" spans="1:14" x14ac:dyDescent="0.3">
      <c r="A186" s="28" t="s">
        <v>435</v>
      </c>
      <c r="C186" s="538"/>
      <c r="E186" s="698" t="s">
        <v>283</v>
      </c>
      <c r="F186" s="698"/>
      <c r="G186" s="698"/>
      <c r="H186" s="698"/>
      <c r="I186" s="699"/>
      <c r="J186" s="542" t="s">
        <v>148</v>
      </c>
      <c r="K186" s="544">
        <v>29.66</v>
      </c>
      <c r="L186" s="544">
        <v>31.81</v>
      </c>
      <c r="M186" s="544">
        <v>31</v>
      </c>
      <c r="N186" s="32"/>
    </row>
    <row r="187" spans="1:14" ht="6" customHeight="1" x14ac:dyDescent="0.3">
      <c r="C187" s="538"/>
      <c r="I187" s="556"/>
      <c r="J187" s="550"/>
      <c r="K187" s="544"/>
      <c r="L187" s="544"/>
      <c r="M187" s="544"/>
      <c r="N187" s="32"/>
    </row>
    <row r="188" spans="1:14" x14ac:dyDescent="0.3">
      <c r="A188" s="28" t="s">
        <v>437</v>
      </c>
      <c r="C188" s="541" t="s">
        <v>106</v>
      </c>
      <c r="I188" s="556"/>
      <c r="J188" s="542" t="s">
        <v>148</v>
      </c>
      <c r="K188" s="544">
        <v>32.69</v>
      </c>
      <c r="L188" s="544">
        <v>33.43</v>
      </c>
      <c r="M188" s="544">
        <v>32.950000000000003</v>
      </c>
      <c r="N188" s="32"/>
    </row>
    <row r="189" spans="1:14" x14ac:dyDescent="0.3">
      <c r="C189" s="546" t="s">
        <v>107</v>
      </c>
      <c r="I189" s="556"/>
      <c r="J189" s="550"/>
      <c r="K189" s="544"/>
      <c r="L189" s="544"/>
      <c r="M189" s="544"/>
      <c r="N189" s="32"/>
    </row>
    <row r="190" spans="1:14" ht="6" customHeight="1" x14ac:dyDescent="0.3">
      <c r="C190" s="538"/>
      <c r="I190" s="556"/>
      <c r="J190" s="550"/>
      <c r="K190" s="544"/>
      <c r="L190" s="544"/>
      <c r="M190" s="544"/>
      <c r="N190" s="32"/>
    </row>
    <row r="191" spans="1:14" x14ac:dyDescent="0.3">
      <c r="A191" s="28" t="s">
        <v>438</v>
      </c>
      <c r="C191" s="541" t="s">
        <v>251</v>
      </c>
      <c r="I191" s="556"/>
      <c r="J191" s="542" t="s">
        <v>148</v>
      </c>
      <c r="K191" s="544">
        <v>30.83</v>
      </c>
      <c r="L191" s="544">
        <v>31.23</v>
      </c>
      <c r="M191" s="544">
        <v>30.89</v>
      </c>
      <c r="N191" s="32"/>
    </row>
    <row r="192" spans="1:14" x14ac:dyDescent="0.3">
      <c r="C192" s="546" t="s">
        <v>252</v>
      </c>
      <c r="I192" s="556"/>
      <c r="J192" s="550"/>
      <c r="K192" s="544"/>
      <c r="L192" s="544"/>
      <c r="M192" s="544"/>
      <c r="N192" s="32"/>
    </row>
    <row r="193" spans="1:14" ht="6" customHeight="1" x14ac:dyDescent="0.3">
      <c r="C193" s="538"/>
      <c r="I193" s="556"/>
      <c r="J193" s="550"/>
      <c r="K193" s="544"/>
      <c r="L193" s="544"/>
      <c r="M193" s="544"/>
      <c r="N193" s="32"/>
    </row>
    <row r="194" spans="1:14" x14ac:dyDescent="0.3">
      <c r="A194" s="28" t="s">
        <v>439</v>
      </c>
      <c r="C194" s="552" t="s">
        <v>110</v>
      </c>
      <c r="D194" s="549"/>
      <c r="F194" s="548" t="s">
        <v>542</v>
      </c>
      <c r="H194" s="28" t="s">
        <v>284</v>
      </c>
      <c r="I194" s="556"/>
      <c r="J194" s="542" t="s">
        <v>148</v>
      </c>
      <c r="K194" s="544">
        <v>9.89</v>
      </c>
      <c r="L194" s="544">
        <v>9.76</v>
      </c>
      <c r="M194" s="544">
        <v>10.08</v>
      </c>
      <c r="N194" s="32"/>
    </row>
    <row r="195" spans="1:14" x14ac:dyDescent="0.3">
      <c r="A195" s="28" t="s">
        <v>440</v>
      </c>
      <c r="C195" s="546" t="s">
        <v>110</v>
      </c>
      <c r="H195" s="28" t="s">
        <v>285</v>
      </c>
      <c r="I195" s="556"/>
      <c r="J195" s="542" t="s">
        <v>148</v>
      </c>
      <c r="K195" s="544">
        <v>15.96</v>
      </c>
      <c r="L195" s="544">
        <v>16.86</v>
      </c>
      <c r="M195" s="544">
        <v>16.88</v>
      </c>
      <c r="N195" s="32"/>
    </row>
    <row r="196" spans="1:14" ht="6" customHeight="1" x14ac:dyDescent="0.3">
      <c r="C196" s="538"/>
      <c r="I196" s="556"/>
      <c r="J196" s="550"/>
      <c r="K196" s="544"/>
      <c r="L196" s="544"/>
      <c r="M196" s="544"/>
      <c r="N196" s="32"/>
    </row>
    <row r="197" spans="1:14" x14ac:dyDescent="0.3">
      <c r="A197" s="28" t="s">
        <v>442</v>
      </c>
      <c r="C197" s="541" t="s">
        <v>111</v>
      </c>
      <c r="I197" s="556"/>
      <c r="J197" s="542" t="s">
        <v>148</v>
      </c>
      <c r="K197" s="544">
        <v>12.03</v>
      </c>
      <c r="L197" s="544">
        <v>12.19</v>
      </c>
      <c r="M197" s="544">
        <v>11.65</v>
      </c>
      <c r="N197" s="32"/>
    </row>
    <row r="198" spans="1:14" x14ac:dyDescent="0.3">
      <c r="C198" s="546" t="s">
        <v>123</v>
      </c>
      <c r="I198" s="556"/>
      <c r="J198" s="550"/>
      <c r="K198" s="544"/>
      <c r="L198" s="544"/>
      <c r="M198" s="544"/>
      <c r="N198" s="32"/>
    </row>
    <row r="199" spans="1:14" ht="6" customHeight="1" x14ac:dyDescent="0.3">
      <c r="C199" s="538"/>
      <c r="I199" s="556"/>
      <c r="J199" s="550"/>
      <c r="K199" s="544"/>
      <c r="L199" s="544"/>
      <c r="M199" s="544"/>
      <c r="N199" s="32"/>
    </row>
    <row r="200" spans="1:14" x14ac:dyDescent="0.3">
      <c r="A200" s="28" t="s">
        <v>441</v>
      </c>
      <c r="C200" s="541" t="s">
        <v>112</v>
      </c>
      <c r="I200" s="556"/>
      <c r="J200" s="542" t="s">
        <v>148</v>
      </c>
      <c r="K200" s="544">
        <v>11.08</v>
      </c>
      <c r="L200" s="544">
        <v>11.41</v>
      </c>
      <c r="M200" s="544">
        <v>10.85</v>
      </c>
      <c r="N200" s="32"/>
    </row>
    <row r="201" spans="1:14" x14ac:dyDescent="0.3">
      <c r="C201" s="546" t="s">
        <v>257</v>
      </c>
      <c r="I201" s="556"/>
      <c r="J201" s="550"/>
      <c r="K201" s="544"/>
      <c r="L201" s="544"/>
      <c r="M201" s="544"/>
      <c r="N201" s="32"/>
    </row>
    <row r="202" spans="1:14" ht="6" customHeight="1" x14ac:dyDescent="0.3">
      <c r="C202" s="538"/>
      <c r="I202" s="556"/>
      <c r="J202" s="550"/>
      <c r="K202" s="544"/>
      <c r="L202" s="544"/>
      <c r="M202" s="544"/>
      <c r="N202" s="32"/>
    </row>
    <row r="203" spans="1:14" x14ac:dyDescent="0.3">
      <c r="A203" s="28" t="s">
        <v>441</v>
      </c>
      <c r="C203" s="541" t="s">
        <v>560</v>
      </c>
      <c r="I203" s="556"/>
      <c r="J203" s="542" t="s">
        <v>148</v>
      </c>
      <c r="K203" s="544">
        <v>37.44</v>
      </c>
      <c r="L203" s="544">
        <v>38.880000000000003</v>
      </c>
      <c r="M203" s="544">
        <v>37.44</v>
      </c>
      <c r="N203" s="32"/>
    </row>
    <row r="204" spans="1:14" x14ac:dyDescent="0.3">
      <c r="C204" s="546" t="s">
        <v>561</v>
      </c>
      <c r="I204" s="556"/>
      <c r="J204" s="550"/>
      <c r="K204" s="544"/>
      <c r="L204" s="544"/>
      <c r="M204" s="544"/>
      <c r="N204" s="32"/>
    </row>
    <row r="205" spans="1:14" ht="6" customHeight="1" x14ac:dyDescent="0.3">
      <c r="C205" s="538"/>
      <c r="I205" s="556"/>
      <c r="J205" s="550"/>
      <c r="K205" s="544"/>
      <c r="L205" s="544"/>
      <c r="M205" s="544"/>
      <c r="N205" s="32"/>
    </row>
    <row r="206" spans="1:14" x14ac:dyDescent="0.3">
      <c r="A206" s="28" t="s">
        <v>441</v>
      </c>
      <c r="C206" s="541" t="s">
        <v>503</v>
      </c>
      <c r="F206" s="548" t="s">
        <v>542</v>
      </c>
      <c r="H206" s="28" t="s">
        <v>284</v>
      </c>
      <c r="I206" s="556"/>
      <c r="J206" s="542" t="s">
        <v>148</v>
      </c>
      <c r="K206" s="544">
        <v>28.86</v>
      </c>
      <c r="L206" s="544">
        <v>29.78</v>
      </c>
      <c r="M206" s="544">
        <v>27.23</v>
      </c>
      <c r="N206" s="32"/>
    </row>
    <row r="207" spans="1:14" x14ac:dyDescent="0.3">
      <c r="C207" s="546" t="s">
        <v>504</v>
      </c>
      <c r="H207" s="28" t="s">
        <v>562</v>
      </c>
      <c r="I207" s="556"/>
      <c r="J207" s="542" t="s">
        <v>148</v>
      </c>
      <c r="K207" s="544">
        <v>38.159999999999997</v>
      </c>
      <c r="L207" s="544">
        <v>41.27</v>
      </c>
      <c r="M207" s="544">
        <v>38.68</v>
      </c>
      <c r="N207" s="32"/>
    </row>
    <row r="208" spans="1:14" ht="6" customHeight="1" x14ac:dyDescent="0.3">
      <c r="C208" s="538"/>
      <c r="I208" s="556"/>
      <c r="J208" s="550"/>
      <c r="K208" s="544"/>
      <c r="L208" s="544"/>
      <c r="M208" s="544"/>
      <c r="N208" s="32"/>
    </row>
    <row r="209" spans="1:14" x14ac:dyDescent="0.3">
      <c r="A209" s="28" t="s">
        <v>445</v>
      </c>
      <c r="C209" s="700" t="s">
        <v>114</v>
      </c>
      <c r="D209" s="701"/>
      <c r="E209" s="701"/>
      <c r="F209" s="548" t="s">
        <v>542</v>
      </c>
      <c r="H209" s="28" t="s">
        <v>443</v>
      </c>
      <c r="I209" s="556"/>
      <c r="J209" s="542" t="s">
        <v>148</v>
      </c>
      <c r="K209" s="544">
        <v>9.07</v>
      </c>
      <c r="L209" s="544">
        <v>10.26</v>
      </c>
      <c r="M209" s="544">
        <v>10.19</v>
      </c>
      <c r="N209" s="32"/>
    </row>
    <row r="210" spans="1:14" x14ac:dyDescent="0.3">
      <c r="A210" s="28" t="s">
        <v>446</v>
      </c>
      <c r="C210" s="546" t="s">
        <v>260</v>
      </c>
      <c r="H210" s="28" t="s">
        <v>444</v>
      </c>
      <c r="I210" s="556"/>
      <c r="J210" s="542" t="s">
        <v>148</v>
      </c>
      <c r="K210" s="544">
        <v>11.5</v>
      </c>
      <c r="L210" s="544">
        <v>12.12</v>
      </c>
      <c r="M210" s="544">
        <v>10.82</v>
      </c>
      <c r="N210" s="32"/>
    </row>
    <row r="211" spans="1:14" ht="6" customHeight="1" x14ac:dyDescent="0.3">
      <c r="C211" s="538"/>
      <c r="I211" s="556"/>
      <c r="J211" s="550"/>
      <c r="K211" s="544"/>
      <c r="L211" s="544"/>
      <c r="M211" s="544"/>
      <c r="N211" s="32"/>
    </row>
    <row r="212" spans="1:14" x14ac:dyDescent="0.3">
      <c r="A212" s="28" t="s">
        <v>447</v>
      </c>
      <c r="C212" s="541" t="s">
        <v>121</v>
      </c>
      <c r="I212" s="556"/>
      <c r="J212" s="542" t="s">
        <v>148</v>
      </c>
      <c r="K212" s="544">
        <v>25.04</v>
      </c>
      <c r="L212" s="544">
        <v>25.64</v>
      </c>
      <c r="M212" s="544">
        <v>25.73</v>
      </c>
      <c r="N212" s="32"/>
    </row>
    <row r="213" spans="1:14" x14ac:dyDescent="0.3">
      <c r="C213" s="546" t="s">
        <v>303</v>
      </c>
      <c r="I213" s="556"/>
      <c r="J213" s="542"/>
      <c r="K213" s="544"/>
      <c r="L213" s="544"/>
      <c r="M213" s="544"/>
      <c r="N213" s="32"/>
    </row>
    <row r="214" spans="1:14" ht="6" customHeight="1" thickBot="1" x14ac:dyDescent="0.35">
      <c r="C214" s="558"/>
      <c r="D214" s="559"/>
      <c r="E214" s="559"/>
      <c r="F214" s="559"/>
      <c r="G214" s="559"/>
      <c r="H214" s="559"/>
      <c r="I214" s="575"/>
      <c r="J214" s="571"/>
      <c r="K214" s="562"/>
      <c r="L214" s="562"/>
      <c r="M214" s="562"/>
      <c r="N214" s="32"/>
    </row>
    <row r="215" spans="1:14" ht="6" customHeight="1" x14ac:dyDescent="0.3"/>
    <row r="216" spans="1:14" ht="30" customHeight="1" x14ac:dyDescent="0.3">
      <c r="C216" s="696" t="s">
        <v>372</v>
      </c>
      <c r="D216" s="696"/>
      <c r="E216" s="696"/>
      <c r="F216" s="696"/>
      <c r="G216" s="696"/>
      <c r="H216" s="696"/>
      <c r="I216" s="696"/>
      <c r="J216" s="696"/>
      <c r="K216" s="696"/>
      <c r="L216" s="696"/>
      <c r="M216" s="696"/>
    </row>
    <row r="217" spans="1:14" ht="30" customHeight="1" x14ac:dyDescent="0.3">
      <c r="C217" s="697" t="s">
        <v>373</v>
      </c>
      <c r="D217" s="697"/>
      <c r="E217" s="697"/>
      <c r="F217" s="697"/>
      <c r="G217" s="697"/>
      <c r="H217" s="697"/>
      <c r="I217" s="697"/>
      <c r="J217" s="697"/>
      <c r="K217" s="697"/>
      <c r="L217" s="697"/>
      <c r="M217" s="697"/>
    </row>
  </sheetData>
  <mergeCells count="39">
    <mergeCell ref="N5:N6"/>
    <mergeCell ref="C6:H6"/>
    <mergeCell ref="C5:H5"/>
    <mergeCell ref="J5:J6"/>
    <mergeCell ref="K5:K6"/>
    <mergeCell ref="L5:L6"/>
    <mergeCell ref="M5:M6"/>
    <mergeCell ref="C81:H81"/>
    <mergeCell ref="C27:D27"/>
    <mergeCell ref="C45:E45"/>
    <mergeCell ref="C53:E53"/>
    <mergeCell ref="C62:E62"/>
    <mergeCell ref="C72:E72"/>
    <mergeCell ref="C80:H80"/>
    <mergeCell ref="J80:J81"/>
    <mergeCell ref="K80:K81"/>
    <mergeCell ref="L80:L81"/>
    <mergeCell ref="M80:M81"/>
    <mergeCell ref="N80:N81"/>
    <mergeCell ref="C153:E153"/>
    <mergeCell ref="C130:G130"/>
    <mergeCell ref="C133:G133"/>
    <mergeCell ref="C136:E136"/>
    <mergeCell ref="C139:E139"/>
    <mergeCell ref="C150:H150"/>
    <mergeCell ref="K150:K151"/>
    <mergeCell ref="L150:L151"/>
    <mergeCell ref="M150:M151"/>
    <mergeCell ref="N150:N151"/>
    <mergeCell ref="C151:H151"/>
    <mergeCell ref="J150:J151"/>
    <mergeCell ref="C216:M216"/>
    <mergeCell ref="C217:M217"/>
    <mergeCell ref="H156:I157"/>
    <mergeCell ref="C159:D159"/>
    <mergeCell ref="C175:D175"/>
    <mergeCell ref="E184:I185"/>
    <mergeCell ref="E186:I186"/>
    <mergeCell ref="C209:E209"/>
  </mergeCells>
  <printOptions horizontalCentered="1"/>
  <pageMargins left="0.23622047244094491" right="0.23622047244094491" top="0.74803149606299213" bottom="0" header="0.31496062992125984" footer="0.31496062992125984"/>
  <pageSetup paperSize="9" scale="73" fitToWidth="0" fitToHeight="0" orientation="portrait" r:id="rId1"/>
  <rowBreaks count="2" manualBreakCount="2">
    <brk id="75" max="16383" man="1"/>
    <brk id="14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CAF2-F725-4ABD-B398-55C700D902ED}">
  <sheetPr>
    <tabColor rgb="FF00B050"/>
  </sheetPr>
  <dimension ref="B1:K36"/>
  <sheetViews>
    <sheetView showGridLines="0" zoomScaleNormal="100" zoomScaleSheetLayoutView="115" workbookViewId="0">
      <selection activeCell="P18" sqref="P18"/>
    </sheetView>
  </sheetViews>
  <sheetFormatPr defaultColWidth="8.85546875" defaultRowHeight="16.5" x14ac:dyDescent="0.25"/>
  <cols>
    <col min="1" max="1" width="2.28515625" style="576" customWidth="1"/>
    <col min="2" max="2" width="7.28515625" style="576" customWidth="1"/>
    <col min="3" max="3" width="3.140625" style="576" bestFit="1" customWidth="1"/>
    <col min="4" max="4" width="35.140625" style="576" customWidth="1"/>
    <col min="5" max="5" width="17.140625" style="576" customWidth="1"/>
    <col min="6" max="7" width="14.28515625" style="576" customWidth="1"/>
    <col min="8" max="8" width="1.42578125" style="576" customWidth="1"/>
    <col min="9" max="9" width="8.85546875" style="576"/>
    <col min="10" max="10" width="10.28515625" style="576" bestFit="1" customWidth="1"/>
    <col min="11" max="16384" width="8.85546875" style="576"/>
  </cols>
  <sheetData>
    <row r="1" spans="2:11" ht="6" customHeight="1" x14ac:dyDescent="0.25"/>
    <row r="2" spans="2:11" x14ac:dyDescent="0.25">
      <c r="B2" s="577" t="s">
        <v>563</v>
      </c>
      <c r="C2" s="577"/>
    </row>
    <row r="3" spans="2:11" x14ac:dyDescent="0.25">
      <c r="B3" s="578" t="s">
        <v>564</v>
      </c>
      <c r="C3" s="579"/>
    </row>
    <row r="4" spans="2:11" ht="17.25" thickBot="1" x14ac:dyDescent="0.3"/>
    <row r="5" spans="2:11" ht="22.5" customHeight="1" thickBot="1" x14ac:dyDescent="0.3">
      <c r="B5" s="716" t="s">
        <v>565</v>
      </c>
      <c r="C5" s="717"/>
      <c r="D5" s="718"/>
      <c r="E5" s="580">
        <v>2022</v>
      </c>
      <c r="F5" s="580">
        <v>2023</v>
      </c>
      <c r="G5" s="580">
        <v>2024</v>
      </c>
    </row>
    <row r="6" spans="2:11" ht="22.5" customHeight="1" thickBot="1" x14ac:dyDescent="0.3">
      <c r="B6" s="719"/>
      <c r="C6" s="720"/>
      <c r="D6" s="721"/>
      <c r="E6" s="722" t="s">
        <v>566</v>
      </c>
      <c r="F6" s="723"/>
      <c r="G6" s="724"/>
    </row>
    <row r="7" spans="2:11" ht="22.5" customHeight="1" thickBot="1" x14ac:dyDescent="0.3">
      <c r="B7" s="581" t="s">
        <v>511</v>
      </c>
      <c r="C7" s="582"/>
      <c r="D7" s="583"/>
      <c r="E7" s="584">
        <v>32698.1</v>
      </c>
      <c r="F7" s="584">
        <f>SUM(F8:F23)</f>
        <v>33401.800000000003</v>
      </c>
      <c r="G7" s="585">
        <v>34052.1</v>
      </c>
      <c r="H7" s="382">
        <f t="shared" ref="H7" si="0">SUM(H8:H23)</f>
        <v>0</v>
      </c>
    </row>
    <row r="8" spans="2:11" ht="22.5" customHeight="1" x14ac:dyDescent="0.25">
      <c r="B8" s="586" t="s">
        <v>512</v>
      </c>
      <c r="C8" s="587"/>
      <c r="D8" s="588"/>
      <c r="E8" s="589">
        <v>4028.3</v>
      </c>
      <c r="F8" s="589">
        <v>4107.2</v>
      </c>
      <c r="G8" s="590">
        <v>4184.3999999999996</v>
      </c>
    </row>
    <row r="9" spans="2:11" ht="22.5" customHeight="1" x14ac:dyDescent="0.25">
      <c r="B9" s="591" t="s">
        <v>513</v>
      </c>
      <c r="C9" s="592"/>
      <c r="D9" s="593"/>
      <c r="E9" s="303">
        <v>2163.1</v>
      </c>
      <c r="F9" s="303">
        <v>2189.3000000000002</v>
      </c>
      <c r="G9" s="594">
        <v>2217.1</v>
      </c>
    </row>
    <row r="10" spans="2:11" ht="22.5" customHeight="1" x14ac:dyDescent="0.25">
      <c r="B10" s="591" t="s">
        <v>514</v>
      </c>
      <c r="C10" s="592"/>
      <c r="D10" s="593"/>
      <c r="E10" s="303">
        <v>1830.6</v>
      </c>
      <c r="F10" s="303">
        <v>1859.8</v>
      </c>
      <c r="G10" s="594">
        <v>1887.9</v>
      </c>
      <c r="J10" s="595"/>
    </row>
    <row r="11" spans="2:11" ht="22.5" customHeight="1" x14ac:dyDescent="0.25">
      <c r="B11" s="591" t="s">
        <v>515</v>
      </c>
      <c r="C11" s="592"/>
      <c r="D11" s="593"/>
      <c r="E11" s="303">
        <v>1008.6</v>
      </c>
      <c r="F11" s="303">
        <v>1028.3</v>
      </c>
      <c r="G11" s="594">
        <v>1046.7</v>
      </c>
      <c r="J11" s="595"/>
      <c r="K11" s="595"/>
    </row>
    <row r="12" spans="2:11" ht="22.5" customHeight="1" x14ac:dyDescent="0.25">
      <c r="B12" s="591" t="s">
        <v>516</v>
      </c>
      <c r="C12" s="592"/>
      <c r="D12" s="593"/>
      <c r="E12" s="303">
        <v>1207.9000000000001</v>
      </c>
      <c r="F12" s="303">
        <v>1224.9000000000001</v>
      </c>
      <c r="G12" s="594">
        <v>1239.5</v>
      </c>
      <c r="J12" s="595"/>
    </row>
    <row r="13" spans="2:11" ht="22.5" customHeight="1" x14ac:dyDescent="0.25">
      <c r="B13" s="591" t="s">
        <v>517</v>
      </c>
      <c r="C13" s="592"/>
      <c r="D13" s="593"/>
      <c r="E13" s="303">
        <v>1614.3</v>
      </c>
      <c r="F13" s="303">
        <v>1643.2</v>
      </c>
      <c r="G13" s="594">
        <v>1667.7</v>
      </c>
    </row>
    <row r="14" spans="2:11" ht="22.5" customHeight="1" x14ac:dyDescent="0.25">
      <c r="B14" s="591" t="s">
        <v>518</v>
      </c>
      <c r="C14" s="592"/>
      <c r="D14" s="593"/>
      <c r="E14" s="303">
        <v>1740.9</v>
      </c>
      <c r="F14" s="303">
        <v>1772.6</v>
      </c>
      <c r="G14" s="594">
        <v>1800.5</v>
      </c>
    </row>
    <row r="15" spans="2:11" ht="22.5" customHeight="1" x14ac:dyDescent="0.25">
      <c r="B15" s="591" t="s">
        <v>519</v>
      </c>
      <c r="C15" s="592"/>
      <c r="D15" s="593"/>
      <c r="E15" s="303">
        <v>2514.4</v>
      </c>
      <c r="F15" s="303">
        <v>2541.1999999999998</v>
      </c>
      <c r="G15" s="594">
        <v>2569.4</v>
      </c>
    </row>
    <row r="16" spans="2:11" ht="22.5" customHeight="1" x14ac:dyDescent="0.25">
      <c r="B16" s="591" t="s">
        <v>532</v>
      </c>
      <c r="C16" s="592"/>
      <c r="D16" s="593"/>
      <c r="E16" s="303">
        <v>289.8</v>
      </c>
      <c r="F16" s="303">
        <v>293.10000000000002</v>
      </c>
      <c r="G16" s="594">
        <v>296.8</v>
      </c>
    </row>
    <row r="17" spans="2:7" ht="22.5" customHeight="1" x14ac:dyDescent="0.25">
      <c r="B17" s="591" t="s">
        <v>533</v>
      </c>
      <c r="C17" s="592"/>
      <c r="D17" s="593"/>
      <c r="E17" s="303">
        <v>7050.3</v>
      </c>
      <c r="F17" s="303">
        <v>7209.7</v>
      </c>
      <c r="G17" s="594">
        <v>7362.7</v>
      </c>
    </row>
    <row r="18" spans="2:7" ht="22.5" customHeight="1" x14ac:dyDescent="0.25">
      <c r="B18" s="591" t="s">
        <v>534</v>
      </c>
      <c r="C18" s="592"/>
      <c r="D18" s="593"/>
      <c r="E18" s="303">
        <v>1186.5999999999999</v>
      </c>
      <c r="F18" s="303">
        <v>1210</v>
      </c>
      <c r="G18" s="594">
        <v>1231.5</v>
      </c>
    </row>
    <row r="19" spans="2:7" ht="22.5" customHeight="1" x14ac:dyDescent="0.25">
      <c r="B19" s="591" t="s">
        <v>535</v>
      </c>
      <c r="C19" s="592"/>
      <c r="D19" s="593"/>
      <c r="E19" s="303">
        <v>3414.9</v>
      </c>
      <c r="F19" s="303">
        <v>3596.7</v>
      </c>
      <c r="G19" s="594">
        <v>3742</v>
      </c>
    </row>
    <row r="20" spans="2:7" ht="22.5" customHeight="1" x14ac:dyDescent="0.25">
      <c r="B20" s="591" t="s">
        <v>536</v>
      </c>
      <c r="C20" s="592"/>
      <c r="D20" s="593"/>
      <c r="E20" s="303">
        <v>2473.5</v>
      </c>
      <c r="F20" s="303">
        <v>2502.3000000000002</v>
      </c>
      <c r="G20" s="594">
        <v>2517.5</v>
      </c>
    </row>
    <row r="21" spans="2:7" ht="22.5" customHeight="1" x14ac:dyDescent="0.25">
      <c r="B21" s="591" t="s">
        <v>567</v>
      </c>
      <c r="C21" s="592"/>
      <c r="D21" s="593"/>
      <c r="E21" s="303">
        <v>1961.2</v>
      </c>
      <c r="F21" s="303">
        <v>2005.7</v>
      </c>
      <c r="G21" s="594">
        <v>2067.5</v>
      </c>
    </row>
    <row r="22" spans="2:7" ht="22.5" customHeight="1" x14ac:dyDescent="0.25">
      <c r="B22" s="591" t="s">
        <v>568</v>
      </c>
      <c r="C22" s="592"/>
      <c r="D22" s="593"/>
      <c r="E22" s="303">
        <v>96.9</v>
      </c>
      <c r="F22" s="303">
        <v>99</v>
      </c>
      <c r="G22" s="594">
        <v>100.8</v>
      </c>
    </row>
    <row r="23" spans="2:7" ht="22.5" customHeight="1" thickBot="1" x14ac:dyDescent="0.3">
      <c r="B23" s="596" t="s">
        <v>569</v>
      </c>
      <c r="C23" s="597"/>
      <c r="D23" s="598"/>
      <c r="E23" s="599">
        <v>117</v>
      </c>
      <c r="F23" s="599">
        <v>118.8</v>
      </c>
      <c r="G23" s="600">
        <v>120.3</v>
      </c>
    </row>
    <row r="24" spans="2:7" ht="6" customHeight="1" x14ac:dyDescent="0.25"/>
    <row r="25" spans="2:7" s="601" customFormat="1" ht="13.9" customHeight="1" x14ac:dyDescent="0.25">
      <c r="B25" s="601" t="s">
        <v>570</v>
      </c>
      <c r="C25" s="725" t="s">
        <v>571</v>
      </c>
      <c r="D25" s="725"/>
      <c r="E25" s="725"/>
      <c r="F25" s="725"/>
      <c r="G25" s="725"/>
    </row>
    <row r="26" spans="2:7" s="603" customFormat="1" ht="13.9" customHeight="1" x14ac:dyDescent="0.25">
      <c r="B26" s="602"/>
      <c r="C26" s="725"/>
      <c r="D26" s="725"/>
      <c r="E26" s="725"/>
      <c r="F26" s="725"/>
      <c r="G26" s="725"/>
    </row>
    <row r="27" spans="2:7" s="603" customFormat="1" ht="13.9" customHeight="1" x14ac:dyDescent="0.25">
      <c r="B27" s="604" t="s">
        <v>572</v>
      </c>
      <c r="C27" s="726" t="s">
        <v>573</v>
      </c>
      <c r="D27" s="726"/>
      <c r="E27" s="726"/>
      <c r="F27" s="726"/>
      <c r="G27" s="726"/>
    </row>
    <row r="28" spans="2:7" s="603" customFormat="1" ht="13.9" customHeight="1" x14ac:dyDescent="0.25">
      <c r="C28" s="726"/>
      <c r="D28" s="726"/>
      <c r="E28" s="726"/>
      <c r="F28" s="726"/>
      <c r="G28" s="726"/>
    </row>
    <row r="29" spans="2:7" s="603" customFormat="1" ht="13.9" customHeight="1" x14ac:dyDescent="0.25">
      <c r="B29" s="603" t="s">
        <v>574</v>
      </c>
      <c r="C29" s="605"/>
      <c r="D29" s="606"/>
      <c r="E29" s="606"/>
      <c r="F29" s="606"/>
      <c r="G29" s="606"/>
    </row>
    <row r="30" spans="2:7" s="608" customFormat="1" ht="13.9" customHeight="1" x14ac:dyDescent="0.25">
      <c r="B30" s="607" t="s">
        <v>575</v>
      </c>
      <c r="D30" s="609"/>
      <c r="E30" s="609"/>
      <c r="F30" s="609"/>
      <c r="G30" s="609"/>
    </row>
    <row r="31" spans="2:7" s="608" customFormat="1" ht="13.9" customHeight="1" x14ac:dyDescent="0.25">
      <c r="B31" s="604"/>
      <c r="C31" s="606"/>
      <c r="D31" s="609"/>
      <c r="E31" s="609"/>
      <c r="F31" s="609"/>
      <c r="G31" s="609"/>
    </row>
    <row r="32" spans="2:7" s="608" customFormat="1" ht="13.9" customHeight="1" x14ac:dyDescent="0.25">
      <c r="B32" s="610"/>
      <c r="C32" s="604"/>
      <c r="D32" s="727"/>
      <c r="E32" s="727"/>
      <c r="F32" s="727"/>
      <c r="G32" s="727"/>
    </row>
    <row r="33" spans="3:7" s="611" customFormat="1" ht="13.9" customHeight="1" x14ac:dyDescent="0.25">
      <c r="C33" s="604"/>
      <c r="D33" s="728"/>
      <c r="E33" s="728"/>
      <c r="F33" s="728"/>
      <c r="G33" s="728"/>
    </row>
    <row r="34" spans="3:7" s="611" customFormat="1" ht="13.9" customHeight="1" x14ac:dyDescent="0.25">
      <c r="D34" s="728"/>
      <c r="E34" s="728"/>
      <c r="F34" s="728"/>
      <c r="G34" s="728"/>
    </row>
    <row r="35" spans="3:7" s="603" customFormat="1" ht="13.9" customHeight="1" x14ac:dyDescent="0.25"/>
    <row r="36" spans="3:7" s="608" customFormat="1" ht="13.9" customHeight="1" x14ac:dyDescent="0.25"/>
  </sheetData>
  <mergeCells count="6">
    <mergeCell ref="D33:G34"/>
    <mergeCell ref="B5:D6"/>
    <mergeCell ref="E6:G6"/>
    <mergeCell ref="C25:G26"/>
    <mergeCell ref="C27:G28"/>
    <mergeCell ref="D32:G32"/>
  </mergeCells>
  <pageMargins left="0.7" right="0.7" top="0.75" bottom="0.75" header="0.3" footer="0.3"/>
  <pageSetup paperSize="9" scale="9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B1:Q48"/>
  <sheetViews>
    <sheetView showGridLines="0" topLeftCell="A13" zoomScaleNormal="100" zoomScaleSheetLayoutView="100" workbookViewId="0">
      <selection activeCell="D40" sqref="D40:Q42"/>
    </sheetView>
  </sheetViews>
  <sheetFormatPr defaultColWidth="9.140625" defaultRowHeight="16.5" x14ac:dyDescent="0.25"/>
  <cols>
    <col min="1" max="1" width="2.7109375" style="127" customWidth="1"/>
    <col min="2" max="2" width="15.42578125" style="126" bestFit="1" customWidth="1"/>
    <col min="3" max="3" width="7" style="127" bestFit="1" customWidth="1"/>
    <col min="4" max="4" width="14.7109375" style="127" bestFit="1" customWidth="1"/>
    <col min="5" max="5" width="11.85546875" style="127" bestFit="1" customWidth="1"/>
    <col min="6" max="6" width="14.28515625" style="128" customWidth="1"/>
    <col min="7" max="7" width="11.85546875" style="127" bestFit="1" customWidth="1"/>
    <col min="8" max="8" width="12.140625" style="127" bestFit="1" customWidth="1"/>
    <col min="9" max="10" width="11.7109375" style="127" bestFit="1" customWidth="1"/>
    <col min="11" max="12" width="13.28515625" style="127" bestFit="1" customWidth="1"/>
    <col min="13" max="13" width="14.710937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2:17" ht="9" customHeight="1" x14ac:dyDescent="0.25"/>
    <row r="2" spans="2:17" x14ac:dyDescent="0.25">
      <c r="B2" s="126" t="s">
        <v>332</v>
      </c>
    </row>
    <row r="3" spans="2:17" x14ac:dyDescent="0.25">
      <c r="B3" s="129" t="s">
        <v>333</v>
      </c>
    </row>
    <row r="5" spans="2:17" ht="30" customHeight="1" x14ac:dyDescent="0.25">
      <c r="B5" s="644" t="s">
        <v>44</v>
      </c>
      <c r="C5" s="130"/>
      <c r="D5" s="647" t="s">
        <v>19</v>
      </c>
      <c r="E5" s="647"/>
      <c r="F5" s="647"/>
      <c r="G5" s="647" t="s">
        <v>20</v>
      </c>
      <c r="H5" s="647"/>
      <c r="I5" s="647"/>
      <c r="J5" s="647"/>
      <c r="K5" s="647"/>
      <c r="L5" s="647"/>
      <c r="M5" s="647"/>
      <c r="N5" s="647" t="s">
        <v>24</v>
      </c>
      <c r="O5" s="647"/>
      <c r="P5" s="648" t="s">
        <v>30</v>
      </c>
      <c r="Q5" s="648" t="s">
        <v>32</v>
      </c>
    </row>
    <row r="6" spans="2:17" ht="30" customHeight="1" x14ac:dyDescent="0.25">
      <c r="B6" s="645"/>
      <c r="C6" s="131"/>
      <c r="D6" s="650" t="s">
        <v>18</v>
      </c>
      <c r="E6" s="650"/>
      <c r="F6" s="650"/>
      <c r="G6" s="650" t="s">
        <v>21</v>
      </c>
      <c r="H6" s="650"/>
      <c r="I6" s="650"/>
      <c r="J6" s="650"/>
      <c r="K6" s="650"/>
      <c r="L6" s="650"/>
      <c r="M6" s="650"/>
      <c r="N6" s="650" t="s">
        <v>25</v>
      </c>
      <c r="O6" s="650"/>
      <c r="P6" s="649"/>
      <c r="Q6" s="649"/>
    </row>
    <row r="7" spans="2:17" ht="30" customHeight="1" x14ac:dyDescent="0.25">
      <c r="B7" s="645"/>
      <c r="C7" s="131" t="s">
        <v>42</v>
      </c>
      <c r="D7" s="132" t="s">
        <v>0</v>
      </c>
      <c r="E7" s="132" t="s">
        <v>2</v>
      </c>
      <c r="F7" s="133" t="s">
        <v>16</v>
      </c>
      <c r="G7" s="132" t="s">
        <v>4</v>
      </c>
      <c r="H7" s="132" t="s">
        <v>139</v>
      </c>
      <c r="I7" s="132" t="s">
        <v>8</v>
      </c>
      <c r="J7" s="132" t="s">
        <v>10</v>
      </c>
      <c r="K7" s="132" t="s">
        <v>12</v>
      </c>
      <c r="L7" s="132" t="s">
        <v>14</v>
      </c>
      <c r="M7" s="133" t="s">
        <v>22</v>
      </c>
      <c r="N7" s="132" t="s">
        <v>26</v>
      </c>
      <c r="O7" s="132" t="s">
        <v>28</v>
      </c>
      <c r="P7" s="643" t="s">
        <v>31</v>
      </c>
      <c r="Q7" s="643" t="s">
        <v>33</v>
      </c>
    </row>
    <row r="8" spans="2:17" ht="30" customHeight="1" x14ac:dyDescent="0.25">
      <c r="B8" s="645"/>
      <c r="C8" s="134" t="s">
        <v>43</v>
      </c>
      <c r="D8" s="135" t="s">
        <v>1</v>
      </c>
      <c r="E8" s="135" t="s">
        <v>3</v>
      </c>
      <c r="F8" s="136" t="s">
        <v>17</v>
      </c>
      <c r="G8" s="135" t="s">
        <v>5</v>
      </c>
      <c r="H8" s="135" t="s">
        <v>140</v>
      </c>
      <c r="I8" s="135" t="s">
        <v>9</v>
      </c>
      <c r="J8" s="135" t="s">
        <v>11</v>
      </c>
      <c r="K8" s="135" t="s">
        <v>13</v>
      </c>
      <c r="L8" s="135" t="s">
        <v>15</v>
      </c>
      <c r="M8" s="136" t="s">
        <v>23</v>
      </c>
      <c r="N8" s="135" t="s">
        <v>27</v>
      </c>
      <c r="O8" s="135" t="s">
        <v>29</v>
      </c>
      <c r="P8" s="643"/>
      <c r="Q8" s="643"/>
    </row>
    <row r="9" spans="2:17" ht="7.5" customHeight="1" x14ac:dyDescent="0.25">
      <c r="B9" s="645"/>
      <c r="C9" s="137"/>
      <c r="D9" s="138"/>
      <c r="E9" s="138"/>
      <c r="F9" s="139"/>
      <c r="G9" s="138"/>
      <c r="H9" s="138"/>
      <c r="I9" s="138"/>
      <c r="J9" s="138"/>
      <c r="K9" s="138"/>
      <c r="L9" s="138"/>
      <c r="M9" s="139"/>
      <c r="N9" s="138"/>
      <c r="O9" s="138"/>
      <c r="P9" s="139"/>
      <c r="Q9" s="139"/>
    </row>
    <row r="10" spans="2:17" s="143" customFormat="1" ht="13.5" x14ac:dyDescent="0.25">
      <c r="B10" s="645"/>
      <c r="C10" s="140"/>
      <c r="D10" s="141" t="s">
        <v>35</v>
      </c>
      <c r="E10" s="141" t="s">
        <v>35</v>
      </c>
      <c r="F10" s="142" t="s">
        <v>35</v>
      </c>
      <c r="G10" s="141" t="s">
        <v>35</v>
      </c>
      <c r="H10" s="141" t="s">
        <v>35</v>
      </c>
      <c r="I10" s="141" t="s">
        <v>35</v>
      </c>
      <c r="J10" s="141" t="s">
        <v>35</v>
      </c>
      <c r="K10" s="141" t="s">
        <v>35</v>
      </c>
      <c r="L10" s="141" t="s">
        <v>35</v>
      </c>
      <c r="M10" s="142" t="s">
        <v>35</v>
      </c>
      <c r="N10" s="140" t="s">
        <v>34</v>
      </c>
      <c r="O10" s="140" t="s">
        <v>291</v>
      </c>
      <c r="P10" s="140" t="s">
        <v>40</v>
      </c>
      <c r="Q10" s="140" t="s">
        <v>40</v>
      </c>
    </row>
    <row r="11" spans="2:17" s="143" customFormat="1" ht="13.5" x14ac:dyDescent="0.25">
      <c r="B11" s="646"/>
      <c r="C11" s="144"/>
      <c r="D11" s="145" t="s">
        <v>36</v>
      </c>
      <c r="E11" s="145" t="s">
        <v>36</v>
      </c>
      <c r="F11" s="146" t="s">
        <v>36</v>
      </c>
      <c r="G11" s="145" t="s">
        <v>36</v>
      </c>
      <c r="H11" s="145" t="s">
        <v>36</v>
      </c>
      <c r="I11" s="145" t="s">
        <v>36</v>
      </c>
      <c r="J11" s="145" t="s">
        <v>36</v>
      </c>
      <c r="K11" s="145" t="s">
        <v>36</v>
      </c>
      <c r="L11" s="145" t="s">
        <v>36</v>
      </c>
      <c r="M11" s="146" t="s">
        <v>36</v>
      </c>
      <c r="N11" s="145" t="s">
        <v>37</v>
      </c>
      <c r="O11" s="145" t="s">
        <v>39</v>
      </c>
      <c r="P11" s="145" t="s">
        <v>41</v>
      </c>
      <c r="Q11" s="145" t="s">
        <v>41</v>
      </c>
    </row>
    <row r="12" spans="2:17" s="149" customFormat="1" ht="9" customHeight="1" x14ac:dyDescent="0.25">
      <c r="B12" s="147"/>
      <c r="C12" s="148"/>
      <c r="D12" s="148"/>
      <c r="E12" s="148"/>
      <c r="F12" s="147"/>
      <c r="G12" s="148"/>
      <c r="H12" s="148"/>
      <c r="I12" s="148"/>
      <c r="J12" s="148"/>
      <c r="K12" s="148"/>
      <c r="L12" s="148"/>
      <c r="M12" s="147"/>
      <c r="N12" s="148"/>
      <c r="O12" s="148"/>
      <c r="P12" s="147"/>
      <c r="Q12" s="148"/>
    </row>
    <row r="13" spans="2:17" s="155" customFormat="1" x14ac:dyDescent="0.25">
      <c r="B13" s="150" t="s">
        <v>125</v>
      </c>
      <c r="C13" s="131">
        <v>2020</v>
      </c>
      <c r="D13" s="151">
        <v>41378.813999999998</v>
      </c>
      <c r="E13" s="151">
        <v>153290.62211</v>
      </c>
      <c r="F13" s="152">
        <v>194669.43611000001</v>
      </c>
      <c r="G13" s="151">
        <v>512.68811999999991</v>
      </c>
      <c r="H13" s="151" t="s">
        <v>141</v>
      </c>
      <c r="I13" s="151" t="s">
        <v>45</v>
      </c>
      <c r="J13" s="151" t="s">
        <v>45</v>
      </c>
      <c r="K13" s="151">
        <v>14888.421448514246</v>
      </c>
      <c r="L13" s="151">
        <v>179268.32654148576</v>
      </c>
      <c r="M13" s="152">
        <v>194669.43611000001</v>
      </c>
      <c r="N13" s="153">
        <v>5.524892885558752</v>
      </c>
      <c r="O13" s="153">
        <v>15.136692837147265</v>
      </c>
      <c r="P13" s="153">
        <v>21.312065858319386</v>
      </c>
      <c r="Q13" s="154">
        <v>78.951993014373727</v>
      </c>
    </row>
    <row r="14" spans="2:17" s="155" customFormat="1" x14ac:dyDescent="0.25">
      <c r="B14" s="150" t="s">
        <v>126</v>
      </c>
      <c r="C14" s="131">
        <v>2021</v>
      </c>
      <c r="D14" s="151">
        <v>36800.559999999998</v>
      </c>
      <c r="E14" s="151">
        <v>159188.85461000004</v>
      </c>
      <c r="F14" s="152">
        <v>195989.41461000007</v>
      </c>
      <c r="G14" s="151">
        <v>1015.1012600000001</v>
      </c>
      <c r="H14" s="151" t="s">
        <v>141</v>
      </c>
      <c r="I14" s="151" t="s">
        <v>45</v>
      </c>
      <c r="J14" s="151" t="s">
        <v>45</v>
      </c>
      <c r="K14" s="151">
        <v>14951.114390003015</v>
      </c>
      <c r="L14" s="151">
        <v>180023.19895999704</v>
      </c>
      <c r="M14" s="152">
        <v>195989.41461000007</v>
      </c>
      <c r="N14" s="153">
        <v>5.526203397814804</v>
      </c>
      <c r="O14" s="153">
        <v>15.140283281684393</v>
      </c>
      <c r="P14" s="153">
        <v>18.874568330413354</v>
      </c>
      <c r="Q14" s="154">
        <v>81.646064999464201</v>
      </c>
    </row>
    <row r="15" spans="2:17" s="155" customFormat="1" x14ac:dyDescent="0.25">
      <c r="B15" s="150" t="s">
        <v>127</v>
      </c>
      <c r="C15" s="131">
        <v>2022</v>
      </c>
      <c r="D15" s="151">
        <v>35934.084999999999</v>
      </c>
      <c r="E15" s="151">
        <v>208867.47197099993</v>
      </c>
      <c r="F15" s="152">
        <v>244801.55697099993</v>
      </c>
      <c r="G15" s="151">
        <v>926.16485399999988</v>
      </c>
      <c r="H15" s="151" t="s">
        <v>141</v>
      </c>
      <c r="I15" s="151" t="s">
        <v>45</v>
      </c>
      <c r="J15" s="151" t="s">
        <v>45</v>
      </c>
      <c r="K15" s="151">
        <v>24387.53921169999</v>
      </c>
      <c r="L15" s="151">
        <v>219487.85290529992</v>
      </c>
      <c r="M15" s="152">
        <v>244801.55697099993</v>
      </c>
      <c r="N15" s="153">
        <v>6.7125567817487841</v>
      </c>
      <c r="O15" s="153">
        <v>18.390566525339135</v>
      </c>
      <c r="P15" s="153">
        <v>14.734608804959098</v>
      </c>
      <c r="Q15" s="154">
        <v>85.645160898724527</v>
      </c>
    </row>
    <row r="16" spans="2:17" s="149" customFormat="1" x14ac:dyDescent="0.25">
      <c r="B16" s="156" t="s">
        <v>128</v>
      </c>
      <c r="C16" s="157"/>
      <c r="D16" s="151"/>
      <c r="E16" s="151"/>
      <c r="F16" s="152"/>
      <c r="G16" s="151"/>
      <c r="H16" s="151"/>
      <c r="I16" s="151"/>
      <c r="J16" s="151"/>
      <c r="K16" s="151"/>
      <c r="L16" s="151"/>
      <c r="M16" s="152"/>
      <c r="N16" s="153"/>
      <c r="O16" s="153"/>
      <c r="P16" s="153"/>
      <c r="Q16" s="154"/>
    </row>
    <row r="17" spans="2:17" s="149" customFormat="1" ht="9" customHeight="1" x14ac:dyDescent="0.25">
      <c r="B17" s="156"/>
      <c r="C17" s="157"/>
      <c r="D17" s="151"/>
      <c r="E17" s="151"/>
      <c r="F17" s="152"/>
      <c r="G17" s="151"/>
      <c r="H17" s="151"/>
      <c r="I17" s="151"/>
      <c r="J17" s="151"/>
      <c r="K17" s="151"/>
      <c r="L17" s="151"/>
      <c r="M17" s="152"/>
      <c r="N17" s="153"/>
      <c r="O17" s="153"/>
      <c r="P17" s="153"/>
      <c r="Q17" s="154"/>
    </row>
    <row r="18" spans="2:17" x14ac:dyDescent="0.25">
      <c r="B18" s="159" t="s">
        <v>125</v>
      </c>
      <c r="C18" s="131">
        <v>2020</v>
      </c>
      <c r="D18" s="151">
        <v>3916.76</v>
      </c>
      <c r="E18" s="151">
        <v>37785.938679999992</v>
      </c>
      <c r="F18" s="152">
        <v>41702.698679999994</v>
      </c>
      <c r="G18" s="151">
        <v>9.362309999999999</v>
      </c>
      <c r="H18" s="151" t="s">
        <v>141</v>
      </c>
      <c r="I18" s="151" t="s">
        <v>45</v>
      </c>
      <c r="J18" s="151" t="s">
        <v>45</v>
      </c>
      <c r="K18" s="151" t="s">
        <v>45</v>
      </c>
      <c r="L18" s="151">
        <v>41693.336369999997</v>
      </c>
      <c r="M18" s="152">
        <v>41702.698679999994</v>
      </c>
      <c r="N18" s="153">
        <v>1.2849521269587671</v>
      </c>
      <c r="O18" s="153">
        <v>3.5204167861884033</v>
      </c>
      <c r="P18" s="153">
        <v>9.3942110202969129</v>
      </c>
      <c r="Q18" s="154">
        <v>90.62824415075707</v>
      </c>
    </row>
    <row r="19" spans="2:17" x14ac:dyDescent="0.25">
      <c r="B19" s="159" t="s">
        <v>129</v>
      </c>
      <c r="C19" s="131">
        <v>2021</v>
      </c>
      <c r="D19" s="151">
        <v>3502.4569999999999</v>
      </c>
      <c r="E19" s="151">
        <v>29277.29422</v>
      </c>
      <c r="F19" s="152">
        <v>32779.751219999998</v>
      </c>
      <c r="G19" s="151">
        <v>28.093259999999997</v>
      </c>
      <c r="H19" s="151" t="s">
        <v>141</v>
      </c>
      <c r="I19" s="151" t="s">
        <v>45</v>
      </c>
      <c r="J19" s="151" t="s">
        <v>45</v>
      </c>
      <c r="K19" s="151" t="s">
        <v>45</v>
      </c>
      <c r="L19" s="151">
        <v>32751.657959999997</v>
      </c>
      <c r="M19" s="152">
        <v>32779.751219999998</v>
      </c>
      <c r="N19" s="153">
        <v>1.0053833314162948</v>
      </c>
      <c r="O19" s="153">
        <v>2.7544748805925887</v>
      </c>
      <c r="P19" s="153">
        <v>10.693983810766447</v>
      </c>
      <c r="Q19" s="154">
        <v>89.391792793380773</v>
      </c>
    </row>
    <row r="20" spans="2:17" x14ac:dyDescent="0.25">
      <c r="B20" s="159" t="s">
        <v>130</v>
      </c>
      <c r="C20" s="131">
        <v>2022</v>
      </c>
      <c r="D20" s="151">
        <v>4095.58</v>
      </c>
      <c r="E20" s="151">
        <v>43206.015770000005</v>
      </c>
      <c r="F20" s="152">
        <v>47301.595770000007</v>
      </c>
      <c r="G20" s="151">
        <v>67.302899999999994</v>
      </c>
      <c r="H20" s="151" t="s">
        <v>141</v>
      </c>
      <c r="I20" s="151" t="s">
        <v>45</v>
      </c>
      <c r="J20" s="151" t="s">
        <v>45</v>
      </c>
      <c r="K20" s="151" t="s">
        <v>45</v>
      </c>
      <c r="L20" s="151">
        <v>47234.292870000005</v>
      </c>
      <c r="M20" s="152">
        <v>47301.595770000007</v>
      </c>
      <c r="N20" s="153">
        <v>1.4445577226199691</v>
      </c>
      <c r="O20" s="153">
        <v>3.9576923907396413</v>
      </c>
      <c r="P20" s="153">
        <v>8.6707765717420795</v>
      </c>
      <c r="Q20" s="154">
        <v>91.471710794767745</v>
      </c>
    </row>
    <row r="21" spans="2:17" x14ac:dyDescent="0.25">
      <c r="B21" s="161" t="s">
        <v>131</v>
      </c>
      <c r="C21" s="157"/>
      <c r="D21" s="151"/>
      <c r="E21" s="151"/>
      <c r="F21" s="152"/>
      <c r="G21" s="151"/>
      <c r="H21" s="151"/>
      <c r="I21" s="151"/>
      <c r="J21" s="151"/>
      <c r="K21" s="151"/>
      <c r="L21" s="151"/>
      <c r="M21" s="152"/>
      <c r="N21" s="153"/>
      <c r="O21" s="153"/>
      <c r="P21" s="153"/>
      <c r="Q21" s="154"/>
    </row>
    <row r="22" spans="2:17" ht="9" customHeight="1" x14ac:dyDescent="0.25">
      <c r="B22" s="161"/>
      <c r="C22" s="157"/>
      <c r="D22" s="151"/>
      <c r="E22" s="151"/>
      <c r="F22" s="152"/>
      <c r="G22" s="151"/>
      <c r="H22" s="151"/>
      <c r="I22" s="151"/>
      <c r="J22" s="151"/>
      <c r="K22" s="151"/>
      <c r="L22" s="151"/>
      <c r="M22" s="152"/>
      <c r="N22" s="153"/>
      <c r="O22" s="153"/>
      <c r="P22" s="153"/>
      <c r="Q22" s="154"/>
    </row>
    <row r="23" spans="2:17" x14ac:dyDescent="0.25">
      <c r="B23" s="159" t="s">
        <v>290</v>
      </c>
      <c r="C23" s="131">
        <v>2020</v>
      </c>
      <c r="D23" s="151">
        <v>220586.3517</v>
      </c>
      <c r="E23" s="151">
        <v>13439.26612</v>
      </c>
      <c r="F23" s="152">
        <v>234025.61781999998</v>
      </c>
      <c r="G23" s="151">
        <v>1589.4731199999999</v>
      </c>
      <c r="H23" s="151" t="s">
        <v>141</v>
      </c>
      <c r="I23" s="151" t="s">
        <v>45</v>
      </c>
      <c r="J23" s="151" t="s">
        <v>45</v>
      </c>
      <c r="K23" s="151">
        <v>5056.3501306921926</v>
      </c>
      <c r="L23" s="151">
        <v>227379.79456930779</v>
      </c>
      <c r="M23" s="152">
        <v>234025.61781999998</v>
      </c>
      <c r="N23" s="153">
        <v>19.199030716520756</v>
      </c>
      <c r="O23" s="153">
        <v>52.600084154851388</v>
      </c>
      <c r="P23" s="153">
        <v>94.901914667663149</v>
      </c>
      <c r="Q23" s="154">
        <v>5.7819174971025937</v>
      </c>
    </row>
    <row r="24" spans="2:17" x14ac:dyDescent="0.25">
      <c r="B24" s="161" t="s">
        <v>132</v>
      </c>
      <c r="C24" s="131">
        <v>2021</v>
      </c>
      <c r="D24" s="151">
        <v>197371.58499999999</v>
      </c>
      <c r="E24" s="151">
        <v>14939.382760000002</v>
      </c>
      <c r="F24" s="152">
        <v>212310.96776000003</v>
      </c>
      <c r="G24" s="151">
        <v>1054.36232</v>
      </c>
      <c r="H24" s="151" t="s">
        <v>141</v>
      </c>
      <c r="I24" s="151" t="s">
        <v>45</v>
      </c>
      <c r="J24" s="151" t="s">
        <v>45</v>
      </c>
      <c r="K24" s="151">
        <v>4595.6164257706914</v>
      </c>
      <c r="L24" s="151">
        <v>206660.98901422933</v>
      </c>
      <c r="M24" s="152">
        <v>212310.96776000003</v>
      </c>
      <c r="N24" s="153">
        <v>17.380570587703939</v>
      </c>
      <c r="O24" s="153">
        <v>47.618001610147779</v>
      </c>
      <c r="P24" s="153">
        <v>93.427414773099926</v>
      </c>
      <c r="Q24" s="154">
        <v>7.071676044819819</v>
      </c>
    </row>
    <row r="25" spans="2:17" x14ac:dyDescent="0.25">
      <c r="B25" s="159"/>
      <c r="C25" s="131">
        <v>2022</v>
      </c>
      <c r="D25" s="151">
        <v>181853.231</v>
      </c>
      <c r="E25" s="151">
        <v>33516.788811792001</v>
      </c>
      <c r="F25" s="152">
        <v>215370.01981179198</v>
      </c>
      <c r="G25" s="151">
        <v>470.33684799999997</v>
      </c>
      <c r="H25" s="151" t="s">
        <v>141</v>
      </c>
      <c r="I25" s="151" t="s">
        <v>45</v>
      </c>
      <c r="J25" s="151" t="s">
        <v>45</v>
      </c>
      <c r="K25" s="151">
        <v>4674.8669035194189</v>
      </c>
      <c r="L25" s="151">
        <v>210224.81606027257</v>
      </c>
      <c r="M25" s="152">
        <v>215370.01981179198</v>
      </c>
      <c r="N25" s="153">
        <v>17.614430201300088</v>
      </c>
      <c r="O25" s="153">
        <v>48.258712880274217</v>
      </c>
      <c r="P25" s="153">
        <v>84.62238217012171</v>
      </c>
      <c r="Q25" s="154">
        <v>15.596481274213501</v>
      </c>
    </row>
    <row r="26" spans="2:17" ht="9" customHeight="1" x14ac:dyDescent="0.25">
      <c r="B26" s="159"/>
      <c r="C26" s="157"/>
      <c r="D26" s="151"/>
      <c r="E26" s="151"/>
      <c r="F26" s="152"/>
      <c r="G26" s="151"/>
      <c r="H26" s="151"/>
      <c r="I26" s="151"/>
      <c r="J26" s="151"/>
      <c r="K26" s="151"/>
      <c r="L26" s="151"/>
      <c r="M26" s="152"/>
      <c r="N26" s="153"/>
      <c r="O26" s="153"/>
      <c r="P26" s="153"/>
      <c r="Q26" s="154"/>
    </row>
    <row r="27" spans="2:17" x14ac:dyDescent="0.25">
      <c r="B27" s="159" t="s">
        <v>292</v>
      </c>
      <c r="C27" s="131">
        <v>2020</v>
      </c>
      <c r="D27" s="151">
        <v>1628609.3330000001</v>
      </c>
      <c r="E27" s="151">
        <v>68243.939430000013</v>
      </c>
      <c r="F27" s="152">
        <v>1696853.2724300001</v>
      </c>
      <c r="G27" s="151">
        <v>95107.327170000004</v>
      </c>
      <c r="H27" s="151" t="s">
        <v>141</v>
      </c>
      <c r="I27" s="151" t="s">
        <v>45</v>
      </c>
      <c r="J27" s="151" t="s">
        <v>45</v>
      </c>
      <c r="K27" s="151">
        <v>85751.579820375104</v>
      </c>
      <c r="L27" s="151">
        <v>1515994.365439625</v>
      </c>
      <c r="M27" s="152">
        <v>1696853.2724300001</v>
      </c>
      <c r="N27" s="153">
        <v>46.72161918255123</v>
      </c>
      <c r="O27" s="153">
        <v>128.00443611657872</v>
      </c>
      <c r="P27" s="153">
        <v>101.67713162124718</v>
      </c>
      <c r="Q27" s="154">
        <v>4.2605969836822313</v>
      </c>
    </row>
    <row r="28" spans="2:17" x14ac:dyDescent="0.25">
      <c r="B28" s="161" t="s">
        <v>293</v>
      </c>
      <c r="C28" s="131">
        <v>2021</v>
      </c>
      <c r="D28" s="151">
        <v>1583219.4990000001</v>
      </c>
      <c r="E28" s="151">
        <v>96183.459489999994</v>
      </c>
      <c r="F28" s="152">
        <v>1679402.9584900001</v>
      </c>
      <c r="G28" s="151">
        <v>99583.406709999996</v>
      </c>
      <c r="H28" s="151" t="s">
        <v>141</v>
      </c>
      <c r="I28" s="151" t="s">
        <v>45</v>
      </c>
      <c r="J28" s="151" t="s">
        <v>45</v>
      </c>
      <c r="K28" s="151">
        <v>84577.721452737416</v>
      </c>
      <c r="L28" s="151">
        <v>1495241.8303272626</v>
      </c>
      <c r="M28" s="152">
        <v>1679402.9584900001</v>
      </c>
      <c r="N28" s="153">
        <v>45.899698100273561</v>
      </c>
      <c r="O28" s="153">
        <v>125.75259753499606</v>
      </c>
      <c r="P28" s="153">
        <v>100.21521111168484</v>
      </c>
      <c r="Q28" s="154">
        <v>6.0882560531441099</v>
      </c>
    </row>
    <row r="29" spans="2:17" x14ac:dyDescent="0.25">
      <c r="B29" s="161" t="s">
        <v>294</v>
      </c>
      <c r="C29" s="131">
        <v>2022</v>
      </c>
      <c r="D29" s="151">
        <v>1543425.324</v>
      </c>
      <c r="E29" s="151">
        <v>176135.52304425999</v>
      </c>
      <c r="F29" s="152">
        <v>1719560.84704426</v>
      </c>
      <c r="G29" s="151">
        <v>64655.738777259998</v>
      </c>
      <c r="H29" s="151" t="s">
        <v>141</v>
      </c>
      <c r="I29" s="151" t="s">
        <v>45</v>
      </c>
      <c r="J29" s="151" t="s">
        <v>45</v>
      </c>
      <c r="K29" s="151">
        <v>88597.525660455954</v>
      </c>
      <c r="L29" s="151">
        <v>1566307.582606544</v>
      </c>
      <c r="M29" s="152">
        <v>1719560.84704426</v>
      </c>
      <c r="N29" s="153">
        <v>47.902097755115562</v>
      </c>
      <c r="O29" s="153">
        <v>131.23862398661797</v>
      </c>
      <c r="P29" s="153">
        <v>93.263675137014928</v>
      </c>
      <c r="Q29" s="154">
        <v>10.643240036204091</v>
      </c>
    </row>
    <row r="30" spans="2:17" ht="9" customHeight="1" x14ac:dyDescent="0.25">
      <c r="B30" s="159"/>
      <c r="C30" s="157"/>
      <c r="D30" s="151"/>
      <c r="E30" s="151"/>
      <c r="F30" s="152"/>
      <c r="G30" s="151"/>
      <c r="H30" s="151"/>
      <c r="I30" s="151"/>
      <c r="J30" s="151"/>
      <c r="K30" s="151"/>
      <c r="L30" s="151"/>
      <c r="M30" s="152"/>
      <c r="N30" s="153"/>
      <c r="O30" s="153"/>
      <c r="P30" s="153"/>
      <c r="Q30" s="154"/>
    </row>
    <row r="31" spans="2:17" x14ac:dyDescent="0.25">
      <c r="B31" s="159" t="s">
        <v>134</v>
      </c>
      <c r="C31" s="131">
        <v>2020</v>
      </c>
      <c r="D31" s="151">
        <v>795461.38679999998</v>
      </c>
      <c r="E31" s="151">
        <v>25.884</v>
      </c>
      <c r="F31" s="152">
        <v>795487.27079999994</v>
      </c>
      <c r="G31" s="151">
        <v>98020.285679999986</v>
      </c>
      <c r="H31" s="151" t="s">
        <v>45</v>
      </c>
      <c r="I31" s="151" t="s">
        <v>45</v>
      </c>
      <c r="J31" s="151" t="s">
        <v>45</v>
      </c>
      <c r="K31" s="151">
        <v>52460.54525275281</v>
      </c>
      <c r="L31" s="151">
        <v>645006.43986724713</v>
      </c>
      <c r="M31" s="152">
        <v>795487.27079999994</v>
      </c>
      <c r="N31" s="153">
        <v>19.878533813040626</v>
      </c>
      <c r="O31" s="153">
        <v>54.461736474083907</v>
      </c>
      <c r="P31" s="153">
        <v>114.05004161783228</v>
      </c>
      <c r="Q31" s="176">
        <v>3.7111434020847063E-3</v>
      </c>
    </row>
    <row r="32" spans="2:17" x14ac:dyDescent="0.25">
      <c r="B32" s="159" t="s">
        <v>133</v>
      </c>
      <c r="C32" s="131">
        <v>2021</v>
      </c>
      <c r="D32" s="151">
        <v>839699.75760000001</v>
      </c>
      <c r="E32" s="151" t="s">
        <v>45</v>
      </c>
      <c r="F32" s="152">
        <v>839699.75760000001</v>
      </c>
      <c r="G32" s="151">
        <v>105382.31820000001</v>
      </c>
      <c r="H32" s="151" t="s">
        <v>45</v>
      </c>
      <c r="I32" s="151" t="s">
        <v>45</v>
      </c>
      <c r="J32" s="151" t="s">
        <v>45</v>
      </c>
      <c r="K32" s="151">
        <v>55232.282074113369</v>
      </c>
      <c r="L32" s="151">
        <v>679085.15732588666</v>
      </c>
      <c r="M32" s="152">
        <v>839699.75760000001</v>
      </c>
      <c r="N32" s="153">
        <v>20.84599499120009</v>
      </c>
      <c r="O32" s="153">
        <v>57.112315044383806</v>
      </c>
      <c r="P32" s="153">
        <v>114.3510575325715</v>
      </c>
      <c r="Q32" s="154" t="s">
        <v>45</v>
      </c>
    </row>
    <row r="33" spans="2:17" x14ac:dyDescent="0.25">
      <c r="B33" s="161" t="s">
        <v>135</v>
      </c>
      <c r="C33" s="131">
        <v>2022</v>
      </c>
      <c r="D33" s="151">
        <v>869392.06244999997</v>
      </c>
      <c r="E33" s="151">
        <v>102.20975999999999</v>
      </c>
      <c r="F33" s="152">
        <v>869494.27220999997</v>
      </c>
      <c r="G33" s="151">
        <v>71192.732040000003</v>
      </c>
      <c r="H33" s="151" t="s">
        <v>45</v>
      </c>
      <c r="I33" s="151" t="s">
        <v>45</v>
      </c>
      <c r="J33" s="151" t="s">
        <v>45</v>
      </c>
      <c r="K33" s="151">
        <v>60044.898134103307</v>
      </c>
      <c r="L33" s="151">
        <v>738256.64203589666</v>
      </c>
      <c r="M33" s="152">
        <v>869494.27220999997</v>
      </c>
      <c r="N33" s="153">
        <v>22.577967589428642</v>
      </c>
      <c r="O33" s="153">
        <v>61.857445450489429</v>
      </c>
      <c r="P33" s="153">
        <v>108.9052217367464</v>
      </c>
      <c r="Q33" s="177">
        <v>1.2803402581214389E-2</v>
      </c>
    </row>
    <row r="34" spans="2:17" x14ac:dyDescent="0.25">
      <c r="B34" s="161" t="s">
        <v>136</v>
      </c>
      <c r="C34" s="157"/>
      <c r="D34" s="151"/>
      <c r="E34" s="151"/>
      <c r="F34" s="152"/>
      <c r="G34" s="151"/>
      <c r="H34" s="151"/>
      <c r="I34" s="151"/>
      <c r="J34" s="151"/>
      <c r="K34" s="151"/>
      <c r="L34" s="151"/>
      <c r="M34" s="152"/>
      <c r="N34" s="153"/>
      <c r="O34" s="153"/>
      <c r="P34" s="153"/>
      <c r="Q34" s="154"/>
    </row>
    <row r="35" spans="2:17" ht="9" customHeight="1" x14ac:dyDescent="0.25">
      <c r="B35" s="161"/>
      <c r="C35" s="157"/>
      <c r="D35" s="151"/>
      <c r="E35" s="151"/>
      <c r="F35" s="152"/>
      <c r="G35" s="151"/>
      <c r="H35" s="151"/>
      <c r="I35" s="151"/>
      <c r="J35" s="151"/>
      <c r="K35" s="151"/>
      <c r="L35" s="151"/>
      <c r="M35" s="152"/>
      <c r="N35" s="153"/>
      <c r="O35" s="153"/>
      <c r="P35" s="153"/>
      <c r="Q35" s="154"/>
    </row>
    <row r="36" spans="2:17" x14ac:dyDescent="0.25">
      <c r="B36" s="159" t="s">
        <v>137</v>
      </c>
      <c r="C36" s="131">
        <v>2020</v>
      </c>
      <c r="D36" s="151">
        <v>41778</v>
      </c>
      <c r="E36" s="151">
        <v>35607.500169999999</v>
      </c>
      <c r="F36" s="152">
        <v>77385.500169999999</v>
      </c>
      <c r="G36" s="151">
        <v>12296.769960000003</v>
      </c>
      <c r="H36" s="151" t="s">
        <v>141</v>
      </c>
      <c r="I36" s="151" t="s">
        <v>45</v>
      </c>
      <c r="J36" s="151" t="s">
        <v>45</v>
      </c>
      <c r="K36" s="151" t="s">
        <v>45</v>
      </c>
      <c r="L36" s="151">
        <v>65088.730209999994</v>
      </c>
      <c r="M36" s="152">
        <v>77385.500169999999</v>
      </c>
      <c r="N36" s="153">
        <v>2.005977683871905</v>
      </c>
      <c r="O36" s="153">
        <v>5.4958292708819316</v>
      </c>
      <c r="P36" s="153">
        <v>64.186226809478271</v>
      </c>
      <c r="Q36" s="154">
        <v>54.706091292789417</v>
      </c>
    </row>
    <row r="37" spans="2:17" x14ac:dyDescent="0.25">
      <c r="B37" s="161" t="s">
        <v>138</v>
      </c>
      <c r="C37" s="131">
        <v>2021</v>
      </c>
      <c r="D37" s="151">
        <v>38729</v>
      </c>
      <c r="E37" s="151">
        <v>42995.036780000002</v>
      </c>
      <c r="F37" s="152">
        <v>81724.036779999995</v>
      </c>
      <c r="G37" s="151">
        <v>13372.841519999998</v>
      </c>
      <c r="H37" s="151" t="s">
        <v>141</v>
      </c>
      <c r="I37" s="151" t="s">
        <v>45</v>
      </c>
      <c r="J37" s="151" t="s">
        <v>45</v>
      </c>
      <c r="K37" s="151" t="s">
        <v>45</v>
      </c>
      <c r="L37" s="151">
        <v>68351.195259999993</v>
      </c>
      <c r="M37" s="152">
        <v>81724.036779999995</v>
      </c>
      <c r="N37" s="153">
        <v>2.098188509440102</v>
      </c>
      <c r="O37" s="153">
        <v>5.7484616696989095</v>
      </c>
      <c r="P37" s="153">
        <v>56.661774315254313</v>
      </c>
      <c r="Q37" s="154">
        <v>62.903123517375057</v>
      </c>
    </row>
    <row r="38" spans="2:17" x14ac:dyDescent="0.25">
      <c r="B38" s="159"/>
      <c r="C38" s="131">
        <v>2022</v>
      </c>
      <c r="D38" s="151">
        <v>38951</v>
      </c>
      <c r="E38" s="151">
        <v>43194.837965999999</v>
      </c>
      <c r="F38" s="152">
        <v>82145.837965999992</v>
      </c>
      <c r="G38" s="151">
        <v>14200.318566</v>
      </c>
      <c r="H38" s="151" t="s">
        <v>141</v>
      </c>
      <c r="I38" s="151" t="s">
        <v>45</v>
      </c>
      <c r="J38" s="151" t="s">
        <v>45</v>
      </c>
      <c r="K38" s="151" t="s">
        <v>45</v>
      </c>
      <c r="L38" s="151">
        <v>67945.51939999999</v>
      </c>
      <c r="M38" s="152">
        <v>82145.837965999992</v>
      </c>
      <c r="N38" s="153">
        <v>2.077965368018325</v>
      </c>
      <c r="O38" s="153">
        <v>5.6930558027899316</v>
      </c>
      <c r="P38" s="153">
        <v>57.326811751475113</v>
      </c>
      <c r="Q38" s="154">
        <v>63.572754093921915</v>
      </c>
    </row>
    <row r="39" spans="2:17" s="89" customFormat="1" ht="9" customHeight="1" x14ac:dyDescent="0.25">
      <c r="B39" s="88"/>
      <c r="C39" s="85"/>
      <c r="D39" s="86"/>
      <c r="E39" s="86"/>
      <c r="F39" s="93"/>
      <c r="G39" s="86"/>
      <c r="H39" s="86"/>
      <c r="I39" s="86"/>
      <c r="J39" s="86"/>
      <c r="K39" s="86"/>
      <c r="L39" s="86"/>
      <c r="M39" s="93"/>
      <c r="N39" s="86"/>
      <c r="O39" s="86"/>
      <c r="P39" s="86"/>
      <c r="Q39" s="86"/>
    </row>
    <row r="40" spans="2:17" s="89" customFormat="1" x14ac:dyDescent="0.25">
      <c r="B40" s="88" t="s">
        <v>295</v>
      </c>
      <c r="C40" s="78">
        <v>2020</v>
      </c>
      <c r="D40" s="79">
        <v>74160.859599999996</v>
      </c>
      <c r="E40" s="79">
        <v>0.14499999999999999</v>
      </c>
      <c r="F40" s="80">
        <v>74161.0046</v>
      </c>
      <c r="G40" s="79">
        <v>14929.554</v>
      </c>
      <c r="H40" s="151" t="s">
        <v>141</v>
      </c>
      <c r="I40" s="151" t="s">
        <v>45</v>
      </c>
      <c r="J40" s="151" t="s">
        <v>45</v>
      </c>
      <c r="K40" s="79">
        <v>3198.4983324</v>
      </c>
      <c r="L40" s="79">
        <v>56032.952267599998</v>
      </c>
      <c r="M40" s="80">
        <v>74161.0046</v>
      </c>
      <c r="N40" s="81">
        <v>1.7268865354665714</v>
      </c>
      <c r="O40" s="81">
        <v>4.7311959875796479</v>
      </c>
      <c r="P40" s="81">
        <v>125.20520576276415</v>
      </c>
      <c r="Q40" s="178">
        <v>2.448023786876494E-4</v>
      </c>
    </row>
    <row r="41" spans="2:17" s="89" customFormat="1" x14ac:dyDescent="0.25">
      <c r="B41" s="90" t="s">
        <v>296</v>
      </c>
      <c r="C41" s="78">
        <v>2021</v>
      </c>
      <c r="D41" s="79">
        <v>69762.217000000004</v>
      </c>
      <c r="E41" s="79">
        <v>10.12204</v>
      </c>
      <c r="F41" s="80">
        <v>69772.339040000006</v>
      </c>
      <c r="G41" s="79">
        <v>16360.526400000001</v>
      </c>
      <c r="H41" s="151" t="s">
        <v>141</v>
      </c>
      <c r="I41" s="151" t="s">
        <v>45</v>
      </c>
      <c r="J41" s="151" t="s">
        <v>45</v>
      </c>
      <c r="K41" s="79">
        <v>2884.2378825600003</v>
      </c>
      <c r="L41" s="79">
        <v>50527.574757440001</v>
      </c>
      <c r="M41" s="80">
        <v>69772.339040000006</v>
      </c>
      <c r="N41" s="81">
        <v>1.5510537359685137</v>
      </c>
      <c r="O41" s="81">
        <v>4.2494622903246944</v>
      </c>
      <c r="P41" s="81">
        <v>130.61196306929907</v>
      </c>
      <c r="Q41" s="178">
        <v>1.8950938939712419E-2</v>
      </c>
    </row>
    <row r="42" spans="2:17" s="89" customFormat="1" x14ac:dyDescent="0.25">
      <c r="B42" s="88"/>
      <c r="C42" s="78">
        <v>2022</v>
      </c>
      <c r="D42" s="79">
        <v>68015.832999999999</v>
      </c>
      <c r="E42" s="79">
        <v>109.172</v>
      </c>
      <c r="F42" s="80">
        <v>68125.005000000005</v>
      </c>
      <c r="G42" s="79">
        <v>15841.9419</v>
      </c>
      <c r="H42" s="151" t="s">
        <v>141</v>
      </c>
      <c r="I42" s="151" t="s">
        <v>45</v>
      </c>
      <c r="J42" s="151" t="s">
        <v>45</v>
      </c>
      <c r="K42" s="79">
        <v>2823.2854074000002</v>
      </c>
      <c r="L42" s="79">
        <v>49459.777692600008</v>
      </c>
      <c r="M42" s="80">
        <v>68125.005000000005</v>
      </c>
      <c r="N42" s="81">
        <v>1.5126193171040523</v>
      </c>
      <c r="O42" s="81">
        <v>4.1441625126138417</v>
      </c>
      <c r="P42" s="81">
        <v>130.09152288936949</v>
      </c>
      <c r="Q42" s="178">
        <v>0.208809494943306</v>
      </c>
    </row>
    <row r="43" spans="2:17" ht="9" customHeight="1" x14ac:dyDescent="0.25">
      <c r="B43" s="164"/>
      <c r="C43" s="165"/>
      <c r="D43" s="166"/>
      <c r="E43" s="166"/>
      <c r="F43" s="167"/>
      <c r="G43" s="166"/>
      <c r="H43" s="166"/>
      <c r="I43" s="166"/>
      <c r="J43" s="166"/>
      <c r="K43" s="166"/>
      <c r="L43" s="166"/>
      <c r="M43" s="167"/>
      <c r="N43" s="166"/>
      <c r="O43" s="166"/>
      <c r="P43" s="166"/>
      <c r="Q43" s="166"/>
    </row>
    <row r="44" spans="2:17" ht="9" customHeight="1" x14ac:dyDescent="0.25">
      <c r="B44" s="168"/>
      <c r="C44" s="169"/>
      <c r="D44" s="170"/>
      <c r="E44" s="170"/>
      <c r="F44" s="171"/>
      <c r="G44" s="170"/>
      <c r="H44" s="170"/>
      <c r="I44" s="170"/>
      <c r="J44" s="170"/>
      <c r="K44" s="170"/>
      <c r="L44" s="170"/>
      <c r="M44" s="171"/>
      <c r="N44" s="170"/>
      <c r="O44" s="170"/>
      <c r="P44" s="170"/>
      <c r="Q44" s="170"/>
    </row>
    <row r="45" spans="2:17" s="179" customFormat="1" ht="30" customHeight="1" x14ac:dyDescent="0.25">
      <c r="B45" s="729" t="s">
        <v>309</v>
      </c>
      <c r="C45" s="729"/>
      <c r="D45" s="729"/>
      <c r="E45" s="729"/>
      <c r="F45" s="729"/>
      <c r="G45" s="729"/>
      <c r="H45" s="729"/>
      <c r="I45" s="729"/>
      <c r="J45" s="729"/>
      <c r="K45" s="729"/>
      <c r="L45" s="729"/>
      <c r="M45" s="729"/>
      <c r="N45" s="729"/>
      <c r="O45" s="729"/>
      <c r="P45" s="729"/>
      <c r="Q45" s="729"/>
    </row>
    <row r="46" spans="2:17" s="179" customFormat="1" ht="13.5" x14ac:dyDescent="0.25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s="179" customFormat="1" ht="13.5" x14ac:dyDescent="0.25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s="179" customFormat="1" ht="13.5" x14ac:dyDescent="0.25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</sheetData>
  <mergeCells count="12">
    <mergeCell ref="B45:Q45"/>
    <mergeCell ref="Q7:Q8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Q117"/>
  <sheetViews>
    <sheetView showGridLines="0" topLeftCell="A100" zoomScaleNormal="100" zoomScaleSheetLayoutView="85" workbookViewId="0">
      <selection activeCell="P125" sqref="P125"/>
    </sheetView>
  </sheetViews>
  <sheetFormatPr defaultColWidth="9.140625" defaultRowHeight="16.5" x14ac:dyDescent="0.25"/>
  <cols>
    <col min="1" max="1" width="2.7109375" style="1" customWidth="1"/>
    <col min="2" max="2" width="15.42578125" style="8" bestFit="1" customWidth="1"/>
    <col min="3" max="3" width="7" style="1" bestFit="1" customWidth="1"/>
    <col min="4" max="4" width="14.5703125" style="1" bestFit="1" customWidth="1"/>
    <col min="5" max="5" width="11.7109375" style="1" bestFit="1" customWidth="1"/>
    <col min="6" max="6" width="14.28515625" style="11" customWidth="1"/>
    <col min="7" max="10" width="11.7109375" style="1" bestFit="1" customWidth="1"/>
    <col min="11" max="11" width="13.140625" style="1" bestFit="1" customWidth="1"/>
    <col min="12" max="12" width="11.7109375" style="1" bestFit="1" customWidth="1"/>
    <col min="13" max="13" width="14.5703125" style="11" bestFit="1" customWidth="1"/>
    <col min="14" max="15" width="13.7109375" style="1" customWidth="1"/>
    <col min="16" max="16" width="13.5703125" style="1" bestFit="1" customWidth="1"/>
    <col min="17" max="17" width="19.28515625" style="1" customWidth="1"/>
    <col min="18" max="18" width="1.42578125" style="1" customWidth="1"/>
    <col min="19" max="16384" width="9.140625" style="1"/>
  </cols>
  <sheetData>
    <row r="1" spans="2:17" ht="9" customHeight="1" x14ac:dyDescent="0.25"/>
    <row r="2" spans="2:17" x14ac:dyDescent="0.25">
      <c r="B2" s="8" t="s">
        <v>466</v>
      </c>
    </row>
    <row r="3" spans="2:17" x14ac:dyDescent="0.25">
      <c r="B3" s="185" t="s">
        <v>467</v>
      </c>
    </row>
    <row r="4" spans="2:17" ht="17.25" thickBot="1" x14ac:dyDescent="0.3"/>
    <row r="5" spans="2:17" ht="30" customHeight="1" x14ac:dyDescent="0.2">
      <c r="B5" s="612" t="s">
        <v>44</v>
      </c>
      <c r="C5" s="220"/>
      <c r="D5" s="615" t="s">
        <v>19</v>
      </c>
      <c r="E5" s="615"/>
      <c r="F5" s="615"/>
      <c r="G5" s="615" t="s">
        <v>20</v>
      </c>
      <c r="H5" s="615"/>
      <c r="I5" s="615"/>
      <c r="J5" s="615"/>
      <c r="K5" s="615"/>
      <c r="L5" s="615"/>
      <c r="M5" s="615"/>
      <c r="N5" s="615" t="s">
        <v>24</v>
      </c>
      <c r="O5" s="615"/>
      <c r="P5" s="617" t="s">
        <v>30</v>
      </c>
      <c r="Q5" s="617" t="s">
        <v>32</v>
      </c>
    </row>
    <row r="6" spans="2:17" ht="30" customHeight="1" thickBot="1" x14ac:dyDescent="0.3">
      <c r="B6" s="613"/>
      <c r="C6" s="221"/>
      <c r="D6" s="619" t="s">
        <v>18</v>
      </c>
      <c r="E6" s="619"/>
      <c r="F6" s="619"/>
      <c r="G6" s="619" t="s">
        <v>21</v>
      </c>
      <c r="H6" s="619"/>
      <c r="I6" s="619"/>
      <c r="J6" s="619"/>
      <c r="K6" s="619"/>
      <c r="L6" s="619"/>
      <c r="M6" s="619"/>
      <c r="N6" s="619" t="s">
        <v>25</v>
      </c>
      <c r="O6" s="619"/>
      <c r="P6" s="618"/>
      <c r="Q6" s="618"/>
    </row>
    <row r="7" spans="2:17" ht="30" customHeight="1" x14ac:dyDescent="0.25">
      <c r="B7" s="613"/>
      <c r="C7" s="221" t="s">
        <v>42</v>
      </c>
      <c r="D7" s="222" t="s">
        <v>0</v>
      </c>
      <c r="E7" s="222" t="s">
        <v>2</v>
      </c>
      <c r="F7" s="223" t="s">
        <v>16</v>
      </c>
      <c r="G7" s="222" t="s">
        <v>4</v>
      </c>
      <c r="H7" s="222" t="s">
        <v>6</v>
      </c>
      <c r="I7" s="222" t="s">
        <v>8</v>
      </c>
      <c r="J7" s="222" t="s">
        <v>10</v>
      </c>
      <c r="K7" s="222" t="s">
        <v>12</v>
      </c>
      <c r="L7" s="222" t="s">
        <v>14</v>
      </c>
      <c r="M7" s="223" t="s">
        <v>22</v>
      </c>
      <c r="N7" s="222" t="s">
        <v>26</v>
      </c>
      <c r="O7" s="222" t="s">
        <v>28</v>
      </c>
      <c r="P7" s="620" t="s">
        <v>31</v>
      </c>
      <c r="Q7" s="620" t="s">
        <v>33</v>
      </c>
    </row>
    <row r="8" spans="2:17" ht="30" customHeight="1" x14ac:dyDescent="0.25">
      <c r="B8" s="613"/>
      <c r="C8" s="224" t="s">
        <v>43</v>
      </c>
      <c r="D8" s="225" t="s">
        <v>1</v>
      </c>
      <c r="E8" s="225" t="s">
        <v>3</v>
      </c>
      <c r="F8" s="226" t="s">
        <v>17</v>
      </c>
      <c r="G8" s="225" t="s">
        <v>5</v>
      </c>
      <c r="H8" s="225" t="s">
        <v>7</v>
      </c>
      <c r="I8" s="225" t="s">
        <v>9</v>
      </c>
      <c r="J8" s="225" t="s">
        <v>11</v>
      </c>
      <c r="K8" s="225" t="s">
        <v>13</v>
      </c>
      <c r="L8" s="225" t="s">
        <v>15</v>
      </c>
      <c r="M8" s="226" t="s">
        <v>23</v>
      </c>
      <c r="N8" s="225" t="s">
        <v>27</v>
      </c>
      <c r="O8" s="225" t="s">
        <v>29</v>
      </c>
      <c r="P8" s="620"/>
      <c r="Q8" s="620"/>
    </row>
    <row r="9" spans="2:17" ht="7.5" customHeight="1" x14ac:dyDescent="0.25">
      <c r="B9" s="613"/>
      <c r="C9" s="227"/>
      <c r="D9" s="228"/>
      <c r="E9" s="228"/>
      <c r="F9" s="264"/>
      <c r="G9" s="228"/>
      <c r="H9" s="228"/>
      <c r="I9" s="228"/>
      <c r="J9" s="228"/>
      <c r="K9" s="228"/>
      <c r="L9" s="228"/>
      <c r="M9" s="264"/>
      <c r="N9" s="228"/>
      <c r="O9" s="228"/>
      <c r="P9" s="264"/>
      <c r="Q9" s="264"/>
    </row>
    <row r="10" spans="2:17" s="2" customFormat="1" ht="13.5" x14ac:dyDescent="0.25">
      <c r="B10" s="613"/>
      <c r="C10" s="230"/>
      <c r="D10" s="231" t="s">
        <v>35</v>
      </c>
      <c r="E10" s="231" t="s">
        <v>35</v>
      </c>
      <c r="F10" s="232" t="s">
        <v>35</v>
      </c>
      <c r="G10" s="231" t="s">
        <v>35</v>
      </c>
      <c r="H10" s="231" t="s">
        <v>35</v>
      </c>
      <c r="I10" s="231" t="s">
        <v>35</v>
      </c>
      <c r="J10" s="231" t="s">
        <v>35</v>
      </c>
      <c r="K10" s="231" t="s">
        <v>35</v>
      </c>
      <c r="L10" s="231" t="s">
        <v>35</v>
      </c>
      <c r="M10" s="232" t="s">
        <v>35</v>
      </c>
      <c r="N10" s="230" t="s">
        <v>34</v>
      </c>
      <c r="O10" s="230" t="s">
        <v>291</v>
      </c>
      <c r="P10" s="230" t="s">
        <v>40</v>
      </c>
      <c r="Q10" s="230" t="s">
        <v>40</v>
      </c>
    </row>
    <row r="11" spans="2:17" s="2" customFormat="1" ht="14.25" thickBot="1" x14ac:dyDescent="0.3">
      <c r="B11" s="614"/>
      <c r="C11" s="261"/>
      <c r="D11" s="262" t="s">
        <v>36</v>
      </c>
      <c r="E11" s="262" t="s">
        <v>36</v>
      </c>
      <c r="F11" s="263" t="s">
        <v>36</v>
      </c>
      <c r="G11" s="262" t="s">
        <v>36</v>
      </c>
      <c r="H11" s="262" t="s">
        <v>36</v>
      </c>
      <c r="I11" s="262" t="s">
        <v>36</v>
      </c>
      <c r="J11" s="262" t="s">
        <v>36</v>
      </c>
      <c r="K11" s="262" t="s">
        <v>36</v>
      </c>
      <c r="L11" s="262" t="s">
        <v>36</v>
      </c>
      <c r="M11" s="263" t="s">
        <v>36</v>
      </c>
      <c r="N11" s="262" t="s">
        <v>37</v>
      </c>
      <c r="O11" s="262" t="s">
        <v>39</v>
      </c>
      <c r="P11" s="262" t="s">
        <v>41</v>
      </c>
      <c r="Q11" s="262" t="s">
        <v>41</v>
      </c>
    </row>
    <row r="12" spans="2:17" s="4" customFormat="1" ht="9" customHeight="1" x14ac:dyDescent="0.25">
      <c r="B12" s="233"/>
      <c r="C12" s="259"/>
      <c r="D12" s="259"/>
      <c r="E12" s="259"/>
      <c r="F12" s="233"/>
      <c r="G12" s="259"/>
      <c r="H12" s="259"/>
      <c r="I12" s="259"/>
      <c r="J12" s="259"/>
      <c r="K12" s="259"/>
      <c r="L12" s="259"/>
      <c r="M12" s="233"/>
      <c r="N12" s="259"/>
      <c r="O12" s="259"/>
      <c r="P12" s="233"/>
      <c r="Q12" s="259"/>
    </row>
    <row r="13" spans="2:17" x14ac:dyDescent="0.25">
      <c r="B13" s="233" t="s">
        <v>112</v>
      </c>
      <c r="C13" s="221">
        <v>2020</v>
      </c>
      <c r="D13" s="234">
        <v>26471.435300000001</v>
      </c>
      <c r="E13" s="234">
        <v>1091.6906600000002</v>
      </c>
      <c r="F13" s="235">
        <v>27563.125960000001</v>
      </c>
      <c r="G13" s="234">
        <v>185.7175</v>
      </c>
      <c r="H13" s="234" t="s">
        <v>45</v>
      </c>
      <c r="I13" s="244" t="s">
        <v>45</v>
      </c>
      <c r="J13" s="244" t="s">
        <v>45</v>
      </c>
      <c r="K13" s="234" t="s">
        <v>45</v>
      </c>
      <c r="L13" s="234">
        <v>27377.408460000002</v>
      </c>
      <c r="M13" s="235">
        <f t="shared" ref="M13:M16" si="0">F13</f>
        <v>27563.125960000001</v>
      </c>
      <c r="N13" s="236">
        <v>0.84374776149141151</v>
      </c>
      <c r="O13" s="236">
        <v>2.3116377027161961</v>
      </c>
      <c r="P13" s="236">
        <v>96.690800148875738</v>
      </c>
      <c r="Q13" s="241">
        <v>3.987560260113824</v>
      </c>
    </row>
    <row r="14" spans="2:17" x14ac:dyDescent="0.25">
      <c r="B14" s="238" t="s">
        <v>113</v>
      </c>
      <c r="C14" s="221">
        <v>2021</v>
      </c>
      <c r="D14" s="234">
        <v>28700.974699999999</v>
      </c>
      <c r="E14" s="234">
        <v>2547.2734999999998</v>
      </c>
      <c r="F14" s="235">
        <v>31248.248199999998</v>
      </c>
      <c r="G14" s="234">
        <v>656.9366</v>
      </c>
      <c r="H14" s="234" t="s">
        <v>45</v>
      </c>
      <c r="I14" s="244" t="s">
        <v>45</v>
      </c>
      <c r="J14" s="244" t="s">
        <v>45</v>
      </c>
      <c r="K14" s="234" t="s">
        <v>45</v>
      </c>
      <c r="L14" s="234">
        <v>30591.311599999997</v>
      </c>
      <c r="M14" s="235">
        <f t="shared" si="0"/>
        <v>31248.248199999998</v>
      </c>
      <c r="N14" s="236">
        <v>0.93906680407949461</v>
      </c>
      <c r="O14" s="236">
        <v>2.5727857646013552</v>
      </c>
      <c r="P14" s="236">
        <v>93.820673906639556</v>
      </c>
      <c r="Q14" s="241">
        <v>8.326787466020253</v>
      </c>
    </row>
    <row r="15" spans="2:17" x14ac:dyDescent="0.25">
      <c r="B15" s="233"/>
      <c r="C15" s="221">
        <v>2022</v>
      </c>
      <c r="D15" s="234">
        <v>25922.490000000005</v>
      </c>
      <c r="E15" s="234">
        <v>2818.6625800000002</v>
      </c>
      <c r="F15" s="235">
        <v>28741.152580000005</v>
      </c>
      <c r="G15" s="234">
        <v>455.3295</v>
      </c>
      <c r="H15" s="234" t="s">
        <v>45</v>
      </c>
      <c r="I15" s="244" t="s">
        <v>45</v>
      </c>
      <c r="J15" s="244" t="s">
        <v>45</v>
      </c>
      <c r="K15" s="234" t="s">
        <v>45</v>
      </c>
      <c r="L15" s="234">
        <v>28285.823080000006</v>
      </c>
      <c r="M15" s="235">
        <f t="shared" si="0"/>
        <v>28741.152580000005</v>
      </c>
      <c r="N15" s="236">
        <v>0.86506014355574201</v>
      </c>
      <c r="O15" s="236">
        <v>2.3700277905636766</v>
      </c>
      <c r="P15" s="236">
        <v>91.64481417664301</v>
      </c>
      <c r="Q15" s="241">
        <v>9.9649303894323857</v>
      </c>
    </row>
    <row r="16" spans="2:17" x14ac:dyDescent="0.25">
      <c r="B16" s="233"/>
      <c r="C16" s="221">
        <v>2023</v>
      </c>
      <c r="D16" s="234">
        <v>36695.019809999998</v>
      </c>
      <c r="E16" s="234">
        <v>1327.42454</v>
      </c>
      <c r="F16" s="235">
        <v>38022.444349999998</v>
      </c>
      <c r="G16" s="234">
        <v>564.12</v>
      </c>
      <c r="H16" s="234" t="s">
        <v>45</v>
      </c>
      <c r="I16" s="244" t="s">
        <v>45</v>
      </c>
      <c r="J16" s="244" t="s">
        <v>45</v>
      </c>
      <c r="K16" s="234" t="s">
        <v>45</v>
      </c>
      <c r="L16" s="234">
        <v>37458.324349999995</v>
      </c>
      <c r="M16" s="235">
        <f t="shared" si="0"/>
        <v>38022.444349999998</v>
      </c>
      <c r="N16" s="236">
        <v>1.1214462798412059</v>
      </c>
      <c r="O16" s="236">
        <v>3.0724555612087836</v>
      </c>
      <c r="P16" s="236">
        <v>97.962256579157426</v>
      </c>
      <c r="Q16" s="241">
        <v>3.5437371079307236</v>
      </c>
    </row>
    <row r="17" spans="2:17" x14ac:dyDescent="0.25">
      <c r="B17" s="233"/>
      <c r="C17" s="221">
        <v>2024</v>
      </c>
      <c r="D17" s="234"/>
      <c r="E17" s="234"/>
      <c r="F17" s="235"/>
      <c r="G17" s="234"/>
      <c r="H17" s="234"/>
      <c r="I17" s="244"/>
      <c r="J17" s="244"/>
      <c r="K17" s="234"/>
      <c r="L17" s="234"/>
      <c r="M17" s="235"/>
      <c r="N17" s="236"/>
      <c r="O17" s="236"/>
      <c r="P17" s="236"/>
      <c r="Q17" s="241"/>
    </row>
    <row r="18" spans="2:17" ht="9" customHeight="1" x14ac:dyDescent="0.25">
      <c r="B18" s="233"/>
      <c r="C18" s="259"/>
      <c r="D18" s="234"/>
      <c r="E18" s="234"/>
      <c r="F18" s="235"/>
      <c r="G18" s="234"/>
      <c r="H18" s="234"/>
      <c r="I18" s="244"/>
      <c r="J18" s="244"/>
      <c r="K18" s="234"/>
      <c r="L18" s="234"/>
      <c r="M18" s="235"/>
      <c r="N18" s="236"/>
      <c r="O18" s="236"/>
      <c r="P18" s="236"/>
      <c r="Q18" s="241"/>
    </row>
    <row r="19" spans="2:17" ht="16.5" customHeight="1" x14ac:dyDescent="0.25">
      <c r="B19" s="251" t="s">
        <v>114</v>
      </c>
      <c r="C19" s="221">
        <v>2020</v>
      </c>
      <c r="D19" s="234">
        <v>29012.750000000004</v>
      </c>
      <c r="E19" s="234">
        <v>1578.02</v>
      </c>
      <c r="F19" s="235">
        <v>30590.770000000004</v>
      </c>
      <c r="G19" s="234">
        <v>1252.1216999999999</v>
      </c>
      <c r="H19" s="234" t="s">
        <v>45</v>
      </c>
      <c r="I19" s="244" t="s">
        <v>45</v>
      </c>
      <c r="J19" s="244" t="s">
        <v>45</v>
      </c>
      <c r="K19" s="234" t="s">
        <v>45</v>
      </c>
      <c r="L19" s="234">
        <v>29338.648300000004</v>
      </c>
      <c r="M19" s="235">
        <f t="shared" ref="M19:M22" si="1">F19</f>
        <v>30590.770000000004</v>
      </c>
      <c r="N19" s="236">
        <v>0.90419145641474674</v>
      </c>
      <c r="O19" s="236">
        <v>2.4772368668897173</v>
      </c>
      <c r="P19" s="236">
        <v>98.889184339143526</v>
      </c>
      <c r="Q19" s="241">
        <v>5.378639069748826</v>
      </c>
    </row>
    <row r="20" spans="2:17" x14ac:dyDescent="0.25">
      <c r="B20" s="250" t="s">
        <v>115</v>
      </c>
      <c r="C20" s="221">
        <v>2021</v>
      </c>
      <c r="D20" s="234">
        <v>31957.829999999998</v>
      </c>
      <c r="E20" s="234">
        <v>359.52370000000002</v>
      </c>
      <c r="F20" s="235">
        <v>32317.3537</v>
      </c>
      <c r="G20" s="234">
        <v>2819.8784000000001</v>
      </c>
      <c r="H20" s="234" t="s">
        <v>45</v>
      </c>
      <c r="I20" s="244" t="s">
        <v>45</v>
      </c>
      <c r="J20" s="244" t="s">
        <v>45</v>
      </c>
      <c r="K20" s="234" t="s">
        <v>45</v>
      </c>
      <c r="L20" s="234">
        <v>29497.475299999998</v>
      </c>
      <c r="M20" s="235">
        <f t="shared" si="1"/>
        <v>32317.3537</v>
      </c>
      <c r="N20" s="236">
        <v>0.90548912124398206</v>
      </c>
      <c r="O20" s="236">
        <v>2.4807921129972113</v>
      </c>
      <c r="P20" s="236">
        <v>108.34089926333459</v>
      </c>
      <c r="Q20" s="241">
        <v>1.2188287178597961</v>
      </c>
    </row>
    <row r="21" spans="2:17" x14ac:dyDescent="0.25">
      <c r="B21" s="250" t="s">
        <v>116</v>
      </c>
      <c r="C21" s="221">
        <v>2022</v>
      </c>
      <c r="D21" s="234">
        <v>39815.326054999998</v>
      </c>
      <c r="E21" s="234">
        <v>832.04</v>
      </c>
      <c r="F21" s="235">
        <v>40647.366054999999</v>
      </c>
      <c r="G21" s="234">
        <v>1674.529</v>
      </c>
      <c r="H21" s="234" t="s">
        <v>45</v>
      </c>
      <c r="I21" s="244" t="s">
        <v>45</v>
      </c>
      <c r="J21" s="244" t="s">
        <v>45</v>
      </c>
      <c r="K21" s="234" t="s">
        <v>45</v>
      </c>
      <c r="L21" s="234">
        <v>38972.837054999996</v>
      </c>
      <c r="M21" s="235">
        <f t="shared" si="1"/>
        <v>40647.366054999999</v>
      </c>
      <c r="N21" s="236">
        <v>1.1918991334358877</v>
      </c>
      <c r="O21" s="236">
        <v>3.2654770779065418</v>
      </c>
      <c r="P21" s="236">
        <v>102.16173382197206</v>
      </c>
      <c r="Q21" s="241">
        <v>2.1349228408129295</v>
      </c>
    </row>
    <row r="22" spans="2:17" x14ac:dyDescent="0.25">
      <c r="B22" s="251"/>
      <c r="C22" s="221">
        <v>2023</v>
      </c>
      <c r="D22" s="234">
        <v>42092.912037999988</v>
      </c>
      <c r="E22" s="234">
        <v>621.86410000000001</v>
      </c>
      <c r="F22" s="235">
        <v>42714.776137999987</v>
      </c>
      <c r="G22" s="234">
        <v>1145.3464899999999</v>
      </c>
      <c r="H22" s="234" t="s">
        <v>45</v>
      </c>
      <c r="I22" s="244" t="s">
        <v>45</v>
      </c>
      <c r="J22" s="244" t="s">
        <v>45</v>
      </c>
      <c r="K22" s="234" t="s">
        <v>45</v>
      </c>
      <c r="L22" s="234">
        <v>41569.42964799999</v>
      </c>
      <c r="M22" s="235">
        <f t="shared" si="1"/>
        <v>42714.776137999987</v>
      </c>
      <c r="N22" s="236">
        <v>1.2445266317384089</v>
      </c>
      <c r="O22" s="236">
        <v>3.4096620047627644</v>
      </c>
      <c r="P22" s="236">
        <v>101.25929654179218</v>
      </c>
      <c r="Q22" s="241">
        <v>1.4959649561367496</v>
      </c>
    </row>
    <row r="23" spans="2:17" x14ac:dyDescent="0.25">
      <c r="B23" s="251"/>
      <c r="C23" s="221">
        <v>2024</v>
      </c>
      <c r="D23" s="234"/>
      <c r="E23" s="234"/>
      <c r="F23" s="235"/>
      <c r="G23" s="234"/>
      <c r="H23" s="234"/>
      <c r="I23" s="244"/>
      <c r="J23" s="244"/>
      <c r="K23" s="234"/>
      <c r="L23" s="234"/>
      <c r="M23" s="235"/>
      <c r="N23" s="236"/>
      <c r="O23" s="236"/>
      <c r="P23" s="236"/>
      <c r="Q23" s="241"/>
    </row>
    <row r="24" spans="2:17" ht="9" customHeight="1" x14ac:dyDescent="0.25">
      <c r="B24" s="251"/>
      <c r="C24" s="221"/>
      <c r="D24" s="234"/>
      <c r="E24" s="234"/>
      <c r="F24" s="235"/>
      <c r="G24" s="234"/>
      <c r="H24" s="234"/>
      <c r="I24" s="244"/>
      <c r="J24" s="244"/>
      <c r="K24" s="234"/>
      <c r="L24" s="234"/>
      <c r="M24" s="235"/>
      <c r="N24" s="236"/>
      <c r="O24" s="236"/>
      <c r="P24" s="236"/>
      <c r="Q24" s="241"/>
    </row>
    <row r="25" spans="2:17" ht="18" x14ac:dyDescent="0.25">
      <c r="B25" s="233" t="s">
        <v>119</v>
      </c>
      <c r="C25" s="221">
        <v>2020</v>
      </c>
      <c r="D25" s="234" t="s">
        <v>343</v>
      </c>
      <c r="E25" s="234">
        <v>78.375069999999994</v>
      </c>
      <c r="F25" s="235">
        <v>43773.075469999996</v>
      </c>
      <c r="G25" s="234">
        <v>98.897999999999996</v>
      </c>
      <c r="H25" s="234" t="s">
        <v>45</v>
      </c>
      <c r="I25" s="244" t="s">
        <v>45</v>
      </c>
      <c r="J25" s="244" t="s">
        <v>45</v>
      </c>
      <c r="K25" s="244" t="s">
        <v>45</v>
      </c>
      <c r="L25" s="234">
        <v>43674.177469999995</v>
      </c>
      <c r="M25" s="235">
        <f t="shared" ref="M25:M28" si="2">F25</f>
        <v>43773.075469999996</v>
      </c>
      <c r="N25" s="236">
        <v>1.3459999155555986</v>
      </c>
      <c r="O25" s="236">
        <v>3.6876710015221881</v>
      </c>
      <c r="P25" s="236">
        <v>100.04699099373788</v>
      </c>
      <c r="Q25" s="241">
        <v>0.17945402647556719</v>
      </c>
    </row>
    <row r="26" spans="2:17" ht="18" x14ac:dyDescent="0.25">
      <c r="B26" s="238" t="s">
        <v>120</v>
      </c>
      <c r="C26" s="221">
        <v>2021</v>
      </c>
      <c r="D26" s="234" t="s">
        <v>344</v>
      </c>
      <c r="E26" s="234">
        <v>338.77139</v>
      </c>
      <c r="F26" s="235">
        <v>40700.378940000002</v>
      </c>
      <c r="G26" s="234">
        <v>244.542</v>
      </c>
      <c r="H26" s="234" t="s">
        <v>45</v>
      </c>
      <c r="I26" s="244" t="s">
        <v>45</v>
      </c>
      <c r="J26" s="244" t="s">
        <v>45</v>
      </c>
      <c r="K26" s="244" t="s">
        <v>45</v>
      </c>
      <c r="L26" s="234">
        <v>40455.836940000001</v>
      </c>
      <c r="M26" s="235">
        <f t="shared" si="2"/>
        <v>40700.378940000002</v>
      </c>
      <c r="N26" s="236">
        <v>1.241879851323765</v>
      </c>
      <c r="O26" s="236">
        <v>3.4024105515719589</v>
      </c>
      <c r="P26" s="236">
        <v>99.7670808537721</v>
      </c>
      <c r="Q26" s="241">
        <v>0.83738569171719623</v>
      </c>
    </row>
    <row r="27" spans="2:17" x14ac:dyDescent="0.25">
      <c r="B27" s="238" t="s">
        <v>304</v>
      </c>
      <c r="C27" s="221">
        <v>2022</v>
      </c>
      <c r="D27" s="234">
        <v>44983.200000000004</v>
      </c>
      <c r="E27" s="234">
        <v>800.95480000000009</v>
      </c>
      <c r="F27" s="235">
        <v>45784.154800000004</v>
      </c>
      <c r="G27" s="234">
        <v>490.94130000000001</v>
      </c>
      <c r="H27" s="234" t="s">
        <v>45</v>
      </c>
      <c r="I27" s="244" t="s">
        <v>45</v>
      </c>
      <c r="J27" s="244" t="s">
        <v>45</v>
      </c>
      <c r="K27" s="244" t="s">
        <v>45</v>
      </c>
      <c r="L27" s="234">
        <v>45293.213500000005</v>
      </c>
      <c r="M27" s="235">
        <f t="shared" si="2"/>
        <v>45784.154800000004</v>
      </c>
      <c r="N27" s="236">
        <v>1.3851940479722065</v>
      </c>
      <c r="O27" s="236">
        <v>3.7950521862252229</v>
      </c>
      <c r="P27" s="236">
        <v>99.31554094743133</v>
      </c>
      <c r="Q27" s="241">
        <v>1.7683770660255758</v>
      </c>
    </row>
    <row r="28" spans="2:17" x14ac:dyDescent="0.25">
      <c r="B28" s="233"/>
      <c r="C28" s="221">
        <v>2023</v>
      </c>
      <c r="D28" s="234">
        <v>43286.121019999999</v>
      </c>
      <c r="E28" s="234">
        <v>241.10294500000001</v>
      </c>
      <c r="F28" s="235">
        <v>43527.223964999997</v>
      </c>
      <c r="G28" s="234">
        <v>275.01577000000003</v>
      </c>
      <c r="H28" s="234" t="s">
        <v>45</v>
      </c>
      <c r="I28" s="244" t="s">
        <v>45</v>
      </c>
      <c r="J28" s="244" t="s">
        <v>45</v>
      </c>
      <c r="K28" s="244" t="s">
        <v>45</v>
      </c>
      <c r="L28" s="234">
        <v>43252.208194999999</v>
      </c>
      <c r="M28" s="235">
        <f t="shared" si="2"/>
        <v>43527.223964999997</v>
      </c>
      <c r="N28" s="236">
        <v>1.2949065078828086</v>
      </c>
      <c r="O28" s="236">
        <v>3.5476890626926267</v>
      </c>
      <c r="P28" s="236">
        <v>100.07840715287206</v>
      </c>
      <c r="Q28" s="241">
        <v>0.55743499594980628</v>
      </c>
    </row>
    <row r="29" spans="2:17" x14ac:dyDescent="0.25">
      <c r="B29" s="233"/>
      <c r="C29" s="221">
        <v>2024</v>
      </c>
      <c r="D29" s="234"/>
      <c r="E29" s="234"/>
      <c r="F29" s="235"/>
      <c r="G29" s="234"/>
      <c r="H29" s="234"/>
      <c r="I29" s="244"/>
      <c r="J29" s="244"/>
      <c r="K29" s="244"/>
      <c r="L29" s="234"/>
      <c r="M29" s="235"/>
      <c r="N29" s="236"/>
      <c r="O29" s="236"/>
      <c r="P29" s="236"/>
      <c r="Q29" s="241"/>
    </row>
    <row r="30" spans="2:17" ht="9" customHeight="1" x14ac:dyDescent="0.25">
      <c r="B30" s="233"/>
      <c r="C30" s="221"/>
      <c r="D30" s="234"/>
      <c r="E30" s="234"/>
      <c r="F30" s="235"/>
      <c r="G30" s="234"/>
      <c r="H30" s="234"/>
      <c r="I30" s="244"/>
      <c r="J30" s="244"/>
      <c r="K30" s="234"/>
      <c r="L30" s="234"/>
      <c r="M30" s="235"/>
      <c r="N30" s="236"/>
      <c r="O30" s="236"/>
      <c r="P30" s="236"/>
      <c r="Q30" s="241"/>
    </row>
    <row r="31" spans="2:17" x14ac:dyDescent="0.25">
      <c r="B31" s="233" t="s">
        <v>106</v>
      </c>
      <c r="C31" s="221">
        <v>2020</v>
      </c>
      <c r="D31" s="234">
        <v>14326.623499999998</v>
      </c>
      <c r="E31" s="234">
        <v>4993.3802000000005</v>
      </c>
      <c r="F31" s="235">
        <v>19320.003699999997</v>
      </c>
      <c r="G31" s="234">
        <v>4121.7872399999997</v>
      </c>
      <c r="H31" s="234" t="s">
        <v>45</v>
      </c>
      <c r="I31" s="244" t="s">
        <v>45</v>
      </c>
      <c r="J31" s="244" t="s">
        <v>45</v>
      </c>
      <c r="K31" s="234">
        <v>3747.6675508229582</v>
      </c>
      <c r="L31" s="234">
        <v>11450.54890917704</v>
      </c>
      <c r="M31" s="235">
        <f t="shared" ref="M31:M34" si="3">F31</f>
        <v>19320.003699999997</v>
      </c>
      <c r="N31" s="236">
        <v>0.35289589312596503</v>
      </c>
      <c r="O31" s="236">
        <v>0.96683806335880829</v>
      </c>
      <c r="P31" s="236">
        <v>94.265162874249526</v>
      </c>
      <c r="Q31" s="241">
        <v>32.855040676266306</v>
      </c>
    </row>
    <row r="32" spans="2:17" x14ac:dyDescent="0.25">
      <c r="B32" s="238" t="s">
        <v>107</v>
      </c>
      <c r="C32" s="221">
        <v>2021</v>
      </c>
      <c r="D32" s="234">
        <v>15939.569600000001</v>
      </c>
      <c r="E32" s="234">
        <v>5611.6182800000015</v>
      </c>
      <c r="F32" s="235">
        <v>21551.187880000001</v>
      </c>
      <c r="G32" s="234">
        <v>6278.0906999999988</v>
      </c>
      <c r="H32" s="234" t="s">
        <v>45</v>
      </c>
      <c r="I32" s="244" t="s">
        <v>45</v>
      </c>
      <c r="J32" s="244" t="s">
        <v>45</v>
      </c>
      <c r="K32" s="234">
        <v>3766.13208876824</v>
      </c>
      <c r="L32" s="234">
        <v>11506.965091231763</v>
      </c>
      <c r="M32" s="235">
        <f t="shared" si="3"/>
        <v>21551.187880000001</v>
      </c>
      <c r="N32" s="236">
        <v>0.35323130548208737</v>
      </c>
      <c r="O32" s="236">
        <v>0.96775700132078724</v>
      </c>
      <c r="P32" s="236">
        <v>104.36370182252712</v>
      </c>
      <c r="Q32" s="241">
        <v>36.741848846142162</v>
      </c>
    </row>
    <row r="33" spans="2:17" x14ac:dyDescent="0.25">
      <c r="B33" s="233"/>
      <c r="C33" s="221">
        <v>2022</v>
      </c>
      <c r="D33" s="234">
        <v>15884.972811</v>
      </c>
      <c r="E33" s="234">
        <v>3819.9883780000005</v>
      </c>
      <c r="F33" s="235">
        <v>19704.961189000001</v>
      </c>
      <c r="G33" s="234">
        <v>3454.79</v>
      </c>
      <c r="H33" s="234" t="s">
        <v>45</v>
      </c>
      <c r="I33" s="244" t="s">
        <v>45</v>
      </c>
      <c r="J33" s="244" t="s">
        <v>45</v>
      </c>
      <c r="K33" s="234">
        <v>4007.0648697902175</v>
      </c>
      <c r="L33" s="234">
        <v>12243.106319209783</v>
      </c>
      <c r="M33" s="235">
        <f t="shared" si="3"/>
        <v>19704.961189000001</v>
      </c>
      <c r="N33" s="236">
        <v>0.37442867687143239</v>
      </c>
      <c r="O33" s="236">
        <v>1.0258319914285818</v>
      </c>
      <c r="P33" s="236">
        <v>97.752649041339268</v>
      </c>
      <c r="Q33" s="241">
        <v>23.507373144387618</v>
      </c>
    </row>
    <row r="34" spans="2:17" x14ac:dyDescent="0.25">
      <c r="B34" s="233"/>
      <c r="C34" s="221">
        <v>2023</v>
      </c>
      <c r="D34" s="234">
        <v>14345.771452999998</v>
      </c>
      <c r="E34" s="234">
        <v>4997.1974700000019</v>
      </c>
      <c r="F34" s="235">
        <v>19342.968923</v>
      </c>
      <c r="G34" s="234">
        <v>6047.2057400000003</v>
      </c>
      <c r="H34" s="234" t="s">
        <v>45</v>
      </c>
      <c r="I34" s="244" t="s">
        <v>45</v>
      </c>
      <c r="J34" s="244" t="s">
        <v>45</v>
      </c>
      <c r="K34" s="234">
        <v>3278.5491886826089</v>
      </c>
      <c r="L34" s="234">
        <v>10017.21399431739</v>
      </c>
      <c r="M34" s="235">
        <f t="shared" si="3"/>
        <v>19342.968923</v>
      </c>
      <c r="N34" s="236">
        <v>0.29990042435789055</v>
      </c>
      <c r="O34" s="236">
        <v>0.82164499824079595</v>
      </c>
      <c r="P34" s="236">
        <v>107.89731477274312</v>
      </c>
      <c r="Q34" s="241">
        <v>37.584886262034459</v>
      </c>
    </row>
    <row r="35" spans="2:17" x14ac:dyDescent="0.25">
      <c r="B35" s="233"/>
      <c r="C35" s="221">
        <v>2024</v>
      </c>
      <c r="D35" s="234"/>
      <c r="E35" s="234"/>
      <c r="F35" s="235"/>
      <c r="G35" s="234"/>
      <c r="H35" s="234"/>
      <c r="I35" s="244"/>
      <c r="J35" s="244"/>
      <c r="K35" s="234"/>
      <c r="L35" s="234"/>
      <c r="M35" s="235"/>
      <c r="N35" s="236"/>
      <c r="O35" s="236"/>
      <c r="P35" s="236"/>
      <c r="Q35" s="241"/>
    </row>
    <row r="36" spans="2:17" ht="9" customHeight="1" x14ac:dyDescent="0.25">
      <c r="B36" s="233"/>
      <c r="C36" s="221"/>
      <c r="D36" s="234"/>
      <c r="E36" s="234"/>
      <c r="F36" s="235"/>
      <c r="G36" s="234"/>
      <c r="H36" s="234"/>
      <c r="I36" s="244"/>
      <c r="J36" s="244"/>
      <c r="K36" s="234"/>
      <c r="L36" s="234"/>
      <c r="M36" s="235"/>
      <c r="N36" s="236"/>
      <c r="O36" s="236"/>
      <c r="P36" s="236"/>
      <c r="Q36" s="241"/>
    </row>
    <row r="37" spans="2:17" x14ac:dyDescent="0.25">
      <c r="B37" s="233" t="s">
        <v>102</v>
      </c>
      <c r="C37" s="221">
        <v>2020</v>
      </c>
      <c r="D37" s="234">
        <v>168227.47630000001</v>
      </c>
      <c r="E37" s="234">
        <v>28444.22955</v>
      </c>
      <c r="F37" s="235">
        <v>196671.70585</v>
      </c>
      <c r="G37" s="234">
        <v>5836.8276199999991</v>
      </c>
      <c r="H37" s="234" t="s">
        <v>45</v>
      </c>
      <c r="I37" s="244" t="s">
        <v>45</v>
      </c>
      <c r="J37" s="244" t="s">
        <v>45</v>
      </c>
      <c r="K37" s="234">
        <v>4155.2186646099999</v>
      </c>
      <c r="L37" s="234">
        <v>186679.65956539</v>
      </c>
      <c r="M37" s="235">
        <f t="shared" ref="M37:M40" si="4">F37</f>
        <v>196671.70585</v>
      </c>
      <c r="N37" s="236">
        <v>5.7533036811869431</v>
      </c>
      <c r="O37" s="236">
        <v>15.762475838868339</v>
      </c>
      <c r="P37" s="236">
        <v>88.153422403868504</v>
      </c>
      <c r="Q37" s="241">
        <v>14.905152461552728</v>
      </c>
    </row>
    <row r="38" spans="2:17" x14ac:dyDescent="0.25">
      <c r="B38" s="297"/>
      <c r="C38" s="221">
        <v>2021</v>
      </c>
      <c r="D38" s="234">
        <v>161146.49349999998</v>
      </c>
      <c r="E38" s="234">
        <v>29912.281400000003</v>
      </c>
      <c r="F38" s="235">
        <v>191058.77489999999</v>
      </c>
      <c r="G38" s="234">
        <v>31040.512200000001</v>
      </c>
      <c r="H38" s="234" t="s">
        <v>45</v>
      </c>
      <c r="I38" s="244" t="s">
        <v>45</v>
      </c>
      <c r="J38" s="244" t="s">
        <v>45</v>
      </c>
      <c r="K38" s="234">
        <v>3980.3183894499994</v>
      </c>
      <c r="L38" s="234">
        <v>156037.94431055</v>
      </c>
      <c r="M38" s="235">
        <f t="shared" si="4"/>
        <v>191058.77489999999</v>
      </c>
      <c r="N38" s="236">
        <v>4.7899238710262546</v>
      </c>
      <c r="O38" s="236">
        <v>13.123079098702068</v>
      </c>
      <c r="P38" s="236">
        <v>100.70506377269899</v>
      </c>
      <c r="Q38" s="241">
        <v>18.693042216112001</v>
      </c>
    </row>
    <row r="39" spans="2:17" ht="18" x14ac:dyDescent="0.25">
      <c r="B39" s="233"/>
      <c r="C39" s="221">
        <v>2022</v>
      </c>
      <c r="D39" s="234">
        <v>155528.5</v>
      </c>
      <c r="E39" s="234" t="s">
        <v>448</v>
      </c>
      <c r="F39" s="235">
        <v>211047.446719</v>
      </c>
      <c r="G39" s="234" t="s">
        <v>449</v>
      </c>
      <c r="H39" s="234" t="s">
        <v>45</v>
      </c>
      <c r="I39" s="244" t="s">
        <v>45</v>
      </c>
      <c r="J39" s="244" t="s">
        <v>45</v>
      </c>
      <c r="K39" s="234">
        <v>3841.55395</v>
      </c>
      <c r="L39" s="234">
        <v>195101.02245799999</v>
      </c>
      <c r="M39" s="235">
        <f t="shared" si="4"/>
        <v>211047.446719</v>
      </c>
      <c r="N39" s="236">
        <v>5.9667388153440104</v>
      </c>
      <c r="O39" s="236">
        <v>16.3472296310795</v>
      </c>
      <c r="P39" s="236">
        <v>78.177584109012201</v>
      </c>
      <c r="Q39" s="241">
        <v>27.9070210718189</v>
      </c>
    </row>
    <row r="40" spans="2:17" x14ac:dyDescent="0.25">
      <c r="B40" s="233"/>
      <c r="C40" s="221">
        <v>2023</v>
      </c>
      <c r="D40" s="234">
        <v>142347.60269999999</v>
      </c>
      <c r="E40" s="234">
        <v>54062.991379999999</v>
      </c>
      <c r="F40" s="235">
        <v>196410.59408000001</v>
      </c>
      <c r="G40" s="234">
        <v>5906.5267599999997</v>
      </c>
      <c r="H40" s="234" t="s">
        <v>45</v>
      </c>
      <c r="I40" s="244" t="s">
        <v>45</v>
      </c>
      <c r="J40" s="244" t="s">
        <v>45</v>
      </c>
      <c r="K40" s="234">
        <v>3515.9857866899997</v>
      </c>
      <c r="L40" s="234">
        <v>186988.08153331</v>
      </c>
      <c r="M40" s="235">
        <f t="shared" si="4"/>
        <v>196410.59408000001</v>
      </c>
      <c r="N40" s="236">
        <v>5.5981438585139101</v>
      </c>
      <c r="O40" s="236">
        <v>15.3373804342847</v>
      </c>
      <c r="P40" s="236">
        <v>74.721555661533998</v>
      </c>
      <c r="Q40" s="241">
        <v>28.3789171226394</v>
      </c>
    </row>
    <row r="41" spans="2:17" x14ac:dyDescent="0.25">
      <c r="B41" s="233"/>
      <c r="C41" s="221">
        <v>2024</v>
      </c>
      <c r="D41" s="234"/>
      <c r="E41" s="234"/>
      <c r="F41" s="235"/>
      <c r="G41" s="234"/>
      <c r="H41" s="234"/>
      <c r="I41" s="244"/>
      <c r="J41" s="244"/>
      <c r="K41" s="234"/>
      <c r="L41" s="234"/>
      <c r="M41" s="235"/>
      <c r="N41" s="236"/>
      <c r="O41" s="236"/>
      <c r="P41" s="236"/>
      <c r="Q41" s="241"/>
    </row>
    <row r="42" spans="2:17" ht="9" customHeight="1" x14ac:dyDescent="0.25">
      <c r="B42" s="233"/>
      <c r="C42" s="259"/>
      <c r="D42" s="234"/>
      <c r="E42" s="234"/>
      <c r="F42" s="235"/>
      <c r="G42" s="234"/>
      <c r="H42" s="234"/>
      <c r="I42" s="244"/>
      <c r="J42" s="244"/>
      <c r="K42" s="234"/>
      <c r="L42" s="234"/>
      <c r="M42" s="235"/>
      <c r="N42" s="236"/>
      <c r="O42" s="236"/>
      <c r="P42" s="236"/>
      <c r="Q42" s="241"/>
    </row>
    <row r="43" spans="2:17" ht="18" x14ac:dyDescent="0.25">
      <c r="B43" s="233" t="s">
        <v>121</v>
      </c>
      <c r="C43" s="221">
        <v>2020</v>
      </c>
      <c r="D43" s="234" t="s">
        <v>345</v>
      </c>
      <c r="E43" s="234">
        <v>2672.9206799999997</v>
      </c>
      <c r="F43" s="235">
        <v>12495.765579999999</v>
      </c>
      <c r="G43" s="234">
        <v>308.40699999999998</v>
      </c>
      <c r="H43" s="234" t="s">
        <v>45</v>
      </c>
      <c r="I43" s="244" t="s">
        <v>45</v>
      </c>
      <c r="J43" s="244" t="s">
        <v>45</v>
      </c>
      <c r="K43" s="244" t="s">
        <v>45</v>
      </c>
      <c r="L43" s="234">
        <v>12187.35858</v>
      </c>
      <c r="M43" s="235">
        <f t="shared" ref="M43:M46" si="5">F43</f>
        <v>12495.765579999999</v>
      </c>
      <c r="N43" s="236">
        <v>0.37560372214894977</v>
      </c>
      <c r="O43" s="236">
        <v>1.0290512935587666</v>
      </c>
      <c r="P43" s="236">
        <v>80.598636985373744</v>
      </c>
      <c r="Q43" s="241">
        <v>21.931911352689514</v>
      </c>
    </row>
    <row r="44" spans="2:17" x14ac:dyDescent="0.25">
      <c r="B44" s="238" t="s">
        <v>303</v>
      </c>
      <c r="C44" s="221">
        <v>2021</v>
      </c>
      <c r="D44" s="234">
        <v>10124.4519</v>
      </c>
      <c r="E44" s="234">
        <v>2695.6138999999998</v>
      </c>
      <c r="F44" s="235">
        <v>12820.0658</v>
      </c>
      <c r="G44" s="234">
        <v>430.27440000000001</v>
      </c>
      <c r="H44" s="234" t="s">
        <v>45</v>
      </c>
      <c r="I44" s="244" t="s">
        <v>45</v>
      </c>
      <c r="J44" s="244" t="s">
        <v>45</v>
      </c>
      <c r="K44" s="244" t="s">
        <v>45</v>
      </c>
      <c r="L44" s="234">
        <v>12389.7914</v>
      </c>
      <c r="M44" s="235">
        <f t="shared" si="5"/>
        <v>12820.0658</v>
      </c>
      <c r="N44" s="236">
        <v>0.38033157797685302</v>
      </c>
      <c r="O44" s="236">
        <v>1.0420043232242548</v>
      </c>
      <c r="P44" s="236">
        <v>81.716080385340462</v>
      </c>
      <c r="Q44" s="241">
        <v>21.756733531445896</v>
      </c>
    </row>
    <row r="45" spans="2:17" x14ac:dyDescent="0.25">
      <c r="B45" s="233"/>
      <c r="C45" s="221">
        <v>2022</v>
      </c>
      <c r="D45" s="234">
        <v>10980.200000000004</v>
      </c>
      <c r="E45" s="234">
        <v>3080.165</v>
      </c>
      <c r="F45" s="235">
        <v>14060.365000000005</v>
      </c>
      <c r="G45" s="234">
        <v>289.10540000000003</v>
      </c>
      <c r="H45" s="234" t="s">
        <v>45</v>
      </c>
      <c r="I45" s="244" t="s">
        <v>45</v>
      </c>
      <c r="J45" s="244" t="s">
        <v>45</v>
      </c>
      <c r="K45" s="244" t="s">
        <v>45</v>
      </c>
      <c r="L45" s="234">
        <v>13771.259600000005</v>
      </c>
      <c r="M45" s="235">
        <f t="shared" si="5"/>
        <v>14060.365000000005</v>
      </c>
      <c r="N45" s="236">
        <v>0.42116390860631064</v>
      </c>
      <c r="O45" s="236">
        <v>1.1538737222090703</v>
      </c>
      <c r="P45" s="236">
        <v>79.732721035917436</v>
      </c>
      <c r="Q45" s="241">
        <v>22.366617792899635</v>
      </c>
    </row>
    <row r="46" spans="2:17" x14ac:dyDescent="0.25">
      <c r="B46" s="233"/>
      <c r="C46" s="221">
        <v>2023</v>
      </c>
      <c r="D46" s="234">
        <v>11317.832399999999</v>
      </c>
      <c r="E46" s="234">
        <v>2490.8072700000002</v>
      </c>
      <c r="F46" s="235">
        <v>13808.63967</v>
      </c>
      <c r="G46" s="234">
        <v>295.74604999999997</v>
      </c>
      <c r="H46" s="234" t="s">
        <v>45</v>
      </c>
      <c r="I46" s="244" t="s">
        <v>45</v>
      </c>
      <c r="J46" s="244" t="s">
        <v>45</v>
      </c>
      <c r="K46" s="244" t="s">
        <v>45</v>
      </c>
      <c r="L46" s="234">
        <v>13512.893620000001</v>
      </c>
      <c r="M46" s="235">
        <f t="shared" si="5"/>
        <v>13808.63967</v>
      </c>
      <c r="N46" s="236">
        <v>0.40455585088228779</v>
      </c>
      <c r="O46" s="236">
        <v>1.1083721941980489</v>
      </c>
      <c r="P46" s="236">
        <v>83.755801816191592</v>
      </c>
      <c r="Q46" s="241">
        <v>18.432819350501187</v>
      </c>
    </row>
    <row r="47" spans="2:17" x14ac:dyDescent="0.25">
      <c r="B47" s="233"/>
      <c r="C47" s="221">
        <v>2024</v>
      </c>
      <c r="D47" s="234"/>
      <c r="E47" s="234"/>
      <c r="F47" s="235"/>
      <c r="G47" s="234"/>
      <c r="H47" s="234"/>
      <c r="I47" s="244"/>
      <c r="J47" s="244"/>
      <c r="K47" s="244"/>
      <c r="L47" s="234"/>
      <c r="M47" s="235"/>
      <c r="N47" s="236"/>
      <c r="O47" s="236"/>
      <c r="P47" s="236"/>
      <c r="Q47" s="241"/>
    </row>
    <row r="48" spans="2:17" ht="9" customHeight="1" thickBot="1" x14ac:dyDescent="0.3">
      <c r="B48" s="260"/>
      <c r="C48" s="266"/>
      <c r="D48" s="267"/>
      <c r="E48" s="267"/>
      <c r="F48" s="268"/>
      <c r="G48" s="267"/>
      <c r="H48" s="267"/>
      <c r="I48" s="267"/>
      <c r="J48" s="267"/>
      <c r="K48" s="267"/>
      <c r="L48" s="267"/>
      <c r="M48" s="268"/>
      <c r="N48" s="267"/>
      <c r="O48" s="267"/>
      <c r="P48" s="267"/>
      <c r="Q48" s="267"/>
    </row>
    <row r="49" spans="2:17" ht="9" customHeight="1" x14ac:dyDescent="0.25">
      <c r="B49" s="25"/>
      <c r="C49" s="21"/>
      <c r="D49" s="22"/>
      <c r="E49" s="22"/>
      <c r="F49" s="23"/>
      <c r="G49" s="22"/>
      <c r="H49" s="22"/>
      <c r="I49" s="22"/>
      <c r="J49" s="22"/>
      <c r="K49" s="22"/>
      <c r="L49" s="22"/>
      <c r="M49" s="23"/>
      <c r="N49" s="22"/>
      <c r="O49" s="22"/>
      <c r="P49" s="22"/>
      <c r="Q49" s="22"/>
    </row>
    <row r="50" spans="2:17" ht="9" customHeight="1" x14ac:dyDescent="0.25">
      <c r="B50" s="25"/>
      <c r="C50" s="21"/>
      <c r="D50" s="22"/>
      <c r="E50" s="22"/>
      <c r="F50" s="23"/>
      <c r="G50" s="22"/>
      <c r="H50" s="22"/>
      <c r="I50" s="22"/>
      <c r="J50" s="22"/>
      <c r="K50" s="22"/>
      <c r="L50" s="22"/>
      <c r="M50" s="23"/>
      <c r="N50" s="22"/>
      <c r="O50" s="22"/>
      <c r="P50" s="22"/>
      <c r="Q50" s="22"/>
    </row>
    <row r="51" spans="2:17" x14ac:dyDescent="0.25">
      <c r="B51" s="8" t="s">
        <v>468</v>
      </c>
    </row>
    <row r="52" spans="2:17" x14ac:dyDescent="0.25">
      <c r="B52" s="185" t="s">
        <v>469</v>
      </c>
    </row>
    <row r="53" spans="2:17" ht="17.25" thickBot="1" x14ac:dyDescent="0.3"/>
    <row r="54" spans="2:17" ht="30" customHeight="1" x14ac:dyDescent="0.2">
      <c r="B54" s="612" t="s">
        <v>44</v>
      </c>
      <c r="C54" s="220"/>
      <c r="D54" s="615" t="s">
        <v>19</v>
      </c>
      <c r="E54" s="615"/>
      <c r="F54" s="615"/>
      <c r="G54" s="615" t="s">
        <v>20</v>
      </c>
      <c r="H54" s="615"/>
      <c r="I54" s="615"/>
      <c r="J54" s="615"/>
      <c r="K54" s="615"/>
      <c r="L54" s="615"/>
      <c r="M54" s="615"/>
      <c r="N54" s="615" t="s">
        <v>24</v>
      </c>
      <c r="O54" s="615"/>
      <c r="P54" s="617" t="s">
        <v>30</v>
      </c>
      <c r="Q54" s="617" t="s">
        <v>32</v>
      </c>
    </row>
    <row r="55" spans="2:17" ht="30" customHeight="1" thickBot="1" x14ac:dyDescent="0.3">
      <c r="B55" s="613"/>
      <c r="C55" s="221"/>
      <c r="D55" s="619" t="s">
        <v>18</v>
      </c>
      <c r="E55" s="619"/>
      <c r="F55" s="619"/>
      <c r="G55" s="619" t="s">
        <v>21</v>
      </c>
      <c r="H55" s="619"/>
      <c r="I55" s="619"/>
      <c r="J55" s="619"/>
      <c r="K55" s="619"/>
      <c r="L55" s="619"/>
      <c r="M55" s="619"/>
      <c r="N55" s="619" t="s">
        <v>25</v>
      </c>
      <c r="O55" s="619"/>
      <c r="P55" s="618"/>
      <c r="Q55" s="618"/>
    </row>
    <row r="56" spans="2:17" ht="30" customHeight="1" x14ac:dyDescent="0.25">
      <c r="B56" s="613"/>
      <c r="C56" s="221" t="s">
        <v>42</v>
      </c>
      <c r="D56" s="222" t="s">
        <v>0</v>
      </c>
      <c r="E56" s="222" t="s">
        <v>2</v>
      </c>
      <c r="F56" s="223" t="s">
        <v>16</v>
      </c>
      <c r="G56" s="222" t="s">
        <v>4</v>
      </c>
      <c r="H56" s="222" t="s">
        <v>6</v>
      </c>
      <c r="I56" s="222" t="s">
        <v>8</v>
      </c>
      <c r="J56" s="222" t="s">
        <v>10</v>
      </c>
      <c r="K56" s="222" t="s">
        <v>12</v>
      </c>
      <c r="L56" s="222" t="s">
        <v>14</v>
      </c>
      <c r="M56" s="223" t="s">
        <v>22</v>
      </c>
      <c r="N56" s="222" t="s">
        <v>26</v>
      </c>
      <c r="O56" s="222" t="s">
        <v>28</v>
      </c>
      <c r="P56" s="620" t="s">
        <v>31</v>
      </c>
      <c r="Q56" s="620" t="s">
        <v>33</v>
      </c>
    </row>
    <row r="57" spans="2:17" ht="30" customHeight="1" x14ac:dyDescent="0.25">
      <c r="B57" s="613"/>
      <c r="C57" s="224" t="s">
        <v>43</v>
      </c>
      <c r="D57" s="225" t="s">
        <v>1</v>
      </c>
      <c r="E57" s="225" t="s">
        <v>3</v>
      </c>
      <c r="F57" s="226" t="s">
        <v>17</v>
      </c>
      <c r="G57" s="225" t="s">
        <v>5</v>
      </c>
      <c r="H57" s="225" t="s">
        <v>7</v>
      </c>
      <c r="I57" s="225" t="s">
        <v>9</v>
      </c>
      <c r="J57" s="225" t="s">
        <v>11</v>
      </c>
      <c r="K57" s="225" t="s">
        <v>13</v>
      </c>
      <c r="L57" s="225" t="s">
        <v>15</v>
      </c>
      <c r="M57" s="226" t="s">
        <v>23</v>
      </c>
      <c r="N57" s="225" t="s">
        <v>27</v>
      </c>
      <c r="O57" s="225" t="s">
        <v>29</v>
      </c>
      <c r="P57" s="620"/>
      <c r="Q57" s="620"/>
    </row>
    <row r="58" spans="2:17" ht="7.5" customHeight="1" x14ac:dyDescent="0.25">
      <c r="B58" s="613"/>
      <c r="C58" s="227"/>
      <c r="D58" s="228"/>
      <c r="E58" s="228"/>
      <c r="F58" s="264"/>
      <c r="G58" s="228"/>
      <c r="H58" s="228"/>
      <c r="I58" s="228"/>
      <c r="J58" s="228"/>
      <c r="K58" s="228"/>
      <c r="L58" s="228"/>
      <c r="M58" s="264"/>
      <c r="N58" s="228"/>
      <c r="O58" s="228"/>
      <c r="P58" s="264"/>
      <c r="Q58" s="264"/>
    </row>
    <row r="59" spans="2:17" s="2" customFormat="1" ht="13.5" x14ac:dyDescent="0.25">
      <c r="B59" s="613"/>
      <c r="C59" s="230"/>
      <c r="D59" s="231" t="s">
        <v>35</v>
      </c>
      <c r="E59" s="231" t="s">
        <v>35</v>
      </c>
      <c r="F59" s="232" t="s">
        <v>35</v>
      </c>
      <c r="G59" s="231" t="s">
        <v>35</v>
      </c>
      <c r="H59" s="231" t="s">
        <v>35</v>
      </c>
      <c r="I59" s="231" t="s">
        <v>35</v>
      </c>
      <c r="J59" s="231" t="s">
        <v>35</v>
      </c>
      <c r="K59" s="231" t="s">
        <v>35</v>
      </c>
      <c r="L59" s="231" t="s">
        <v>35</v>
      </c>
      <c r="M59" s="232" t="s">
        <v>35</v>
      </c>
      <c r="N59" s="230" t="s">
        <v>34</v>
      </c>
      <c r="O59" s="230" t="s">
        <v>291</v>
      </c>
      <c r="P59" s="230" t="s">
        <v>40</v>
      </c>
      <c r="Q59" s="230" t="s">
        <v>40</v>
      </c>
    </row>
    <row r="60" spans="2:17" s="2" customFormat="1" ht="14.25" thickBot="1" x14ac:dyDescent="0.3">
      <c r="B60" s="614"/>
      <c r="C60" s="261"/>
      <c r="D60" s="262" t="s">
        <v>36</v>
      </c>
      <c r="E60" s="262" t="s">
        <v>36</v>
      </c>
      <c r="F60" s="263" t="s">
        <v>36</v>
      </c>
      <c r="G60" s="262" t="s">
        <v>36</v>
      </c>
      <c r="H60" s="262" t="s">
        <v>36</v>
      </c>
      <c r="I60" s="262" t="s">
        <v>36</v>
      </c>
      <c r="J60" s="262" t="s">
        <v>36</v>
      </c>
      <c r="K60" s="262" t="s">
        <v>36</v>
      </c>
      <c r="L60" s="262" t="s">
        <v>36</v>
      </c>
      <c r="M60" s="263" t="s">
        <v>36</v>
      </c>
      <c r="N60" s="262" t="s">
        <v>37</v>
      </c>
      <c r="O60" s="262" t="s">
        <v>39</v>
      </c>
      <c r="P60" s="262" t="s">
        <v>41</v>
      </c>
      <c r="Q60" s="262" t="s">
        <v>41</v>
      </c>
    </row>
    <row r="61" spans="2:17" ht="9" customHeight="1" x14ac:dyDescent="0.25">
      <c r="B61" s="233"/>
      <c r="C61" s="259"/>
      <c r="D61" s="239"/>
      <c r="E61" s="239"/>
      <c r="F61" s="240"/>
      <c r="G61" s="239"/>
      <c r="H61" s="239"/>
      <c r="I61" s="239"/>
      <c r="J61" s="239"/>
      <c r="K61" s="239"/>
      <c r="L61" s="239"/>
      <c r="M61" s="240"/>
      <c r="N61" s="239"/>
      <c r="O61" s="239"/>
      <c r="P61" s="239"/>
      <c r="Q61" s="239"/>
    </row>
    <row r="62" spans="2:17" x14ac:dyDescent="0.25">
      <c r="B62" s="233" t="s">
        <v>122</v>
      </c>
      <c r="C62" s="221">
        <v>2020</v>
      </c>
      <c r="D62" s="234">
        <v>18227.307049166531</v>
      </c>
      <c r="E62" s="234" t="s">
        <v>45</v>
      </c>
      <c r="F62" s="235">
        <v>18227.307049166531</v>
      </c>
      <c r="G62" s="234">
        <v>60.271999999999998</v>
      </c>
      <c r="H62" s="234" t="s">
        <v>45</v>
      </c>
      <c r="I62" s="234" t="s">
        <v>45</v>
      </c>
      <c r="J62" s="234" t="s">
        <v>45</v>
      </c>
      <c r="K62" s="234" t="s">
        <v>45</v>
      </c>
      <c r="L62" s="234">
        <v>18167.03504916653</v>
      </c>
      <c r="M62" s="235">
        <f t="shared" ref="M62:M65" si="6">F62</f>
        <v>18227.307049166531</v>
      </c>
      <c r="N62" s="236">
        <v>0.55989211608783052</v>
      </c>
      <c r="O62" s="236">
        <v>1.5339510029803578</v>
      </c>
      <c r="P62" s="236">
        <v>100.33176574953966</v>
      </c>
      <c r="Q62" s="241" t="s">
        <v>45</v>
      </c>
    </row>
    <row r="63" spans="2:17" x14ac:dyDescent="0.25">
      <c r="B63" s="238" t="s">
        <v>124</v>
      </c>
      <c r="C63" s="221">
        <v>2021</v>
      </c>
      <c r="D63" s="234">
        <v>21144.213133798217</v>
      </c>
      <c r="E63" s="234" t="s">
        <v>45</v>
      </c>
      <c r="F63" s="235">
        <v>21144.213133798217</v>
      </c>
      <c r="G63" s="234">
        <v>4.0179999999999998</v>
      </c>
      <c r="H63" s="234" t="s">
        <v>45</v>
      </c>
      <c r="I63" s="234" t="s">
        <v>45</v>
      </c>
      <c r="J63" s="234" t="s">
        <v>45</v>
      </c>
      <c r="K63" s="234" t="s">
        <v>45</v>
      </c>
      <c r="L63" s="234">
        <v>21140.195133798217</v>
      </c>
      <c r="M63" s="235">
        <f t="shared" si="6"/>
        <v>21144.213133798217</v>
      </c>
      <c r="N63" s="236">
        <v>0.64894424081878133</v>
      </c>
      <c r="O63" s="236">
        <v>1.7779294269007706</v>
      </c>
      <c r="P63" s="236">
        <v>100.01900644707662</v>
      </c>
      <c r="Q63" s="241" t="s">
        <v>45</v>
      </c>
    </row>
    <row r="64" spans="2:17" x14ac:dyDescent="0.25">
      <c r="B64" s="233"/>
      <c r="C64" s="221">
        <v>2022</v>
      </c>
      <c r="D64" s="234">
        <v>20861.923274000004</v>
      </c>
      <c r="E64" s="234">
        <v>5.7220000000000004</v>
      </c>
      <c r="F64" s="235">
        <v>20867.645274000006</v>
      </c>
      <c r="G64" s="234" t="s">
        <v>45</v>
      </c>
      <c r="H64" s="234" t="s">
        <v>45</v>
      </c>
      <c r="I64" s="234" t="s">
        <v>45</v>
      </c>
      <c r="J64" s="234" t="s">
        <v>45</v>
      </c>
      <c r="K64" s="234" t="s">
        <v>45</v>
      </c>
      <c r="L64" s="234">
        <v>20867.645274000006</v>
      </c>
      <c r="M64" s="235">
        <f t="shared" si="6"/>
        <v>20867.645274000006</v>
      </c>
      <c r="N64" s="236">
        <v>0.63819137118058866</v>
      </c>
      <c r="O64" s="236">
        <v>1.7484695100838046</v>
      </c>
      <c r="P64" s="236">
        <v>99.972579560727297</v>
      </c>
      <c r="Q64" s="299">
        <v>2.7420439272701807E-2</v>
      </c>
    </row>
    <row r="65" spans="2:17" x14ac:dyDescent="0.25">
      <c r="B65" s="233"/>
      <c r="C65" s="221">
        <v>2023</v>
      </c>
      <c r="D65" s="234">
        <v>18812.90671000001</v>
      </c>
      <c r="E65" s="234">
        <v>4.9800000000000004</v>
      </c>
      <c r="F65" s="235">
        <v>18817.88671000001</v>
      </c>
      <c r="G65" s="234" t="s">
        <v>45</v>
      </c>
      <c r="H65" s="234" t="s">
        <v>45</v>
      </c>
      <c r="I65" s="234" t="s">
        <v>45</v>
      </c>
      <c r="J65" s="234" t="s">
        <v>45</v>
      </c>
      <c r="K65" s="234" t="s">
        <v>45</v>
      </c>
      <c r="L65" s="234">
        <v>18817.88671000001</v>
      </c>
      <c r="M65" s="235">
        <f t="shared" si="6"/>
        <v>18817.88671000001</v>
      </c>
      <c r="N65" s="236">
        <v>0.56337941997137908</v>
      </c>
      <c r="O65" s="236">
        <v>1.5435052601955592</v>
      </c>
      <c r="P65" s="236">
        <v>99.973535816870694</v>
      </c>
      <c r="Q65" s="299">
        <v>2.646418312930739E-2</v>
      </c>
    </row>
    <row r="66" spans="2:17" x14ac:dyDescent="0.25">
      <c r="B66" s="233"/>
      <c r="C66" s="221">
        <v>2024</v>
      </c>
      <c r="D66" s="234"/>
      <c r="E66" s="234"/>
      <c r="F66" s="235"/>
      <c r="G66" s="234"/>
      <c r="H66" s="234"/>
      <c r="I66" s="234"/>
      <c r="J66" s="234"/>
      <c r="K66" s="234"/>
      <c r="L66" s="234"/>
      <c r="M66" s="235"/>
      <c r="N66" s="236"/>
      <c r="O66" s="236"/>
      <c r="P66" s="236"/>
      <c r="Q66" s="299"/>
    </row>
    <row r="67" spans="2:17" ht="9" customHeight="1" x14ac:dyDescent="0.25">
      <c r="B67" s="233"/>
      <c r="C67" s="221"/>
      <c r="D67" s="221"/>
      <c r="E67" s="221"/>
      <c r="F67" s="298"/>
      <c r="G67" s="221"/>
      <c r="H67" s="221"/>
      <c r="I67" s="243"/>
      <c r="J67" s="243"/>
      <c r="K67" s="221"/>
      <c r="L67" s="221"/>
      <c r="M67" s="298"/>
      <c r="N67" s="221"/>
      <c r="O67" s="221"/>
      <c r="P67" s="221"/>
      <c r="Q67" s="221"/>
    </row>
    <row r="68" spans="2:17" x14ac:dyDescent="0.25">
      <c r="B68" s="233" t="s">
        <v>111</v>
      </c>
      <c r="C68" s="221">
        <v>2020</v>
      </c>
      <c r="D68" s="234">
        <v>79067.7497</v>
      </c>
      <c r="E68" s="234">
        <v>19328.252989999997</v>
      </c>
      <c r="F68" s="235">
        <v>98396.002689999994</v>
      </c>
      <c r="G68" s="234">
        <v>397.541</v>
      </c>
      <c r="H68" s="234" t="s">
        <v>45</v>
      </c>
      <c r="I68" s="234" t="s">
        <v>45</v>
      </c>
      <c r="J68" s="234" t="s">
        <v>45</v>
      </c>
      <c r="K68" s="234">
        <v>2420.5620037429999</v>
      </c>
      <c r="L68" s="234">
        <v>95577.899686256991</v>
      </c>
      <c r="M68" s="235">
        <f t="shared" ref="M68:M71" si="7">F68</f>
        <v>98396.002689999994</v>
      </c>
      <c r="N68" s="236">
        <v>2.9456271957280071</v>
      </c>
      <c r="O68" s="236">
        <v>8.0702114951452248</v>
      </c>
      <c r="P68" s="236">
        <v>80.682643723649662</v>
      </c>
      <c r="Q68" s="241">
        <v>19.723016725651625</v>
      </c>
    </row>
    <row r="69" spans="2:17" x14ac:dyDescent="0.25">
      <c r="B69" s="238" t="s">
        <v>123</v>
      </c>
      <c r="C69" s="221">
        <v>2021</v>
      </c>
      <c r="D69" s="234">
        <v>60325.448999999993</v>
      </c>
      <c r="E69" s="234">
        <v>20530.67409</v>
      </c>
      <c r="F69" s="235">
        <v>80856.123089999994</v>
      </c>
      <c r="G69" s="234">
        <v>340.27704999999997</v>
      </c>
      <c r="H69" s="234" t="s">
        <v>45</v>
      </c>
      <c r="I69" s="234" t="s">
        <v>45</v>
      </c>
      <c r="J69" s="234" t="s">
        <v>45</v>
      </c>
      <c r="K69" s="234">
        <v>1988.7413971879996</v>
      </c>
      <c r="L69" s="234">
        <v>78527.104642811988</v>
      </c>
      <c r="M69" s="235">
        <f t="shared" si="7"/>
        <v>80856.123089999994</v>
      </c>
      <c r="N69" s="236">
        <v>2.4105601667154901</v>
      </c>
      <c r="O69" s="236">
        <v>6.6042744293575071</v>
      </c>
      <c r="P69" s="236">
        <v>74.92369759119282</v>
      </c>
      <c r="Q69" s="241">
        <v>25.498923627779348</v>
      </c>
    </row>
    <row r="70" spans="2:17" x14ac:dyDescent="0.25">
      <c r="B70" s="233"/>
      <c r="C70" s="221">
        <v>2022</v>
      </c>
      <c r="D70" s="234">
        <v>59810.029999999992</v>
      </c>
      <c r="E70" s="234">
        <v>23867.279197</v>
      </c>
      <c r="F70" s="235">
        <v>83677.309196999995</v>
      </c>
      <c r="G70" s="234">
        <v>775.15315999999996</v>
      </c>
      <c r="H70" s="234" t="s">
        <v>45</v>
      </c>
      <c r="I70" s="234" t="s">
        <v>45</v>
      </c>
      <c r="J70" s="234" t="s">
        <v>45</v>
      </c>
      <c r="K70" s="234">
        <v>2047.6832541138999</v>
      </c>
      <c r="L70" s="234">
        <v>80854.472782886092</v>
      </c>
      <c r="M70" s="235">
        <f t="shared" si="7"/>
        <v>83677.309196999995</v>
      </c>
      <c r="N70" s="236">
        <v>2.4727575236140966</v>
      </c>
      <c r="O70" s="236">
        <v>6.7746781468879353</v>
      </c>
      <c r="P70" s="236">
        <v>72.145325114712605</v>
      </c>
      <c r="Q70" s="241">
        <v>28.789696598901255</v>
      </c>
    </row>
    <row r="71" spans="2:17" x14ac:dyDescent="0.25">
      <c r="B71" s="233"/>
      <c r="C71" s="221">
        <v>2023</v>
      </c>
      <c r="D71" s="234">
        <v>75596.029300000009</v>
      </c>
      <c r="E71" s="234">
        <v>15934.913889000001</v>
      </c>
      <c r="F71" s="235">
        <v>91530.943189000012</v>
      </c>
      <c r="G71" s="234">
        <v>811.40891999999997</v>
      </c>
      <c r="H71" s="234" t="s">
        <v>45</v>
      </c>
      <c r="I71" s="234" t="s">
        <v>45</v>
      </c>
      <c r="J71" s="234" t="s">
        <v>45</v>
      </c>
      <c r="K71" s="234">
        <v>2240.7724964443</v>
      </c>
      <c r="L71" s="234">
        <v>88478.761772555707</v>
      </c>
      <c r="M71" s="235">
        <f t="shared" si="7"/>
        <v>91530.943189000012</v>
      </c>
      <c r="N71" s="236">
        <v>2.6489219674555171</v>
      </c>
      <c r="O71" s="236">
        <v>7.257320458782238</v>
      </c>
      <c r="P71" s="236">
        <v>83.329384249090126</v>
      </c>
      <c r="Q71" s="241">
        <v>17.56503052776932</v>
      </c>
    </row>
    <row r="72" spans="2:17" x14ac:dyDescent="0.25">
      <c r="B72" s="233"/>
      <c r="C72" s="221">
        <v>2024</v>
      </c>
      <c r="D72" s="234"/>
      <c r="E72" s="234"/>
      <c r="F72" s="235"/>
      <c r="G72" s="234"/>
      <c r="H72" s="234"/>
      <c r="I72" s="234"/>
      <c r="J72" s="234"/>
      <c r="K72" s="234"/>
      <c r="L72" s="234"/>
      <c r="M72" s="235"/>
      <c r="N72" s="236"/>
      <c r="O72" s="236"/>
      <c r="P72" s="236"/>
      <c r="Q72" s="241"/>
    </row>
    <row r="73" spans="2:17" ht="9" customHeight="1" x14ac:dyDescent="0.25">
      <c r="B73" s="233"/>
      <c r="C73" s="221"/>
      <c r="D73" s="234"/>
      <c r="E73" s="234"/>
      <c r="F73" s="235"/>
      <c r="G73" s="234"/>
      <c r="H73" s="234"/>
      <c r="I73" s="244"/>
      <c r="J73" s="244"/>
      <c r="K73" s="234"/>
      <c r="L73" s="234"/>
      <c r="M73" s="235"/>
      <c r="N73" s="236"/>
      <c r="O73" s="236"/>
      <c r="P73" s="236"/>
      <c r="Q73" s="241"/>
    </row>
    <row r="74" spans="2:17" ht="18" x14ac:dyDescent="0.25">
      <c r="B74" s="265" t="s">
        <v>117</v>
      </c>
      <c r="C74" s="221">
        <v>2020</v>
      </c>
      <c r="D74" s="234" t="s">
        <v>346</v>
      </c>
      <c r="E74" s="234">
        <v>1868.12736</v>
      </c>
      <c r="F74" s="235">
        <v>28223.909838999993</v>
      </c>
      <c r="G74" s="234">
        <v>3995.55035</v>
      </c>
      <c r="H74" s="234" t="s">
        <v>45</v>
      </c>
      <c r="I74" s="244" t="s">
        <v>45</v>
      </c>
      <c r="J74" s="244" t="s">
        <v>45</v>
      </c>
      <c r="K74" s="244" t="s">
        <v>45</v>
      </c>
      <c r="L74" s="234">
        <v>24228.359488999991</v>
      </c>
      <c r="M74" s="235">
        <f t="shared" ref="M74:M77" si="8">F74</f>
        <v>28223.909838999993</v>
      </c>
      <c r="N74" s="236">
        <v>0.74669682900486412</v>
      </c>
      <c r="O74" s="236">
        <v>2.0457447369996276</v>
      </c>
      <c r="P74" s="236">
        <v>108.78071415015069</v>
      </c>
      <c r="Q74" s="241">
        <v>7.7104987683881587</v>
      </c>
    </row>
    <row r="75" spans="2:17" x14ac:dyDescent="0.25">
      <c r="B75" s="238" t="s">
        <v>118</v>
      </c>
      <c r="C75" s="221">
        <v>2021</v>
      </c>
      <c r="D75" s="234">
        <v>38063.844137</v>
      </c>
      <c r="E75" s="234">
        <v>1831.8856499999999</v>
      </c>
      <c r="F75" s="235">
        <v>39895.729786999982</v>
      </c>
      <c r="G75" s="234">
        <v>6532.6810600000008</v>
      </c>
      <c r="H75" s="234" t="s">
        <v>45</v>
      </c>
      <c r="I75" s="244" t="s">
        <v>45</v>
      </c>
      <c r="J75" s="244" t="s">
        <v>45</v>
      </c>
      <c r="K75" s="244" t="s">
        <v>45</v>
      </c>
      <c r="L75" s="234">
        <v>33363.048726999979</v>
      </c>
      <c r="M75" s="235">
        <f t="shared" si="8"/>
        <v>39895.729786999982</v>
      </c>
      <c r="N75" s="236">
        <v>1.0241512999531646</v>
      </c>
      <c r="O75" s="236">
        <v>2.8058939724744238</v>
      </c>
      <c r="P75" s="236">
        <v>114.08982568848917</v>
      </c>
      <c r="Q75" s="241">
        <v>5.4907621452397279</v>
      </c>
    </row>
    <row r="76" spans="2:17" ht="18" x14ac:dyDescent="0.25">
      <c r="B76" s="233"/>
      <c r="C76" s="221">
        <v>2022</v>
      </c>
      <c r="D76" s="234" t="s">
        <v>347</v>
      </c>
      <c r="E76" s="234">
        <v>996.50443000000007</v>
      </c>
      <c r="F76" s="235">
        <v>49066.462054999974</v>
      </c>
      <c r="G76" s="234">
        <v>7811.3677900000002</v>
      </c>
      <c r="H76" s="234" t="s">
        <v>45</v>
      </c>
      <c r="I76" s="244" t="s">
        <v>45</v>
      </c>
      <c r="J76" s="244" t="s">
        <v>45</v>
      </c>
      <c r="K76" s="244" t="s">
        <v>45</v>
      </c>
      <c r="L76" s="234">
        <v>41255.094264999978</v>
      </c>
      <c r="M76" s="235">
        <f t="shared" si="8"/>
        <v>49066.462054999974</v>
      </c>
      <c r="N76" s="236">
        <v>1.2616969874396367</v>
      </c>
      <c r="O76" s="236">
        <v>3.4567040751770866</v>
      </c>
      <c r="P76" s="236">
        <v>116.51884083993377</v>
      </c>
      <c r="Q76" s="241">
        <v>2.415470011046406</v>
      </c>
    </row>
    <row r="77" spans="2:17" x14ac:dyDescent="0.25">
      <c r="B77" s="233"/>
      <c r="C77" s="221">
        <v>2023</v>
      </c>
      <c r="D77" s="234">
        <v>58390.314323999984</v>
      </c>
      <c r="E77" s="234">
        <v>1349.34205</v>
      </c>
      <c r="F77" s="235">
        <v>59739.656373999984</v>
      </c>
      <c r="G77" s="234">
        <v>10400.16027</v>
      </c>
      <c r="H77" s="234" t="s">
        <v>45</v>
      </c>
      <c r="I77" s="244" t="s">
        <v>45</v>
      </c>
      <c r="J77" s="244" t="s">
        <v>45</v>
      </c>
      <c r="K77" s="244" t="s">
        <v>45</v>
      </c>
      <c r="L77" s="234">
        <v>49339.496103999983</v>
      </c>
      <c r="M77" s="235">
        <f t="shared" si="8"/>
        <v>59739.656373999984</v>
      </c>
      <c r="N77" s="236">
        <v>1.4771508153452801</v>
      </c>
      <c r="O77" s="236">
        <v>4.0469885351925479</v>
      </c>
      <c r="P77" s="236">
        <v>118.34396160212557</v>
      </c>
      <c r="Q77" s="241">
        <v>2.7348111686341441</v>
      </c>
    </row>
    <row r="78" spans="2:17" x14ac:dyDescent="0.25">
      <c r="B78" s="233"/>
      <c r="C78" s="221">
        <v>2024</v>
      </c>
      <c r="D78" s="234"/>
      <c r="E78" s="234"/>
      <c r="F78" s="235"/>
      <c r="G78" s="234"/>
      <c r="H78" s="234"/>
      <c r="I78" s="244"/>
      <c r="J78" s="244"/>
      <c r="K78" s="244"/>
      <c r="L78" s="234"/>
      <c r="M78" s="235"/>
      <c r="N78" s="236"/>
      <c r="O78" s="236"/>
      <c r="P78" s="236"/>
      <c r="Q78" s="241"/>
    </row>
    <row r="79" spans="2:17" ht="9" customHeight="1" x14ac:dyDescent="0.25">
      <c r="B79" s="233"/>
      <c r="C79" s="259"/>
      <c r="D79" s="234"/>
      <c r="E79" s="234"/>
      <c r="F79" s="235"/>
      <c r="G79" s="234"/>
      <c r="H79" s="234"/>
      <c r="I79" s="244"/>
      <c r="J79" s="244"/>
      <c r="K79" s="234"/>
      <c r="L79" s="234"/>
      <c r="M79" s="235"/>
      <c r="N79" s="236"/>
      <c r="O79" s="236"/>
      <c r="P79" s="236"/>
      <c r="Q79" s="241"/>
    </row>
    <row r="80" spans="2:17" x14ac:dyDescent="0.25">
      <c r="B80" s="233" t="s">
        <v>108</v>
      </c>
      <c r="C80" s="221">
        <v>2020</v>
      </c>
      <c r="D80" s="234">
        <v>62582.9182</v>
      </c>
      <c r="E80" s="234">
        <v>33775.411050000002</v>
      </c>
      <c r="F80" s="235">
        <v>96358.32925000001</v>
      </c>
      <c r="G80" s="234">
        <v>31602.338050000002</v>
      </c>
      <c r="H80" s="234" t="s">
        <v>45</v>
      </c>
      <c r="I80" s="244" t="s">
        <v>45</v>
      </c>
      <c r="J80" s="244" t="s">
        <v>45</v>
      </c>
      <c r="K80" s="234">
        <v>175.23217095999999</v>
      </c>
      <c r="L80" s="234">
        <v>64580.759029040004</v>
      </c>
      <c r="M80" s="235">
        <f t="shared" ref="M80:M83" si="9">F80</f>
        <v>96358.32925000001</v>
      </c>
      <c r="N80" s="236">
        <v>1.9903224567724027</v>
      </c>
      <c r="O80" s="236">
        <v>5.4529382377326101</v>
      </c>
      <c r="P80" s="236">
        <v>96.644213207564945</v>
      </c>
      <c r="Q80" s="241">
        <v>52.157970906018662</v>
      </c>
    </row>
    <row r="81" spans="2:17" x14ac:dyDescent="0.25">
      <c r="B81" s="238" t="s">
        <v>109</v>
      </c>
      <c r="C81" s="221">
        <v>2021</v>
      </c>
      <c r="D81" s="234">
        <v>57157.316199999987</v>
      </c>
      <c r="E81" s="234">
        <v>46707.239399999999</v>
      </c>
      <c r="F81" s="235">
        <v>103864.55559999999</v>
      </c>
      <c r="G81" s="234">
        <v>32386.598669999996</v>
      </c>
      <c r="H81" s="234" t="s">
        <v>45</v>
      </c>
      <c r="I81" s="244" t="s">
        <v>45</v>
      </c>
      <c r="J81" s="244" t="s">
        <v>45</v>
      </c>
      <c r="K81" s="234">
        <v>160.04048535999996</v>
      </c>
      <c r="L81" s="234">
        <v>71317.916444639995</v>
      </c>
      <c r="M81" s="235">
        <f t="shared" si="9"/>
        <v>103864.55559999999</v>
      </c>
      <c r="N81" s="236">
        <v>2.1892584647883004</v>
      </c>
      <c r="O81" s="236">
        <v>5.9979683966802755</v>
      </c>
      <c r="P81" s="236">
        <v>79.964955148306004</v>
      </c>
      <c r="Q81" s="241">
        <v>65.344955852251715</v>
      </c>
    </row>
    <row r="82" spans="2:17" ht="18" x14ac:dyDescent="0.25">
      <c r="B82" s="233"/>
      <c r="C82" s="221">
        <v>2022</v>
      </c>
      <c r="D82" s="234">
        <v>59471.98</v>
      </c>
      <c r="E82" s="234" t="s">
        <v>348</v>
      </c>
      <c r="F82" s="235">
        <v>116341.90082336601</v>
      </c>
      <c r="G82" s="234">
        <v>35790.565149999995</v>
      </c>
      <c r="H82" s="234" t="s">
        <v>45</v>
      </c>
      <c r="I82" s="244" t="s">
        <v>45</v>
      </c>
      <c r="J82" s="244" t="s">
        <v>45</v>
      </c>
      <c r="K82" s="234">
        <v>166.52154400000001</v>
      </c>
      <c r="L82" s="234">
        <v>80384.814129366016</v>
      </c>
      <c r="M82" s="235">
        <f t="shared" si="9"/>
        <v>116341.90082336601</v>
      </c>
      <c r="N82" s="236">
        <v>2.4583940390838004</v>
      </c>
      <c r="O82" s="236">
        <v>6.735326134476165</v>
      </c>
      <c r="P82" s="236">
        <v>73.831153143329161</v>
      </c>
      <c r="Q82" s="241">
        <v>70.600841498112899</v>
      </c>
    </row>
    <row r="83" spans="2:17" x14ac:dyDescent="0.25">
      <c r="B83" s="233"/>
      <c r="C83" s="221">
        <v>2023</v>
      </c>
      <c r="D83" s="234">
        <v>58385.383689999995</v>
      </c>
      <c r="E83" s="234">
        <v>61375.502940999992</v>
      </c>
      <c r="F83" s="235">
        <v>119760.88663099999</v>
      </c>
      <c r="G83" s="234">
        <v>40866.087380000012</v>
      </c>
      <c r="H83" s="234" t="s">
        <v>45</v>
      </c>
      <c r="I83" s="244" t="s">
        <v>45</v>
      </c>
      <c r="J83" s="244" t="s">
        <v>45</v>
      </c>
      <c r="K83" s="234">
        <v>163.47907433199998</v>
      </c>
      <c r="L83" s="234">
        <v>78731.32017666797</v>
      </c>
      <c r="M83" s="235">
        <f t="shared" si="9"/>
        <v>119760.88663099999</v>
      </c>
      <c r="N83" s="236">
        <v>2.357098125749749</v>
      </c>
      <c r="O83" s="236">
        <v>6.4578030842458869</v>
      </c>
      <c r="P83" s="236">
        <v>74.00409690409343</v>
      </c>
      <c r="Q83" s="241">
        <v>77.794104964684436</v>
      </c>
    </row>
    <row r="84" spans="2:17" x14ac:dyDescent="0.25">
      <c r="B84" s="233"/>
      <c r="C84" s="221">
        <v>2024</v>
      </c>
      <c r="D84" s="234"/>
      <c r="E84" s="234"/>
      <c r="F84" s="235"/>
      <c r="G84" s="234"/>
      <c r="H84" s="234"/>
      <c r="I84" s="244"/>
      <c r="J84" s="244"/>
      <c r="K84" s="234"/>
      <c r="L84" s="234"/>
      <c r="M84" s="235"/>
      <c r="N84" s="236"/>
      <c r="O84" s="236"/>
      <c r="P84" s="236"/>
      <c r="Q84" s="241"/>
    </row>
    <row r="85" spans="2:17" ht="9" customHeight="1" x14ac:dyDescent="0.25">
      <c r="B85" s="233"/>
      <c r="C85" s="221"/>
      <c r="D85" s="234"/>
      <c r="E85" s="234"/>
      <c r="F85" s="235"/>
      <c r="G85" s="234"/>
      <c r="H85" s="234"/>
      <c r="I85" s="244"/>
      <c r="J85" s="244"/>
      <c r="K85" s="234"/>
      <c r="L85" s="234"/>
      <c r="M85" s="235"/>
      <c r="N85" s="236"/>
      <c r="O85" s="236"/>
      <c r="P85" s="236"/>
      <c r="Q85" s="241"/>
    </row>
    <row r="86" spans="2:17" x14ac:dyDescent="0.25">
      <c r="B86" s="233" t="s">
        <v>110</v>
      </c>
      <c r="C86" s="221">
        <v>2020</v>
      </c>
      <c r="D86" s="234">
        <v>33917.629999999997</v>
      </c>
      <c r="E86" s="234">
        <v>468.19</v>
      </c>
      <c r="F86" s="235">
        <v>34385.82</v>
      </c>
      <c r="G86" s="234">
        <v>439.01329999999996</v>
      </c>
      <c r="H86" s="234" t="s">
        <v>45</v>
      </c>
      <c r="I86" s="234" t="s">
        <v>45</v>
      </c>
      <c r="J86" s="234" t="s">
        <v>45</v>
      </c>
      <c r="K86" s="234" t="s">
        <v>45</v>
      </c>
      <c r="L86" s="234">
        <v>33946.806700000001</v>
      </c>
      <c r="M86" s="235">
        <f t="shared" ref="M86:M89" si="10">F86</f>
        <v>34385.82</v>
      </c>
      <c r="N86" s="236">
        <v>1.0462108641420564</v>
      </c>
      <c r="O86" s="236">
        <v>2.8663311346357707</v>
      </c>
      <c r="P86" s="236">
        <v>99.914051709611897</v>
      </c>
      <c r="Q86" s="241">
        <v>1.3791871622493435</v>
      </c>
    </row>
    <row r="87" spans="2:17" x14ac:dyDescent="0.25">
      <c r="B87" s="233"/>
      <c r="C87" s="221">
        <v>2021</v>
      </c>
      <c r="D87" s="234">
        <v>38543.89</v>
      </c>
      <c r="E87" s="234">
        <v>959.77009999999996</v>
      </c>
      <c r="F87" s="235">
        <v>39503.660100000001</v>
      </c>
      <c r="G87" s="234">
        <v>575.53559999999993</v>
      </c>
      <c r="H87" s="234" t="s">
        <v>45</v>
      </c>
      <c r="I87" s="234" t="s">
        <v>45</v>
      </c>
      <c r="J87" s="234" t="s">
        <v>45</v>
      </c>
      <c r="K87" s="234" t="s">
        <v>45</v>
      </c>
      <c r="L87" s="234">
        <v>38928.124499999998</v>
      </c>
      <c r="M87" s="235">
        <f t="shared" si="10"/>
        <v>39503.660100000001</v>
      </c>
      <c r="N87" s="236">
        <v>1.1949833972801505</v>
      </c>
      <c r="O87" s="236">
        <v>3.2739271158360288</v>
      </c>
      <c r="P87" s="236">
        <v>99.012964264435595</v>
      </c>
      <c r="Q87" s="241">
        <v>2.4654927827309021</v>
      </c>
    </row>
    <row r="88" spans="2:17" x14ac:dyDescent="0.25">
      <c r="B88" s="233"/>
      <c r="C88" s="221">
        <v>2022</v>
      </c>
      <c r="D88" s="234">
        <v>35292.393744000001</v>
      </c>
      <c r="E88" s="234">
        <v>1555.3420000000001</v>
      </c>
      <c r="F88" s="235">
        <v>36847.735743999998</v>
      </c>
      <c r="G88" s="234">
        <v>559.96260000000007</v>
      </c>
      <c r="H88" s="234" t="s">
        <v>45</v>
      </c>
      <c r="I88" s="234" t="s">
        <v>45</v>
      </c>
      <c r="J88" s="234" t="s">
        <v>45</v>
      </c>
      <c r="K88" s="234" t="s">
        <v>45</v>
      </c>
      <c r="L88" s="234">
        <v>36287.773143999999</v>
      </c>
      <c r="M88" s="235">
        <f t="shared" si="10"/>
        <v>36847.735743999998</v>
      </c>
      <c r="N88" s="236">
        <v>1.1097823159143803</v>
      </c>
      <c r="O88" s="236">
        <v>3.040499495655836</v>
      </c>
      <c r="P88" s="236">
        <v>97.256984064439393</v>
      </c>
      <c r="Q88" s="241">
        <v>4.2861323945891341</v>
      </c>
    </row>
    <row r="89" spans="2:17" x14ac:dyDescent="0.25">
      <c r="B89" s="233"/>
      <c r="C89" s="221">
        <v>2023</v>
      </c>
      <c r="D89" s="234">
        <v>33002.836332000006</v>
      </c>
      <c r="E89" s="234">
        <v>1535.94454</v>
      </c>
      <c r="F89" s="235">
        <v>34538.780872000003</v>
      </c>
      <c r="G89" s="234">
        <v>859.75770999999997</v>
      </c>
      <c r="H89" s="234" t="s">
        <v>45</v>
      </c>
      <c r="I89" s="234" t="s">
        <v>45</v>
      </c>
      <c r="J89" s="234" t="s">
        <v>45</v>
      </c>
      <c r="K89" s="234" t="s">
        <v>45</v>
      </c>
      <c r="L89" s="234">
        <v>33679.023162000005</v>
      </c>
      <c r="M89" s="235">
        <f t="shared" si="10"/>
        <v>34538.780872000003</v>
      </c>
      <c r="N89" s="236">
        <v>1.0082996473842727</v>
      </c>
      <c r="O89" s="236">
        <v>2.7624647873541717</v>
      </c>
      <c r="P89" s="236">
        <v>97.992261156900355</v>
      </c>
      <c r="Q89" s="241">
        <v>4.560537675371191</v>
      </c>
    </row>
    <row r="90" spans="2:17" x14ac:dyDescent="0.25">
      <c r="B90" s="233"/>
      <c r="C90" s="221">
        <v>2024</v>
      </c>
      <c r="D90" s="234"/>
      <c r="E90" s="234"/>
      <c r="F90" s="235"/>
      <c r="G90" s="234"/>
      <c r="H90" s="234"/>
      <c r="I90" s="234"/>
      <c r="J90" s="234"/>
      <c r="K90" s="234"/>
      <c r="L90" s="234"/>
      <c r="M90" s="235"/>
      <c r="N90" s="236"/>
      <c r="O90" s="236"/>
      <c r="P90" s="236"/>
      <c r="Q90" s="241"/>
    </row>
    <row r="91" spans="2:17" ht="9" customHeight="1" x14ac:dyDescent="0.25">
      <c r="B91" s="233"/>
      <c r="C91" s="221"/>
      <c r="D91" s="234"/>
      <c r="E91" s="234"/>
      <c r="F91" s="235"/>
      <c r="G91" s="234"/>
      <c r="H91" s="234"/>
      <c r="I91" s="234"/>
      <c r="J91" s="234"/>
      <c r="K91" s="234"/>
      <c r="L91" s="234"/>
      <c r="M91" s="235"/>
      <c r="N91" s="236"/>
      <c r="O91" s="236"/>
      <c r="P91" s="236"/>
      <c r="Q91" s="241"/>
    </row>
    <row r="92" spans="2:17" x14ac:dyDescent="0.25">
      <c r="B92" s="233" t="s">
        <v>105</v>
      </c>
      <c r="C92" s="221">
        <v>2020</v>
      </c>
      <c r="D92" s="234">
        <v>84481.045199999993</v>
      </c>
      <c r="E92" s="234">
        <v>1827.4202600000003</v>
      </c>
      <c r="F92" s="235">
        <v>86308.465459999992</v>
      </c>
      <c r="G92" s="234">
        <v>8134.9229400000004</v>
      </c>
      <c r="H92" s="234" t="s">
        <v>45</v>
      </c>
      <c r="I92" s="244" t="s">
        <v>45</v>
      </c>
      <c r="J92" s="244" t="s">
        <v>45</v>
      </c>
      <c r="K92" s="234">
        <v>1520.6588135999998</v>
      </c>
      <c r="L92" s="234">
        <v>76652.883706399982</v>
      </c>
      <c r="M92" s="235">
        <f t="shared" ref="M92:M95" si="11">F92</f>
        <v>86308.465459999992</v>
      </c>
      <c r="N92" s="236">
        <v>2.3623747709222171</v>
      </c>
      <c r="O92" s="236">
        <v>6.4722596463622386</v>
      </c>
      <c r="P92" s="236">
        <v>108.06859005831326</v>
      </c>
      <c r="Q92" s="241">
        <v>2.3376454502269377</v>
      </c>
    </row>
    <row r="93" spans="2:17" x14ac:dyDescent="0.25">
      <c r="B93" s="297"/>
      <c r="C93" s="221">
        <v>2021</v>
      </c>
      <c r="D93" s="234">
        <v>66510.130900000004</v>
      </c>
      <c r="E93" s="234">
        <v>3910.9586800000006</v>
      </c>
      <c r="F93" s="235">
        <v>70421.08958</v>
      </c>
      <c r="G93" s="234">
        <v>3102.0038099999997</v>
      </c>
      <c r="H93" s="234" t="s">
        <v>45</v>
      </c>
      <c r="I93" s="244" t="s">
        <v>45</v>
      </c>
      <c r="J93" s="244" t="s">
        <v>45</v>
      </c>
      <c r="K93" s="234">
        <v>1197.1823562</v>
      </c>
      <c r="L93" s="234">
        <v>66121.903413799999</v>
      </c>
      <c r="M93" s="235">
        <f t="shared" si="11"/>
        <v>70421.08958</v>
      </c>
      <c r="N93" s="236">
        <v>2.029755550541684</v>
      </c>
      <c r="O93" s="236">
        <v>5.560974111073107</v>
      </c>
      <c r="P93" s="236">
        <v>98.798327605392842</v>
      </c>
      <c r="Q93" s="241">
        <v>5.8095837685051794</v>
      </c>
    </row>
    <row r="94" spans="2:17" x14ac:dyDescent="0.25">
      <c r="B94" s="233"/>
      <c r="C94" s="221">
        <v>2022</v>
      </c>
      <c r="D94" s="234">
        <v>69355.740000000005</v>
      </c>
      <c r="E94" s="234">
        <v>2601.7832699999999</v>
      </c>
      <c r="F94" s="235">
        <v>71957.523270000005</v>
      </c>
      <c r="G94" s="234">
        <v>3200.3748899999996</v>
      </c>
      <c r="H94" s="234" t="s">
        <v>45</v>
      </c>
      <c r="I94" s="244" t="s">
        <v>45</v>
      </c>
      <c r="J94" s="244" t="s">
        <v>45</v>
      </c>
      <c r="K94" s="234">
        <v>1248.4033199999999</v>
      </c>
      <c r="L94" s="234">
        <v>67508.745060000001</v>
      </c>
      <c r="M94" s="235">
        <f t="shared" si="11"/>
        <v>71957.523270000005</v>
      </c>
      <c r="N94" s="236">
        <v>2.0646075784219882</v>
      </c>
      <c r="O94" s="236">
        <v>5.6564591189643521</v>
      </c>
      <c r="P94" s="236">
        <v>100.8705881993415</v>
      </c>
      <c r="Q94" s="241">
        <v>3.7840185803237931</v>
      </c>
    </row>
    <row r="95" spans="2:17" x14ac:dyDescent="0.25">
      <c r="B95" s="233"/>
      <c r="C95" s="221">
        <v>2023</v>
      </c>
      <c r="D95" s="234">
        <v>69923.62748000001</v>
      </c>
      <c r="E95" s="234">
        <v>1529.023363</v>
      </c>
      <c r="F95" s="235">
        <v>71452.65084300001</v>
      </c>
      <c r="G95" s="234">
        <v>6954.4265800000003</v>
      </c>
      <c r="H95" s="234" t="s">
        <v>45</v>
      </c>
      <c r="I95" s="244" t="s">
        <v>45</v>
      </c>
      <c r="J95" s="244" t="s">
        <v>45</v>
      </c>
      <c r="K95" s="234">
        <v>1258.62529464</v>
      </c>
      <c r="L95" s="234">
        <v>63239.598968360013</v>
      </c>
      <c r="M95" s="235">
        <f t="shared" si="11"/>
        <v>71452.65084300001</v>
      </c>
      <c r="N95" s="236">
        <v>1.8932991326323734</v>
      </c>
      <c r="O95" s="236">
        <v>5.1871209113215713</v>
      </c>
      <c r="P95" s="236">
        <v>108.41170943695629</v>
      </c>
      <c r="Q95" s="241">
        <v>2.3706441231082667</v>
      </c>
    </row>
    <row r="96" spans="2:17" x14ac:dyDescent="0.25">
      <c r="B96" s="233"/>
      <c r="C96" s="221">
        <v>2024</v>
      </c>
      <c r="D96" s="234"/>
      <c r="E96" s="234"/>
      <c r="F96" s="235"/>
      <c r="G96" s="234"/>
      <c r="H96" s="234"/>
      <c r="I96" s="244"/>
      <c r="J96" s="244"/>
      <c r="K96" s="234"/>
      <c r="L96" s="234"/>
      <c r="M96" s="235"/>
      <c r="N96" s="236"/>
      <c r="O96" s="236"/>
      <c r="P96" s="236"/>
      <c r="Q96" s="241"/>
    </row>
    <row r="97" spans="2:17" ht="9" customHeight="1" thickBot="1" x14ac:dyDescent="0.3">
      <c r="B97" s="260"/>
      <c r="C97" s="254"/>
      <c r="D97" s="267"/>
      <c r="E97" s="267"/>
      <c r="F97" s="268"/>
      <c r="G97" s="267"/>
      <c r="H97" s="267"/>
      <c r="I97" s="290"/>
      <c r="J97" s="290"/>
      <c r="K97" s="267"/>
      <c r="L97" s="267"/>
      <c r="M97" s="268"/>
      <c r="N97" s="267"/>
      <c r="O97" s="267"/>
      <c r="P97" s="267"/>
      <c r="Q97" s="267"/>
    </row>
    <row r="98" spans="2:17" ht="9" customHeight="1" x14ac:dyDescent="0.25">
      <c r="B98" s="25"/>
      <c r="C98" s="24"/>
      <c r="D98" s="22"/>
      <c r="E98" s="22"/>
      <c r="F98" s="23"/>
      <c r="G98" s="22"/>
      <c r="H98" s="22"/>
      <c r="I98" s="22"/>
      <c r="J98" s="22"/>
      <c r="K98" s="22"/>
      <c r="L98" s="22"/>
      <c r="M98" s="23"/>
      <c r="N98" s="22"/>
      <c r="O98" s="22"/>
      <c r="P98" s="22"/>
      <c r="Q98" s="22"/>
    </row>
    <row r="99" spans="2:17" ht="9" customHeight="1" x14ac:dyDescent="0.25">
      <c r="B99" s="25"/>
      <c r="C99" s="24"/>
      <c r="D99" s="22"/>
      <c r="E99" s="22"/>
      <c r="F99" s="23"/>
      <c r="G99" s="22"/>
      <c r="H99" s="22"/>
      <c r="I99" s="22"/>
      <c r="J99" s="22"/>
      <c r="K99" s="22"/>
      <c r="L99" s="22"/>
      <c r="M99" s="23"/>
      <c r="N99" s="22"/>
      <c r="O99" s="22"/>
      <c r="P99" s="22"/>
      <c r="Q99" s="22"/>
    </row>
    <row r="100" spans="2:17" x14ac:dyDescent="0.25">
      <c r="B100" s="8" t="s">
        <v>468</v>
      </c>
    </row>
    <row r="101" spans="2:17" x14ac:dyDescent="0.25">
      <c r="B101" s="185" t="s">
        <v>469</v>
      </c>
    </row>
    <row r="102" spans="2:17" ht="17.25" thickBot="1" x14ac:dyDescent="0.3"/>
    <row r="103" spans="2:17" ht="30" customHeight="1" x14ac:dyDescent="0.2">
      <c r="B103" s="612" t="s">
        <v>44</v>
      </c>
      <c r="C103" s="220"/>
      <c r="D103" s="615" t="s">
        <v>19</v>
      </c>
      <c r="E103" s="615"/>
      <c r="F103" s="615"/>
      <c r="G103" s="615" t="s">
        <v>20</v>
      </c>
      <c r="H103" s="615"/>
      <c r="I103" s="615"/>
      <c r="J103" s="615"/>
      <c r="K103" s="615"/>
      <c r="L103" s="615"/>
      <c r="M103" s="615"/>
      <c r="N103" s="615" t="s">
        <v>24</v>
      </c>
      <c r="O103" s="615"/>
      <c r="P103" s="617" t="s">
        <v>30</v>
      </c>
      <c r="Q103" s="617" t="s">
        <v>32</v>
      </c>
    </row>
    <row r="104" spans="2:17" ht="30" customHeight="1" thickBot="1" x14ac:dyDescent="0.3">
      <c r="B104" s="613"/>
      <c r="C104" s="221"/>
      <c r="D104" s="619" t="s">
        <v>18</v>
      </c>
      <c r="E104" s="619"/>
      <c r="F104" s="619"/>
      <c r="G104" s="619" t="s">
        <v>21</v>
      </c>
      <c r="H104" s="619"/>
      <c r="I104" s="619"/>
      <c r="J104" s="619"/>
      <c r="K104" s="619"/>
      <c r="L104" s="619"/>
      <c r="M104" s="619"/>
      <c r="N104" s="619" t="s">
        <v>25</v>
      </c>
      <c r="O104" s="619"/>
      <c r="P104" s="618"/>
      <c r="Q104" s="618"/>
    </row>
    <row r="105" spans="2:17" ht="30" customHeight="1" x14ac:dyDescent="0.25">
      <c r="B105" s="613"/>
      <c r="C105" s="221" t="s">
        <v>42</v>
      </c>
      <c r="D105" s="222" t="s">
        <v>0</v>
      </c>
      <c r="E105" s="222" t="s">
        <v>2</v>
      </c>
      <c r="F105" s="223" t="s">
        <v>16</v>
      </c>
      <c r="G105" s="222" t="s">
        <v>4</v>
      </c>
      <c r="H105" s="222" t="s">
        <v>6</v>
      </c>
      <c r="I105" s="222" t="s">
        <v>8</v>
      </c>
      <c r="J105" s="222" t="s">
        <v>10</v>
      </c>
      <c r="K105" s="222" t="s">
        <v>12</v>
      </c>
      <c r="L105" s="222" t="s">
        <v>14</v>
      </c>
      <c r="M105" s="223" t="s">
        <v>22</v>
      </c>
      <c r="N105" s="222" t="s">
        <v>26</v>
      </c>
      <c r="O105" s="222" t="s">
        <v>28</v>
      </c>
      <c r="P105" s="620" t="s">
        <v>31</v>
      </c>
      <c r="Q105" s="620" t="s">
        <v>33</v>
      </c>
    </row>
    <row r="106" spans="2:17" ht="30" customHeight="1" x14ac:dyDescent="0.25">
      <c r="B106" s="613"/>
      <c r="C106" s="224" t="s">
        <v>43</v>
      </c>
      <c r="D106" s="225" t="s">
        <v>1</v>
      </c>
      <c r="E106" s="225" t="s">
        <v>3</v>
      </c>
      <c r="F106" s="226" t="s">
        <v>17</v>
      </c>
      <c r="G106" s="225" t="s">
        <v>5</v>
      </c>
      <c r="H106" s="225" t="s">
        <v>7</v>
      </c>
      <c r="I106" s="225" t="s">
        <v>9</v>
      </c>
      <c r="J106" s="225" t="s">
        <v>11</v>
      </c>
      <c r="K106" s="225" t="s">
        <v>13</v>
      </c>
      <c r="L106" s="225" t="s">
        <v>15</v>
      </c>
      <c r="M106" s="226" t="s">
        <v>23</v>
      </c>
      <c r="N106" s="225" t="s">
        <v>27</v>
      </c>
      <c r="O106" s="225" t="s">
        <v>29</v>
      </c>
      <c r="P106" s="620"/>
      <c r="Q106" s="620"/>
    </row>
    <row r="107" spans="2:17" ht="7.5" customHeight="1" x14ac:dyDescent="0.25">
      <c r="B107" s="613"/>
      <c r="C107" s="227"/>
      <c r="D107" s="228"/>
      <c r="E107" s="228"/>
      <c r="F107" s="264"/>
      <c r="G107" s="228"/>
      <c r="H107" s="228"/>
      <c r="I107" s="228"/>
      <c r="J107" s="228"/>
      <c r="K107" s="228"/>
      <c r="L107" s="228"/>
      <c r="M107" s="264"/>
      <c r="N107" s="228"/>
      <c r="O107" s="228"/>
      <c r="P107" s="264"/>
      <c r="Q107" s="264"/>
    </row>
    <row r="108" spans="2:17" s="2" customFormat="1" ht="13.5" x14ac:dyDescent="0.25">
      <c r="B108" s="613"/>
      <c r="C108" s="230"/>
      <c r="D108" s="231" t="s">
        <v>35</v>
      </c>
      <c r="E108" s="231" t="s">
        <v>35</v>
      </c>
      <c r="F108" s="232" t="s">
        <v>35</v>
      </c>
      <c r="G108" s="231" t="s">
        <v>35</v>
      </c>
      <c r="H108" s="231" t="s">
        <v>35</v>
      </c>
      <c r="I108" s="231" t="s">
        <v>35</v>
      </c>
      <c r="J108" s="231" t="s">
        <v>35</v>
      </c>
      <c r="K108" s="231" t="s">
        <v>35</v>
      </c>
      <c r="L108" s="231" t="s">
        <v>35</v>
      </c>
      <c r="M108" s="232" t="s">
        <v>35</v>
      </c>
      <c r="N108" s="230" t="s">
        <v>34</v>
      </c>
      <c r="O108" s="230" t="s">
        <v>291</v>
      </c>
      <c r="P108" s="230" t="s">
        <v>40</v>
      </c>
      <c r="Q108" s="230" t="s">
        <v>40</v>
      </c>
    </row>
    <row r="109" spans="2:17" s="2" customFormat="1" ht="14.25" thickBot="1" x14ac:dyDescent="0.3">
      <c r="B109" s="614"/>
      <c r="C109" s="261"/>
      <c r="D109" s="262" t="s">
        <v>36</v>
      </c>
      <c r="E109" s="262" t="s">
        <v>36</v>
      </c>
      <c r="F109" s="263" t="s">
        <v>36</v>
      </c>
      <c r="G109" s="262" t="s">
        <v>36</v>
      </c>
      <c r="H109" s="262" t="s">
        <v>36</v>
      </c>
      <c r="I109" s="262" t="s">
        <v>36</v>
      </c>
      <c r="J109" s="262" t="s">
        <v>36</v>
      </c>
      <c r="K109" s="262" t="s">
        <v>36</v>
      </c>
      <c r="L109" s="262" t="s">
        <v>36</v>
      </c>
      <c r="M109" s="263" t="s">
        <v>36</v>
      </c>
      <c r="N109" s="262" t="s">
        <v>37</v>
      </c>
      <c r="O109" s="262" t="s">
        <v>39</v>
      </c>
      <c r="P109" s="262" t="s">
        <v>41</v>
      </c>
      <c r="Q109" s="262" t="s">
        <v>41</v>
      </c>
    </row>
    <row r="110" spans="2:17" ht="9" customHeight="1" x14ac:dyDescent="0.25">
      <c r="B110" s="233"/>
      <c r="C110" s="259"/>
      <c r="D110" s="239"/>
      <c r="E110" s="239"/>
      <c r="F110" s="240"/>
      <c r="G110" s="239"/>
      <c r="H110" s="239"/>
      <c r="I110" s="239"/>
      <c r="J110" s="239"/>
      <c r="K110" s="239"/>
      <c r="L110" s="239"/>
      <c r="M110" s="240"/>
      <c r="N110" s="239"/>
      <c r="O110" s="239"/>
      <c r="P110" s="239"/>
      <c r="Q110" s="239"/>
    </row>
    <row r="111" spans="2:17" ht="8.25" customHeight="1" x14ac:dyDescent="0.25">
      <c r="B111" s="233"/>
      <c r="C111" s="221"/>
      <c r="D111" s="234"/>
      <c r="E111" s="234"/>
      <c r="F111" s="235"/>
      <c r="G111" s="234"/>
      <c r="H111" s="234"/>
      <c r="I111" s="234"/>
      <c r="J111" s="234"/>
      <c r="K111" s="234"/>
      <c r="L111" s="234"/>
      <c r="M111" s="235"/>
      <c r="N111" s="236"/>
      <c r="O111" s="236"/>
      <c r="P111" s="236"/>
      <c r="Q111" s="241"/>
    </row>
    <row r="112" spans="2:17" s="5" customFormat="1" ht="16.5" customHeight="1" x14ac:dyDescent="0.25">
      <c r="B112" s="251" t="s">
        <v>103</v>
      </c>
      <c r="C112" s="221">
        <v>2020</v>
      </c>
      <c r="D112" s="234">
        <v>156237.26053100001</v>
      </c>
      <c r="E112" s="234">
        <v>26853.227579999995</v>
      </c>
      <c r="F112" s="235">
        <v>183090.48811100001</v>
      </c>
      <c r="G112" s="234">
        <v>29408.305959999998</v>
      </c>
      <c r="H112" s="234" t="s">
        <v>45</v>
      </c>
      <c r="I112" s="234" t="s">
        <v>45</v>
      </c>
      <c r="J112" s="234" t="s">
        <v>45</v>
      </c>
      <c r="K112" s="234">
        <v>21263.8911582691</v>
      </c>
      <c r="L112" s="234">
        <v>132418.29099273091</v>
      </c>
      <c r="M112" s="235">
        <f t="shared" ref="M112:M115" si="12">F112</f>
        <v>183090.48811100001</v>
      </c>
      <c r="N112" s="236">
        <v>4.0810158042853351</v>
      </c>
      <c r="O112" s="236">
        <v>11.180865217220095</v>
      </c>
      <c r="P112" s="236">
        <v>101.6625729438755</v>
      </c>
      <c r="Q112" s="241">
        <v>17.473221166013523</v>
      </c>
    </row>
    <row r="113" spans="2:17" s="5" customFormat="1" x14ac:dyDescent="0.25">
      <c r="B113" s="250" t="s">
        <v>104</v>
      </c>
      <c r="C113" s="221">
        <v>2021</v>
      </c>
      <c r="D113" s="234">
        <v>173593.10560000001</v>
      </c>
      <c r="E113" s="234">
        <v>33451.468875000006</v>
      </c>
      <c r="F113" s="235">
        <v>207044.57447500003</v>
      </c>
      <c r="G113" s="234">
        <v>34159.640249999982</v>
      </c>
      <c r="H113" s="234" t="s">
        <v>45</v>
      </c>
      <c r="I113" s="244" t="s">
        <v>45</v>
      </c>
      <c r="J113" s="244" t="s">
        <v>45</v>
      </c>
      <c r="K113" s="234">
        <v>23626.021672160001</v>
      </c>
      <c r="L113" s="234">
        <v>149258.91255284002</v>
      </c>
      <c r="M113" s="235">
        <f t="shared" si="12"/>
        <v>207044.57447500003</v>
      </c>
      <c r="N113" s="236">
        <v>4.581826756044558</v>
      </c>
      <c r="O113" s="236">
        <v>12.552950016560434</v>
      </c>
      <c r="P113" s="236">
        <v>100.40962006213816</v>
      </c>
      <c r="Q113" s="241">
        <v>19.348978570605116</v>
      </c>
    </row>
    <row r="114" spans="2:17" s="5" customFormat="1" ht="18" x14ac:dyDescent="0.25">
      <c r="B114" s="251"/>
      <c r="C114" s="221">
        <v>2022</v>
      </c>
      <c r="D114" s="234">
        <v>152789.48714100002</v>
      </c>
      <c r="E114" s="234">
        <v>38425.075560999998</v>
      </c>
      <c r="F114" s="235">
        <v>191214.56270200002</v>
      </c>
      <c r="G114" s="234" t="s">
        <v>349</v>
      </c>
      <c r="H114" s="234" t="s">
        <v>45</v>
      </c>
      <c r="I114" s="244" t="s">
        <v>45</v>
      </c>
      <c r="J114" s="244" t="s">
        <v>45</v>
      </c>
      <c r="K114" s="234">
        <v>20794.649199890104</v>
      </c>
      <c r="L114" s="234">
        <v>137513.31187210995</v>
      </c>
      <c r="M114" s="235">
        <f t="shared" si="12"/>
        <v>191214.56270200002</v>
      </c>
      <c r="N114" s="236">
        <v>4.2055444161009339</v>
      </c>
      <c r="O114" s="236">
        <v>11.522039496166942</v>
      </c>
      <c r="P114" s="236">
        <v>96.51408944083984</v>
      </c>
      <c r="Q114" s="241">
        <v>24.272358320327232</v>
      </c>
    </row>
    <row r="115" spans="2:17" s="5" customFormat="1" x14ac:dyDescent="0.25">
      <c r="B115" s="251"/>
      <c r="C115" s="221">
        <v>2023</v>
      </c>
      <c r="D115" s="234">
        <v>151318.85121399999</v>
      </c>
      <c r="E115" s="234">
        <v>41897.967153399994</v>
      </c>
      <c r="F115" s="235">
        <v>193216.81836739997</v>
      </c>
      <c r="G115" s="234">
        <v>31823.918430000012</v>
      </c>
      <c r="H115" s="234" t="s">
        <v>45</v>
      </c>
      <c r="I115" s="244" t="s">
        <v>45</v>
      </c>
      <c r="J115" s="244" t="s">
        <v>45</v>
      </c>
      <c r="K115" s="234">
        <v>20594.495650225399</v>
      </c>
      <c r="L115" s="234">
        <v>140798.40428717455</v>
      </c>
      <c r="M115" s="235">
        <f t="shared" si="12"/>
        <v>193216.81836739997</v>
      </c>
      <c r="N115" s="236">
        <v>4.2152939149140023</v>
      </c>
      <c r="O115" s="236">
        <v>11.548750451819183</v>
      </c>
      <c r="P115" s="236">
        <v>93.758059538364193</v>
      </c>
      <c r="Q115" s="241">
        <v>25.960229458452698</v>
      </c>
    </row>
    <row r="116" spans="2:17" s="5" customFormat="1" x14ac:dyDescent="0.25">
      <c r="B116" s="251"/>
      <c r="C116" s="221">
        <v>2024</v>
      </c>
      <c r="D116" s="234"/>
      <c r="E116" s="234"/>
      <c r="F116" s="235"/>
      <c r="G116" s="234"/>
      <c r="H116" s="234"/>
      <c r="I116" s="244"/>
      <c r="J116" s="244"/>
      <c r="K116" s="234"/>
      <c r="L116" s="234"/>
      <c r="M116" s="235"/>
      <c r="N116" s="236"/>
      <c r="O116" s="236"/>
      <c r="P116" s="236"/>
      <c r="Q116" s="241"/>
    </row>
    <row r="117" spans="2:17" ht="9" customHeight="1" thickBot="1" x14ac:dyDescent="0.3">
      <c r="B117" s="260"/>
      <c r="C117" s="254"/>
      <c r="D117" s="255"/>
      <c r="E117" s="255"/>
      <c r="F117" s="256"/>
      <c r="G117" s="255"/>
      <c r="H117" s="255"/>
      <c r="I117" s="255"/>
      <c r="J117" s="255"/>
      <c r="K117" s="255"/>
      <c r="L117" s="255"/>
      <c r="M117" s="256"/>
      <c r="N117" s="257"/>
      <c r="O117" s="257"/>
      <c r="P117" s="257"/>
      <c r="Q117" s="258"/>
    </row>
  </sheetData>
  <mergeCells count="33">
    <mergeCell ref="Q105:Q106"/>
    <mergeCell ref="B103:B109"/>
    <mergeCell ref="D103:F103"/>
    <mergeCell ref="G103:M103"/>
    <mergeCell ref="N103:O103"/>
    <mergeCell ref="P103:P104"/>
    <mergeCell ref="Q103:Q104"/>
    <mergeCell ref="D104:F104"/>
    <mergeCell ref="G104:M104"/>
    <mergeCell ref="N104:O104"/>
    <mergeCell ref="P105:P106"/>
    <mergeCell ref="P56:P57"/>
    <mergeCell ref="Q56:Q57"/>
    <mergeCell ref="N54:O54"/>
    <mergeCell ref="P54:P55"/>
    <mergeCell ref="Q54:Q55"/>
    <mergeCell ref="D55:F55"/>
    <mergeCell ref="G55:M55"/>
    <mergeCell ref="N55:O55"/>
    <mergeCell ref="B54:B60"/>
    <mergeCell ref="D54:F54"/>
    <mergeCell ref="G54:M54"/>
    <mergeCell ref="Q7:Q8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Width="0" fitToHeight="0" orientation="landscape" r:id="rId1"/>
  <rowBreaks count="2" manualBreakCount="2">
    <brk id="48" max="16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80A41-B0D4-4B5D-83DE-0F61AEF7AC63}">
  <sheetPr>
    <tabColor theme="8" tint="-0.499984740745262"/>
  </sheetPr>
  <dimension ref="B1:N194"/>
  <sheetViews>
    <sheetView showGridLines="0" topLeftCell="A19" zoomScale="130" zoomScaleNormal="130" zoomScaleSheetLayoutView="100" workbookViewId="0">
      <selection activeCell="A45" sqref="A45:XFD45"/>
    </sheetView>
  </sheetViews>
  <sheetFormatPr defaultColWidth="9.140625" defaultRowHeight="16.5" x14ac:dyDescent="0.3"/>
  <cols>
    <col min="1" max="1" width="1" style="28" customWidth="1"/>
    <col min="2" max="2" width="13.140625" style="28" customWidth="1"/>
    <col min="3" max="3" width="14.7109375" style="28" customWidth="1"/>
    <col min="4" max="4" width="2.85546875" style="28" customWidth="1"/>
    <col min="5" max="5" width="6.42578125" style="28" customWidth="1"/>
    <col min="6" max="7" width="9.140625" style="28"/>
    <col min="8" max="8" width="22.5703125" style="28" customWidth="1"/>
    <col min="9" max="9" width="15.28515625" style="28" bestFit="1" customWidth="1"/>
    <col min="10" max="12" width="9.140625" style="28"/>
    <col min="13" max="13" width="1.42578125" style="28" customWidth="1"/>
    <col min="14" max="16384" width="9.140625" style="28"/>
  </cols>
  <sheetData>
    <row r="1" spans="2:13" ht="6" customHeight="1" x14ac:dyDescent="0.3"/>
    <row r="2" spans="2:13" ht="16.5" customHeight="1" x14ac:dyDescent="0.3">
      <c r="C2" s="27" t="s">
        <v>350</v>
      </c>
      <c r="D2" s="52"/>
      <c r="E2" s="52"/>
      <c r="F2" s="27"/>
    </row>
    <row r="3" spans="2:13" ht="16.5" customHeight="1" x14ac:dyDescent="0.3">
      <c r="C3" s="29" t="s">
        <v>351</v>
      </c>
      <c r="D3" s="52"/>
      <c r="E3" s="52"/>
      <c r="F3" s="29"/>
    </row>
    <row r="4" spans="2:13" x14ac:dyDescent="0.3">
      <c r="L4" s="30" t="s">
        <v>142</v>
      </c>
      <c r="M4" s="30"/>
    </row>
    <row r="5" spans="2:13" ht="18.75" customHeight="1" x14ac:dyDescent="0.3">
      <c r="C5" s="740" t="s">
        <v>143</v>
      </c>
      <c r="D5" s="741"/>
      <c r="E5" s="741"/>
      <c r="F5" s="741"/>
      <c r="G5" s="741"/>
      <c r="H5" s="34"/>
      <c r="I5" s="734" t="s">
        <v>144</v>
      </c>
      <c r="J5" s="734">
        <v>2021</v>
      </c>
      <c r="K5" s="734">
        <v>2022</v>
      </c>
      <c r="L5" s="734">
        <v>2023</v>
      </c>
      <c r="M5" s="706"/>
    </row>
    <row r="6" spans="2:13" ht="18.75" customHeight="1" x14ac:dyDescent="0.3">
      <c r="C6" s="736" t="s">
        <v>145</v>
      </c>
      <c r="D6" s="737"/>
      <c r="E6" s="737"/>
      <c r="F6" s="737"/>
      <c r="G6" s="737"/>
      <c r="H6" s="35"/>
      <c r="I6" s="735"/>
      <c r="J6" s="735"/>
      <c r="K6" s="735"/>
      <c r="L6" s="735"/>
      <c r="M6" s="706"/>
    </row>
    <row r="7" spans="2:13" ht="6" customHeight="1" x14ac:dyDescent="0.3">
      <c r="C7" s="36"/>
      <c r="H7" s="37"/>
      <c r="I7" s="43"/>
      <c r="J7" s="43"/>
      <c r="K7" s="43"/>
      <c r="L7" s="43"/>
    </row>
    <row r="8" spans="2:13" s="195" customFormat="1" x14ac:dyDescent="0.3">
      <c r="B8" s="195" t="s">
        <v>374</v>
      </c>
      <c r="C8" s="196" t="s">
        <v>352</v>
      </c>
      <c r="H8" s="197"/>
      <c r="I8" s="198" t="s">
        <v>353</v>
      </c>
      <c r="J8" s="199">
        <v>26.09</v>
      </c>
      <c r="K8" s="199">
        <v>26.87</v>
      </c>
      <c r="L8" s="199">
        <v>29.15</v>
      </c>
      <c r="M8" s="200"/>
    </row>
    <row r="9" spans="2:13" s="195" customFormat="1" x14ac:dyDescent="0.3">
      <c r="C9" s="201" t="s">
        <v>354</v>
      </c>
      <c r="H9" s="197"/>
      <c r="I9" s="198"/>
      <c r="J9" s="199"/>
      <c r="K9" s="199"/>
      <c r="L9" s="199"/>
      <c r="M9" s="200"/>
    </row>
    <row r="10" spans="2:13" ht="6" customHeight="1" x14ac:dyDescent="0.3">
      <c r="C10" s="36"/>
      <c r="H10" s="37"/>
      <c r="I10" s="44"/>
      <c r="J10" s="55"/>
      <c r="K10" s="55"/>
      <c r="L10" s="55"/>
      <c r="M10" s="32"/>
    </row>
    <row r="11" spans="2:13" s="195" customFormat="1" x14ac:dyDescent="0.3">
      <c r="B11" s="195" t="s">
        <v>166</v>
      </c>
      <c r="C11" s="732" t="s">
        <v>146</v>
      </c>
      <c r="D11" s="733"/>
      <c r="E11" s="733"/>
      <c r="F11" s="733"/>
      <c r="G11" s="195" t="s">
        <v>261</v>
      </c>
      <c r="H11" s="197"/>
      <c r="I11" s="198" t="s">
        <v>262</v>
      </c>
      <c r="J11" s="199">
        <v>2.6</v>
      </c>
      <c r="K11" s="199">
        <v>2.65</v>
      </c>
      <c r="L11" s="199">
        <v>2.5499999999999998</v>
      </c>
      <c r="M11" s="200"/>
    </row>
    <row r="12" spans="2:13" s="195" customFormat="1" x14ac:dyDescent="0.3">
      <c r="C12" s="201" t="s">
        <v>147</v>
      </c>
      <c r="G12" s="195" t="s">
        <v>263</v>
      </c>
      <c r="H12" s="197"/>
      <c r="I12" s="198" t="s">
        <v>262</v>
      </c>
      <c r="J12" s="199">
        <v>2.2999999999999998</v>
      </c>
      <c r="K12" s="199">
        <v>2.35</v>
      </c>
      <c r="L12" s="199">
        <v>2.35</v>
      </c>
      <c r="M12" s="200"/>
    </row>
    <row r="13" spans="2:13" s="195" customFormat="1" x14ac:dyDescent="0.3">
      <c r="C13" s="201"/>
      <c r="G13" s="195" t="s">
        <v>264</v>
      </c>
      <c r="H13" s="197"/>
      <c r="I13" s="198" t="s">
        <v>262</v>
      </c>
      <c r="J13" s="199">
        <v>2</v>
      </c>
      <c r="K13" s="199">
        <v>2</v>
      </c>
      <c r="L13" s="199">
        <v>2</v>
      </c>
      <c r="M13" s="200"/>
    </row>
    <row r="14" spans="2:13" ht="6" customHeight="1" x14ac:dyDescent="0.3">
      <c r="C14" s="36"/>
      <c r="H14" s="37"/>
      <c r="I14" s="44"/>
      <c r="J14" s="55"/>
      <c r="K14" s="55"/>
      <c r="L14" s="55"/>
      <c r="M14" s="32"/>
    </row>
    <row r="15" spans="2:13" s="195" customFormat="1" x14ac:dyDescent="0.3">
      <c r="B15" s="195" t="s">
        <v>375</v>
      </c>
      <c r="C15" s="196" t="s">
        <v>47</v>
      </c>
      <c r="H15" s="197"/>
      <c r="I15" s="198" t="s">
        <v>148</v>
      </c>
      <c r="J15" s="199">
        <v>3.95</v>
      </c>
      <c r="K15" s="199">
        <v>4.49</v>
      </c>
      <c r="L15" s="199">
        <v>4.92</v>
      </c>
      <c r="M15" s="200"/>
    </row>
    <row r="16" spans="2:13" s="195" customFormat="1" x14ac:dyDescent="0.3">
      <c r="C16" s="201" t="s">
        <v>55</v>
      </c>
      <c r="H16" s="197"/>
      <c r="I16" s="198"/>
      <c r="J16" s="199"/>
      <c r="K16" s="199"/>
      <c r="L16" s="199"/>
      <c r="M16" s="200"/>
    </row>
    <row r="17" spans="2:13" ht="6" customHeight="1" x14ac:dyDescent="0.3">
      <c r="C17" s="36"/>
      <c r="H17" s="37"/>
      <c r="I17" s="44"/>
      <c r="J17" s="55"/>
      <c r="K17" s="55"/>
      <c r="L17" s="55"/>
      <c r="M17" s="32"/>
    </row>
    <row r="18" spans="2:13" s="195" customFormat="1" x14ac:dyDescent="0.3">
      <c r="B18" s="195" t="s">
        <v>376</v>
      </c>
      <c r="C18" s="732" t="s">
        <v>48</v>
      </c>
      <c r="D18" s="733"/>
      <c r="E18" s="195" t="s">
        <v>149</v>
      </c>
      <c r="H18" s="197"/>
      <c r="I18" s="198" t="s">
        <v>148</v>
      </c>
      <c r="J18" s="199">
        <v>4.51</v>
      </c>
      <c r="K18" s="199">
        <v>4.83</v>
      </c>
      <c r="L18" s="199">
        <v>5.45</v>
      </c>
      <c r="M18" s="200"/>
    </row>
    <row r="19" spans="2:13" s="195" customFormat="1" x14ac:dyDescent="0.3">
      <c r="B19" s="195" t="s">
        <v>377</v>
      </c>
      <c r="C19" s="201" t="s">
        <v>56</v>
      </c>
      <c r="E19" s="195" t="s">
        <v>151</v>
      </c>
      <c r="H19" s="197"/>
      <c r="I19" s="198" t="s">
        <v>148</v>
      </c>
      <c r="J19" s="199">
        <v>4.9400000000000004</v>
      </c>
      <c r="K19" s="199">
        <v>5.23</v>
      </c>
      <c r="L19" s="199">
        <v>6.13</v>
      </c>
      <c r="M19" s="200"/>
    </row>
    <row r="20" spans="2:13" ht="6" customHeight="1" x14ac:dyDescent="0.3">
      <c r="C20" s="36"/>
      <c r="H20" s="37"/>
      <c r="I20" s="44"/>
      <c r="J20" s="55"/>
      <c r="K20" s="55"/>
      <c r="L20" s="55"/>
      <c r="M20" s="32"/>
    </row>
    <row r="21" spans="2:13" s="195" customFormat="1" x14ac:dyDescent="0.3">
      <c r="B21" s="195" t="s">
        <v>378</v>
      </c>
      <c r="C21" s="732" t="s">
        <v>49</v>
      </c>
      <c r="D21" s="733"/>
      <c r="F21" s="195" t="s">
        <v>265</v>
      </c>
      <c r="H21" s="197"/>
      <c r="I21" s="198" t="s">
        <v>148</v>
      </c>
      <c r="J21" s="199">
        <v>3.16</v>
      </c>
      <c r="K21" s="199">
        <v>3.78</v>
      </c>
      <c r="L21" s="199">
        <v>4.2</v>
      </c>
      <c r="M21" s="200"/>
    </row>
    <row r="22" spans="2:13" s="195" customFormat="1" x14ac:dyDescent="0.3">
      <c r="B22" s="195" t="s">
        <v>379</v>
      </c>
      <c r="C22" s="201" t="s">
        <v>57</v>
      </c>
      <c r="F22" s="195" t="s">
        <v>266</v>
      </c>
      <c r="H22" s="197"/>
      <c r="I22" s="198" t="s">
        <v>148</v>
      </c>
      <c r="J22" s="199">
        <v>3.07</v>
      </c>
      <c r="K22" s="199">
        <v>3.69</v>
      </c>
      <c r="L22" s="199">
        <v>3.9</v>
      </c>
      <c r="M22" s="200"/>
    </row>
    <row r="23" spans="2:13" ht="6" customHeight="1" x14ac:dyDescent="0.3">
      <c r="C23" s="36"/>
      <c r="H23" s="37"/>
      <c r="I23" s="43"/>
      <c r="J23" s="55"/>
      <c r="K23" s="55"/>
      <c r="L23" s="55"/>
      <c r="M23" s="32"/>
    </row>
    <row r="24" spans="2:13" s="195" customFormat="1" x14ac:dyDescent="0.3">
      <c r="B24" s="195" t="s">
        <v>173</v>
      </c>
      <c r="C24" s="196" t="s">
        <v>152</v>
      </c>
      <c r="H24" s="197"/>
      <c r="I24" s="198" t="s">
        <v>148</v>
      </c>
      <c r="J24" s="199">
        <v>8.99</v>
      </c>
      <c r="K24" s="199">
        <v>10.08</v>
      </c>
      <c r="L24" s="199">
        <v>9.6199999999999992</v>
      </c>
      <c r="M24" s="200"/>
    </row>
    <row r="25" spans="2:13" s="195" customFormat="1" x14ac:dyDescent="0.3">
      <c r="C25" s="201" t="s">
        <v>153</v>
      </c>
      <c r="H25" s="197"/>
      <c r="I25" s="198"/>
      <c r="J25" s="199"/>
      <c r="K25" s="199"/>
      <c r="L25" s="199"/>
      <c r="M25" s="200"/>
    </row>
    <row r="26" spans="2:13" ht="6" customHeight="1" x14ac:dyDescent="0.3">
      <c r="C26" s="36"/>
      <c r="H26" s="37"/>
      <c r="I26" s="44"/>
      <c r="J26" s="55"/>
      <c r="K26" s="55"/>
      <c r="L26" s="55"/>
      <c r="M26" s="32"/>
    </row>
    <row r="27" spans="2:13" s="195" customFormat="1" x14ac:dyDescent="0.3">
      <c r="B27" s="195" t="s">
        <v>174</v>
      </c>
      <c r="C27" s="196" t="s">
        <v>51</v>
      </c>
      <c r="H27" s="197"/>
      <c r="I27" s="198" t="s">
        <v>148</v>
      </c>
      <c r="J27" s="199">
        <v>8.5</v>
      </c>
      <c r="K27" s="199">
        <v>8.91</v>
      </c>
      <c r="L27" s="199">
        <v>9.4600000000000009</v>
      </c>
      <c r="M27" s="200"/>
    </row>
    <row r="28" spans="2:13" s="195" customFormat="1" x14ac:dyDescent="0.3">
      <c r="C28" s="201" t="s">
        <v>51</v>
      </c>
      <c r="H28" s="197"/>
      <c r="I28" s="198"/>
      <c r="J28" s="199"/>
      <c r="K28" s="199"/>
      <c r="L28" s="199"/>
      <c r="M28" s="200"/>
    </row>
    <row r="29" spans="2:13" ht="6" customHeight="1" x14ac:dyDescent="0.3">
      <c r="C29" s="36"/>
      <c r="H29" s="37"/>
      <c r="I29" s="44"/>
      <c r="J29" s="55"/>
      <c r="K29" s="55"/>
      <c r="L29" s="55"/>
      <c r="M29" s="32"/>
    </row>
    <row r="30" spans="2:13" s="195" customFormat="1" x14ac:dyDescent="0.3">
      <c r="B30" s="195" t="s">
        <v>380</v>
      </c>
      <c r="C30" s="218" t="s">
        <v>52</v>
      </c>
      <c r="E30" s="195" t="s">
        <v>154</v>
      </c>
      <c r="H30" s="197"/>
      <c r="I30" s="198" t="s">
        <v>148</v>
      </c>
      <c r="J30" s="199">
        <v>10.95</v>
      </c>
      <c r="K30" s="199">
        <v>11.83</v>
      </c>
      <c r="L30" s="199">
        <v>12.08</v>
      </c>
      <c r="M30" s="200"/>
    </row>
    <row r="31" spans="2:13" s="195" customFormat="1" x14ac:dyDescent="0.3">
      <c r="C31" s="201" t="s">
        <v>52</v>
      </c>
      <c r="H31" s="197"/>
      <c r="I31" s="198"/>
      <c r="J31" s="199"/>
      <c r="K31" s="199"/>
      <c r="L31" s="199"/>
      <c r="M31" s="200"/>
    </row>
    <row r="32" spans="2:13" ht="6" customHeight="1" x14ac:dyDescent="0.3">
      <c r="C32" s="36"/>
      <c r="H32" s="37"/>
      <c r="I32" s="44"/>
      <c r="J32" s="55"/>
      <c r="K32" s="55"/>
      <c r="L32" s="55"/>
      <c r="M32" s="32"/>
    </row>
    <row r="33" spans="2:14" s="195" customFormat="1" x14ac:dyDescent="0.3">
      <c r="B33" s="195" t="s">
        <v>166</v>
      </c>
      <c r="C33" s="196" t="s">
        <v>53</v>
      </c>
      <c r="H33" s="197"/>
      <c r="I33" s="198" t="s">
        <v>148</v>
      </c>
      <c r="J33" s="199">
        <v>7.75</v>
      </c>
      <c r="K33" s="199">
        <v>9.0500000000000007</v>
      </c>
      <c r="L33" s="199">
        <v>8.1999999999999993</v>
      </c>
      <c r="M33" s="200"/>
    </row>
    <row r="34" spans="2:14" s="195" customFormat="1" x14ac:dyDescent="0.3">
      <c r="C34" s="201" t="s">
        <v>59</v>
      </c>
      <c r="H34" s="197"/>
      <c r="I34" s="198"/>
      <c r="J34" s="199"/>
      <c r="K34" s="199"/>
      <c r="L34" s="199"/>
      <c r="M34" s="200"/>
    </row>
    <row r="35" spans="2:14" ht="6" customHeight="1" x14ac:dyDescent="0.3">
      <c r="C35" s="36"/>
      <c r="H35" s="37"/>
      <c r="I35" s="44"/>
      <c r="J35" s="55"/>
      <c r="K35" s="55"/>
      <c r="L35" s="55"/>
      <c r="M35" s="32"/>
    </row>
    <row r="36" spans="2:14" s="195" customFormat="1" x14ac:dyDescent="0.3">
      <c r="B36" s="195" t="s">
        <v>166</v>
      </c>
      <c r="C36" s="732" t="s">
        <v>156</v>
      </c>
      <c r="D36" s="733"/>
      <c r="E36" s="733"/>
      <c r="F36" s="195" t="s">
        <v>318</v>
      </c>
      <c r="H36" s="197"/>
      <c r="I36" s="198" t="s">
        <v>148</v>
      </c>
      <c r="J36" s="199">
        <v>7.1</v>
      </c>
      <c r="K36" s="199">
        <v>7.55</v>
      </c>
      <c r="L36" s="199">
        <v>8.8000000000000007</v>
      </c>
      <c r="M36" s="200"/>
    </row>
    <row r="37" spans="2:14" s="195" customFormat="1" x14ac:dyDescent="0.3">
      <c r="C37" s="201" t="s">
        <v>60</v>
      </c>
      <c r="F37" s="195" t="s">
        <v>319</v>
      </c>
      <c r="H37" s="197"/>
      <c r="I37" s="198" t="s">
        <v>148</v>
      </c>
      <c r="J37" s="199">
        <v>9.15</v>
      </c>
      <c r="K37" s="199">
        <v>7.5</v>
      </c>
      <c r="L37" s="199">
        <v>10.25</v>
      </c>
      <c r="M37" s="200"/>
    </row>
    <row r="38" spans="2:14" ht="6" customHeight="1" x14ac:dyDescent="0.3">
      <c r="C38" s="36"/>
      <c r="H38" s="37"/>
      <c r="I38" s="44"/>
      <c r="J38" s="55"/>
      <c r="K38" s="55"/>
      <c r="L38" s="55"/>
      <c r="M38" s="32"/>
    </row>
    <row r="39" spans="2:14" x14ac:dyDescent="0.3">
      <c r="B39" s="28" t="s">
        <v>166</v>
      </c>
      <c r="C39" s="219" t="s">
        <v>157</v>
      </c>
      <c r="E39" s="28" t="s">
        <v>320</v>
      </c>
      <c r="H39" s="37"/>
      <c r="I39" s="44" t="s">
        <v>148</v>
      </c>
      <c r="J39" s="55">
        <v>6.6</v>
      </c>
      <c r="K39" s="55">
        <v>5.75</v>
      </c>
      <c r="L39" s="55"/>
      <c r="M39" s="32"/>
    </row>
    <row r="40" spans="2:14" x14ac:dyDescent="0.3">
      <c r="C40" s="38" t="s">
        <v>60</v>
      </c>
      <c r="E40" s="28" t="s">
        <v>321</v>
      </c>
      <c r="H40" s="37"/>
      <c r="I40" s="44" t="s">
        <v>148</v>
      </c>
      <c r="J40" s="55">
        <v>5.75</v>
      </c>
      <c r="K40" s="55">
        <v>4.25</v>
      </c>
      <c r="L40" s="55"/>
      <c r="M40" s="32"/>
    </row>
    <row r="41" spans="2:14" x14ac:dyDescent="0.3">
      <c r="C41" s="38"/>
      <c r="E41" s="28" t="s">
        <v>322</v>
      </c>
      <c r="H41" s="37"/>
      <c r="I41" s="44" t="s">
        <v>148</v>
      </c>
      <c r="J41" s="55">
        <v>11.75</v>
      </c>
      <c r="K41" s="55">
        <v>4.25</v>
      </c>
      <c r="L41" s="55"/>
      <c r="M41" s="32"/>
    </row>
    <row r="42" spans="2:14" x14ac:dyDescent="0.3">
      <c r="C42" s="38"/>
      <c r="E42" s="28" t="s">
        <v>323</v>
      </c>
      <c r="H42" s="37"/>
      <c r="I42" s="44" t="s">
        <v>148</v>
      </c>
      <c r="J42" s="55">
        <v>6.1</v>
      </c>
      <c r="K42" s="55">
        <v>6.4</v>
      </c>
      <c r="L42" s="55"/>
      <c r="M42" s="32"/>
    </row>
    <row r="43" spans="2:14" ht="6" customHeight="1" x14ac:dyDescent="0.3">
      <c r="C43" s="36"/>
      <c r="H43" s="37"/>
      <c r="I43" s="44"/>
      <c r="J43" s="55"/>
      <c r="K43" s="55"/>
      <c r="L43" s="55"/>
      <c r="M43" s="32"/>
    </row>
    <row r="44" spans="2:14" s="190" customFormat="1" x14ac:dyDescent="0.3">
      <c r="B44" s="190" t="s">
        <v>381</v>
      </c>
      <c r="C44" s="742" t="s">
        <v>158</v>
      </c>
      <c r="D44" s="743"/>
      <c r="E44" s="743"/>
      <c r="F44" s="190" t="s">
        <v>382</v>
      </c>
      <c r="H44" s="202"/>
      <c r="I44" s="203" t="s">
        <v>148</v>
      </c>
      <c r="J44" s="204">
        <v>0</v>
      </c>
      <c r="K44" s="192">
        <v>6.48</v>
      </c>
      <c r="L44" s="192">
        <v>6.79</v>
      </c>
      <c r="M44" s="193"/>
      <c r="N44" s="190" t="s">
        <v>405</v>
      </c>
    </row>
    <row r="45" spans="2:14" s="190" customFormat="1" x14ac:dyDescent="0.3">
      <c r="B45" s="190" t="s">
        <v>178</v>
      </c>
      <c r="C45" s="205" t="s">
        <v>62</v>
      </c>
      <c r="F45" s="190" t="s">
        <v>383</v>
      </c>
      <c r="H45" s="202"/>
      <c r="I45" s="203" t="s">
        <v>148</v>
      </c>
      <c r="J45" s="192">
        <v>7.8</v>
      </c>
      <c r="K45" s="192">
        <v>7.65</v>
      </c>
      <c r="L45" s="192">
        <v>8.15</v>
      </c>
      <c r="M45" s="193"/>
    </row>
    <row r="46" spans="2:14" ht="6" customHeight="1" x14ac:dyDescent="0.3">
      <c r="C46" s="36"/>
      <c r="H46" s="37"/>
      <c r="I46" s="44"/>
      <c r="J46" s="55"/>
      <c r="K46" s="55"/>
      <c r="L46" s="55"/>
      <c r="M46" s="32"/>
    </row>
    <row r="47" spans="2:14" s="195" customFormat="1" x14ac:dyDescent="0.3">
      <c r="B47" s="195" t="s">
        <v>166</v>
      </c>
      <c r="C47" s="196" t="s">
        <v>159</v>
      </c>
      <c r="H47" s="197"/>
      <c r="I47" s="198" t="s">
        <v>267</v>
      </c>
      <c r="J47" s="199">
        <v>1.5</v>
      </c>
      <c r="K47" s="199">
        <v>1.55</v>
      </c>
      <c r="L47" s="199">
        <v>1.55</v>
      </c>
      <c r="M47" s="200"/>
    </row>
    <row r="48" spans="2:14" s="195" customFormat="1" x14ac:dyDescent="0.3">
      <c r="C48" s="201" t="s">
        <v>160</v>
      </c>
      <c r="H48" s="197"/>
      <c r="I48" s="198"/>
      <c r="J48" s="199"/>
      <c r="K48" s="199"/>
      <c r="L48" s="199"/>
      <c r="M48" s="200"/>
    </row>
    <row r="49" spans="2:13" ht="6" customHeight="1" x14ac:dyDescent="0.3">
      <c r="C49" s="36"/>
      <c r="H49" s="37"/>
      <c r="I49" s="44"/>
      <c r="J49" s="55"/>
      <c r="K49" s="55"/>
      <c r="L49" s="55"/>
      <c r="M49" s="32"/>
    </row>
    <row r="50" spans="2:13" s="195" customFormat="1" x14ac:dyDescent="0.3">
      <c r="B50" s="195" t="s">
        <v>179</v>
      </c>
      <c r="C50" s="196" t="s">
        <v>65</v>
      </c>
      <c r="H50" s="197"/>
      <c r="I50" s="198" t="s">
        <v>148</v>
      </c>
      <c r="J50" s="199">
        <v>3.76</v>
      </c>
      <c r="K50" s="199">
        <v>4.24</v>
      </c>
      <c r="L50" s="199">
        <v>4.9000000000000004</v>
      </c>
      <c r="M50" s="200"/>
    </row>
    <row r="51" spans="2:13" s="195" customFormat="1" x14ac:dyDescent="0.3">
      <c r="C51" s="201" t="s">
        <v>66</v>
      </c>
      <c r="H51" s="197"/>
      <c r="I51" s="198"/>
      <c r="J51" s="199"/>
      <c r="K51" s="199"/>
      <c r="L51" s="199"/>
      <c r="M51" s="200"/>
    </row>
    <row r="52" spans="2:13" ht="6" customHeight="1" x14ac:dyDescent="0.3">
      <c r="C52" s="36"/>
      <c r="H52" s="37"/>
      <c r="I52" s="44"/>
      <c r="J52" s="55"/>
      <c r="K52" s="55"/>
      <c r="L52" s="55"/>
      <c r="M52" s="32"/>
    </row>
    <row r="53" spans="2:13" s="195" customFormat="1" x14ac:dyDescent="0.3">
      <c r="B53" s="195" t="s">
        <v>166</v>
      </c>
      <c r="C53" s="732" t="s">
        <v>67</v>
      </c>
      <c r="D53" s="733"/>
      <c r="E53" s="733"/>
      <c r="F53" s="195" t="s">
        <v>161</v>
      </c>
      <c r="H53" s="197"/>
      <c r="I53" s="198" t="s">
        <v>148</v>
      </c>
      <c r="J53" s="199">
        <v>5.9</v>
      </c>
      <c r="K53" s="199">
        <v>6.5</v>
      </c>
      <c r="L53" s="199">
        <v>7.2</v>
      </c>
      <c r="M53" s="200"/>
    </row>
    <row r="54" spans="2:13" s="195" customFormat="1" x14ac:dyDescent="0.3">
      <c r="C54" s="201" t="s">
        <v>68</v>
      </c>
      <c r="F54" s="195" t="s">
        <v>162</v>
      </c>
      <c r="H54" s="197"/>
      <c r="I54" s="198" t="s">
        <v>148</v>
      </c>
      <c r="J54" s="199">
        <v>6.65</v>
      </c>
      <c r="K54" s="199">
        <v>6.8</v>
      </c>
      <c r="L54" s="199" t="s">
        <v>45</v>
      </c>
      <c r="M54" s="200"/>
    </row>
    <row r="55" spans="2:13" ht="6" customHeight="1" x14ac:dyDescent="0.3">
      <c r="C55" s="36"/>
      <c r="H55" s="37"/>
      <c r="I55" s="44"/>
      <c r="J55" s="55"/>
      <c r="K55" s="55"/>
      <c r="L55" s="55"/>
      <c r="M55" s="32"/>
    </row>
    <row r="56" spans="2:13" s="195" customFormat="1" x14ac:dyDescent="0.3">
      <c r="B56" s="195" t="s">
        <v>166</v>
      </c>
      <c r="C56" s="196" t="s">
        <v>69</v>
      </c>
      <c r="H56" s="197"/>
      <c r="I56" s="198" t="s">
        <v>148</v>
      </c>
      <c r="J56" s="199">
        <v>7.8</v>
      </c>
      <c r="K56" s="199">
        <v>8.75</v>
      </c>
      <c r="L56" s="199">
        <v>9.9</v>
      </c>
      <c r="M56" s="200"/>
    </row>
    <row r="57" spans="2:13" s="195" customFormat="1" x14ac:dyDescent="0.3">
      <c r="C57" s="201" t="s">
        <v>69</v>
      </c>
      <c r="H57" s="197"/>
      <c r="I57" s="198"/>
      <c r="J57" s="199"/>
      <c r="K57" s="199"/>
      <c r="L57" s="199"/>
      <c r="M57" s="200"/>
    </row>
    <row r="58" spans="2:13" ht="6" customHeight="1" x14ac:dyDescent="0.3">
      <c r="C58" s="36"/>
      <c r="H58" s="37"/>
      <c r="I58" s="44"/>
      <c r="J58" s="55"/>
      <c r="K58" s="55"/>
      <c r="L58" s="55"/>
      <c r="M58" s="32"/>
    </row>
    <row r="59" spans="2:13" s="195" customFormat="1" x14ac:dyDescent="0.3">
      <c r="B59" s="195" t="s">
        <v>386</v>
      </c>
      <c r="C59" s="207" t="s">
        <v>334</v>
      </c>
      <c r="D59" s="208"/>
      <c r="E59" s="195" t="s">
        <v>355</v>
      </c>
      <c r="H59" s="197"/>
      <c r="I59" s="198" t="s">
        <v>262</v>
      </c>
      <c r="J59" s="199">
        <v>1.28</v>
      </c>
      <c r="K59" s="199">
        <v>1.36</v>
      </c>
      <c r="L59" s="199">
        <v>1.47</v>
      </c>
      <c r="M59" s="200"/>
    </row>
    <row r="60" spans="2:13" s="195" customFormat="1" x14ac:dyDescent="0.3">
      <c r="B60" s="195" t="s">
        <v>385</v>
      </c>
      <c r="C60" s="201" t="s">
        <v>335</v>
      </c>
      <c r="E60" s="195" t="s">
        <v>356</v>
      </c>
      <c r="H60" s="197"/>
      <c r="I60" s="198" t="s">
        <v>262</v>
      </c>
      <c r="J60" s="199">
        <v>1.19</v>
      </c>
      <c r="K60" s="199">
        <v>1.27</v>
      </c>
      <c r="L60" s="199">
        <v>1.33</v>
      </c>
      <c r="M60" s="200"/>
    </row>
    <row r="61" spans="2:13" s="195" customFormat="1" x14ac:dyDescent="0.3">
      <c r="B61" s="195" t="s">
        <v>384</v>
      </c>
      <c r="C61" s="201"/>
      <c r="E61" s="195" t="s">
        <v>357</v>
      </c>
      <c r="H61" s="197"/>
      <c r="I61" s="198" t="s">
        <v>262</v>
      </c>
      <c r="J61" s="199">
        <v>1.9</v>
      </c>
      <c r="K61" s="199">
        <v>2.0499999999999998</v>
      </c>
      <c r="L61" s="199">
        <v>2.23</v>
      </c>
      <c r="M61" s="200"/>
    </row>
    <row r="62" spans="2:13" ht="6" customHeight="1" x14ac:dyDescent="0.3">
      <c r="C62" s="40"/>
      <c r="D62" s="41"/>
      <c r="E62" s="41"/>
      <c r="F62" s="41"/>
      <c r="G62" s="41"/>
      <c r="H62" s="42"/>
      <c r="I62" s="46"/>
      <c r="J62" s="47"/>
      <c r="K62" s="47"/>
      <c r="L62" s="47"/>
      <c r="M62" s="32"/>
    </row>
    <row r="63" spans="2:13" ht="6" customHeight="1" x14ac:dyDescent="0.3">
      <c r="I63" s="31"/>
      <c r="J63" s="32"/>
      <c r="K63" s="32"/>
      <c r="L63" s="32"/>
      <c r="M63" s="32"/>
    </row>
    <row r="64" spans="2:13" ht="6" customHeight="1" x14ac:dyDescent="0.3"/>
    <row r="65" spans="2:14" x14ac:dyDescent="0.3">
      <c r="C65" s="27" t="s">
        <v>360</v>
      </c>
    </row>
    <row r="66" spans="2:14" x14ac:dyDescent="0.3">
      <c r="C66" s="29" t="s">
        <v>361</v>
      </c>
    </row>
    <row r="67" spans="2:14" ht="14.25" customHeight="1" x14ac:dyDescent="0.3">
      <c r="L67" s="30" t="s">
        <v>142</v>
      </c>
      <c r="M67" s="30"/>
    </row>
    <row r="68" spans="2:14" ht="18.75" customHeight="1" x14ac:dyDescent="0.3">
      <c r="C68" s="740" t="s">
        <v>143</v>
      </c>
      <c r="D68" s="741"/>
      <c r="E68" s="741"/>
      <c r="F68" s="741"/>
      <c r="G68" s="741"/>
      <c r="H68" s="34"/>
      <c r="I68" s="734" t="s">
        <v>144</v>
      </c>
      <c r="J68" s="734">
        <v>2021</v>
      </c>
      <c r="K68" s="734">
        <v>2022</v>
      </c>
      <c r="L68" s="734">
        <v>2023</v>
      </c>
      <c r="M68" s="706"/>
    </row>
    <row r="69" spans="2:14" ht="18.75" customHeight="1" x14ac:dyDescent="0.3">
      <c r="C69" s="736" t="s">
        <v>145</v>
      </c>
      <c r="D69" s="737"/>
      <c r="E69" s="737"/>
      <c r="F69" s="737"/>
      <c r="G69" s="737"/>
      <c r="H69" s="35"/>
      <c r="I69" s="735"/>
      <c r="J69" s="735"/>
      <c r="K69" s="735"/>
      <c r="L69" s="735"/>
      <c r="M69" s="706"/>
    </row>
    <row r="70" spans="2:14" ht="6" customHeight="1" x14ac:dyDescent="0.3">
      <c r="C70" s="36"/>
      <c r="H70" s="37"/>
      <c r="I70" s="44"/>
      <c r="J70" s="55"/>
      <c r="K70" s="55"/>
      <c r="L70" s="55"/>
      <c r="M70" s="32"/>
    </row>
    <row r="71" spans="2:14" s="195" customFormat="1" x14ac:dyDescent="0.3">
      <c r="B71" s="195" t="s">
        <v>387</v>
      </c>
      <c r="C71" s="732" t="s">
        <v>163</v>
      </c>
      <c r="D71" s="733"/>
      <c r="E71" s="733"/>
      <c r="F71" s="195" t="s">
        <v>268</v>
      </c>
      <c r="H71" s="197"/>
      <c r="I71" s="198" t="s">
        <v>148</v>
      </c>
      <c r="J71" s="199">
        <v>4.5</v>
      </c>
      <c r="K71" s="199">
        <v>5</v>
      </c>
      <c r="L71" s="199">
        <v>4.8</v>
      </c>
      <c r="M71" s="200"/>
    </row>
    <row r="72" spans="2:14" s="195" customFormat="1" x14ac:dyDescent="0.3">
      <c r="B72" s="195" t="s">
        <v>388</v>
      </c>
      <c r="C72" s="201" t="s">
        <v>164</v>
      </c>
      <c r="F72" s="195" t="s">
        <v>165</v>
      </c>
      <c r="H72" s="197"/>
      <c r="I72" s="198" t="s">
        <v>148</v>
      </c>
      <c r="J72" s="199">
        <v>4.49</v>
      </c>
      <c r="K72" s="199">
        <v>5.49</v>
      </c>
      <c r="L72" s="199">
        <v>5.26</v>
      </c>
      <c r="M72" s="200"/>
    </row>
    <row r="73" spans="2:14" s="195" customFormat="1" ht="6" customHeight="1" x14ac:dyDescent="0.3">
      <c r="C73" s="209"/>
      <c r="H73" s="197"/>
      <c r="I73" s="198"/>
      <c r="J73" s="199"/>
      <c r="K73" s="199"/>
      <c r="L73" s="199"/>
      <c r="M73" s="200"/>
    </row>
    <row r="74" spans="2:14" s="195" customFormat="1" x14ac:dyDescent="0.3">
      <c r="B74" s="195" t="s">
        <v>389</v>
      </c>
      <c r="C74" s="196" t="s">
        <v>73</v>
      </c>
      <c r="H74" s="197"/>
      <c r="I74" s="198" t="s">
        <v>148</v>
      </c>
      <c r="J74" s="199">
        <v>5.63</v>
      </c>
      <c r="K74" s="199">
        <v>6.28</v>
      </c>
      <c r="L74" s="199">
        <v>7.22</v>
      </c>
      <c r="M74" s="200"/>
    </row>
    <row r="75" spans="2:14" s="195" customFormat="1" x14ac:dyDescent="0.3">
      <c r="C75" s="201" t="s">
        <v>73</v>
      </c>
      <c r="H75" s="197"/>
      <c r="I75" s="198"/>
      <c r="J75" s="210"/>
      <c r="K75" s="210"/>
      <c r="L75" s="210"/>
      <c r="M75" s="200"/>
    </row>
    <row r="76" spans="2:14" ht="6" customHeight="1" x14ac:dyDescent="0.3">
      <c r="C76" s="36"/>
      <c r="H76" s="37"/>
      <c r="I76" s="44"/>
      <c r="J76" s="55"/>
      <c r="K76" s="55"/>
      <c r="L76" s="55"/>
      <c r="M76" s="32"/>
    </row>
    <row r="77" spans="2:14" s="195" customFormat="1" x14ac:dyDescent="0.3">
      <c r="B77" s="195" t="s">
        <v>391</v>
      </c>
      <c r="C77" s="218" t="s">
        <v>74</v>
      </c>
      <c r="E77" s="195" t="s">
        <v>358</v>
      </c>
      <c r="H77" s="197"/>
      <c r="I77" s="198" t="s">
        <v>148</v>
      </c>
      <c r="J77" s="199">
        <v>15.18</v>
      </c>
      <c r="K77" s="199">
        <v>18.440000000000001</v>
      </c>
      <c r="L77" s="199">
        <v>17.399999999999999</v>
      </c>
      <c r="M77" s="200"/>
    </row>
    <row r="78" spans="2:14" s="190" customFormat="1" x14ac:dyDescent="0.3">
      <c r="B78" s="190" t="s">
        <v>392</v>
      </c>
      <c r="C78" s="205" t="s">
        <v>75</v>
      </c>
      <c r="E78" s="190" t="s">
        <v>390</v>
      </c>
      <c r="H78" s="202"/>
      <c r="I78" s="203" t="s">
        <v>148</v>
      </c>
      <c r="J78" s="192">
        <v>13.82</v>
      </c>
      <c r="K78" s="192">
        <v>16.78</v>
      </c>
      <c r="L78" s="192">
        <v>15.79</v>
      </c>
      <c r="M78" s="193"/>
      <c r="N78" s="190" t="s">
        <v>407</v>
      </c>
    </row>
    <row r="79" spans="2:14" s="195" customFormat="1" x14ac:dyDescent="0.3">
      <c r="B79" s="195" t="s">
        <v>393</v>
      </c>
      <c r="C79" s="201"/>
      <c r="E79" s="195" t="s">
        <v>271</v>
      </c>
      <c r="H79" s="197"/>
      <c r="I79" s="198" t="s">
        <v>148</v>
      </c>
      <c r="J79" s="199">
        <v>12.94</v>
      </c>
      <c r="K79" s="199">
        <v>15.18</v>
      </c>
      <c r="L79" s="199">
        <v>14.38</v>
      </c>
      <c r="M79" s="200"/>
    </row>
    <row r="80" spans="2:14" s="195" customFormat="1" x14ac:dyDescent="0.3">
      <c r="B80" s="195" t="s">
        <v>394</v>
      </c>
      <c r="C80" s="201"/>
      <c r="E80" s="195" t="s">
        <v>359</v>
      </c>
      <c r="H80" s="197"/>
      <c r="I80" s="198" t="s">
        <v>148</v>
      </c>
      <c r="J80" s="199">
        <v>12.4</v>
      </c>
      <c r="K80" s="199">
        <v>14.54</v>
      </c>
      <c r="L80" s="199">
        <v>13.95</v>
      </c>
      <c r="M80" s="200"/>
    </row>
    <row r="81" spans="2:13" ht="6" customHeight="1" x14ac:dyDescent="0.3">
      <c r="C81" s="36"/>
      <c r="H81" s="37"/>
      <c r="I81" s="44"/>
      <c r="J81" s="55"/>
      <c r="K81" s="55"/>
      <c r="L81" s="55"/>
      <c r="M81" s="32"/>
    </row>
    <row r="82" spans="2:13" s="195" customFormat="1" x14ac:dyDescent="0.3">
      <c r="B82" s="195" t="s">
        <v>395</v>
      </c>
      <c r="C82" s="196" t="s">
        <v>76</v>
      </c>
      <c r="H82" s="197"/>
      <c r="I82" s="198" t="s">
        <v>148</v>
      </c>
      <c r="J82" s="199">
        <v>3.69</v>
      </c>
      <c r="K82" s="199">
        <v>4.0999999999999996</v>
      </c>
      <c r="L82" s="199">
        <v>4.16</v>
      </c>
      <c r="M82" s="200"/>
    </row>
    <row r="83" spans="2:13" s="195" customFormat="1" x14ac:dyDescent="0.3">
      <c r="C83" s="201" t="s">
        <v>77</v>
      </c>
      <c r="H83" s="197"/>
      <c r="I83" s="198"/>
      <c r="J83" s="199"/>
      <c r="K83" s="199"/>
      <c r="L83" s="199"/>
      <c r="M83" s="200"/>
    </row>
    <row r="84" spans="2:13" ht="6" customHeight="1" x14ac:dyDescent="0.3">
      <c r="C84" s="38"/>
      <c r="H84" s="37"/>
      <c r="I84" s="44"/>
      <c r="J84" s="55"/>
      <c r="K84" s="55"/>
      <c r="L84" s="55"/>
      <c r="M84" s="32"/>
    </row>
    <row r="85" spans="2:13" s="195" customFormat="1" x14ac:dyDescent="0.3">
      <c r="B85" s="195" t="s">
        <v>396</v>
      </c>
      <c r="C85" s="218" t="s">
        <v>78</v>
      </c>
      <c r="E85" s="195" t="s">
        <v>192</v>
      </c>
      <c r="H85" s="197"/>
      <c r="I85" s="198" t="s">
        <v>148</v>
      </c>
      <c r="J85" s="199">
        <v>5.6</v>
      </c>
      <c r="K85" s="199">
        <v>6.16</v>
      </c>
      <c r="L85" s="199">
        <v>5.86</v>
      </c>
      <c r="M85" s="200"/>
    </row>
    <row r="86" spans="2:13" s="195" customFormat="1" x14ac:dyDescent="0.3">
      <c r="C86" s="201" t="s">
        <v>79</v>
      </c>
      <c r="H86" s="197"/>
      <c r="I86" s="198"/>
      <c r="J86" s="199"/>
      <c r="K86" s="199"/>
      <c r="L86" s="199"/>
      <c r="M86" s="200"/>
    </row>
    <row r="87" spans="2:13" ht="6" customHeight="1" x14ac:dyDescent="0.3">
      <c r="C87" s="38"/>
      <c r="H87" s="37"/>
      <c r="I87" s="44"/>
      <c r="J87" s="55"/>
      <c r="K87" s="55"/>
      <c r="L87" s="55"/>
      <c r="M87" s="32"/>
    </row>
    <row r="88" spans="2:13" s="195" customFormat="1" x14ac:dyDescent="0.3">
      <c r="B88" s="195" t="s">
        <v>397</v>
      </c>
      <c r="C88" s="196" t="s">
        <v>80</v>
      </c>
      <c r="H88" s="197"/>
      <c r="I88" s="198" t="s">
        <v>148</v>
      </c>
      <c r="J88" s="199">
        <v>7.3</v>
      </c>
      <c r="K88" s="199">
        <v>8.5500000000000007</v>
      </c>
      <c r="L88" s="199">
        <v>8.26</v>
      </c>
      <c r="M88" s="200"/>
    </row>
    <row r="89" spans="2:13" s="195" customFormat="1" x14ac:dyDescent="0.3">
      <c r="C89" s="201" t="s">
        <v>81</v>
      </c>
      <c r="H89" s="197"/>
      <c r="I89" s="198"/>
      <c r="J89" s="199"/>
      <c r="K89" s="199"/>
      <c r="L89" s="199"/>
      <c r="M89" s="200"/>
    </row>
    <row r="90" spans="2:13" ht="6" customHeight="1" x14ac:dyDescent="0.3">
      <c r="C90" s="38"/>
      <c r="H90" s="37"/>
      <c r="I90" s="44"/>
      <c r="J90" s="55"/>
      <c r="K90" s="55"/>
      <c r="L90" s="55"/>
      <c r="M90" s="32"/>
    </row>
    <row r="91" spans="2:13" s="195" customFormat="1" x14ac:dyDescent="0.3">
      <c r="B91" s="195" t="s">
        <v>398</v>
      </c>
      <c r="C91" s="196" t="s">
        <v>195</v>
      </c>
      <c r="H91" s="197"/>
      <c r="I91" s="198" t="s">
        <v>148</v>
      </c>
      <c r="J91" s="199">
        <v>6.85</v>
      </c>
      <c r="K91" s="199">
        <v>7.82</v>
      </c>
      <c r="L91" s="199">
        <v>7.8</v>
      </c>
      <c r="M91" s="200"/>
    </row>
    <row r="92" spans="2:13" s="195" customFormat="1" x14ac:dyDescent="0.3">
      <c r="C92" s="201" t="s">
        <v>196</v>
      </c>
      <c r="H92" s="197"/>
      <c r="I92" s="198"/>
      <c r="J92" s="199"/>
      <c r="K92" s="199"/>
      <c r="L92" s="199"/>
      <c r="M92" s="200"/>
    </row>
    <row r="93" spans="2:13" ht="6" customHeight="1" x14ac:dyDescent="0.3">
      <c r="C93" s="38"/>
      <c r="H93" s="37"/>
      <c r="I93" s="44"/>
      <c r="J93" s="55"/>
      <c r="K93" s="55"/>
      <c r="L93" s="55"/>
      <c r="M93" s="32"/>
    </row>
    <row r="94" spans="2:13" s="195" customFormat="1" x14ac:dyDescent="0.3">
      <c r="B94" s="195" t="s">
        <v>399</v>
      </c>
      <c r="C94" s="196" t="s">
        <v>85</v>
      </c>
      <c r="H94" s="197"/>
      <c r="I94" s="198" t="s">
        <v>148</v>
      </c>
      <c r="J94" s="199">
        <v>7.81</v>
      </c>
      <c r="K94" s="199">
        <v>9.0399999999999991</v>
      </c>
      <c r="L94" s="199">
        <v>8.8699999999999992</v>
      </c>
      <c r="M94" s="200"/>
    </row>
    <row r="95" spans="2:13" s="195" customFormat="1" x14ac:dyDescent="0.3">
      <c r="C95" s="201" t="s">
        <v>198</v>
      </c>
      <c r="H95" s="197"/>
      <c r="I95" s="198"/>
      <c r="J95" s="199"/>
      <c r="K95" s="199"/>
      <c r="L95" s="199"/>
      <c r="M95" s="200"/>
    </row>
    <row r="96" spans="2:13" ht="6" customHeight="1" x14ac:dyDescent="0.3">
      <c r="C96" s="38"/>
      <c r="H96" s="37"/>
      <c r="I96" s="44"/>
      <c r="J96" s="55"/>
      <c r="K96" s="55"/>
      <c r="L96" s="55"/>
      <c r="M96" s="32"/>
    </row>
    <row r="97" spans="2:14" s="190" customFormat="1" x14ac:dyDescent="0.3">
      <c r="B97" s="190" t="s">
        <v>199</v>
      </c>
      <c r="C97" s="206" t="s">
        <v>87</v>
      </c>
      <c r="H97" s="202"/>
      <c r="I97" s="203" t="s">
        <v>148</v>
      </c>
      <c r="J97" s="192">
        <v>4.8600000000000003</v>
      </c>
      <c r="K97" s="192">
        <v>5.66</v>
      </c>
      <c r="L97" s="192">
        <v>5.75</v>
      </c>
      <c r="M97" s="193"/>
      <c r="N97" s="190" t="s">
        <v>408</v>
      </c>
    </row>
    <row r="98" spans="2:14" s="190" customFormat="1" x14ac:dyDescent="0.3">
      <c r="C98" s="205" t="s">
        <v>88</v>
      </c>
      <c r="H98" s="202"/>
      <c r="I98" s="203"/>
      <c r="J98" s="192"/>
      <c r="K98" s="192"/>
      <c r="L98" s="192"/>
      <c r="M98" s="193"/>
    </row>
    <row r="99" spans="2:14" ht="6" customHeight="1" x14ac:dyDescent="0.3">
      <c r="C99" s="38"/>
      <c r="H99" s="37"/>
      <c r="I99" s="44"/>
      <c r="J99" s="55"/>
      <c r="K99" s="55"/>
      <c r="L99" s="55"/>
      <c r="M99" s="32"/>
    </row>
    <row r="100" spans="2:14" s="195" customFormat="1" x14ac:dyDescent="0.3">
      <c r="B100" s="195" t="s">
        <v>400</v>
      </c>
      <c r="C100" s="196" t="s">
        <v>89</v>
      </c>
      <c r="H100" s="197"/>
      <c r="I100" s="198" t="s">
        <v>148</v>
      </c>
      <c r="J100" s="199">
        <v>7.83</v>
      </c>
      <c r="K100" s="199">
        <v>8.69</v>
      </c>
      <c r="L100" s="199">
        <v>8.92</v>
      </c>
      <c r="M100" s="200"/>
    </row>
    <row r="101" spans="2:14" s="195" customFormat="1" x14ac:dyDescent="0.3">
      <c r="C101" s="201" t="s">
        <v>90</v>
      </c>
      <c r="H101" s="197"/>
      <c r="I101" s="198"/>
      <c r="J101" s="199"/>
      <c r="K101" s="199"/>
      <c r="L101" s="199"/>
      <c r="M101" s="200"/>
    </row>
    <row r="102" spans="2:14" ht="6" customHeight="1" x14ac:dyDescent="0.3">
      <c r="C102" s="38"/>
      <c r="H102" s="37"/>
      <c r="I102" s="44"/>
      <c r="J102" s="55"/>
      <c r="K102" s="55"/>
      <c r="L102" s="55"/>
      <c r="M102" s="32"/>
    </row>
    <row r="103" spans="2:14" s="195" customFormat="1" x14ac:dyDescent="0.3">
      <c r="B103" s="195" t="s">
        <v>166</v>
      </c>
      <c r="C103" s="196" t="s">
        <v>203</v>
      </c>
      <c r="H103" s="197"/>
      <c r="I103" s="198" t="s">
        <v>148</v>
      </c>
      <c r="J103" s="199">
        <v>3.5</v>
      </c>
      <c r="K103" s="199">
        <v>3.65</v>
      </c>
      <c r="L103" s="199">
        <v>3.75</v>
      </c>
      <c r="M103" s="200"/>
    </row>
    <row r="104" spans="2:14" s="195" customFormat="1" x14ac:dyDescent="0.3">
      <c r="C104" s="201" t="s">
        <v>94</v>
      </c>
      <c r="H104" s="197"/>
      <c r="I104" s="212"/>
      <c r="J104" s="199"/>
      <c r="K104" s="199"/>
      <c r="L104" s="199"/>
      <c r="M104" s="200"/>
    </row>
    <row r="105" spans="2:14" ht="6" customHeight="1" x14ac:dyDescent="0.3">
      <c r="C105" s="38"/>
      <c r="H105" s="37"/>
      <c r="I105" s="43"/>
      <c r="J105" s="55"/>
      <c r="K105" s="55"/>
      <c r="L105" s="55"/>
      <c r="M105" s="32"/>
    </row>
    <row r="106" spans="2:14" s="190" customFormat="1" x14ac:dyDescent="0.3">
      <c r="B106" s="190" t="s">
        <v>204</v>
      </c>
      <c r="C106" s="206" t="s">
        <v>205</v>
      </c>
      <c r="H106" s="202"/>
      <c r="I106" s="203" t="s">
        <v>148</v>
      </c>
      <c r="J106" s="192">
        <v>4.49</v>
      </c>
      <c r="K106" s="192">
        <v>5.3</v>
      </c>
      <c r="L106" s="192"/>
      <c r="M106" s="193"/>
      <c r="N106" s="190" t="s">
        <v>406</v>
      </c>
    </row>
    <row r="107" spans="2:14" s="190" customFormat="1" x14ac:dyDescent="0.3">
      <c r="C107" s="205" t="s">
        <v>206</v>
      </c>
      <c r="H107" s="202"/>
      <c r="I107" s="191"/>
      <c r="J107" s="192"/>
      <c r="K107" s="192"/>
      <c r="L107" s="192"/>
      <c r="M107" s="193"/>
    </row>
    <row r="108" spans="2:14" ht="6" customHeight="1" x14ac:dyDescent="0.3">
      <c r="C108" s="38"/>
      <c r="H108" s="37"/>
      <c r="I108" s="43"/>
      <c r="J108" s="55"/>
      <c r="K108" s="55"/>
      <c r="L108" s="55"/>
      <c r="M108" s="32"/>
    </row>
    <row r="109" spans="2:14" s="195" customFormat="1" x14ac:dyDescent="0.3">
      <c r="B109" s="195" t="s">
        <v>401</v>
      </c>
      <c r="C109" s="218" t="s">
        <v>100</v>
      </c>
      <c r="E109" s="195" t="s">
        <v>268</v>
      </c>
      <c r="H109" s="197"/>
      <c r="I109" s="198" t="s">
        <v>148</v>
      </c>
      <c r="J109" s="199">
        <v>12.9</v>
      </c>
      <c r="K109" s="199">
        <v>12.03</v>
      </c>
      <c r="L109" s="199">
        <v>13.64</v>
      </c>
      <c r="M109" s="200"/>
    </row>
    <row r="110" spans="2:14" s="195" customFormat="1" x14ac:dyDescent="0.3">
      <c r="B110" s="195" t="s">
        <v>402</v>
      </c>
      <c r="C110" s="201" t="s">
        <v>101</v>
      </c>
      <c r="E110" s="195" t="s">
        <v>2</v>
      </c>
      <c r="H110" s="197"/>
      <c r="I110" s="198" t="s">
        <v>148</v>
      </c>
      <c r="J110" s="199">
        <v>10.46</v>
      </c>
      <c r="K110" s="199">
        <v>8.2100000000000009</v>
      </c>
      <c r="L110" s="199">
        <v>12.52</v>
      </c>
      <c r="M110" s="200"/>
    </row>
    <row r="111" spans="2:14" ht="6" customHeight="1" x14ac:dyDescent="0.3">
      <c r="C111" s="38"/>
      <c r="H111" s="37"/>
      <c r="I111" s="44"/>
      <c r="J111" s="55"/>
      <c r="K111" s="55"/>
      <c r="L111" s="55"/>
      <c r="M111" s="32"/>
    </row>
    <row r="112" spans="2:14" s="195" customFormat="1" x14ac:dyDescent="0.3">
      <c r="B112" s="195" t="s">
        <v>403</v>
      </c>
      <c r="C112" s="738" t="s">
        <v>210</v>
      </c>
      <c r="D112" s="739"/>
      <c r="E112" s="739"/>
      <c r="F112" s="739"/>
      <c r="G112" s="211"/>
      <c r="H112" s="197"/>
      <c r="I112" s="198" t="s">
        <v>148</v>
      </c>
      <c r="J112" s="199">
        <v>7.8</v>
      </c>
      <c r="K112" s="199">
        <v>7.86</v>
      </c>
      <c r="L112" s="199">
        <v>8.5</v>
      </c>
      <c r="M112" s="200"/>
    </row>
    <row r="113" spans="2:13" s="195" customFormat="1" x14ac:dyDescent="0.3">
      <c r="C113" s="201" t="s">
        <v>99</v>
      </c>
      <c r="E113" s="211"/>
      <c r="G113" s="211"/>
      <c r="H113" s="197"/>
      <c r="I113" s="198"/>
      <c r="J113" s="199"/>
      <c r="K113" s="199"/>
      <c r="L113" s="199"/>
      <c r="M113" s="200"/>
    </row>
    <row r="114" spans="2:13" s="195" customFormat="1" ht="6" customHeight="1" x14ac:dyDescent="0.3">
      <c r="C114" s="201"/>
      <c r="E114" s="211"/>
      <c r="G114" s="211"/>
      <c r="H114" s="197"/>
      <c r="I114" s="198"/>
      <c r="J114" s="199"/>
      <c r="K114" s="199"/>
      <c r="L114" s="199"/>
      <c r="M114" s="200"/>
    </row>
    <row r="115" spans="2:13" s="195" customFormat="1" x14ac:dyDescent="0.3">
      <c r="B115" s="195" t="s">
        <v>404</v>
      </c>
      <c r="C115" s="738" t="s">
        <v>212</v>
      </c>
      <c r="D115" s="739"/>
      <c r="E115" s="739"/>
      <c r="F115" s="739"/>
      <c r="G115" s="211"/>
      <c r="H115" s="197"/>
      <c r="I115" s="198" t="s">
        <v>148</v>
      </c>
      <c r="J115" s="199">
        <v>6.67</v>
      </c>
      <c r="K115" s="199">
        <v>7.61</v>
      </c>
      <c r="L115" s="199">
        <v>8.6</v>
      </c>
      <c r="M115" s="200"/>
    </row>
    <row r="116" spans="2:13" s="195" customFormat="1" x14ac:dyDescent="0.3">
      <c r="C116" s="201" t="s">
        <v>99</v>
      </c>
      <c r="E116" s="211"/>
      <c r="G116" s="211"/>
      <c r="H116" s="197"/>
      <c r="I116" s="212"/>
      <c r="J116" s="213"/>
      <c r="K116" s="213"/>
      <c r="L116" s="213"/>
    </row>
    <row r="117" spans="2:13" ht="6" customHeight="1" x14ac:dyDescent="0.3">
      <c r="C117" s="38"/>
      <c r="E117" s="27"/>
      <c r="G117" s="27"/>
      <c r="H117" s="37"/>
      <c r="I117" s="43"/>
      <c r="J117" s="56"/>
      <c r="K117" s="56"/>
      <c r="L117" s="56"/>
    </row>
    <row r="118" spans="2:13" s="195" customFormat="1" x14ac:dyDescent="0.3">
      <c r="B118" s="195" t="s">
        <v>409</v>
      </c>
      <c r="C118" s="732" t="s">
        <v>362</v>
      </c>
      <c r="D118" s="733"/>
      <c r="E118" s="733"/>
      <c r="F118" s="214" t="s">
        <v>363</v>
      </c>
      <c r="G118" s="211"/>
      <c r="H118" s="197"/>
      <c r="I118" s="198" t="s">
        <v>148</v>
      </c>
      <c r="J118" s="199">
        <v>4.6399999999999997</v>
      </c>
      <c r="K118" s="199">
        <v>4.91</v>
      </c>
      <c r="L118" s="199">
        <v>5.93</v>
      </c>
      <c r="M118" s="200"/>
    </row>
    <row r="119" spans="2:13" s="195" customFormat="1" x14ac:dyDescent="0.3">
      <c r="B119" s="195" t="s">
        <v>410</v>
      </c>
      <c r="C119" s="201" t="s">
        <v>338</v>
      </c>
      <c r="E119" s="211"/>
      <c r="F119" s="195" t="s">
        <v>216</v>
      </c>
      <c r="G119" s="211"/>
      <c r="H119" s="197"/>
      <c r="I119" s="198" t="s">
        <v>148</v>
      </c>
      <c r="J119" s="215">
        <v>4.7</v>
      </c>
      <c r="K119" s="213">
        <v>4.71</v>
      </c>
      <c r="L119" s="213">
        <v>4.68</v>
      </c>
    </row>
    <row r="120" spans="2:13" ht="6" customHeight="1" x14ac:dyDescent="0.3">
      <c r="C120" s="38"/>
      <c r="E120" s="27"/>
      <c r="G120" s="27"/>
      <c r="H120" s="37"/>
      <c r="I120" s="44"/>
      <c r="J120" s="194"/>
      <c r="K120" s="56"/>
      <c r="L120" s="56"/>
    </row>
    <row r="121" spans="2:13" s="195" customFormat="1" x14ac:dyDescent="0.3">
      <c r="B121" s="195" t="s">
        <v>411</v>
      </c>
      <c r="C121" s="732" t="s">
        <v>364</v>
      </c>
      <c r="D121" s="733"/>
      <c r="E121" s="733"/>
      <c r="F121" s="214" t="s">
        <v>365</v>
      </c>
      <c r="G121" s="211"/>
      <c r="H121" s="197"/>
      <c r="I121" s="198" t="s">
        <v>148</v>
      </c>
      <c r="J121" s="199">
        <v>8.76</v>
      </c>
      <c r="K121" s="199">
        <v>8.8699999999999992</v>
      </c>
      <c r="L121" s="199">
        <v>8.61</v>
      </c>
      <c r="M121" s="200"/>
    </row>
    <row r="122" spans="2:13" s="195" customFormat="1" x14ac:dyDescent="0.3">
      <c r="B122" s="195" t="s">
        <v>412</v>
      </c>
      <c r="C122" s="201" t="s">
        <v>340</v>
      </c>
      <c r="E122" s="211"/>
      <c r="F122" s="195" t="s">
        <v>366</v>
      </c>
      <c r="G122" s="211"/>
      <c r="H122" s="197"/>
      <c r="I122" s="198" t="s">
        <v>148</v>
      </c>
      <c r="J122" s="213">
        <v>9.44</v>
      </c>
      <c r="K122" s="213">
        <v>8.11</v>
      </c>
      <c r="L122" s="213">
        <v>8.2799999999999994</v>
      </c>
    </row>
    <row r="123" spans="2:13" ht="6" customHeight="1" x14ac:dyDescent="0.3">
      <c r="C123" s="38"/>
      <c r="E123" s="27"/>
      <c r="G123" s="27"/>
      <c r="H123" s="37"/>
      <c r="I123" s="44"/>
      <c r="J123" s="56"/>
      <c r="K123" s="56"/>
      <c r="L123" s="56"/>
    </row>
    <row r="124" spans="2:13" s="195" customFormat="1" x14ac:dyDescent="0.3">
      <c r="B124" s="195" t="s">
        <v>413</v>
      </c>
      <c r="C124" s="196" t="s">
        <v>367</v>
      </c>
      <c r="D124" s="211"/>
      <c r="E124" s="211"/>
      <c r="H124" s="197"/>
      <c r="I124" s="198" t="s">
        <v>148</v>
      </c>
      <c r="J124" s="216">
        <v>0</v>
      </c>
      <c r="K124" s="216">
        <v>9.36</v>
      </c>
      <c r="L124" s="199">
        <v>10.44</v>
      </c>
      <c r="M124" s="200"/>
    </row>
    <row r="125" spans="2:13" s="195" customFormat="1" x14ac:dyDescent="0.3">
      <c r="C125" s="201" t="s">
        <v>342</v>
      </c>
      <c r="H125" s="197"/>
      <c r="I125" s="212"/>
      <c r="J125" s="199"/>
      <c r="K125" s="199"/>
      <c r="L125" s="199"/>
      <c r="M125" s="200"/>
    </row>
    <row r="126" spans="2:13" ht="6" customHeight="1" x14ac:dyDescent="0.3">
      <c r="C126" s="40"/>
      <c r="D126" s="41"/>
      <c r="E126" s="41"/>
      <c r="F126" s="41"/>
      <c r="G126" s="41"/>
      <c r="H126" s="42"/>
      <c r="I126" s="48"/>
      <c r="J126" s="47"/>
      <c r="K126" s="47"/>
      <c r="L126" s="47"/>
      <c r="M126" s="32"/>
    </row>
    <row r="127" spans="2:13" ht="6" customHeight="1" x14ac:dyDescent="0.3">
      <c r="I127" s="31"/>
      <c r="J127" s="32"/>
      <c r="K127" s="32"/>
      <c r="L127" s="32"/>
      <c r="M127" s="32"/>
    </row>
    <row r="128" spans="2:13" ht="6" customHeight="1" x14ac:dyDescent="0.3"/>
    <row r="129" spans="2:14" x14ac:dyDescent="0.3">
      <c r="C129" s="27" t="s">
        <v>368</v>
      </c>
    </row>
    <row r="130" spans="2:14" x14ac:dyDescent="0.3">
      <c r="C130" s="29" t="s">
        <v>361</v>
      </c>
    </row>
    <row r="131" spans="2:14" x14ac:dyDescent="0.3">
      <c r="L131" s="30" t="s">
        <v>142</v>
      </c>
      <c r="M131" s="30"/>
    </row>
    <row r="132" spans="2:14" ht="18.75" customHeight="1" x14ac:dyDescent="0.3">
      <c r="C132" s="740" t="s">
        <v>143</v>
      </c>
      <c r="D132" s="741"/>
      <c r="E132" s="741"/>
      <c r="F132" s="741"/>
      <c r="G132" s="741"/>
      <c r="H132" s="34"/>
      <c r="I132" s="734" t="s">
        <v>144</v>
      </c>
      <c r="J132" s="734">
        <v>2021</v>
      </c>
      <c r="K132" s="734">
        <v>2022</v>
      </c>
      <c r="L132" s="734">
        <v>2023</v>
      </c>
      <c r="M132" s="706"/>
    </row>
    <row r="133" spans="2:14" ht="18.75" customHeight="1" x14ac:dyDescent="0.3">
      <c r="C133" s="736" t="s">
        <v>145</v>
      </c>
      <c r="D133" s="737"/>
      <c r="E133" s="737"/>
      <c r="F133" s="737"/>
      <c r="G133" s="737"/>
      <c r="H133" s="35"/>
      <c r="I133" s="735"/>
      <c r="J133" s="735"/>
      <c r="K133" s="735"/>
      <c r="L133" s="735"/>
      <c r="M133" s="706"/>
    </row>
    <row r="134" spans="2:14" ht="6" customHeight="1" x14ac:dyDescent="0.3">
      <c r="C134" s="36"/>
      <c r="H134" s="37"/>
      <c r="I134" s="43"/>
      <c r="J134" s="55"/>
      <c r="K134" s="55"/>
      <c r="L134" s="55"/>
      <c r="M134" s="32"/>
    </row>
    <row r="135" spans="2:14" s="195" customFormat="1" x14ac:dyDescent="0.3">
      <c r="B135" s="195" t="s">
        <v>414</v>
      </c>
      <c r="C135" s="732" t="s">
        <v>214</v>
      </c>
      <c r="D135" s="733"/>
      <c r="E135" s="733"/>
      <c r="F135" s="195" t="s">
        <v>268</v>
      </c>
      <c r="H135" s="197"/>
      <c r="I135" s="198" t="s">
        <v>148</v>
      </c>
      <c r="J135" s="199">
        <v>34.54</v>
      </c>
      <c r="K135" s="199">
        <v>36.97</v>
      </c>
      <c r="L135" s="199">
        <v>37.9</v>
      </c>
      <c r="M135" s="200"/>
    </row>
    <row r="136" spans="2:14" s="190" customFormat="1" x14ac:dyDescent="0.3">
      <c r="B136" s="190" t="s">
        <v>215</v>
      </c>
      <c r="C136" s="205" t="s">
        <v>128</v>
      </c>
      <c r="F136" s="190" t="s">
        <v>216</v>
      </c>
      <c r="H136" s="202"/>
      <c r="I136" s="203" t="s">
        <v>148</v>
      </c>
      <c r="J136" s="192">
        <v>19.649999999999999</v>
      </c>
      <c r="K136" s="192">
        <v>20.03</v>
      </c>
      <c r="L136" s="192"/>
      <c r="M136" s="193"/>
      <c r="N136" s="190" t="s">
        <v>406</v>
      </c>
    </row>
    <row r="137" spans="2:14" s="195" customFormat="1" x14ac:dyDescent="0.3">
      <c r="B137" s="195" t="s">
        <v>415</v>
      </c>
      <c r="C137" s="201"/>
      <c r="F137" s="195" t="s">
        <v>218</v>
      </c>
      <c r="H137" s="197"/>
      <c r="I137" s="198" t="s">
        <v>148</v>
      </c>
      <c r="J137" s="199">
        <v>28.3</v>
      </c>
      <c r="K137" s="199">
        <v>31.81</v>
      </c>
      <c r="L137" s="199">
        <v>33.11</v>
      </c>
      <c r="M137" s="200"/>
    </row>
    <row r="138" spans="2:14" ht="6" customHeight="1" x14ac:dyDescent="0.3">
      <c r="C138" s="36"/>
      <c r="H138" s="37"/>
      <c r="I138" s="43"/>
      <c r="J138" s="55"/>
      <c r="K138" s="55"/>
      <c r="L138" s="55"/>
      <c r="M138" s="32"/>
    </row>
    <row r="139" spans="2:14" s="195" customFormat="1" x14ac:dyDescent="0.3">
      <c r="B139" s="195" t="s">
        <v>417</v>
      </c>
      <c r="C139" s="732" t="s">
        <v>220</v>
      </c>
      <c r="D139" s="733"/>
      <c r="E139" s="733"/>
      <c r="F139" s="733"/>
      <c r="G139" s="730" t="s">
        <v>416</v>
      </c>
      <c r="H139" s="731"/>
      <c r="I139" s="198" t="s">
        <v>148</v>
      </c>
      <c r="J139" s="199">
        <v>36.4</v>
      </c>
      <c r="K139" s="199">
        <v>42.55</v>
      </c>
      <c r="L139" s="199">
        <v>43.49</v>
      </c>
      <c r="M139" s="200"/>
    </row>
    <row r="140" spans="2:14" s="195" customFormat="1" x14ac:dyDescent="0.3">
      <c r="C140" s="201" t="s">
        <v>131</v>
      </c>
      <c r="G140" s="730"/>
      <c r="H140" s="731"/>
      <c r="I140" s="212"/>
      <c r="J140" s="199"/>
      <c r="K140" s="199"/>
      <c r="L140" s="199"/>
      <c r="M140" s="200"/>
    </row>
    <row r="141" spans="2:14" ht="6" customHeight="1" x14ac:dyDescent="0.3">
      <c r="C141" s="36"/>
      <c r="H141" s="37"/>
      <c r="I141" s="43"/>
      <c r="J141" s="55"/>
      <c r="K141" s="55"/>
      <c r="L141" s="55"/>
      <c r="M141" s="32"/>
    </row>
    <row r="142" spans="2:14" s="195" customFormat="1" x14ac:dyDescent="0.3">
      <c r="B142" s="195" t="s">
        <v>420</v>
      </c>
      <c r="C142" s="732" t="s">
        <v>222</v>
      </c>
      <c r="D142" s="733"/>
      <c r="E142" s="195" t="s">
        <v>418</v>
      </c>
      <c r="H142" s="197"/>
      <c r="I142" s="198" t="s">
        <v>148</v>
      </c>
      <c r="J142" s="199">
        <v>22.62</v>
      </c>
      <c r="K142" s="199">
        <v>28.15</v>
      </c>
      <c r="L142" s="199">
        <v>36.36</v>
      </c>
      <c r="M142" s="200"/>
    </row>
    <row r="143" spans="2:14" s="195" customFormat="1" x14ac:dyDescent="0.3">
      <c r="B143" s="195" t="s">
        <v>421</v>
      </c>
      <c r="C143" s="201" t="s">
        <v>132</v>
      </c>
      <c r="E143" s="195" t="s">
        <v>419</v>
      </c>
      <c r="H143" s="197"/>
      <c r="I143" s="198" t="s">
        <v>148</v>
      </c>
      <c r="J143" s="216">
        <v>0</v>
      </c>
      <c r="K143" s="199">
        <v>22.4</v>
      </c>
      <c r="L143" s="199">
        <v>29.62</v>
      </c>
      <c r="M143" s="200"/>
    </row>
    <row r="144" spans="2:14" ht="6" customHeight="1" x14ac:dyDescent="0.3">
      <c r="C144" s="36"/>
      <c r="H144" s="37"/>
      <c r="I144" s="43"/>
      <c r="J144" s="43"/>
      <c r="K144" s="43"/>
      <c r="L144" s="43"/>
    </row>
    <row r="145" spans="2:13" s="195" customFormat="1" x14ac:dyDescent="0.3">
      <c r="B145" s="195" t="s">
        <v>422</v>
      </c>
      <c r="C145" s="196" t="s">
        <v>224</v>
      </c>
      <c r="H145" s="197"/>
      <c r="I145" s="198" t="s">
        <v>148</v>
      </c>
      <c r="J145" s="199">
        <v>8.8000000000000007</v>
      </c>
      <c r="K145" s="199">
        <v>9.82</v>
      </c>
      <c r="L145" s="199">
        <v>10.28</v>
      </c>
      <c r="M145" s="200"/>
    </row>
    <row r="146" spans="2:13" s="195" customFormat="1" x14ac:dyDescent="0.3">
      <c r="C146" s="201" t="s">
        <v>225</v>
      </c>
      <c r="H146" s="197"/>
      <c r="I146" s="212"/>
      <c r="J146" s="210"/>
      <c r="K146" s="210"/>
      <c r="L146" s="210"/>
      <c r="M146" s="200"/>
    </row>
    <row r="147" spans="2:13" ht="6" customHeight="1" x14ac:dyDescent="0.3">
      <c r="C147" s="36"/>
      <c r="H147" s="37"/>
      <c r="I147" s="43"/>
      <c r="J147" s="45"/>
      <c r="K147" s="45"/>
      <c r="L147" s="45"/>
      <c r="M147" s="32"/>
    </row>
    <row r="148" spans="2:13" s="195" customFormat="1" x14ac:dyDescent="0.3">
      <c r="B148" s="195" t="s">
        <v>423</v>
      </c>
      <c r="C148" s="196" t="s">
        <v>227</v>
      </c>
      <c r="H148" s="197"/>
      <c r="I148" s="198" t="s">
        <v>148</v>
      </c>
      <c r="J148" s="199">
        <v>14.28</v>
      </c>
      <c r="K148" s="199">
        <v>17.54</v>
      </c>
      <c r="L148" s="199">
        <v>20.83</v>
      </c>
      <c r="M148" s="200"/>
    </row>
    <row r="149" spans="2:13" s="195" customFormat="1" x14ac:dyDescent="0.3">
      <c r="C149" s="201" t="s">
        <v>228</v>
      </c>
      <c r="H149" s="197"/>
      <c r="I149" s="212"/>
      <c r="J149" s="199"/>
      <c r="K149" s="199"/>
      <c r="L149" s="199"/>
      <c r="M149" s="200"/>
    </row>
    <row r="150" spans="2:13" ht="6" customHeight="1" x14ac:dyDescent="0.3">
      <c r="C150" s="36"/>
      <c r="H150" s="37"/>
      <c r="I150" s="43"/>
      <c r="J150" s="55"/>
      <c r="K150" s="55"/>
      <c r="L150" s="55"/>
      <c r="M150" s="32"/>
    </row>
    <row r="151" spans="2:13" s="195" customFormat="1" x14ac:dyDescent="0.3">
      <c r="B151" s="195" t="s">
        <v>424</v>
      </c>
      <c r="C151" s="218" t="s">
        <v>134</v>
      </c>
      <c r="D151" s="195" t="s">
        <v>369</v>
      </c>
      <c r="H151" s="197"/>
      <c r="I151" s="198" t="s">
        <v>275</v>
      </c>
      <c r="J151" s="199">
        <v>4.03</v>
      </c>
      <c r="K151" s="199">
        <v>4.57</v>
      </c>
      <c r="L151" s="199">
        <v>4.7</v>
      </c>
      <c r="M151" s="200"/>
    </row>
    <row r="152" spans="2:13" s="195" customFormat="1" x14ac:dyDescent="0.3">
      <c r="B152" s="195" t="s">
        <v>425</v>
      </c>
      <c r="C152" s="201" t="s">
        <v>231</v>
      </c>
      <c r="D152" s="195" t="s">
        <v>370</v>
      </c>
      <c r="H152" s="197"/>
      <c r="I152" s="198" t="s">
        <v>275</v>
      </c>
      <c r="J152" s="199">
        <v>3.74</v>
      </c>
      <c r="K152" s="199">
        <v>4.3600000000000003</v>
      </c>
      <c r="L152" s="199">
        <v>4.53</v>
      </c>
      <c r="M152" s="200"/>
    </row>
    <row r="153" spans="2:13" s="195" customFormat="1" x14ac:dyDescent="0.3">
      <c r="B153" s="195" t="s">
        <v>426</v>
      </c>
      <c r="C153" s="209"/>
      <c r="D153" s="195" t="s">
        <v>371</v>
      </c>
      <c r="H153" s="197"/>
      <c r="I153" s="198" t="s">
        <v>275</v>
      </c>
      <c r="J153" s="199">
        <v>3.47</v>
      </c>
      <c r="K153" s="199">
        <v>4.17</v>
      </c>
      <c r="L153" s="199">
        <v>4.33</v>
      </c>
      <c r="M153" s="200"/>
    </row>
    <row r="154" spans="2:13" ht="6" customHeight="1" x14ac:dyDescent="0.3">
      <c r="C154" s="36"/>
      <c r="H154" s="37"/>
      <c r="I154" s="43"/>
      <c r="J154" s="55"/>
      <c r="K154" s="55"/>
      <c r="L154" s="55"/>
      <c r="M154" s="32"/>
    </row>
    <row r="155" spans="2:13" s="195" customFormat="1" x14ac:dyDescent="0.3">
      <c r="B155" s="195" t="s">
        <v>427</v>
      </c>
      <c r="C155" s="196" t="s">
        <v>234</v>
      </c>
      <c r="H155" s="197"/>
      <c r="I155" s="198" t="s">
        <v>235</v>
      </c>
      <c r="J155" s="199">
        <v>6.98</v>
      </c>
      <c r="K155" s="199">
        <v>7.51</v>
      </c>
      <c r="L155" s="199">
        <v>8.09</v>
      </c>
      <c r="M155" s="200"/>
    </row>
    <row r="156" spans="2:13" s="195" customFormat="1" x14ac:dyDescent="0.3">
      <c r="C156" s="201" t="s">
        <v>236</v>
      </c>
      <c r="H156" s="197"/>
      <c r="I156" s="212"/>
      <c r="J156" s="199"/>
      <c r="K156" s="199"/>
      <c r="L156" s="199"/>
      <c r="M156" s="200"/>
    </row>
    <row r="157" spans="2:13" ht="6" customHeight="1" x14ac:dyDescent="0.3">
      <c r="C157" s="36"/>
      <c r="H157" s="37"/>
      <c r="I157" s="43"/>
      <c r="J157" s="55"/>
      <c r="K157" s="55"/>
      <c r="L157" s="55"/>
      <c r="M157" s="32"/>
    </row>
    <row r="158" spans="2:13" s="195" customFormat="1" x14ac:dyDescent="0.3">
      <c r="B158" s="195" t="s">
        <v>428</v>
      </c>
      <c r="C158" s="732" t="s">
        <v>103</v>
      </c>
      <c r="D158" s="733"/>
      <c r="E158" s="195" t="s">
        <v>238</v>
      </c>
      <c r="H158" s="197"/>
      <c r="I158" s="198" t="s">
        <v>148</v>
      </c>
      <c r="J158" s="199">
        <v>18.72</v>
      </c>
      <c r="K158" s="199">
        <v>19.34</v>
      </c>
      <c r="L158" s="199">
        <v>19.829999999999998</v>
      </c>
      <c r="M158" s="200"/>
    </row>
    <row r="159" spans="2:13" s="195" customFormat="1" x14ac:dyDescent="0.3">
      <c r="B159" s="195" t="s">
        <v>430</v>
      </c>
      <c r="C159" s="201" t="s">
        <v>104</v>
      </c>
      <c r="E159" s="195" t="s">
        <v>240</v>
      </c>
      <c r="H159" s="197"/>
      <c r="I159" s="198" t="s">
        <v>148</v>
      </c>
      <c r="J159" s="199">
        <v>32.200000000000003</v>
      </c>
      <c r="K159" s="199">
        <v>34.14</v>
      </c>
      <c r="L159" s="199">
        <v>34</v>
      </c>
      <c r="M159" s="200"/>
    </row>
    <row r="160" spans="2:13" s="195" customFormat="1" x14ac:dyDescent="0.3">
      <c r="B160" s="195" t="s">
        <v>429</v>
      </c>
      <c r="C160" s="201"/>
      <c r="E160" s="195" t="s">
        <v>242</v>
      </c>
      <c r="H160" s="197"/>
      <c r="I160" s="198" t="s">
        <v>148</v>
      </c>
      <c r="J160" s="199">
        <v>41.79</v>
      </c>
      <c r="K160" s="199">
        <v>45.02</v>
      </c>
      <c r="L160" s="199">
        <v>44.52</v>
      </c>
      <c r="M160" s="200"/>
    </row>
    <row r="161" spans="2:13" ht="6" customHeight="1" x14ac:dyDescent="0.3">
      <c r="C161" s="36"/>
      <c r="H161" s="37"/>
      <c r="I161" s="43"/>
      <c r="J161" s="55"/>
      <c r="K161" s="55"/>
      <c r="L161" s="55"/>
      <c r="M161" s="32"/>
    </row>
    <row r="162" spans="2:13" s="195" customFormat="1" x14ac:dyDescent="0.3">
      <c r="B162" s="195" t="s">
        <v>432</v>
      </c>
      <c r="C162" s="218" t="s">
        <v>105</v>
      </c>
      <c r="D162" s="195" t="s">
        <v>278</v>
      </c>
      <c r="H162" s="197"/>
      <c r="I162" s="198" t="s">
        <v>148</v>
      </c>
      <c r="J162" s="199">
        <v>12.63</v>
      </c>
      <c r="K162" s="199">
        <v>13.59</v>
      </c>
      <c r="L162" s="199">
        <v>13.82</v>
      </c>
      <c r="M162" s="200"/>
    </row>
    <row r="163" spans="2:13" s="195" customFormat="1" x14ac:dyDescent="0.3">
      <c r="B163" s="195" t="s">
        <v>431</v>
      </c>
      <c r="C163" s="201" t="s">
        <v>105</v>
      </c>
      <c r="D163" s="195" t="s">
        <v>279</v>
      </c>
      <c r="E163" s="217"/>
      <c r="H163" s="197"/>
      <c r="I163" s="198" t="s">
        <v>148</v>
      </c>
      <c r="J163" s="199">
        <v>11.62</v>
      </c>
      <c r="K163" s="199">
        <v>12.64</v>
      </c>
      <c r="L163" s="199">
        <v>12.79</v>
      </c>
      <c r="M163" s="200"/>
    </row>
    <row r="164" spans="2:13" ht="6" customHeight="1" x14ac:dyDescent="0.3">
      <c r="C164" s="36"/>
      <c r="H164" s="37"/>
      <c r="I164" s="43"/>
      <c r="J164" s="55"/>
      <c r="K164" s="55"/>
      <c r="L164" s="55"/>
      <c r="M164" s="32"/>
    </row>
    <row r="165" spans="2:13" s="195" customFormat="1" x14ac:dyDescent="0.3">
      <c r="B165" s="195" t="s">
        <v>433</v>
      </c>
      <c r="C165" s="732" t="s">
        <v>102</v>
      </c>
      <c r="D165" s="733"/>
      <c r="E165" s="195" t="s">
        <v>280</v>
      </c>
      <c r="H165" s="197"/>
      <c r="I165" s="198" t="s">
        <v>148</v>
      </c>
      <c r="J165" s="199">
        <v>15.28</v>
      </c>
      <c r="K165" s="199">
        <v>16.75</v>
      </c>
      <c r="L165" s="199">
        <v>16.989999999999998</v>
      </c>
      <c r="M165" s="200"/>
    </row>
    <row r="166" spans="2:13" s="195" customFormat="1" x14ac:dyDescent="0.3">
      <c r="B166" s="195" t="s">
        <v>434</v>
      </c>
      <c r="C166" s="209"/>
      <c r="E166" s="195" t="s">
        <v>281</v>
      </c>
      <c r="H166" s="197"/>
      <c r="I166" s="198" t="s">
        <v>148</v>
      </c>
      <c r="J166" s="199">
        <v>12.08</v>
      </c>
      <c r="K166" s="199">
        <v>14.11</v>
      </c>
      <c r="L166" s="199">
        <v>15.32</v>
      </c>
      <c r="M166" s="200"/>
    </row>
    <row r="167" spans="2:13" s="195" customFormat="1" ht="15" customHeight="1" x14ac:dyDescent="0.3">
      <c r="B167" s="195" t="s">
        <v>436</v>
      </c>
      <c r="C167" s="209"/>
      <c r="E167" s="730" t="s">
        <v>282</v>
      </c>
      <c r="F167" s="730"/>
      <c r="G167" s="730"/>
      <c r="H167" s="731"/>
      <c r="I167" s="198" t="s">
        <v>148</v>
      </c>
      <c r="J167" s="199">
        <v>34.299999999999997</v>
      </c>
      <c r="K167" s="199">
        <v>35.32</v>
      </c>
      <c r="L167" s="199">
        <v>37.03</v>
      </c>
      <c r="M167" s="200"/>
    </row>
    <row r="168" spans="2:13" s="195" customFormat="1" x14ac:dyDescent="0.3">
      <c r="C168" s="209"/>
      <c r="E168" s="730"/>
      <c r="F168" s="730"/>
      <c r="G168" s="730"/>
      <c r="H168" s="731"/>
      <c r="I168" s="198"/>
      <c r="J168" s="199"/>
      <c r="K168" s="199"/>
      <c r="L168" s="199"/>
      <c r="M168" s="200"/>
    </row>
    <row r="169" spans="2:13" s="195" customFormat="1" x14ac:dyDescent="0.3">
      <c r="B169" s="195" t="s">
        <v>435</v>
      </c>
      <c r="C169" s="209"/>
      <c r="E169" s="730" t="s">
        <v>283</v>
      </c>
      <c r="F169" s="730"/>
      <c r="G169" s="730"/>
      <c r="H169" s="731"/>
      <c r="I169" s="198" t="s">
        <v>148</v>
      </c>
      <c r="J169" s="199">
        <v>27.75</v>
      </c>
      <c r="K169" s="199">
        <v>29.66</v>
      </c>
      <c r="L169" s="199">
        <v>31.81</v>
      </c>
      <c r="M169" s="200"/>
    </row>
    <row r="170" spans="2:13" ht="6" customHeight="1" x14ac:dyDescent="0.3">
      <c r="C170" s="36"/>
      <c r="H170" s="37"/>
      <c r="I170" s="43"/>
      <c r="J170" s="55"/>
      <c r="K170" s="55"/>
      <c r="L170" s="55"/>
      <c r="M170" s="32"/>
    </row>
    <row r="171" spans="2:13" s="195" customFormat="1" x14ac:dyDescent="0.3">
      <c r="B171" s="195" t="s">
        <v>437</v>
      </c>
      <c r="C171" s="196" t="s">
        <v>106</v>
      </c>
      <c r="H171" s="197"/>
      <c r="I171" s="198" t="s">
        <v>148</v>
      </c>
      <c r="J171" s="199">
        <v>29.88</v>
      </c>
      <c r="K171" s="199">
        <v>32.69</v>
      </c>
      <c r="L171" s="199">
        <v>33.43</v>
      </c>
      <c r="M171" s="200"/>
    </row>
    <row r="172" spans="2:13" s="195" customFormat="1" x14ac:dyDescent="0.3">
      <c r="C172" s="201" t="s">
        <v>107</v>
      </c>
      <c r="H172" s="197"/>
      <c r="I172" s="212"/>
      <c r="J172" s="199"/>
      <c r="K172" s="199"/>
      <c r="L172" s="199"/>
      <c r="M172" s="200"/>
    </row>
    <row r="173" spans="2:13" ht="6" customHeight="1" x14ac:dyDescent="0.3">
      <c r="C173" s="36"/>
      <c r="H173" s="37"/>
      <c r="I173" s="43"/>
      <c r="J173" s="55"/>
      <c r="K173" s="55"/>
      <c r="L173" s="55"/>
      <c r="M173" s="32"/>
    </row>
    <row r="174" spans="2:13" s="195" customFormat="1" x14ac:dyDescent="0.3">
      <c r="B174" s="195" t="s">
        <v>438</v>
      </c>
      <c r="C174" s="196" t="s">
        <v>251</v>
      </c>
      <c r="H174" s="197"/>
      <c r="I174" s="198" t="s">
        <v>148</v>
      </c>
      <c r="J174" s="199">
        <v>29.21</v>
      </c>
      <c r="K174" s="199">
        <v>30.83</v>
      </c>
      <c r="L174" s="199">
        <v>31.23</v>
      </c>
      <c r="M174" s="200"/>
    </row>
    <row r="175" spans="2:13" s="195" customFormat="1" x14ac:dyDescent="0.3">
      <c r="C175" s="201" t="s">
        <v>252</v>
      </c>
      <c r="H175" s="197"/>
      <c r="I175" s="212"/>
      <c r="J175" s="199"/>
      <c r="K175" s="199"/>
      <c r="L175" s="199"/>
      <c r="M175" s="200"/>
    </row>
    <row r="176" spans="2:13" ht="6" customHeight="1" x14ac:dyDescent="0.3">
      <c r="C176" s="36"/>
      <c r="H176" s="37"/>
      <c r="I176" s="43"/>
      <c r="J176" s="55"/>
      <c r="K176" s="55"/>
      <c r="L176" s="55"/>
      <c r="M176" s="32"/>
    </row>
    <row r="177" spans="2:13" s="195" customFormat="1" x14ac:dyDescent="0.3">
      <c r="B177" s="195" t="s">
        <v>439</v>
      </c>
      <c r="C177" s="207" t="s">
        <v>110</v>
      </c>
      <c r="D177" s="208"/>
      <c r="E177" s="195" t="s">
        <v>284</v>
      </c>
      <c r="H177" s="197"/>
      <c r="I177" s="198" t="s">
        <v>148</v>
      </c>
      <c r="J177" s="199">
        <v>8.44</v>
      </c>
      <c r="K177" s="199">
        <v>9.89</v>
      </c>
      <c r="L177" s="199">
        <v>9.76</v>
      </c>
      <c r="M177" s="200"/>
    </row>
    <row r="178" spans="2:13" s="195" customFormat="1" x14ac:dyDescent="0.3">
      <c r="B178" s="195" t="s">
        <v>440</v>
      </c>
      <c r="C178" s="201" t="s">
        <v>110</v>
      </c>
      <c r="E178" s="195" t="s">
        <v>285</v>
      </c>
      <c r="H178" s="197"/>
      <c r="I178" s="198" t="s">
        <v>148</v>
      </c>
      <c r="J178" s="199">
        <v>14.77</v>
      </c>
      <c r="K178" s="199">
        <v>15.96</v>
      </c>
      <c r="L178" s="199">
        <v>16.86</v>
      </c>
      <c r="M178" s="200"/>
    </row>
    <row r="179" spans="2:13" ht="6" customHeight="1" x14ac:dyDescent="0.3">
      <c r="C179" s="36"/>
      <c r="H179" s="37"/>
      <c r="I179" s="43"/>
      <c r="J179" s="55"/>
      <c r="K179" s="55"/>
      <c r="L179" s="55"/>
      <c r="M179" s="32"/>
    </row>
    <row r="180" spans="2:13" s="195" customFormat="1" x14ac:dyDescent="0.3">
      <c r="B180" s="195" t="s">
        <v>442</v>
      </c>
      <c r="C180" s="196" t="s">
        <v>111</v>
      </c>
      <c r="H180" s="197"/>
      <c r="I180" s="198" t="s">
        <v>148</v>
      </c>
      <c r="J180" s="199">
        <v>11.04</v>
      </c>
      <c r="K180" s="199">
        <v>12.03</v>
      </c>
      <c r="L180" s="199">
        <v>12.19</v>
      </c>
      <c r="M180" s="200"/>
    </row>
    <row r="181" spans="2:13" s="195" customFormat="1" x14ac:dyDescent="0.3">
      <c r="C181" s="201" t="s">
        <v>123</v>
      </c>
      <c r="H181" s="197"/>
      <c r="I181" s="212"/>
      <c r="J181" s="199"/>
      <c r="K181" s="199"/>
      <c r="L181" s="199"/>
      <c r="M181" s="200"/>
    </row>
    <row r="182" spans="2:13" ht="6" customHeight="1" x14ac:dyDescent="0.3">
      <c r="C182" s="36"/>
      <c r="H182" s="37"/>
      <c r="I182" s="43"/>
      <c r="J182" s="55"/>
      <c r="K182" s="55"/>
      <c r="L182" s="55"/>
      <c r="M182" s="32"/>
    </row>
    <row r="183" spans="2:13" s="195" customFormat="1" x14ac:dyDescent="0.3">
      <c r="B183" s="195" t="s">
        <v>441</v>
      </c>
      <c r="C183" s="196" t="s">
        <v>112</v>
      </c>
      <c r="H183" s="197"/>
      <c r="I183" s="198" t="s">
        <v>148</v>
      </c>
      <c r="J183" s="199">
        <v>10.92</v>
      </c>
      <c r="K183" s="199">
        <v>11.08</v>
      </c>
      <c r="L183" s="199">
        <v>11.41</v>
      </c>
      <c r="M183" s="200"/>
    </row>
    <row r="184" spans="2:13" s="195" customFormat="1" x14ac:dyDescent="0.3">
      <c r="C184" s="201" t="s">
        <v>257</v>
      </c>
      <c r="H184" s="197"/>
      <c r="I184" s="212"/>
      <c r="J184" s="199"/>
      <c r="K184" s="199"/>
      <c r="L184" s="199"/>
      <c r="M184" s="200"/>
    </row>
    <row r="185" spans="2:13" ht="6" customHeight="1" x14ac:dyDescent="0.3">
      <c r="C185" s="36"/>
      <c r="H185" s="37"/>
      <c r="I185" s="43"/>
      <c r="J185" s="55"/>
      <c r="K185" s="55"/>
      <c r="L185" s="55"/>
      <c r="M185" s="32"/>
    </row>
    <row r="186" spans="2:13" s="195" customFormat="1" x14ac:dyDescent="0.3">
      <c r="B186" s="195" t="s">
        <v>445</v>
      </c>
      <c r="C186" s="732" t="s">
        <v>114</v>
      </c>
      <c r="D186" s="733"/>
      <c r="E186" s="733"/>
      <c r="F186" s="195" t="s">
        <v>443</v>
      </c>
      <c r="H186" s="197"/>
      <c r="I186" s="198" t="s">
        <v>148</v>
      </c>
      <c r="J186" s="199">
        <v>7.5</v>
      </c>
      <c r="K186" s="199">
        <v>9.07</v>
      </c>
      <c r="L186" s="199">
        <v>10.26</v>
      </c>
      <c r="M186" s="200"/>
    </row>
    <row r="187" spans="2:13" s="195" customFormat="1" x14ac:dyDescent="0.3">
      <c r="B187" s="195" t="s">
        <v>446</v>
      </c>
      <c r="C187" s="201" t="s">
        <v>260</v>
      </c>
      <c r="F187" s="195" t="s">
        <v>444</v>
      </c>
      <c r="H187" s="197"/>
      <c r="I187" s="198" t="s">
        <v>148</v>
      </c>
      <c r="J187" s="216">
        <v>0</v>
      </c>
      <c r="K187" s="199">
        <v>11.5</v>
      </c>
      <c r="L187" s="199">
        <v>12.12</v>
      </c>
      <c r="M187" s="200"/>
    </row>
    <row r="188" spans="2:13" ht="6" customHeight="1" x14ac:dyDescent="0.3">
      <c r="C188" s="36"/>
      <c r="H188" s="37"/>
      <c r="I188" s="43"/>
      <c r="J188" s="55"/>
      <c r="K188" s="55"/>
      <c r="L188" s="55"/>
      <c r="M188" s="32"/>
    </row>
    <row r="189" spans="2:13" s="195" customFormat="1" x14ac:dyDescent="0.3">
      <c r="B189" s="195" t="s">
        <v>447</v>
      </c>
      <c r="C189" s="196" t="s">
        <v>121</v>
      </c>
      <c r="H189" s="197"/>
      <c r="I189" s="198" t="s">
        <v>148</v>
      </c>
      <c r="J189" s="199">
        <v>17.577482606</v>
      </c>
      <c r="K189" s="199">
        <v>25.04</v>
      </c>
      <c r="L189" s="199">
        <v>25.64</v>
      </c>
      <c r="M189" s="200"/>
    </row>
    <row r="190" spans="2:13" s="195" customFormat="1" x14ac:dyDescent="0.3">
      <c r="C190" s="201" t="s">
        <v>303</v>
      </c>
      <c r="H190" s="197"/>
      <c r="I190" s="198"/>
      <c r="J190" s="199"/>
      <c r="K190" s="199"/>
      <c r="L190" s="199"/>
      <c r="M190" s="200"/>
    </row>
    <row r="191" spans="2:13" ht="6" customHeight="1" x14ac:dyDescent="0.3">
      <c r="C191" s="40"/>
      <c r="D191" s="41"/>
      <c r="E191" s="41"/>
      <c r="F191" s="41"/>
      <c r="G191" s="41"/>
      <c r="H191" s="42"/>
      <c r="I191" s="48"/>
      <c r="J191" s="47"/>
      <c r="K191" s="47"/>
      <c r="L191" s="47"/>
      <c r="M191" s="32"/>
    </row>
    <row r="192" spans="2:13" ht="6" customHeight="1" x14ac:dyDescent="0.3"/>
    <row r="193" spans="3:12" ht="30" customHeight="1" x14ac:dyDescent="0.3">
      <c r="C193" s="696" t="s">
        <v>372</v>
      </c>
      <c r="D193" s="696"/>
      <c r="E193" s="696"/>
      <c r="F193" s="696"/>
      <c r="G193" s="696"/>
      <c r="H193" s="696"/>
      <c r="I193" s="696"/>
      <c r="J193" s="696"/>
      <c r="K193" s="696"/>
      <c r="L193" s="696"/>
    </row>
    <row r="194" spans="3:12" ht="30" customHeight="1" x14ac:dyDescent="0.3">
      <c r="C194" s="697" t="s">
        <v>373</v>
      </c>
      <c r="D194" s="697"/>
      <c r="E194" s="697"/>
      <c r="F194" s="697"/>
      <c r="G194" s="697"/>
      <c r="H194" s="697"/>
      <c r="I194" s="697"/>
      <c r="J194" s="697"/>
      <c r="K194" s="697"/>
      <c r="L194" s="697"/>
    </row>
  </sheetData>
  <mergeCells count="43">
    <mergeCell ref="M5:M6"/>
    <mergeCell ref="C6:G6"/>
    <mergeCell ref="C5:G5"/>
    <mergeCell ref="I5:I6"/>
    <mergeCell ref="J5:J6"/>
    <mergeCell ref="K5:K6"/>
    <mergeCell ref="L5:L6"/>
    <mergeCell ref="M68:M69"/>
    <mergeCell ref="C69:G69"/>
    <mergeCell ref="C11:F11"/>
    <mergeCell ref="C18:D18"/>
    <mergeCell ref="C21:D21"/>
    <mergeCell ref="C36:E36"/>
    <mergeCell ref="C44:E44"/>
    <mergeCell ref="C53:E53"/>
    <mergeCell ref="C68:G68"/>
    <mergeCell ref="I68:I69"/>
    <mergeCell ref="J68:J69"/>
    <mergeCell ref="K68:K69"/>
    <mergeCell ref="L68:L69"/>
    <mergeCell ref="M132:M133"/>
    <mergeCell ref="C133:G133"/>
    <mergeCell ref="C71:E71"/>
    <mergeCell ref="C112:F112"/>
    <mergeCell ref="C115:F115"/>
    <mergeCell ref="C118:E118"/>
    <mergeCell ref="C121:E121"/>
    <mergeCell ref="C132:G132"/>
    <mergeCell ref="C165:D165"/>
    <mergeCell ref="I132:I133"/>
    <mergeCell ref="J132:J133"/>
    <mergeCell ref="K132:K133"/>
    <mergeCell ref="L132:L133"/>
    <mergeCell ref="C135:E135"/>
    <mergeCell ref="C139:F139"/>
    <mergeCell ref="G139:H140"/>
    <mergeCell ref="C142:D142"/>
    <mergeCell ref="C158:D158"/>
    <mergeCell ref="E167:H168"/>
    <mergeCell ref="E169:H169"/>
    <mergeCell ref="C186:E186"/>
    <mergeCell ref="C193:L193"/>
    <mergeCell ref="C194:L194"/>
  </mergeCells>
  <printOptions horizontalCentered="1"/>
  <pageMargins left="0.23622047244094491" right="0.23622047244094491" top="0.74803149606299213" bottom="0" header="0.31496062992125984" footer="0.31496062992125984"/>
  <pageSetup paperSize="9" scale="77" fitToWidth="0" fitToHeight="0" orientation="portrait" r:id="rId1"/>
  <rowBreaks count="2" manualBreakCount="2">
    <brk id="63" max="16383" man="1"/>
    <brk id="12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Q78"/>
  <sheetViews>
    <sheetView showGridLines="0" topLeftCell="A52" zoomScaleNormal="100" zoomScaleSheetLayoutView="100" workbookViewId="0">
      <selection activeCell="D74" sqref="D74:Q76"/>
    </sheetView>
  </sheetViews>
  <sheetFormatPr defaultColWidth="9.140625" defaultRowHeight="16.5" x14ac:dyDescent="0.25"/>
  <cols>
    <col min="1" max="1" width="2.7109375" style="89" customWidth="1"/>
    <col min="2" max="2" width="15.42578125" style="96" bestFit="1" customWidth="1"/>
    <col min="3" max="3" width="7" style="89" bestFit="1" customWidth="1"/>
    <col min="4" max="4" width="14.5703125" style="89" bestFit="1" customWidth="1"/>
    <col min="5" max="5" width="11.7109375" style="89" bestFit="1" customWidth="1"/>
    <col min="6" max="6" width="14.28515625" style="97" customWidth="1"/>
    <col min="7" max="10" width="11.7109375" style="89" bestFit="1" customWidth="1"/>
    <col min="11" max="11" width="13.140625" style="89" bestFit="1" customWidth="1"/>
    <col min="12" max="12" width="11.7109375" style="89" bestFit="1" customWidth="1"/>
    <col min="13" max="13" width="14.5703125" style="97" bestFit="1" customWidth="1"/>
    <col min="14" max="15" width="13.7109375" style="89" customWidth="1"/>
    <col min="16" max="16" width="13.5703125" style="89" bestFit="1" customWidth="1"/>
    <col min="17" max="17" width="19.28515625" style="89" customWidth="1"/>
    <col min="18" max="18" width="1.42578125" style="89" customWidth="1"/>
    <col min="19" max="16384" width="9.140625" style="89"/>
  </cols>
  <sheetData>
    <row r="1" spans="2:17" ht="9" customHeight="1" x14ac:dyDescent="0.25"/>
    <row r="2" spans="2:17" x14ac:dyDescent="0.25">
      <c r="B2" s="96" t="s">
        <v>312</v>
      </c>
    </row>
    <row r="3" spans="2:17" x14ac:dyDescent="0.25">
      <c r="B3" s="98" t="s">
        <v>313</v>
      </c>
    </row>
    <row r="5" spans="2:17" ht="30" customHeight="1" x14ac:dyDescent="0.25">
      <c r="B5" s="636" t="s">
        <v>44</v>
      </c>
      <c r="C5" s="99"/>
      <c r="D5" s="639" t="s">
        <v>19</v>
      </c>
      <c r="E5" s="639"/>
      <c r="F5" s="639"/>
      <c r="G5" s="639" t="s">
        <v>20</v>
      </c>
      <c r="H5" s="639"/>
      <c r="I5" s="639"/>
      <c r="J5" s="639"/>
      <c r="K5" s="639"/>
      <c r="L5" s="639"/>
      <c r="M5" s="639"/>
      <c r="N5" s="639" t="s">
        <v>24</v>
      </c>
      <c r="O5" s="639"/>
      <c r="P5" s="640" t="s">
        <v>30</v>
      </c>
      <c r="Q5" s="640" t="s">
        <v>32</v>
      </c>
    </row>
    <row r="6" spans="2:17" ht="30" customHeight="1" x14ac:dyDescent="0.25">
      <c r="B6" s="637"/>
      <c r="C6" s="78"/>
      <c r="D6" s="642" t="s">
        <v>18</v>
      </c>
      <c r="E6" s="642"/>
      <c r="F6" s="642"/>
      <c r="G6" s="642" t="s">
        <v>21</v>
      </c>
      <c r="H6" s="642"/>
      <c r="I6" s="642"/>
      <c r="J6" s="642"/>
      <c r="K6" s="642"/>
      <c r="L6" s="642"/>
      <c r="M6" s="642"/>
      <c r="N6" s="642" t="s">
        <v>25</v>
      </c>
      <c r="O6" s="642"/>
      <c r="P6" s="641"/>
      <c r="Q6" s="641"/>
    </row>
    <row r="7" spans="2:17" ht="30" customHeight="1" x14ac:dyDescent="0.25">
      <c r="B7" s="637"/>
      <c r="C7" s="78" t="s">
        <v>42</v>
      </c>
      <c r="D7" s="100" t="s">
        <v>0</v>
      </c>
      <c r="E7" s="100" t="s">
        <v>2</v>
      </c>
      <c r="F7" s="101" t="s">
        <v>16</v>
      </c>
      <c r="G7" s="100" t="s">
        <v>4</v>
      </c>
      <c r="H7" s="100" t="s">
        <v>6</v>
      </c>
      <c r="I7" s="100" t="s">
        <v>8</v>
      </c>
      <c r="J7" s="100" t="s">
        <v>10</v>
      </c>
      <c r="K7" s="100" t="s">
        <v>12</v>
      </c>
      <c r="L7" s="100" t="s">
        <v>14</v>
      </c>
      <c r="M7" s="101" t="s">
        <v>22</v>
      </c>
      <c r="N7" s="100" t="s">
        <v>26</v>
      </c>
      <c r="O7" s="100" t="s">
        <v>28</v>
      </c>
      <c r="P7" s="635" t="s">
        <v>31</v>
      </c>
      <c r="Q7" s="635" t="s">
        <v>33</v>
      </c>
    </row>
    <row r="8" spans="2:17" ht="30" customHeight="1" x14ac:dyDescent="0.25">
      <c r="B8" s="637"/>
      <c r="C8" s="102" t="s">
        <v>43</v>
      </c>
      <c r="D8" s="103" t="s">
        <v>1</v>
      </c>
      <c r="E8" s="103" t="s">
        <v>3</v>
      </c>
      <c r="F8" s="104" t="s">
        <v>17</v>
      </c>
      <c r="G8" s="103" t="s">
        <v>5</v>
      </c>
      <c r="H8" s="103" t="s">
        <v>7</v>
      </c>
      <c r="I8" s="103" t="s">
        <v>9</v>
      </c>
      <c r="J8" s="103" t="s">
        <v>11</v>
      </c>
      <c r="K8" s="103" t="s">
        <v>13</v>
      </c>
      <c r="L8" s="103" t="s">
        <v>15</v>
      </c>
      <c r="M8" s="104" t="s">
        <v>23</v>
      </c>
      <c r="N8" s="103" t="s">
        <v>27</v>
      </c>
      <c r="O8" s="103" t="s">
        <v>29</v>
      </c>
      <c r="P8" s="635"/>
      <c r="Q8" s="635"/>
    </row>
    <row r="9" spans="2:17" ht="7.5" customHeight="1" x14ac:dyDescent="0.25">
      <c r="B9" s="637"/>
      <c r="C9" s="105"/>
      <c r="D9" s="106"/>
      <c r="E9" s="106"/>
      <c r="F9" s="107"/>
      <c r="G9" s="106"/>
      <c r="H9" s="106"/>
      <c r="I9" s="106"/>
      <c r="J9" s="106"/>
      <c r="K9" s="106"/>
      <c r="L9" s="106"/>
      <c r="M9" s="107"/>
      <c r="N9" s="106"/>
      <c r="O9" s="106"/>
      <c r="P9" s="107"/>
      <c r="Q9" s="107"/>
    </row>
    <row r="10" spans="2:17" s="111" customFormat="1" ht="13.5" x14ac:dyDescent="0.25">
      <c r="B10" s="637"/>
      <c r="C10" s="108"/>
      <c r="D10" s="109" t="s">
        <v>35</v>
      </c>
      <c r="E10" s="109" t="s">
        <v>35</v>
      </c>
      <c r="F10" s="110" t="s">
        <v>35</v>
      </c>
      <c r="G10" s="109" t="s">
        <v>35</v>
      </c>
      <c r="H10" s="109" t="s">
        <v>35</v>
      </c>
      <c r="I10" s="109" t="s">
        <v>35</v>
      </c>
      <c r="J10" s="109" t="s">
        <v>35</v>
      </c>
      <c r="K10" s="109" t="s">
        <v>35</v>
      </c>
      <c r="L10" s="109" t="s">
        <v>35</v>
      </c>
      <c r="M10" s="110" t="s">
        <v>35</v>
      </c>
      <c r="N10" s="108" t="s">
        <v>34</v>
      </c>
      <c r="O10" s="108" t="s">
        <v>291</v>
      </c>
      <c r="P10" s="108" t="s">
        <v>40</v>
      </c>
      <c r="Q10" s="108" t="s">
        <v>40</v>
      </c>
    </row>
    <row r="11" spans="2:17" s="111" customFormat="1" ht="13.5" x14ac:dyDescent="0.25">
      <c r="B11" s="638"/>
      <c r="C11" s="112"/>
      <c r="D11" s="113" t="s">
        <v>36</v>
      </c>
      <c r="E11" s="113" t="s">
        <v>36</v>
      </c>
      <c r="F11" s="114" t="s">
        <v>36</v>
      </c>
      <c r="G11" s="113" t="s">
        <v>36</v>
      </c>
      <c r="H11" s="113" t="s">
        <v>36</v>
      </c>
      <c r="I11" s="113" t="s">
        <v>36</v>
      </c>
      <c r="J11" s="113" t="s">
        <v>36</v>
      </c>
      <c r="K11" s="113" t="s">
        <v>36</v>
      </c>
      <c r="L11" s="113" t="s">
        <v>36</v>
      </c>
      <c r="M11" s="114" t="s">
        <v>36</v>
      </c>
      <c r="N11" s="113" t="s">
        <v>37</v>
      </c>
      <c r="O11" s="113" t="s">
        <v>39</v>
      </c>
      <c r="P11" s="113" t="s">
        <v>41</v>
      </c>
      <c r="Q11" s="113" t="s">
        <v>41</v>
      </c>
    </row>
    <row r="12" spans="2:17" s="87" customFormat="1" ht="9" customHeight="1" x14ac:dyDescent="0.25">
      <c r="B12" s="92"/>
      <c r="C12" s="91"/>
      <c r="D12" s="91"/>
      <c r="E12" s="91"/>
      <c r="F12" s="92"/>
      <c r="G12" s="91"/>
      <c r="H12" s="91"/>
      <c r="I12" s="91"/>
      <c r="J12" s="91"/>
      <c r="K12" s="91"/>
      <c r="L12" s="91"/>
      <c r="M12" s="92"/>
      <c r="N12" s="91"/>
      <c r="O12" s="91"/>
      <c r="P12" s="92"/>
      <c r="Q12" s="91"/>
    </row>
    <row r="13" spans="2:17" s="83" customFormat="1" x14ac:dyDescent="0.25">
      <c r="B13" s="77" t="s">
        <v>103</v>
      </c>
      <c r="C13" s="78">
        <v>2020</v>
      </c>
      <c r="D13" s="79">
        <v>156237.26053099998</v>
      </c>
      <c r="E13" s="79">
        <v>26853.227579999995</v>
      </c>
      <c r="F13" s="80">
        <v>183090.48811099998</v>
      </c>
      <c r="G13" s="79">
        <v>29408.305959999998</v>
      </c>
      <c r="H13" s="79" t="s">
        <v>45</v>
      </c>
      <c r="I13" s="79" t="s">
        <v>45</v>
      </c>
      <c r="J13" s="79" t="s">
        <v>45</v>
      </c>
      <c r="K13" s="79">
        <v>21263.891158269096</v>
      </c>
      <c r="L13" s="79">
        <v>132418.29099273088</v>
      </c>
      <c r="M13" s="80">
        <v>183090.48811099998</v>
      </c>
      <c r="N13" s="81">
        <v>4.0810158042853342</v>
      </c>
      <c r="O13" s="81">
        <v>11.180865217220093</v>
      </c>
      <c r="P13" s="81">
        <v>101.6625729438755</v>
      </c>
      <c r="Q13" s="82">
        <v>17.473221166013527</v>
      </c>
    </row>
    <row r="14" spans="2:17" s="83" customFormat="1" x14ac:dyDescent="0.25">
      <c r="B14" s="84" t="s">
        <v>104</v>
      </c>
      <c r="C14" s="78">
        <v>2021</v>
      </c>
      <c r="D14" s="79">
        <v>173593.10559999998</v>
      </c>
      <c r="E14" s="79">
        <v>33451.468875000006</v>
      </c>
      <c r="F14" s="80">
        <v>207044.57447499997</v>
      </c>
      <c r="G14" s="79">
        <v>34159.640249999982</v>
      </c>
      <c r="H14" s="79" t="s">
        <v>45</v>
      </c>
      <c r="I14" s="151" t="s">
        <v>45</v>
      </c>
      <c r="J14" s="151" t="s">
        <v>45</v>
      </c>
      <c r="K14" s="79">
        <v>23626.021672159997</v>
      </c>
      <c r="L14" s="79">
        <v>149258.91255283999</v>
      </c>
      <c r="M14" s="80">
        <v>207044.57447499997</v>
      </c>
      <c r="N14" s="81">
        <v>4.5818267560445571</v>
      </c>
      <c r="O14" s="81">
        <v>12.552950016560432</v>
      </c>
      <c r="P14" s="81">
        <v>100.40962006213819</v>
      </c>
      <c r="Q14" s="82">
        <v>19.348978570605123</v>
      </c>
    </row>
    <row r="15" spans="2:17" s="83" customFormat="1" x14ac:dyDescent="0.25">
      <c r="B15" s="77"/>
      <c r="C15" s="78">
        <v>2022</v>
      </c>
      <c r="D15" s="79">
        <v>152789.48714100002</v>
      </c>
      <c r="E15" s="79">
        <v>38425.075561000005</v>
      </c>
      <c r="F15" s="80">
        <v>191214.56270200005</v>
      </c>
      <c r="G15" s="79">
        <v>32906.601629999997</v>
      </c>
      <c r="H15" s="79" t="s">
        <v>45</v>
      </c>
      <c r="I15" s="151" t="s">
        <v>45</v>
      </c>
      <c r="J15" s="151" t="s">
        <v>45</v>
      </c>
      <c r="K15" s="79">
        <v>20794.649199890104</v>
      </c>
      <c r="L15" s="79">
        <v>137513.31187210995</v>
      </c>
      <c r="M15" s="80">
        <v>191214.56270200005</v>
      </c>
      <c r="N15" s="81">
        <v>4.2055444161009339</v>
      </c>
      <c r="O15" s="81">
        <v>11.522039496166942</v>
      </c>
      <c r="P15" s="81">
        <v>96.51408944083984</v>
      </c>
      <c r="Q15" s="82">
        <v>24.272358320327239</v>
      </c>
    </row>
    <row r="16" spans="2:17" s="87" customFormat="1" ht="9" customHeight="1" x14ac:dyDescent="0.25">
      <c r="B16" s="77"/>
      <c r="C16" s="85"/>
      <c r="D16" s="79"/>
      <c r="E16" s="79"/>
      <c r="F16" s="80"/>
      <c r="G16" s="79"/>
      <c r="H16" s="79"/>
      <c r="I16" s="151"/>
      <c r="J16" s="151"/>
      <c r="K16" s="79"/>
      <c r="L16" s="79"/>
      <c r="M16" s="80"/>
      <c r="N16" s="81"/>
      <c r="O16" s="81"/>
      <c r="P16" s="81"/>
      <c r="Q16" s="82"/>
    </row>
    <row r="17" spans="2:17" x14ac:dyDescent="0.25">
      <c r="B17" s="88" t="s">
        <v>105</v>
      </c>
      <c r="C17" s="78">
        <v>2020</v>
      </c>
      <c r="D17" s="79">
        <v>84481.045199999993</v>
      </c>
      <c r="E17" s="79">
        <v>1827.4202600000003</v>
      </c>
      <c r="F17" s="80">
        <v>86308.465459999978</v>
      </c>
      <c r="G17" s="79">
        <v>8134.9229400000004</v>
      </c>
      <c r="H17" s="79" t="s">
        <v>45</v>
      </c>
      <c r="I17" s="151" t="s">
        <v>45</v>
      </c>
      <c r="J17" s="151" t="s">
        <v>45</v>
      </c>
      <c r="K17" s="79">
        <v>1520.6588135999998</v>
      </c>
      <c r="L17" s="79">
        <v>76652.883706399982</v>
      </c>
      <c r="M17" s="80">
        <v>86308.465459999978</v>
      </c>
      <c r="N17" s="81">
        <v>2.3623747709222171</v>
      </c>
      <c r="O17" s="81">
        <v>6.4722596463622386</v>
      </c>
      <c r="P17" s="81">
        <v>108.06859005831326</v>
      </c>
      <c r="Q17" s="82">
        <v>2.3376454502269377</v>
      </c>
    </row>
    <row r="18" spans="2:17" x14ac:dyDescent="0.25">
      <c r="B18" s="181"/>
      <c r="C18" s="78">
        <v>2021</v>
      </c>
      <c r="D18" s="79">
        <v>66510.130900000004</v>
      </c>
      <c r="E18" s="79">
        <v>3910.9586800000006</v>
      </c>
      <c r="F18" s="80">
        <v>70421.08958</v>
      </c>
      <c r="G18" s="79">
        <v>3102.0038099999997</v>
      </c>
      <c r="H18" s="79" t="s">
        <v>45</v>
      </c>
      <c r="I18" s="151" t="s">
        <v>45</v>
      </c>
      <c r="J18" s="151" t="s">
        <v>45</v>
      </c>
      <c r="K18" s="79">
        <v>1197.1823562</v>
      </c>
      <c r="L18" s="79">
        <v>66121.903413799999</v>
      </c>
      <c r="M18" s="80">
        <v>70421.08958</v>
      </c>
      <c r="N18" s="81">
        <v>2.029755550541684</v>
      </c>
      <c r="O18" s="81">
        <v>5.560974111073107</v>
      </c>
      <c r="P18" s="81">
        <v>98.798327605392842</v>
      </c>
      <c r="Q18" s="82">
        <v>5.8095837685051794</v>
      </c>
    </row>
    <row r="19" spans="2:17" x14ac:dyDescent="0.25">
      <c r="B19" s="88"/>
      <c r="C19" s="78">
        <v>2022</v>
      </c>
      <c r="D19" s="79">
        <v>69355.740000000005</v>
      </c>
      <c r="E19" s="79">
        <v>2601.7832699999999</v>
      </c>
      <c r="F19" s="80">
        <v>71957.523270000005</v>
      </c>
      <c r="G19" s="79">
        <v>3200.3748900000001</v>
      </c>
      <c r="H19" s="79" t="s">
        <v>45</v>
      </c>
      <c r="I19" s="151" t="s">
        <v>45</v>
      </c>
      <c r="J19" s="151" t="s">
        <v>45</v>
      </c>
      <c r="K19" s="79">
        <v>1248.4033199999999</v>
      </c>
      <c r="L19" s="79">
        <v>67508.745060000001</v>
      </c>
      <c r="M19" s="80">
        <v>71957.523270000005</v>
      </c>
      <c r="N19" s="81">
        <v>2.0646075784219882</v>
      </c>
      <c r="O19" s="81">
        <v>5.6564591189643521</v>
      </c>
      <c r="P19" s="81">
        <v>100.8705881993415</v>
      </c>
      <c r="Q19" s="82">
        <v>3.7840185803237931</v>
      </c>
    </row>
    <row r="20" spans="2:17" ht="9" customHeight="1" x14ac:dyDescent="0.25">
      <c r="B20" s="88"/>
      <c r="C20" s="85"/>
      <c r="D20" s="79"/>
      <c r="E20" s="79"/>
      <c r="F20" s="80"/>
      <c r="G20" s="79"/>
      <c r="H20" s="79"/>
      <c r="I20" s="151"/>
      <c r="J20" s="151"/>
      <c r="K20" s="79"/>
      <c r="L20" s="79"/>
      <c r="M20" s="80"/>
      <c r="N20" s="81"/>
      <c r="O20" s="81"/>
      <c r="P20" s="81"/>
      <c r="Q20" s="82"/>
    </row>
    <row r="21" spans="2:17" x14ac:dyDescent="0.25">
      <c r="B21" s="88" t="s">
        <v>102</v>
      </c>
      <c r="C21" s="78">
        <v>2020</v>
      </c>
      <c r="D21" s="79">
        <v>168227.47630000001</v>
      </c>
      <c r="E21" s="79">
        <v>28444.22955</v>
      </c>
      <c r="F21" s="80">
        <v>196671.70585</v>
      </c>
      <c r="G21" s="79">
        <v>5836.8276199999991</v>
      </c>
      <c r="H21" s="79" t="s">
        <v>45</v>
      </c>
      <c r="I21" s="151" t="s">
        <v>45</v>
      </c>
      <c r="J21" s="151" t="s">
        <v>45</v>
      </c>
      <c r="K21" s="79">
        <v>4155.2186646099999</v>
      </c>
      <c r="L21" s="79">
        <v>186679.65956539</v>
      </c>
      <c r="M21" s="80">
        <v>196671.70585</v>
      </c>
      <c r="N21" s="81">
        <v>5.7533036811869431</v>
      </c>
      <c r="O21" s="81">
        <v>15.762475838868339</v>
      </c>
      <c r="P21" s="81">
        <v>88.153422403868504</v>
      </c>
      <c r="Q21" s="82">
        <v>14.905152461552728</v>
      </c>
    </row>
    <row r="22" spans="2:17" x14ac:dyDescent="0.25">
      <c r="B22" s="181"/>
      <c r="C22" s="78">
        <v>2021</v>
      </c>
      <c r="D22" s="79">
        <v>161146.49349999998</v>
      </c>
      <c r="E22" s="79">
        <v>29912.281400000003</v>
      </c>
      <c r="F22" s="80">
        <v>191058.77489999999</v>
      </c>
      <c r="G22" s="79">
        <v>31040.512200000001</v>
      </c>
      <c r="H22" s="79" t="s">
        <v>45</v>
      </c>
      <c r="I22" s="151" t="s">
        <v>45</v>
      </c>
      <c r="J22" s="151" t="s">
        <v>45</v>
      </c>
      <c r="K22" s="79">
        <v>3980.3183894499994</v>
      </c>
      <c r="L22" s="79">
        <v>156037.94431055</v>
      </c>
      <c r="M22" s="80">
        <v>191058.77489999999</v>
      </c>
      <c r="N22" s="81">
        <v>4.7899238710262546</v>
      </c>
      <c r="O22" s="81">
        <v>13.123079098702068</v>
      </c>
      <c r="P22" s="81">
        <v>100.70506377269899</v>
      </c>
      <c r="Q22" s="82">
        <v>18.693042216112001</v>
      </c>
    </row>
    <row r="23" spans="2:17" x14ac:dyDescent="0.25">
      <c r="B23" s="88"/>
      <c r="C23" s="78">
        <v>2022</v>
      </c>
      <c r="D23" s="79">
        <v>155528.49999999997</v>
      </c>
      <c r="E23" s="79">
        <v>33212.425718999999</v>
      </c>
      <c r="F23" s="80">
        <v>188740.92571899996</v>
      </c>
      <c r="G23" s="79">
        <v>9414.8708110000007</v>
      </c>
      <c r="H23" s="79" t="s">
        <v>45</v>
      </c>
      <c r="I23" s="151" t="s">
        <v>45</v>
      </c>
      <c r="J23" s="151" t="s">
        <v>45</v>
      </c>
      <c r="K23" s="79">
        <v>3841.5539499999991</v>
      </c>
      <c r="L23" s="79">
        <v>175484.50095799996</v>
      </c>
      <c r="M23" s="80">
        <v>188740.92571899996</v>
      </c>
      <c r="N23" s="81">
        <v>5.3668103332609531</v>
      </c>
      <c r="O23" s="81">
        <v>14.703589954139598</v>
      </c>
      <c r="P23" s="81">
        <v>86.729449370751567</v>
      </c>
      <c r="Q23" s="82">
        <v>18.520691673075081</v>
      </c>
    </row>
    <row r="24" spans="2:17" ht="9" customHeight="1" x14ac:dyDescent="0.25">
      <c r="B24" s="88"/>
      <c r="C24" s="85"/>
      <c r="D24" s="79"/>
      <c r="E24" s="79"/>
      <c r="F24" s="80"/>
      <c r="G24" s="79"/>
      <c r="H24" s="79"/>
      <c r="I24" s="151"/>
      <c r="J24" s="151"/>
      <c r="K24" s="79"/>
      <c r="L24" s="79"/>
      <c r="M24" s="80"/>
      <c r="N24" s="81"/>
      <c r="O24" s="81"/>
      <c r="P24" s="81"/>
      <c r="Q24" s="82"/>
    </row>
    <row r="25" spans="2:17" x14ac:dyDescent="0.25">
      <c r="B25" s="88" t="s">
        <v>106</v>
      </c>
      <c r="C25" s="78">
        <v>2020</v>
      </c>
      <c r="D25" s="79">
        <v>14326.6235</v>
      </c>
      <c r="E25" s="79">
        <v>4993.3802000000005</v>
      </c>
      <c r="F25" s="80">
        <v>19320.003700000001</v>
      </c>
      <c r="G25" s="79">
        <v>4121.7872399999997</v>
      </c>
      <c r="H25" s="79" t="s">
        <v>45</v>
      </c>
      <c r="I25" s="151" t="s">
        <v>45</v>
      </c>
      <c r="J25" s="151" t="s">
        <v>45</v>
      </c>
      <c r="K25" s="79">
        <v>3760.0652581683189</v>
      </c>
      <c r="L25" s="79">
        <v>11438.151201831683</v>
      </c>
      <c r="M25" s="80">
        <v>19320.003700000001</v>
      </c>
      <c r="N25" s="81">
        <v>0.35251380663901521</v>
      </c>
      <c r="O25" s="81">
        <v>0.96579125106579511</v>
      </c>
      <c r="P25" s="81">
        <v>94.265162874249512</v>
      </c>
      <c r="Q25" s="82">
        <v>32.855040676266299</v>
      </c>
    </row>
    <row r="26" spans="2:17" x14ac:dyDescent="0.25">
      <c r="B26" s="90" t="s">
        <v>107</v>
      </c>
      <c r="C26" s="78">
        <v>2021</v>
      </c>
      <c r="D26" s="79">
        <v>15939.569600000003</v>
      </c>
      <c r="E26" s="79">
        <v>5611.6182800000015</v>
      </c>
      <c r="F26" s="80">
        <v>21551.187880000005</v>
      </c>
      <c r="G26" s="79">
        <v>6278.0906999999988</v>
      </c>
      <c r="H26" s="79" t="s">
        <v>45</v>
      </c>
      <c r="I26" s="151" t="s">
        <v>45</v>
      </c>
      <c r="J26" s="151" t="s">
        <v>45</v>
      </c>
      <c r="K26" s="79">
        <v>3778.5908788896495</v>
      </c>
      <c r="L26" s="79">
        <v>11494.506301110356</v>
      </c>
      <c r="M26" s="80">
        <v>21551.187880000005</v>
      </c>
      <c r="N26" s="81">
        <v>0.35284885583837849</v>
      </c>
      <c r="O26" s="81">
        <v>0.96670919407774925</v>
      </c>
      <c r="P26" s="81">
        <v>104.3637018225271</v>
      </c>
      <c r="Q26" s="82">
        <v>36.741848846142148</v>
      </c>
    </row>
    <row r="27" spans="2:17" x14ac:dyDescent="0.25">
      <c r="B27" s="88"/>
      <c r="C27" s="78">
        <v>2022</v>
      </c>
      <c r="D27" s="79">
        <v>15884.972811</v>
      </c>
      <c r="E27" s="79">
        <v>3819.9883779999996</v>
      </c>
      <c r="F27" s="80">
        <v>19704.961188999998</v>
      </c>
      <c r="G27" s="79">
        <v>3454.79</v>
      </c>
      <c r="H27" s="79" t="s">
        <v>45</v>
      </c>
      <c r="I27" s="151" t="s">
        <v>45</v>
      </c>
      <c r="J27" s="151" t="s">
        <v>45</v>
      </c>
      <c r="K27" s="79">
        <v>4020.3206927509864</v>
      </c>
      <c r="L27" s="79">
        <v>12229.850496249011</v>
      </c>
      <c r="M27" s="80">
        <v>19704.961188999998</v>
      </c>
      <c r="N27" s="81">
        <v>0.37402327646710398</v>
      </c>
      <c r="O27" s="81">
        <v>1.024721305389326</v>
      </c>
      <c r="P27" s="81">
        <v>97.752649041339296</v>
      </c>
      <c r="Q27" s="82">
        <v>23.507373144387618</v>
      </c>
    </row>
    <row r="28" spans="2:17" ht="9" customHeight="1" x14ac:dyDescent="0.25">
      <c r="B28" s="88"/>
      <c r="C28" s="85"/>
      <c r="D28" s="79"/>
      <c r="E28" s="79"/>
      <c r="F28" s="80"/>
      <c r="G28" s="79"/>
      <c r="H28" s="79"/>
      <c r="I28" s="151"/>
      <c r="J28" s="151"/>
      <c r="K28" s="79"/>
      <c r="L28" s="79"/>
      <c r="M28" s="80"/>
      <c r="N28" s="81"/>
      <c r="O28" s="81"/>
      <c r="P28" s="81"/>
      <c r="Q28" s="82"/>
    </row>
    <row r="29" spans="2:17" x14ac:dyDescent="0.25">
      <c r="B29" s="88" t="s">
        <v>108</v>
      </c>
      <c r="C29" s="78">
        <v>2020</v>
      </c>
      <c r="D29" s="79">
        <v>62582.9182</v>
      </c>
      <c r="E29" s="79">
        <v>33775.411050000002</v>
      </c>
      <c r="F29" s="80">
        <v>96358.32925000001</v>
      </c>
      <c r="G29" s="79">
        <v>31602.338050000002</v>
      </c>
      <c r="H29" s="79" t="s">
        <v>45</v>
      </c>
      <c r="I29" s="151" t="s">
        <v>45</v>
      </c>
      <c r="J29" s="151" t="s">
        <v>45</v>
      </c>
      <c r="K29" s="79">
        <v>175.23217095999999</v>
      </c>
      <c r="L29" s="79">
        <v>64580.759029040004</v>
      </c>
      <c r="M29" s="80">
        <v>96358.32925000001</v>
      </c>
      <c r="N29" s="81">
        <v>1.9903224567724027</v>
      </c>
      <c r="O29" s="81">
        <v>5.4529382377326101</v>
      </c>
      <c r="P29" s="81">
        <v>96.644213207564945</v>
      </c>
      <c r="Q29" s="82">
        <v>52.157970906018662</v>
      </c>
    </row>
    <row r="30" spans="2:17" x14ac:dyDescent="0.25">
      <c r="B30" s="90" t="s">
        <v>109</v>
      </c>
      <c r="C30" s="78">
        <v>2021</v>
      </c>
      <c r="D30" s="79">
        <v>57157.316199999987</v>
      </c>
      <c r="E30" s="79">
        <v>46707.239399999999</v>
      </c>
      <c r="F30" s="80">
        <v>103864.55559999999</v>
      </c>
      <c r="G30" s="79">
        <v>32386.598669999996</v>
      </c>
      <c r="H30" s="79" t="s">
        <v>45</v>
      </c>
      <c r="I30" s="151" t="s">
        <v>45</v>
      </c>
      <c r="J30" s="151" t="s">
        <v>45</v>
      </c>
      <c r="K30" s="79">
        <v>160.04048535999996</v>
      </c>
      <c r="L30" s="79">
        <v>71317.916444639995</v>
      </c>
      <c r="M30" s="80">
        <v>103864.55559999999</v>
      </c>
      <c r="N30" s="81">
        <v>2.1892584647883004</v>
      </c>
      <c r="O30" s="81">
        <v>5.9979683966802755</v>
      </c>
      <c r="P30" s="81">
        <v>79.964955148306004</v>
      </c>
      <c r="Q30" s="82">
        <v>65.344955852251715</v>
      </c>
    </row>
    <row r="31" spans="2:17" x14ac:dyDescent="0.25">
      <c r="B31" s="88"/>
      <c r="C31" s="78">
        <v>2022</v>
      </c>
      <c r="D31" s="79">
        <v>59471.98000000001</v>
      </c>
      <c r="E31" s="79">
        <v>56869.830823365999</v>
      </c>
      <c r="F31" s="80">
        <v>116341.81082336602</v>
      </c>
      <c r="G31" s="79">
        <v>35790.565149999995</v>
      </c>
      <c r="H31" s="79" t="s">
        <v>45</v>
      </c>
      <c r="I31" s="151" t="s">
        <v>45</v>
      </c>
      <c r="J31" s="151" t="s">
        <v>45</v>
      </c>
      <c r="K31" s="79">
        <v>166.52154400000003</v>
      </c>
      <c r="L31" s="79">
        <v>80384.724129366019</v>
      </c>
      <c r="M31" s="80">
        <v>116341.81082336602</v>
      </c>
      <c r="N31" s="81">
        <v>2.4583912866302944</v>
      </c>
      <c r="O31" s="81">
        <v>6.7353185935076558</v>
      </c>
      <c r="P31" s="81">
        <v>73.831235634962013</v>
      </c>
      <c r="Q31" s="82">
        <v>70.60080865039906</v>
      </c>
    </row>
    <row r="32" spans="2:17" ht="9" customHeight="1" x14ac:dyDescent="0.25">
      <c r="B32" s="88"/>
      <c r="C32" s="85"/>
      <c r="D32" s="79"/>
      <c r="E32" s="79"/>
      <c r="F32" s="80"/>
      <c r="G32" s="79"/>
      <c r="H32" s="79"/>
      <c r="I32" s="151"/>
      <c r="J32" s="151"/>
      <c r="K32" s="79"/>
      <c r="L32" s="79"/>
      <c r="M32" s="80"/>
      <c r="N32" s="81"/>
      <c r="O32" s="81"/>
      <c r="P32" s="81"/>
      <c r="Q32" s="82"/>
    </row>
    <row r="33" spans="2:17" x14ac:dyDescent="0.25">
      <c r="B33" s="88" t="s">
        <v>110</v>
      </c>
      <c r="C33" s="78">
        <v>2020</v>
      </c>
      <c r="D33" s="79">
        <v>33917.629999999997</v>
      </c>
      <c r="E33" s="79">
        <v>468.19</v>
      </c>
      <c r="F33" s="80">
        <v>34385.82</v>
      </c>
      <c r="G33" s="79">
        <v>439.01329999999996</v>
      </c>
      <c r="H33" s="79" t="s">
        <v>45</v>
      </c>
      <c r="I33" s="79" t="s">
        <v>45</v>
      </c>
      <c r="J33" s="79" t="s">
        <v>45</v>
      </c>
      <c r="K33" s="79" t="s">
        <v>45</v>
      </c>
      <c r="L33" s="79">
        <v>33946.806700000001</v>
      </c>
      <c r="M33" s="80">
        <v>34385.82</v>
      </c>
      <c r="N33" s="81">
        <v>1.0462108641420564</v>
      </c>
      <c r="O33" s="81">
        <v>2.8663311346357707</v>
      </c>
      <c r="P33" s="81">
        <v>99.914051709611897</v>
      </c>
      <c r="Q33" s="82">
        <v>1.3791871622493435</v>
      </c>
    </row>
    <row r="34" spans="2:17" x14ac:dyDescent="0.25">
      <c r="B34" s="88"/>
      <c r="C34" s="78">
        <v>2021</v>
      </c>
      <c r="D34" s="79">
        <v>38543.89</v>
      </c>
      <c r="E34" s="79">
        <v>959.77009999999996</v>
      </c>
      <c r="F34" s="80">
        <v>39503.660100000001</v>
      </c>
      <c r="G34" s="79">
        <v>575.53559999999993</v>
      </c>
      <c r="H34" s="79" t="s">
        <v>45</v>
      </c>
      <c r="I34" s="79" t="s">
        <v>45</v>
      </c>
      <c r="J34" s="79" t="s">
        <v>45</v>
      </c>
      <c r="K34" s="79" t="s">
        <v>45</v>
      </c>
      <c r="L34" s="79">
        <v>38928.124499999998</v>
      </c>
      <c r="M34" s="80">
        <v>39503.660100000001</v>
      </c>
      <c r="N34" s="81">
        <v>1.1949833972801505</v>
      </c>
      <c r="O34" s="81">
        <v>3.2739271158360288</v>
      </c>
      <c r="P34" s="81">
        <v>99.012964264435595</v>
      </c>
      <c r="Q34" s="82">
        <v>2.4654927827309021</v>
      </c>
    </row>
    <row r="35" spans="2:17" x14ac:dyDescent="0.25">
      <c r="B35" s="88"/>
      <c r="C35" s="78">
        <v>2022</v>
      </c>
      <c r="D35" s="79">
        <v>35292.393744000001</v>
      </c>
      <c r="E35" s="79">
        <v>1555.3420000000001</v>
      </c>
      <c r="F35" s="80">
        <v>36847.735743999998</v>
      </c>
      <c r="G35" s="79">
        <v>559.96260000000007</v>
      </c>
      <c r="H35" s="79" t="s">
        <v>45</v>
      </c>
      <c r="I35" s="79" t="s">
        <v>45</v>
      </c>
      <c r="J35" s="79" t="s">
        <v>45</v>
      </c>
      <c r="K35" s="79" t="s">
        <v>45</v>
      </c>
      <c r="L35" s="79">
        <v>36287.773143999999</v>
      </c>
      <c r="M35" s="80">
        <v>36847.735743999998</v>
      </c>
      <c r="N35" s="81">
        <v>1.1097823159143803</v>
      </c>
      <c r="O35" s="81">
        <v>3.040499495655836</v>
      </c>
      <c r="P35" s="81">
        <v>97.256984064439393</v>
      </c>
      <c r="Q35" s="82">
        <v>4.2861323945891341</v>
      </c>
    </row>
    <row r="36" spans="2:17" ht="9" customHeight="1" x14ac:dyDescent="0.25">
      <c r="B36" s="88"/>
      <c r="C36" s="85"/>
      <c r="D36" s="86"/>
      <c r="E36" s="86"/>
      <c r="F36" s="93"/>
      <c r="G36" s="86"/>
      <c r="H36" s="86"/>
      <c r="I36" s="86"/>
      <c r="J36" s="86"/>
      <c r="K36" s="86"/>
      <c r="L36" s="86"/>
      <c r="M36" s="93"/>
      <c r="N36" s="86"/>
      <c r="O36" s="86"/>
      <c r="P36" s="86"/>
      <c r="Q36" s="86"/>
    </row>
    <row r="37" spans="2:17" x14ac:dyDescent="0.25">
      <c r="B37" s="88" t="s">
        <v>111</v>
      </c>
      <c r="C37" s="78">
        <v>2020</v>
      </c>
      <c r="D37" s="79">
        <v>79067.7497</v>
      </c>
      <c r="E37" s="79">
        <v>19328.252989999997</v>
      </c>
      <c r="F37" s="80">
        <v>98396.002689999994</v>
      </c>
      <c r="G37" s="79">
        <v>397.541</v>
      </c>
      <c r="H37" s="79" t="s">
        <v>45</v>
      </c>
      <c r="I37" s="79" t="s">
        <v>45</v>
      </c>
      <c r="J37" s="79" t="s">
        <v>45</v>
      </c>
      <c r="K37" s="79">
        <v>2420.5620037429999</v>
      </c>
      <c r="L37" s="79">
        <v>95577.899686256991</v>
      </c>
      <c r="M37" s="80">
        <v>98396.002689999994</v>
      </c>
      <c r="N37" s="81">
        <v>2.9456271957280071</v>
      </c>
      <c r="O37" s="81">
        <v>8.0702114951452248</v>
      </c>
      <c r="P37" s="81">
        <v>80.682643723649662</v>
      </c>
      <c r="Q37" s="82">
        <v>19.723016725651625</v>
      </c>
    </row>
    <row r="38" spans="2:17" x14ac:dyDescent="0.25">
      <c r="B38" s="90" t="s">
        <v>123</v>
      </c>
      <c r="C38" s="78">
        <v>2021</v>
      </c>
      <c r="D38" s="79">
        <v>60325.448999999993</v>
      </c>
      <c r="E38" s="79">
        <v>20530.67409</v>
      </c>
      <c r="F38" s="80">
        <v>80856.123089999994</v>
      </c>
      <c r="G38" s="79">
        <v>340.27704999999997</v>
      </c>
      <c r="H38" s="79" t="s">
        <v>45</v>
      </c>
      <c r="I38" s="79" t="s">
        <v>45</v>
      </c>
      <c r="J38" s="79" t="s">
        <v>45</v>
      </c>
      <c r="K38" s="79">
        <v>1988.7413971879996</v>
      </c>
      <c r="L38" s="79">
        <v>78527.104642811988</v>
      </c>
      <c r="M38" s="80">
        <v>80856.123089999994</v>
      </c>
      <c r="N38" s="81">
        <v>2.4105601667154901</v>
      </c>
      <c r="O38" s="81">
        <v>6.6042744293575071</v>
      </c>
      <c r="P38" s="81">
        <v>74.92369759119282</v>
      </c>
      <c r="Q38" s="82">
        <v>25.498923627779348</v>
      </c>
    </row>
    <row r="39" spans="2:17" x14ac:dyDescent="0.25">
      <c r="B39" s="88"/>
      <c r="C39" s="78">
        <v>2022</v>
      </c>
      <c r="D39" s="79">
        <v>59810.029999999992</v>
      </c>
      <c r="E39" s="79">
        <v>23867.279197</v>
      </c>
      <c r="F39" s="80">
        <v>83677.309196999995</v>
      </c>
      <c r="G39" s="79">
        <v>775.15315999999996</v>
      </c>
      <c r="H39" s="79" t="s">
        <v>45</v>
      </c>
      <c r="I39" s="79" t="s">
        <v>45</v>
      </c>
      <c r="J39" s="79" t="s">
        <v>45</v>
      </c>
      <c r="K39" s="79">
        <v>2047.6832541138999</v>
      </c>
      <c r="L39" s="79">
        <v>80854.472782886092</v>
      </c>
      <c r="M39" s="80">
        <v>83677.309196999995</v>
      </c>
      <c r="N39" s="81">
        <v>2.4727575236140966</v>
      </c>
      <c r="O39" s="81">
        <v>6.7746781468879353</v>
      </c>
      <c r="P39" s="81">
        <v>72.145325114712605</v>
      </c>
      <c r="Q39" s="82">
        <v>28.789696598901255</v>
      </c>
    </row>
    <row r="40" spans="2:17" ht="9" customHeight="1" x14ac:dyDescent="0.25">
      <c r="B40" s="88"/>
      <c r="C40" s="85"/>
      <c r="D40" s="79"/>
      <c r="E40" s="79"/>
      <c r="F40" s="80"/>
      <c r="G40" s="79"/>
      <c r="H40" s="79"/>
      <c r="I40" s="151"/>
      <c r="J40" s="151"/>
      <c r="K40" s="79"/>
      <c r="L40" s="79"/>
      <c r="M40" s="80"/>
      <c r="N40" s="81"/>
      <c r="O40" s="81"/>
      <c r="P40" s="81"/>
      <c r="Q40" s="82"/>
    </row>
    <row r="41" spans="2:17" x14ac:dyDescent="0.25">
      <c r="B41" s="88" t="s">
        <v>112</v>
      </c>
      <c r="C41" s="78">
        <v>2020</v>
      </c>
      <c r="D41" s="79">
        <v>26471.435300000001</v>
      </c>
      <c r="E41" s="79">
        <v>1091.6906600000002</v>
      </c>
      <c r="F41" s="80">
        <v>27563.125960000001</v>
      </c>
      <c r="G41" s="79">
        <v>185.7175</v>
      </c>
      <c r="H41" s="79" t="s">
        <v>45</v>
      </c>
      <c r="I41" s="151" t="s">
        <v>45</v>
      </c>
      <c r="J41" s="151" t="s">
        <v>45</v>
      </c>
      <c r="K41" s="79" t="s">
        <v>45</v>
      </c>
      <c r="L41" s="79">
        <v>27377.408460000002</v>
      </c>
      <c r="M41" s="80">
        <v>27563.125960000001</v>
      </c>
      <c r="N41" s="81">
        <v>0.84374776149141151</v>
      </c>
      <c r="O41" s="81">
        <v>2.3116377027161961</v>
      </c>
      <c r="P41" s="81">
        <v>96.690800148875738</v>
      </c>
      <c r="Q41" s="82">
        <v>3.987560260113824</v>
      </c>
    </row>
    <row r="42" spans="2:17" x14ac:dyDescent="0.25">
      <c r="B42" s="90" t="s">
        <v>113</v>
      </c>
      <c r="C42" s="78">
        <v>2021</v>
      </c>
      <c r="D42" s="79">
        <v>28700.974699999999</v>
      </c>
      <c r="E42" s="79">
        <v>2547.2734999999998</v>
      </c>
      <c r="F42" s="80">
        <v>31248.248199999998</v>
      </c>
      <c r="G42" s="79">
        <v>656.9366</v>
      </c>
      <c r="H42" s="79" t="s">
        <v>45</v>
      </c>
      <c r="I42" s="151" t="s">
        <v>45</v>
      </c>
      <c r="J42" s="151" t="s">
        <v>45</v>
      </c>
      <c r="K42" s="79" t="s">
        <v>45</v>
      </c>
      <c r="L42" s="79">
        <v>30591.311599999997</v>
      </c>
      <c r="M42" s="80">
        <v>31248.248199999998</v>
      </c>
      <c r="N42" s="81">
        <v>0.93906680407949461</v>
      </c>
      <c r="O42" s="81">
        <v>2.5727857646013552</v>
      </c>
      <c r="P42" s="81">
        <v>93.820673906639556</v>
      </c>
      <c r="Q42" s="82">
        <v>8.326787466020253</v>
      </c>
    </row>
    <row r="43" spans="2:17" x14ac:dyDescent="0.25">
      <c r="B43" s="88"/>
      <c r="C43" s="78">
        <v>2022</v>
      </c>
      <c r="D43" s="79">
        <v>25922.490000000005</v>
      </c>
      <c r="E43" s="79">
        <v>2818.6625800000002</v>
      </c>
      <c r="F43" s="80">
        <v>28741.152580000005</v>
      </c>
      <c r="G43" s="79">
        <v>455.3295</v>
      </c>
      <c r="H43" s="79" t="s">
        <v>45</v>
      </c>
      <c r="I43" s="151" t="s">
        <v>45</v>
      </c>
      <c r="J43" s="151" t="s">
        <v>45</v>
      </c>
      <c r="K43" s="79" t="s">
        <v>45</v>
      </c>
      <c r="L43" s="79">
        <v>28285.823080000006</v>
      </c>
      <c r="M43" s="80">
        <v>28741.152580000005</v>
      </c>
      <c r="N43" s="81">
        <v>0.86506014355574201</v>
      </c>
      <c r="O43" s="81">
        <v>2.3700277905636766</v>
      </c>
      <c r="P43" s="81">
        <v>91.64481417664301</v>
      </c>
      <c r="Q43" s="82">
        <v>9.9649303894323857</v>
      </c>
    </row>
    <row r="44" spans="2:17" ht="9" customHeight="1" x14ac:dyDescent="0.25">
      <c r="B44" s="88"/>
      <c r="C44" s="85"/>
      <c r="D44" s="79"/>
      <c r="E44" s="79"/>
      <c r="F44" s="80"/>
      <c r="G44" s="79"/>
      <c r="H44" s="79"/>
      <c r="I44" s="151"/>
      <c r="J44" s="151"/>
      <c r="K44" s="79"/>
      <c r="L44" s="79"/>
      <c r="M44" s="80"/>
      <c r="N44" s="81"/>
      <c r="O44" s="81"/>
      <c r="P44" s="81"/>
      <c r="Q44" s="82"/>
    </row>
    <row r="45" spans="2:17" x14ac:dyDescent="0.25">
      <c r="B45" s="77" t="s">
        <v>114</v>
      </c>
      <c r="C45" s="78">
        <v>2020</v>
      </c>
      <c r="D45" s="79">
        <v>29012.750000000004</v>
      </c>
      <c r="E45" s="79">
        <v>1578.02</v>
      </c>
      <c r="F45" s="80">
        <v>30590.770000000004</v>
      </c>
      <c r="G45" s="79">
        <v>1252.1216999999999</v>
      </c>
      <c r="H45" s="79" t="s">
        <v>45</v>
      </c>
      <c r="I45" s="151" t="s">
        <v>45</v>
      </c>
      <c r="J45" s="151" t="s">
        <v>45</v>
      </c>
      <c r="K45" s="79" t="s">
        <v>45</v>
      </c>
      <c r="L45" s="79">
        <v>29338.648300000004</v>
      </c>
      <c r="M45" s="80">
        <v>30590.770000000004</v>
      </c>
      <c r="N45" s="81">
        <v>0.90419145641474674</v>
      </c>
      <c r="O45" s="81">
        <v>2.4772368668897173</v>
      </c>
      <c r="P45" s="81">
        <v>98.889184339143526</v>
      </c>
      <c r="Q45" s="82">
        <v>5.378639069748826</v>
      </c>
    </row>
    <row r="46" spans="2:17" x14ac:dyDescent="0.25">
      <c r="B46" s="84" t="s">
        <v>115</v>
      </c>
      <c r="C46" s="78">
        <v>2021</v>
      </c>
      <c r="D46" s="79">
        <v>31957.829999999998</v>
      </c>
      <c r="E46" s="79">
        <v>359.52370000000002</v>
      </c>
      <c r="F46" s="80">
        <v>32317.3537</v>
      </c>
      <c r="G46" s="79">
        <v>2819.8784000000001</v>
      </c>
      <c r="H46" s="79" t="s">
        <v>45</v>
      </c>
      <c r="I46" s="151" t="s">
        <v>45</v>
      </c>
      <c r="J46" s="151" t="s">
        <v>45</v>
      </c>
      <c r="K46" s="79" t="s">
        <v>45</v>
      </c>
      <c r="L46" s="79">
        <v>29497.475299999998</v>
      </c>
      <c r="M46" s="80">
        <v>32317.3537</v>
      </c>
      <c r="N46" s="81">
        <v>0.90548912124398206</v>
      </c>
      <c r="O46" s="81">
        <v>2.4807921129972113</v>
      </c>
      <c r="P46" s="81">
        <v>108.34089926333459</v>
      </c>
      <c r="Q46" s="82">
        <v>1.2188287178597961</v>
      </c>
    </row>
    <row r="47" spans="2:17" x14ac:dyDescent="0.25">
      <c r="B47" s="84" t="s">
        <v>116</v>
      </c>
      <c r="C47" s="78">
        <v>2022</v>
      </c>
      <c r="D47" s="79">
        <v>39815.326054999998</v>
      </c>
      <c r="E47" s="79">
        <v>832.04</v>
      </c>
      <c r="F47" s="80">
        <v>40647.366054999999</v>
      </c>
      <c r="G47" s="79">
        <v>1674.529</v>
      </c>
      <c r="H47" s="79" t="s">
        <v>45</v>
      </c>
      <c r="I47" s="151" t="s">
        <v>45</v>
      </c>
      <c r="J47" s="151" t="s">
        <v>45</v>
      </c>
      <c r="K47" s="79" t="s">
        <v>45</v>
      </c>
      <c r="L47" s="79">
        <v>38972.837054999996</v>
      </c>
      <c r="M47" s="80">
        <v>40647.366054999999</v>
      </c>
      <c r="N47" s="81">
        <v>1.1918991334358877</v>
      </c>
      <c r="O47" s="81">
        <v>3.2654770779065418</v>
      </c>
      <c r="P47" s="81">
        <v>102.16173382197206</v>
      </c>
      <c r="Q47" s="82">
        <v>2.1349228408129295</v>
      </c>
    </row>
    <row r="48" spans="2:17" ht="9" customHeight="1" x14ac:dyDescent="0.25">
      <c r="B48" s="116"/>
      <c r="C48" s="117"/>
      <c r="D48" s="94"/>
      <c r="E48" s="94"/>
      <c r="F48" s="95"/>
      <c r="G48" s="94"/>
      <c r="H48" s="94"/>
      <c r="I48" s="94"/>
      <c r="J48" s="94"/>
      <c r="K48" s="94"/>
      <c r="L48" s="94"/>
      <c r="M48" s="95"/>
      <c r="N48" s="94"/>
      <c r="O48" s="94"/>
      <c r="P48" s="94"/>
      <c r="Q48" s="94"/>
    </row>
    <row r="49" spans="2:17" ht="9" customHeight="1" x14ac:dyDescent="0.25">
      <c r="B49" s="118"/>
      <c r="C49" s="119"/>
      <c r="D49" s="120"/>
      <c r="E49" s="120"/>
      <c r="F49" s="121"/>
      <c r="G49" s="120"/>
      <c r="H49" s="120"/>
      <c r="I49" s="120"/>
      <c r="J49" s="120"/>
      <c r="K49" s="120"/>
      <c r="L49" s="120"/>
      <c r="M49" s="121"/>
      <c r="N49" s="120"/>
      <c r="O49" s="120"/>
      <c r="P49" s="120"/>
      <c r="Q49" s="120"/>
    </row>
    <row r="50" spans="2:17" ht="9" customHeight="1" x14ac:dyDescent="0.25">
      <c r="B50" s="118"/>
      <c r="C50" s="119"/>
      <c r="D50" s="120"/>
      <c r="E50" s="120"/>
      <c r="F50" s="121"/>
      <c r="G50" s="120"/>
      <c r="H50" s="120"/>
      <c r="I50" s="120"/>
      <c r="J50" s="120"/>
      <c r="K50" s="120"/>
      <c r="L50" s="120"/>
      <c r="M50" s="121"/>
      <c r="N50" s="120"/>
      <c r="O50" s="120"/>
      <c r="P50" s="120"/>
      <c r="Q50" s="120"/>
    </row>
    <row r="51" spans="2:17" x14ac:dyDescent="0.25">
      <c r="B51" s="96" t="s">
        <v>311</v>
      </c>
    </row>
    <row r="52" spans="2:17" x14ac:dyDescent="0.25">
      <c r="B52" s="98" t="s">
        <v>310</v>
      </c>
    </row>
    <row r="54" spans="2:17" ht="30" customHeight="1" x14ac:dyDescent="0.25">
      <c r="B54" s="636" t="s">
        <v>44</v>
      </c>
      <c r="C54" s="99"/>
      <c r="D54" s="639" t="s">
        <v>19</v>
      </c>
      <c r="E54" s="639"/>
      <c r="F54" s="639"/>
      <c r="G54" s="639" t="s">
        <v>20</v>
      </c>
      <c r="H54" s="639"/>
      <c r="I54" s="639"/>
      <c r="J54" s="639"/>
      <c r="K54" s="639"/>
      <c r="L54" s="639"/>
      <c r="M54" s="639"/>
      <c r="N54" s="639" t="s">
        <v>24</v>
      </c>
      <c r="O54" s="639"/>
      <c r="P54" s="640" t="s">
        <v>30</v>
      </c>
      <c r="Q54" s="640" t="s">
        <v>32</v>
      </c>
    </row>
    <row r="55" spans="2:17" ht="30" customHeight="1" x14ac:dyDescent="0.25">
      <c r="B55" s="637"/>
      <c r="C55" s="78"/>
      <c r="D55" s="642" t="s">
        <v>18</v>
      </c>
      <c r="E55" s="642"/>
      <c r="F55" s="642"/>
      <c r="G55" s="642" t="s">
        <v>21</v>
      </c>
      <c r="H55" s="642"/>
      <c r="I55" s="642"/>
      <c r="J55" s="642"/>
      <c r="K55" s="642"/>
      <c r="L55" s="642"/>
      <c r="M55" s="642"/>
      <c r="N55" s="642" t="s">
        <v>25</v>
      </c>
      <c r="O55" s="642"/>
      <c r="P55" s="641"/>
      <c r="Q55" s="641"/>
    </row>
    <row r="56" spans="2:17" ht="30" customHeight="1" x14ac:dyDescent="0.25">
      <c r="B56" s="637"/>
      <c r="C56" s="78" t="s">
        <v>42</v>
      </c>
      <c r="D56" s="100" t="s">
        <v>0</v>
      </c>
      <c r="E56" s="100" t="s">
        <v>2</v>
      </c>
      <c r="F56" s="101" t="s">
        <v>16</v>
      </c>
      <c r="G56" s="100" t="s">
        <v>4</v>
      </c>
      <c r="H56" s="100" t="s">
        <v>6</v>
      </c>
      <c r="I56" s="100" t="s">
        <v>8</v>
      </c>
      <c r="J56" s="100" t="s">
        <v>10</v>
      </c>
      <c r="K56" s="100" t="s">
        <v>12</v>
      </c>
      <c r="L56" s="100" t="s">
        <v>14</v>
      </c>
      <c r="M56" s="101" t="s">
        <v>22</v>
      </c>
      <c r="N56" s="100" t="s">
        <v>26</v>
      </c>
      <c r="O56" s="100" t="s">
        <v>28</v>
      </c>
      <c r="P56" s="635" t="s">
        <v>31</v>
      </c>
      <c r="Q56" s="635" t="s">
        <v>33</v>
      </c>
    </row>
    <row r="57" spans="2:17" ht="30" customHeight="1" x14ac:dyDescent="0.25">
      <c r="B57" s="637"/>
      <c r="C57" s="102" t="s">
        <v>43</v>
      </c>
      <c r="D57" s="103" t="s">
        <v>1</v>
      </c>
      <c r="E57" s="103" t="s">
        <v>3</v>
      </c>
      <c r="F57" s="104" t="s">
        <v>17</v>
      </c>
      <c r="G57" s="103" t="s">
        <v>5</v>
      </c>
      <c r="H57" s="103" t="s">
        <v>7</v>
      </c>
      <c r="I57" s="103" t="s">
        <v>9</v>
      </c>
      <c r="J57" s="103" t="s">
        <v>11</v>
      </c>
      <c r="K57" s="103" t="s">
        <v>13</v>
      </c>
      <c r="L57" s="103" t="s">
        <v>15</v>
      </c>
      <c r="M57" s="104" t="s">
        <v>23</v>
      </c>
      <c r="N57" s="103" t="s">
        <v>27</v>
      </c>
      <c r="O57" s="103" t="s">
        <v>29</v>
      </c>
      <c r="P57" s="635"/>
      <c r="Q57" s="635"/>
    </row>
    <row r="58" spans="2:17" ht="7.5" customHeight="1" x14ac:dyDescent="0.25">
      <c r="B58" s="637"/>
      <c r="C58" s="105"/>
      <c r="D58" s="106"/>
      <c r="E58" s="106"/>
      <c r="F58" s="107"/>
      <c r="G58" s="106"/>
      <c r="H58" s="106"/>
      <c r="I58" s="106"/>
      <c r="J58" s="106"/>
      <c r="K58" s="106"/>
      <c r="L58" s="106"/>
      <c r="M58" s="107"/>
      <c r="N58" s="106"/>
      <c r="O58" s="106"/>
      <c r="P58" s="107"/>
      <c r="Q58" s="107"/>
    </row>
    <row r="59" spans="2:17" s="111" customFormat="1" ht="13.5" x14ac:dyDescent="0.25">
      <c r="B59" s="637"/>
      <c r="C59" s="108"/>
      <c r="D59" s="109" t="s">
        <v>35</v>
      </c>
      <c r="E59" s="109" t="s">
        <v>35</v>
      </c>
      <c r="F59" s="110" t="s">
        <v>35</v>
      </c>
      <c r="G59" s="109" t="s">
        <v>35</v>
      </c>
      <c r="H59" s="109" t="s">
        <v>35</v>
      </c>
      <c r="I59" s="109" t="s">
        <v>35</v>
      </c>
      <c r="J59" s="109" t="s">
        <v>35</v>
      </c>
      <c r="K59" s="109" t="s">
        <v>35</v>
      </c>
      <c r="L59" s="109" t="s">
        <v>35</v>
      </c>
      <c r="M59" s="110" t="s">
        <v>35</v>
      </c>
      <c r="N59" s="108" t="s">
        <v>34</v>
      </c>
      <c r="O59" s="108" t="s">
        <v>291</v>
      </c>
      <c r="P59" s="108" t="s">
        <v>40</v>
      </c>
      <c r="Q59" s="108" t="s">
        <v>40</v>
      </c>
    </row>
    <row r="60" spans="2:17" s="111" customFormat="1" ht="13.5" x14ac:dyDescent="0.25">
      <c r="B60" s="638"/>
      <c r="C60" s="112"/>
      <c r="D60" s="113" t="s">
        <v>36</v>
      </c>
      <c r="E60" s="113" t="s">
        <v>36</v>
      </c>
      <c r="F60" s="114" t="s">
        <v>36</v>
      </c>
      <c r="G60" s="113" t="s">
        <v>36</v>
      </c>
      <c r="H60" s="113" t="s">
        <v>36</v>
      </c>
      <c r="I60" s="113" t="s">
        <v>36</v>
      </c>
      <c r="J60" s="113" t="s">
        <v>36</v>
      </c>
      <c r="K60" s="113" t="s">
        <v>36</v>
      </c>
      <c r="L60" s="113" t="s">
        <v>36</v>
      </c>
      <c r="M60" s="114" t="s">
        <v>36</v>
      </c>
      <c r="N60" s="113" t="s">
        <v>37</v>
      </c>
      <c r="O60" s="113" t="s">
        <v>39</v>
      </c>
      <c r="P60" s="113" t="s">
        <v>41</v>
      </c>
      <c r="Q60" s="113" t="s">
        <v>41</v>
      </c>
    </row>
    <row r="61" spans="2:17" ht="9" customHeight="1" x14ac:dyDescent="0.25">
      <c r="B61" s="77"/>
      <c r="C61" s="78"/>
      <c r="D61" s="79"/>
      <c r="E61" s="79"/>
      <c r="F61" s="80"/>
      <c r="G61" s="79"/>
      <c r="H61" s="79"/>
      <c r="I61" s="151"/>
      <c r="J61" s="151"/>
      <c r="K61" s="79"/>
      <c r="L61" s="79"/>
      <c r="M61" s="80"/>
      <c r="N61" s="81"/>
      <c r="O61" s="81"/>
      <c r="P61" s="81"/>
      <c r="Q61" s="82"/>
    </row>
    <row r="62" spans="2:17" x14ac:dyDescent="0.25">
      <c r="B62" s="122" t="s">
        <v>117</v>
      </c>
      <c r="C62" s="78">
        <v>2020</v>
      </c>
      <c r="D62" s="79">
        <v>26365.779322999999</v>
      </c>
      <c r="E62" s="79">
        <v>1868.12736</v>
      </c>
      <c r="F62" s="80">
        <v>28233.906682999997</v>
      </c>
      <c r="G62" s="79">
        <v>3995.55035</v>
      </c>
      <c r="H62" s="79" t="s">
        <v>45</v>
      </c>
      <c r="I62" s="151" t="s">
        <v>45</v>
      </c>
      <c r="J62" s="151" t="s">
        <v>45</v>
      </c>
      <c r="K62" s="79" t="s">
        <v>45</v>
      </c>
      <c r="L62" s="79">
        <v>24238.356332999996</v>
      </c>
      <c r="M62" s="80">
        <v>28233.906682999997</v>
      </c>
      <c r="N62" s="81">
        <v>0.74700492298531906</v>
      </c>
      <c r="O62" s="81">
        <v>2.0465888300967645</v>
      </c>
      <c r="P62" s="81">
        <v>108.77709264098723</v>
      </c>
      <c r="Q62" s="82">
        <v>7.7073186578109061</v>
      </c>
    </row>
    <row r="63" spans="2:17" x14ac:dyDescent="0.25">
      <c r="B63" s="90" t="s">
        <v>118</v>
      </c>
      <c r="C63" s="78">
        <v>2021</v>
      </c>
      <c r="D63" s="79">
        <v>38063.842590000015</v>
      </c>
      <c r="E63" s="79">
        <v>1831.8856499999999</v>
      </c>
      <c r="F63" s="80">
        <v>39895.728240000011</v>
      </c>
      <c r="G63" s="79">
        <v>6532.6810600000008</v>
      </c>
      <c r="H63" s="79" t="s">
        <v>45</v>
      </c>
      <c r="I63" s="151" t="s">
        <v>45</v>
      </c>
      <c r="J63" s="151" t="s">
        <v>45</v>
      </c>
      <c r="K63" s="79" t="s">
        <v>45</v>
      </c>
      <c r="L63" s="79">
        <v>33363.047180000009</v>
      </c>
      <c r="M63" s="80">
        <v>39895.728240000011</v>
      </c>
      <c r="N63" s="81">
        <v>1.0241512524646379</v>
      </c>
      <c r="O63" s="81">
        <v>2.8058938423688713</v>
      </c>
      <c r="P63" s="81">
        <v>114.08982634181559</v>
      </c>
      <c r="Q63" s="82">
        <v>5.4907623998390411</v>
      </c>
    </row>
    <row r="64" spans="2:17" x14ac:dyDescent="0.25">
      <c r="B64" s="88"/>
      <c r="C64" s="78">
        <v>2022</v>
      </c>
      <c r="D64" s="79">
        <v>48146.81059399998</v>
      </c>
      <c r="E64" s="79">
        <v>996.50443000000007</v>
      </c>
      <c r="F64" s="80">
        <v>49143.315023999981</v>
      </c>
      <c r="G64" s="79">
        <v>7811.3677900000002</v>
      </c>
      <c r="H64" s="79" t="s">
        <v>45</v>
      </c>
      <c r="I64" s="151" t="s">
        <v>45</v>
      </c>
      <c r="J64" s="151" t="s">
        <v>45</v>
      </c>
      <c r="K64" s="79" t="s">
        <v>45</v>
      </c>
      <c r="L64" s="79">
        <v>41331.947233999977</v>
      </c>
      <c r="M64" s="80">
        <v>49143.315023999981</v>
      </c>
      <c r="N64" s="81">
        <v>1.2640473677063799</v>
      </c>
      <c r="O64" s="81">
        <v>3.4631434731681638</v>
      </c>
      <c r="P64" s="81">
        <v>116.48812556886756</v>
      </c>
      <c r="Q64" s="82">
        <v>2.4109786658690688</v>
      </c>
    </row>
    <row r="65" spans="2:17" ht="9" customHeight="1" x14ac:dyDescent="0.25">
      <c r="B65" s="88"/>
      <c r="C65" s="78"/>
      <c r="D65" s="79"/>
      <c r="E65" s="79"/>
      <c r="F65" s="80"/>
      <c r="G65" s="79"/>
      <c r="H65" s="79"/>
      <c r="I65" s="151"/>
      <c r="J65" s="151"/>
      <c r="K65" s="79"/>
      <c r="L65" s="79"/>
      <c r="M65" s="80"/>
      <c r="N65" s="81"/>
      <c r="O65" s="81"/>
      <c r="P65" s="81"/>
      <c r="Q65" s="82"/>
    </row>
    <row r="66" spans="2:17" x14ac:dyDescent="0.25">
      <c r="B66" s="88" t="s">
        <v>119</v>
      </c>
      <c r="C66" s="78">
        <v>2020</v>
      </c>
      <c r="D66" s="79">
        <v>41072.262600000002</v>
      </c>
      <c r="E66" s="79">
        <v>78.375069999999994</v>
      </c>
      <c r="F66" s="80">
        <v>41150.637670000004</v>
      </c>
      <c r="G66" s="79">
        <v>98.897999999999996</v>
      </c>
      <c r="H66" s="79" t="s">
        <v>45</v>
      </c>
      <c r="I66" s="151" t="s">
        <v>45</v>
      </c>
      <c r="J66" s="151" t="s">
        <v>45</v>
      </c>
      <c r="K66" s="79" t="s">
        <v>45</v>
      </c>
      <c r="L66" s="79">
        <v>41051.739670000003</v>
      </c>
      <c r="M66" s="80">
        <v>41150.637670000004</v>
      </c>
      <c r="N66" s="81">
        <v>1.2651786783434167</v>
      </c>
      <c r="O66" s="81">
        <v>3.4662429543655255</v>
      </c>
      <c r="P66" s="81">
        <v>100.04999283870788</v>
      </c>
      <c r="Q66" s="82">
        <v>0.1909177799285211</v>
      </c>
    </row>
    <row r="67" spans="2:17" x14ac:dyDescent="0.25">
      <c r="B67" s="90" t="s">
        <v>120</v>
      </c>
      <c r="C67" s="78">
        <v>2021</v>
      </c>
      <c r="D67" s="79">
        <v>36974.643400000001</v>
      </c>
      <c r="E67" s="79">
        <v>338.77139</v>
      </c>
      <c r="F67" s="80">
        <v>37313.414790000003</v>
      </c>
      <c r="G67" s="79">
        <v>244.542</v>
      </c>
      <c r="H67" s="79" t="s">
        <v>45</v>
      </c>
      <c r="I67" s="151" t="s">
        <v>45</v>
      </c>
      <c r="J67" s="151" t="s">
        <v>45</v>
      </c>
      <c r="K67" s="79" t="s">
        <v>45</v>
      </c>
      <c r="L67" s="79">
        <v>37068.872790000001</v>
      </c>
      <c r="M67" s="80">
        <v>37313.414790000003</v>
      </c>
      <c r="N67" s="81">
        <v>1.137909624696662</v>
      </c>
      <c r="O67" s="81">
        <v>3.1175606156072928</v>
      </c>
      <c r="P67" s="81">
        <v>99.745799149238167</v>
      </c>
      <c r="Q67" s="82">
        <v>0.9138971986528539</v>
      </c>
    </row>
    <row r="68" spans="2:17" x14ac:dyDescent="0.25">
      <c r="B68" s="90" t="s">
        <v>304</v>
      </c>
      <c r="C68" s="78">
        <v>2022</v>
      </c>
      <c r="D68" s="79">
        <v>44983.200000000004</v>
      </c>
      <c r="E68" s="79">
        <v>800.95480000000009</v>
      </c>
      <c r="F68" s="80">
        <v>45784.154800000004</v>
      </c>
      <c r="G68" s="79">
        <v>490.94130000000001</v>
      </c>
      <c r="H68" s="79" t="s">
        <v>45</v>
      </c>
      <c r="I68" s="151" t="s">
        <v>45</v>
      </c>
      <c r="J68" s="151" t="s">
        <v>45</v>
      </c>
      <c r="K68" s="79" t="s">
        <v>45</v>
      </c>
      <c r="L68" s="79">
        <v>45293.213500000005</v>
      </c>
      <c r="M68" s="80">
        <v>45784.154800000004</v>
      </c>
      <c r="N68" s="81">
        <v>1.3851940479722065</v>
      </c>
      <c r="O68" s="81">
        <v>3.7950521862252229</v>
      </c>
      <c r="P68" s="81">
        <v>99.31554094743133</v>
      </c>
      <c r="Q68" s="82">
        <v>1.7683770660255758</v>
      </c>
    </row>
    <row r="69" spans="2:17" ht="9" customHeight="1" x14ac:dyDescent="0.25">
      <c r="B69" s="88"/>
      <c r="C69" s="78"/>
      <c r="D69" s="79"/>
      <c r="E69" s="79"/>
      <c r="F69" s="80"/>
      <c r="G69" s="79"/>
      <c r="H69" s="79"/>
      <c r="I69" s="151"/>
      <c r="J69" s="151"/>
      <c r="K69" s="79"/>
      <c r="L69" s="79"/>
      <c r="M69" s="80"/>
      <c r="N69" s="81"/>
      <c r="O69" s="81"/>
      <c r="P69" s="81"/>
      <c r="Q69" s="82"/>
    </row>
    <row r="70" spans="2:17" x14ac:dyDescent="0.25">
      <c r="B70" s="88" t="s">
        <v>121</v>
      </c>
      <c r="C70" s="78">
        <v>2020</v>
      </c>
      <c r="D70" s="79">
        <v>9823</v>
      </c>
      <c r="E70" s="79">
        <v>2672.9206799999997</v>
      </c>
      <c r="F70" s="80">
        <v>12495.920679999999</v>
      </c>
      <c r="G70" s="79">
        <v>308.40699999999998</v>
      </c>
      <c r="H70" s="79" t="s">
        <v>45</v>
      </c>
      <c r="I70" s="151" t="s">
        <v>45</v>
      </c>
      <c r="J70" s="151" t="s">
        <v>45</v>
      </c>
      <c r="K70" s="79" t="s">
        <v>45</v>
      </c>
      <c r="L70" s="79">
        <v>12187.51368</v>
      </c>
      <c r="M70" s="80">
        <v>12495.920679999999</v>
      </c>
      <c r="N70" s="81">
        <v>0.37560850219516922</v>
      </c>
      <c r="O70" s="81">
        <v>1.0290643895758063</v>
      </c>
      <c r="P70" s="81">
        <v>80.59888388982715</v>
      </c>
      <c r="Q70" s="82">
        <v>21.931632244124792</v>
      </c>
    </row>
    <row r="71" spans="2:17" x14ac:dyDescent="0.25">
      <c r="B71" s="90" t="s">
        <v>303</v>
      </c>
      <c r="C71" s="78">
        <v>2021</v>
      </c>
      <c r="D71" s="79">
        <v>10124.4519</v>
      </c>
      <c r="E71" s="79">
        <v>2695.6138999999998</v>
      </c>
      <c r="F71" s="80">
        <v>12820.0658</v>
      </c>
      <c r="G71" s="79">
        <v>430.27440000000001</v>
      </c>
      <c r="H71" s="79" t="s">
        <v>45</v>
      </c>
      <c r="I71" s="151" t="s">
        <v>45</v>
      </c>
      <c r="J71" s="151" t="s">
        <v>45</v>
      </c>
      <c r="K71" s="79" t="s">
        <v>45</v>
      </c>
      <c r="L71" s="79">
        <v>12389.7914</v>
      </c>
      <c r="M71" s="80">
        <v>12820.0658</v>
      </c>
      <c r="N71" s="81">
        <v>0.38033157797685302</v>
      </c>
      <c r="O71" s="81">
        <v>1.0420043232242548</v>
      </c>
      <c r="P71" s="81">
        <v>81.716080385340462</v>
      </c>
      <c r="Q71" s="82">
        <v>21.756733531445896</v>
      </c>
    </row>
    <row r="72" spans="2:17" x14ac:dyDescent="0.25">
      <c r="B72" s="88"/>
      <c r="C72" s="78">
        <v>2022</v>
      </c>
      <c r="D72" s="79">
        <v>10980.200000000004</v>
      </c>
      <c r="E72" s="79">
        <v>3080.165</v>
      </c>
      <c r="F72" s="80">
        <v>14060.365000000005</v>
      </c>
      <c r="G72" s="79">
        <v>289.10540000000003</v>
      </c>
      <c r="H72" s="79" t="s">
        <v>45</v>
      </c>
      <c r="I72" s="151" t="s">
        <v>45</v>
      </c>
      <c r="J72" s="151" t="s">
        <v>45</v>
      </c>
      <c r="K72" s="79" t="s">
        <v>45</v>
      </c>
      <c r="L72" s="79">
        <v>13771.259600000005</v>
      </c>
      <c r="M72" s="80">
        <v>14060.365000000005</v>
      </c>
      <c r="N72" s="81">
        <v>0.42116390860631064</v>
      </c>
      <c r="O72" s="81">
        <v>1.1538737222090703</v>
      </c>
      <c r="P72" s="81">
        <v>79.732721035917436</v>
      </c>
      <c r="Q72" s="82">
        <v>22.366617792899635</v>
      </c>
    </row>
    <row r="73" spans="2:17" ht="9" customHeight="1" x14ac:dyDescent="0.25">
      <c r="B73" s="88"/>
      <c r="C73" s="85"/>
      <c r="D73" s="86"/>
      <c r="E73" s="86"/>
      <c r="F73" s="93"/>
      <c r="G73" s="86"/>
      <c r="H73" s="86"/>
      <c r="I73" s="86"/>
      <c r="J73" s="86"/>
      <c r="K73" s="86"/>
      <c r="L73" s="86"/>
      <c r="M73" s="93"/>
      <c r="N73" s="86"/>
      <c r="O73" s="86"/>
      <c r="P73" s="86"/>
      <c r="Q73" s="86"/>
    </row>
    <row r="74" spans="2:17" x14ac:dyDescent="0.25">
      <c r="B74" s="88" t="s">
        <v>122</v>
      </c>
      <c r="C74" s="78">
        <v>2020</v>
      </c>
      <c r="D74" s="79">
        <v>18227.307049166531</v>
      </c>
      <c r="E74" s="79" t="s">
        <v>45</v>
      </c>
      <c r="F74" s="80">
        <v>18227.307049166531</v>
      </c>
      <c r="G74" s="79">
        <v>60.271999999999998</v>
      </c>
      <c r="H74" s="79" t="s">
        <v>45</v>
      </c>
      <c r="I74" s="79" t="s">
        <v>45</v>
      </c>
      <c r="J74" s="79" t="s">
        <v>45</v>
      </c>
      <c r="K74" s="79" t="s">
        <v>45</v>
      </c>
      <c r="L74" s="79">
        <v>18167.03504916653</v>
      </c>
      <c r="M74" s="80">
        <v>18227.307049166531</v>
      </c>
      <c r="N74" s="81">
        <v>0.55989211608783052</v>
      </c>
      <c r="O74" s="81">
        <v>1.5339510029803578</v>
      </c>
      <c r="P74" s="81">
        <v>100.33176574953966</v>
      </c>
      <c r="Q74" s="182" t="s">
        <v>45</v>
      </c>
    </row>
    <row r="75" spans="2:17" x14ac:dyDescent="0.25">
      <c r="B75" s="90" t="s">
        <v>124</v>
      </c>
      <c r="C75" s="78">
        <v>2021</v>
      </c>
      <c r="D75" s="79">
        <v>21144.213133798217</v>
      </c>
      <c r="E75" s="79" t="s">
        <v>45</v>
      </c>
      <c r="F75" s="80">
        <v>21144.213133798217</v>
      </c>
      <c r="G75" s="79">
        <v>4.0179999999999998</v>
      </c>
      <c r="H75" s="79" t="s">
        <v>45</v>
      </c>
      <c r="I75" s="79" t="s">
        <v>45</v>
      </c>
      <c r="J75" s="79" t="s">
        <v>45</v>
      </c>
      <c r="K75" s="79" t="s">
        <v>45</v>
      </c>
      <c r="L75" s="79">
        <v>21140.195133798217</v>
      </c>
      <c r="M75" s="80">
        <v>21144.213133798217</v>
      </c>
      <c r="N75" s="81">
        <v>0.64894424081878133</v>
      </c>
      <c r="O75" s="81">
        <v>1.7779294269007706</v>
      </c>
      <c r="P75" s="81">
        <v>100.01900644707662</v>
      </c>
      <c r="Q75" s="182" t="s">
        <v>45</v>
      </c>
    </row>
    <row r="76" spans="2:17" x14ac:dyDescent="0.25">
      <c r="B76" s="88"/>
      <c r="C76" s="78">
        <v>2022</v>
      </c>
      <c r="D76" s="79">
        <v>20861.923274000004</v>
      </c>
      <c r="E76" s="79">
        <v>5.7220000000000004</v>
      </c>
      <c r="F76" s="80">
        <v>20867.645274000006</v>
      </c>
      <c r="G76" s="79">
        <v>0</v>
      </c>
      <c r="H76" s="79" t="s">
        <v>45</v>
      </c>
      <c r="I76" s="79" t="s">
        <v>45</v>
      </c>
      <c r="J76" s="79" t="s">
        <v>45</v>
      </c>
      <c r="K76" s="79" t="s">
        <v>45</v>
      </c>
      <c r="L76" s="79">
        <v>20867.645274000006</v>
      </c>
      <c r="M76" s="80">
        <v>20867.645274000006</v>
      </c>
      <c r="N76" s="81">
        <v>0.63819137118058866</v>
      </c>
      <c r="O76" s="81">
        <v>1.7484695100838046</v>
      </c>
      <c r="P76" s="81">
        <v>99.972579560727297</v>
      </c>
      <c r="Q76" s="183">
        <v>2.7420439272701807E-2</v>
      </c>
    </row>
    <row r="77" spans="2:17" ht="9" customHeight="1" x14ac:dyDescent="0.25">
      <c r="B77" s="116"/>
      <c r="C77" s="124"/>
      <c r="D77" s="94"/>
      <c r="E77" s="94"/>
      <c r="F77" s="95"/>
      <c r="G77" s="94"/>
      <c r="H77" s="94"/>
      <c r="I77" s="166"/>
      <c r="J77" s="166"/>
      <c r="K77" s="94"/>
      <c r="L77" s="94"/>
      <c r="M77" s="95"/>
      <c r="N77" s="94"/>
      <c r="O77" s="94"/>
      <c r="P77" s="94"/>
      <c r="Q77" s="94"/>
    </row>
    <row r="78" spans="2:17" ht="9" customHeight="1" x14ac:dyDescent="0.25">
      <c r="B78" s="118"/>
      <c r="C78" s="125"/>
      <c r="D78" s="120"/>
      <c r="E78" s="120"/>
      <c r="F78" s="121"/>
      <c r="G78" s="120"/>
      <c r="H78" s="120"/>
      <c r="I78" s="120"/>
      <c r="J78" s="120"/>
      <c r="K78" s="120"/>
      <c r="L78" s="120"/>
      <c r="M78" s="121"/>
      <c r="N78" s="120"/>
      <c r="O78" s="120"/>
      <c r="P78" s="120"/>
      <c r="Q78" s="120"/>
    </row>
  </sheetData>
  <mergeCells count="22">
    <mergeCell ref="P7:P8"/>
    <mergeCell ref="P5:P6"/>
    <mergeCell ref="Q5:Q6"/>
    <mergeCell ref="D6:F6"/>
    <mergeCell ref="G6:M6"/>
    <mergeCell ref="N6:O6"/>
    <mergeCell ref="P56:P57"/>
    <mergeCell ref="Q56:Q57"/>
    <mergeCell ref="Q7:Q8"/>
    <mergeCell ref="B54:B60"/>
    <mergeCell ref="D54:F54"/>
    <mergeCell ref="G54:M54"/>
    <mergeCell ref="N54:O54"/>
    <mergeCell ref="P54:P55"/>
    <mergeCell ref="Q54:Q55"/>
    <mergeCell ref="D55:F55"/>
    <mergeCell ref="G55:M55"/>
    <mergeCell ref="N55:O55"/>
    <mergeCell ref="B5:B11"/>
    <mergeCell ref="D5:F5"/>
    <mergeCell ref="G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9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M177"/>
  <sheetViews>
    <sheetView showGridLines="0" topLeftCell="A148" zoomScaleNormal="100" zoomScaleSheetLayoutView="100" workbookViewId="0">
      <selection activeCell="G10" sqref="G10"/>
    </sheetView>
  </sheetViews>
  <sheetFormatPr defaultColWidth="9.140625" defaultRowHeight="16.5" x14ac:dyDescent="0.3"/>
  <cols>
    <col min="1" max="1" width="1" style="28" customWidth="1"/>
    <col min="2" max="2" width="9" style="28" hidden="1" customWidth="1"/>
    <col min="3" max="3" width="11.28515625" style="28" customWidth="1"/>
    <col min="4" max="4" width="2.85546875" style="28" customWidth="1"/>
    <col min="5" max="5" width="6.42578125" style="28" customWidth="1"/>
    <col min="6" max="7" width="9.140625" style="28"/>
    <col min="8" max="8" width="22.5703125" style="28" customWidth="1"/>
    <col min="9" max="9" width="15.28515625" style="28" bestFit="1" customWidth="1"/>
    <col min="10" max="12" width="9.140625" style="28"/>
    <col min="13" max="13" width="1.42578125" style="28" customWidth="1"/>
    <col min="14" max="16384" width="9.140625" style="28"/>
  </cols>
  <sheetData>
    <row r="1" spans="2:13" ht="6" customHeight="1" x14ac:dyDescent="0.3"/>
    <row r="2" spans="2:13" ht="16.5" customHeight="1" x14ac:dyDescent="0.3">
      <c r="C2" s="27" t="s">
        <v>314</v>
      </c>
      <c r="D2" s="52"/>
      <c r="E2" s="52"/>
      <c r="F2" s="27"/>
    </row>
    <row r="3" spans="2:13" ht="16.5" customHeight="1" x14ac:dyDescent="0.3">
      <c r="C3" s="29" t="s">
        <v>315</v>
      </c>
      <c r="D3" s="52"/>
      <c r="E3" s="52"/>
      <c r="F3" s="29"/>
    </row>
    <row r="4" spans="2:13" x14ac:dyDescent="0.3">
      <c r="L4" s="30" t="s">
        <v>142</v>
      </c>
      <c r="M4" s="30"/>
    </row>
    <row r="5" spans="2:13" ht="18.75" customHeight="1" x14ac:dyDescent="0.3">
      <c r="C5" s="740" t="s">
        <v>143</v>
      </c>
      <c r="D5" s="741"/>
      <c r="E5" s="741"/>
      <c r="F5" s="741"/>
      <c r="G5" s="741"/>
      <c r="H5" s="34"/>
      <c r="I5" s="734" t="s">
        <v>144</v>
      </c>
      <c r="J5" s="734">
        <v>2020</v>
      </c>
      <c r="K5" s="734">
        <v>2021</v>
      </c>
      <c r="L5" s="734">
        <v>2022</v>
      </c>
      <c r="M5" s="706"/>
    </row>
    <row r="6" spans="2:13" ht="18.75" customHeight="1" x14ac:dyDescent="0.3">
      <c r="C6" s="736" t="s">
        <v>145</v>
      </c>
      <c r="D6" s="737"/>
      <c r="E6" s="737"/>
      <c r="F6" s="737"/>
      <c r="G6" s="737"/>
      <c r="H6" s="35"/>
      <c r="I6" s="735"/>
      <c r="J6" s="735"/>
      <c r="K6" s="735"/>
      <c r="L6" s="735"/>
      <c r="M6" s="706"/>
    </row>
    <row r="7" spans="2:13" ht="6" customHeight="1" x14ac:dyDescent="0.3">
      <c r="C7" s="36"/>
      <c r="H7" s="37"/>
      <c r="I7" s="43"/>
      <c r="J7" s="43"/>
      <c r="K7" s="43"/>
      <c r="L7" s="43"/>
    </row>
    <row r="8" spans="2:13" x14ac:dyDescent="0.3">
      <c r="B8" s="76" t="s">
        <v>166</v>
      </c>
      <c r="C8" s="744" t="s">
        <v>146</v>
      </c>
      <c r="D8" s="745"/>
      <c r="E8" s="745"/>
      <c r="F8" s="745"/>
      <c r="G8" s="27" t="s">
        <v>261</v>
      </c>
      <c r="H8" s="37"/>
      <c r="I8" s="44" t="s">
        <v>262</v>
      </c>
      <c r="J8" s="55">
        <v>2.5499999999999998</v>
      </c>
      <c r="K8" s="55">
        <v>2.6</v>
      </c>
      <c r="L8" s="55">
        <v>2.65</v>
      </c>
      <c r="M8" s="32"/>
    </row>
    <row r="9" spans="2:13" x14ac:dyDescent="0.3">
      <c r="C9" s="38" t="s">
        <v>147</v>
      </c>
      <c r="G9" s="27" t="s">
        <v>263</v>
      </c>
      <c r="H9" s="37"/>
      <c r="I9" s="44" t="s">
        <v>262</v>
      </c>
      <c r="J9" s="55">
        <v>2.35</v>
      </c>
      <c r="K9" s="55">
        <v>2.2999999999999998</v>
      </c>
      <c r="L9" s="55">
        <v>2.35</v>
      </c>
      <c r="M9" s="32"/>
    </row>
    <row r="10" spans="2:13" x14ac:dyDescent="0.3">
      <c r="C10" s="38"/>
      <c r="G10" s="27" t="s">
        <v>264</v>
      </c>
      <c r="H10" s="37"/>
      <c r="I10" s="44" t="s">
        <v>262</v>
      </c>
      <c r="J10" s="55">
        <v>2</v>
      </c>
      <c r="K10" s="55">
        <v>2</v>
      </c>
      <c r="L10" s="55">
        <v>2</v>
      </c>
      <c r="M10" s="32"/>
    </row>
    <row r="11" spans="2:13" ht="6" customHeight="1" x14ac:dyDescent="0.3">
      <c r="C11" s="36"/>
      <c r="H11" s="37"/>
      <c r="I11" s="44"/>
      <c r="J11" s="55"/>
      <c r="K11" s="55"/>
      <c r="L11" s="55"/>
      <c r="M11" s="32"/>
    </row>
    <row r="12" spans="2:13" x14ac:dyDescent="0.3">
      <c r="B12" s="28" t="s">
        <v>167</v>
      </c>
      <c r="C12" s="39" t="s">
        <v>47</v>
      </c>
      <c r="H12" s="37"/>
      <c r="I12" s="44" t="s">
        <v>148</v>
      </c>
      <c r="J12" s="55">
        <v>3.91</v>
      </c>
      <c r="K12" s="55">
        <v>3.95</v>
      </c>
      <c r="L12" s="55">
        <v>4.37</v>
      </c>
      <c r="M12" s="32"/>
    </row>
    <row r="13" spans="2:13" x14ac:dyDescent="0.3">
      <c r="C13" s="38" t="s">
        <v>55</v>
      </c>
      <c r="H13" s="37"/>
      <c r="I13" s="44"/>
      <c r="J13" s="55"/>
      <c r="K13" s="55"/>
      <c r="L13" s="55"/>
      <c r="M13" s="32"/>
    </row>
    <row r="14" spans="2:13" ht="6" customHeight="1" x14ac:dyDescent="0.3">
      <c r="C14" s="36"/>
      <c r="H14" s="37"/>
      <c r="I14" s="44"/>
      <c r="J14" s="55"/>
      <c r="K14" s="55"/>
      <c r="L14" s="55"/>
      <c r="M14" s="32"/>
    </row>
    <row r="15" spans="2:13" x14ac:dyDescent="0.3">
      <c r="B15" s="28" t="s">
        <v>168</v>
      </c>
      <c r="C15" s="744" t="s">
        <v>48</v>
      </c>
      <c r="D15" s="745"/>
      <c r="E15" s="27" t="s">
        <v>149</v>
      </c>
      <c r="H15" s="37"/>
      <c r="I15" s="44" t="s">
        <v>148</v>
      </c>
      <c r="J15" s="55">
        <v>4.41</v>
      </c>
      <c r="K15" s="55">
        <v>4.51</v>
      </c>
      <c r="L15" s="55">
        <v>5.3</v>
      </c>
      <c r="M15" s="32"/>
    </row>
    <row r="16" spans="2:13" x14ac:dyDescent="0.3">
      <c r="B16" s="28" t="s">
        <v>169</v>
      </c>
      <c r="C16" s="38" t="s">
        <v>56</v>
      </c>
      <c r="E16" s="27" t="s">
        <v>150</v>
      </c>
      <c r="H16" s="37"/>
      <c r="I16" s="44" t="s">
        <v>148</v>
      </c>
      <c r="J16" s="55">
        <v>4.29</v>
      </c>
      <c r="K16" s="55">
        <v>4.3499999999999996</v>
      </c>
      <c r="L16" s="55">
        <v>5.21</v>
      </c>
      <c r="M16" s="32"/>
    </row>
    <row r="17" spans="2:13" x14ac:dyDescent="0.3">
      <c r="B17" s="28" t="s">
        <v>170</v>
      </c>
      <c r="C17" s="36"/>
      <c r="E17" s="27" t="s">
        <v>151</v>
      </c>
      <c r="H17" s="37"/>
      <c r="I17" s="44" t="s">
        <v>148</v>
      </c>
      <c r="J17" s="55">
        <v>4.9800000000000004</v>
      </c>
      <c r="K17" s="55">
        <v>4.9400000000000004</v>
      </c>
      <c r="L17" s="55">
        <v>5.41</v>
      </c>
      <c r="M17" s="32"/>
    </row>
    <row r="18" spans="2:13" ht="6" customHeight="1" x14ac:dyDescent="0.3">
      <c r="C18" s="36"/>
      <c r="H18" s="37"/>
      <c r="I18" s="44"/>
      <c r="J18" s="55"/>
      <c r="K18" s="55"/>
      <c r="L18" s="55"/>
      <c r="M18" s="32"/>
    </row>
    <row r="19" spans="2:13" x14ac:dyDescent="0.3">
      <c r="B19" s="28" t="s">
        <v>171</v>
      </c>
      <c r="C19" s="744" t="s">
        <v>49</v>
      </c>
      <c r="D19" s="745"/>
      <c r="F19" s="27" t="s">
        <v>265</v>
      </c>
      <c r="H19" s="37"/>
      <c r="I19" s="44" t="s">
        <v>148</v>
      </c>
      <c r="J19" s="55">
        <v>3.12</v>
      </c>
      <c r="K19" s="55">
        <v>3.16</v>
      </c>
      <c r="L19" s="55">
        <v>3.92</v>
      </c>
      <c r="M19" s="32"/>
    </row>
    <row r="20" spans="2:13" x14ac:dyDescent="0.3">
      <c r="B20" s="28" t="s">
        <v>172</v>
      </c>
      <c r="C20" s="38" t="s">
        <v>57</v>
      </c>
      <c r="F20" s="27" t="s">
        <v>266</v>
      </c>
      <c r="H20" s="37"/>
      <c r="I20" s="44" t="s">
        <v>148</v>
      </c>
      <c r="J20" s="55">
        <v>2.93</v>
      </c>
      <c r="K20" s="55">
        <v>3.07</v>
      </c>
      <c r="L20" s="55">
        <v>3.67</v>
      </c>
      <c r="M20" s="32"/>
    </row>
    <row r="21" spans="2:13" ht="6" customHeight="1" x14ac:dyDescent="0.3">
      <c r="C21" s="36"/>
      <c r="H21" s="37"/>
      <c r="I21" s="43"/>
      <c r="J21" s="55"/>
      <c r="K21" s="55"/>
      <c r="L21" s="55"/>
      <c r="M21" s="32"/>
    </row>
    <row r="22" spans="2:13" x14ac:dyDescent="0.3">
      <c r="B22" s="28" t="s">
        <v>173</v>
      </c>
      <c r="C22" s="39" t="s">
        <v>152</v>
      </c>
      <c r="H22" s="37"/>
      <c r="I22" s="44" t="s">
        <v>148</v>
      </c>
      <c r="J22" s="55">
        <v>8.66</v>
      </c>
      <c r="K22" s="55">
        <v>8.99</v>
      </c>
      <c r="L22" s="55">
        <v>9.07</v>
      </c>
      <c r="M22" s="32"/>
    </row>
    <row r="23" spans="2:13" x14ac:dyDescent="0.3">
      <c r="C23" s="38" t="s">
        <v>153</v>
      </c>
      <c r="H23" s="37"/>
      <c r="I23" s="44"/>
      <c r="J23" s="55"/>
      <c r="K23" s="55"/>
      <c r="L23" s="55"/>
      <c r="M23" s="32"/>
    </row>
    <row r="24" spans="2:13" ht="6" customHeight="1" x14ac:dyDescent="0.3">
      <c r="C24" s="36"/>
      <c r="H24" s="37"/>
      <c r="I24" s="44"/>
      <c r="J24" s="55"/>
      <c r="K24" s="55"/>
      <c r="L24" s="55"/>
      <c r="M24" s="32"/>
    </row>
    <row r="25" spans="2:13" x14ac:dyDescent="0.3">
      <c r="B25" s="28" t="s">
        <v>174</v>
      </c>
      <c r="C25" s="39" t="s">
        <v>51</v>
      </c>
      <c r="H25" s="37"/>
      <c r="I25" s="44" t="s">
        <v>148</v>
      </c>
      <c r="J25" s="55">
        <v>6.23</v>
      </c>
      <c r="K25" s="55">
        <v>8.5</v>
      </c>
      <c r="L25" s="55">
        <v>9.67</v>
      </c>
      <c r="M25" s="32"/>
    </row>
    <row r="26" spans="2:13" x14ac:dyDescent="0.3">
      <c r="C26" s="38" t="s">
        <v>51</v>
      </c>
      <c r="H26" s="37"/>
      <c r="I26" s="44"/>
      <c r="J26" s="55"/>
      <c r="K26" s="55"/>
      <c r="L26" s="55"/>
      <c r="M26" s="32"/>
    </row>
    <row r="27" spans="2:13" ht="6" customHeight="1" x14ac:dyDescent="0.3">
      <c r="C27" s="36"/>
      <c r="H27" s="37"/>
      <c r="I27" s="44"/>
      <c r="J27" s="55"/>
      <c r="K27" s="55"/>
      <c r="L27" s="55"/>
      <c r="M27" s="32"/>
    </row>
    <row r="28" spans="2:13" x14ac:dyDescent="0.3">
      <c r="B28" s="28" t="s">
        <v>175</v>
      </c>
      <c r="C28" s="75" t="s">
        <v>52</v>
      </c>
      <c r="E28" s="27" t="s">
        <v>154</v>
      </c>
      <c r="H28" s="37"/>
      <c r="I28" s="44" t="s">
        <v>148</v>
      </c>
      <c r="J28" s="55">
        <v>8.67</v>
      </c>
      <c r="K28" s="55">
        <v>10.95</v>
      </c>
      <c r="L28" s="55">
        <v>12.55</v>
      </c>
      <c r="M28" s="32"/>
    </row>
    <row r="29" spans="2:13" x14ac:dyDescent="0.3">
      <c r="B29" s="28" t="s">
        <v>176</v>
      </c>
      <c r="C29" s="38" t="s">
        <v>52</v>
      </c>
      <c r="E29" s="27" t="s">
        <v>155</v>
      </c>
      <c r="H29" s="37"/>
      <c r="I29" s="44"/>
      <c r="J29" s="55">
        <v>13.27</v>
      </c>
      <c r="K29" s="55">
        <v>16.399999999999999</v>
      </c>
      <c r="L29" s="55">
        <v>20.62</v>
      </c>
      <c r="M29" s="32"/>
    </row>
    <row r="30" spans="2:13" ht="6" customHeight="1" x14ac:dyDescent="0.3">
      <c r="C30" s="36"/>
      <c r="H30" s="37"/>
      <c r="I30" s="44"/>
      <c r="J30" s="55"/>
      <c r="K30" s="55"/>
      <c r="L30" s="55"/>
      <c r="M30" s="32"/>
    </row>
    <row r="31" spans="2:13" x14ac:dyDescent="0.3">
      <c r="B31" s="76" t="s">
        <v>166</v>
      </c>
      <c r="C31" s="39" t="s">
        <v>53</v>
      </c>
      <c r="H31" s="37"/>
      <c r="I31" s="44" t="s">
        <v>148</v>
      </c>
      <c r="J31" s="55">
        <v>8</v>
      </c>
      <c r="K31" s="55">
        <v>7.75</v>
      </c>
      <c r="L31" s="55">
        <v>9.0500000000000007</v>
      </c>
      <c r="M31" s="32"/>
    </row>
    <row r="32" spans="2:13" x14ac:dyDescent="0.3">
      <c r="C32" s="38" t="s">
        <v>59</v>
      </c>
      <c r="H32" s="37"/>
      <c r="I32" s="44"/>
      <c r="J32" s="55"/>
      <c r="K32" s="55"/>
      <c r="L32" s="55"/>
      <c r="M32" s="32"/>
    </row>
    <row r="33" spans="2:13" ht="6" customHeight="1" x14ac:dyDescent="0.3">
      <c r="C33" s="36"/>
      <c r="H33" s="37"/>
      <c r="I33" s="44"/>
      <c r="J33" s="55"/>
      <c r="K33" s="55"/>
      <c r="L33" s="55"/>
      <c r="M33" s="32"/>
    </row>
    <row r="34" spans="2:13" x14ac:dyDescent="0.3">
      <c r="B34" s="76" t="s">
        <v>166</v>
      </c>
      <c r="C34" s="744" t="s">
        <v>156</v>
      </c>
      <c r="D34" s="745"/>
      <c r="E34" s="745"/>
      <c r="F34" s="28" t="s">
        <v>318</v>
      </c>
      <c r="H34" s="37"/>
      <c r="I34" s="44" t="s">
        <v>148</v>
      </c>
      <c r="J34" s="55">
        <v>7.3</v>
      </c>
      <c r="K34" s="55">
        <v>7.1</v>
      </c>
      <c r="L34" s="55">
        <v>7.55</v>
      </c>
      <c r="M34" s="32"/>
    </row>
    <row r="35" spans="2:13" x14ac:dyDescent="0.3">
      <c r="C35" s="38" t="s">
        <v>60</v>
      </c>
      <c r="F35" s="28" t="s">
        <v>319</v>
      </c>
      <c r="H35" s="37"/>
      <c r="I35" s="44" t="s">
        <v>148</v>
      </c>
      <c r="J35" s="55">
        <v>12.1</v>
      </c>
      <c r="K35" s="55">
        <v>9.15</v>
      </c>
      <c r="L35" s="55">
        <v>7.5</v>
      </c>
      <c r="M35" s="32"/>
    </row>
    <row r="36" spans="2:13" ht="6" customHeight="1" x14ac:dyDescent="0.3">
      <c r="C36" s="36"/>
      <c r="H36" s="37"/>
      <c r="I36" s="44"/>
      <c r="J36" s="55"/>
      <c r="K36" s="55"/>
      <c r="L36" s="55"/>
      <c r="M36" s="32"/>
    </row>
    <row r="37" spans="2:13" x14ac:dyDescent="0.3">
      <c r="B37" s="76" t="s">
        <v>166</v>
      </c>
      <c r="C37" s="75" t="s">
        <v>157</v>
      </c>
      <c r="E37" s="28" t="s">
        <v>320</v>
      </c>
      <c r="H37" s="37"/>
      <c r="I37" s="44" t="s">
        <v>148</v>
      </c>
      <c r="J37" s="55">
        <v>5.65</v>
      </c>
      <c r="K37" s="55">
        <v>6.6</v>
      </c>
      <c r="L37" s="55">
        <v>5.75</v>
      </c>
      <c r="M37" s="32"/>
    </row>
    <row r="38" spans="2:13" x14ac:dyDescent="0.3">
      <c r="C38" s="38" t="s">
        <v>60</v>
      </c>
      <c r="E38" s="28" t="s">
        <v>321</v>
      </c>
      <c r="H38" s="37"/>
      <c r="I38" s="44" t="s">
        <v>148</v>
      </c>
      <c r="J38" s="55">
        <v>6.35</v>
      </c>
      <c r="K38" s="55">
        <v>5.75</v>
      </c>
      <c r="L38" s="55">
        <v>4.25</v>
      </c>
      <c r="M38" s="32"/>
    </row>
    <row r="39" spans="2:13" x14ac:dyDescent="0.3">
      <c r="C39" s="38"/>
      <c r="E39" s="28" t="s">
        <v>322</v>
      </c>
      <c r="H39" s="37"/>
      <c r="I39" s="44" t="s">
        <v>148</v>
      </c>
      <c r="J39" s="55">
        <v>10.1</v>
      </c>
      <c r="K39" s="55">
        <v>11.75</v>
      </c>
      <c r="L39" s="55">
        <v>4.25</v>
      </c>
      <c r="M39" s="32"/>
    </row>
    <row r="40" spans="2:13" x14ac:dyDescent="0.3">
      <c r="C40" s="38"/>
      <c r="E40" s="28" t="s">
        <v>323</v>
      </c>
      <c r="H40" s="37"/>
      <c r="I40" s="44" t="s">
        <v>148</v>
      </c>
      <c r="J40" s="55">
        <v>5.5</v>
      </c>
      <c r="K40" s="55">
        <v>6.1</v>
      </c>
      <c r="L40" s="55">
        <v>6.4</v>
      </c>
      <c r="M40" s="32"/>
    </row>
    <row r="41" spans="2:13" ht="6" customHeight="1" x14ac:dyDescent="0.3">
      <c r="C41" s="36"/>
      <c r="H41" s="37"/>
      <c r="I41" s="44"/>
      <c r="J41" s="55"/>
      <c r="K41" s="55"/>
      <c r="L41" s="55"/>
      <c r="M41" s="32"/>
    </row>
    <row r="42" spans="2:13" x14ac:dyDescent="0.3">
      <c r="B42" s="28" t="s">
        <v>177</v>
      </c>
      <c r="C42" s="744" t="s">
        <v>158</v>
      </c>
      <c r="D42" s="745"/>
      <c r="E42" s="745"/>
      <c r="F42" s="27" t="s">
        <v>265</v>
      </c>
      <c r="H42" s="37"/>
      <c r="I42" s="44" t="s">
        <v>148</v>
      </c>
      <c r="J42" s="55">
        <v>5.62</v>
      </c>
      <c r="K42" s="55">
        <v>5.8</v>
      </c>
      <c r="L42" s="55">
        <v>6.49</v>
      </c>
      <c r="M42" s="32"/>
    </row>
    <row r="43" spans="2:13" x14ac:dyDescent="0.3">
      <c r="B43" s="28" t="s">
        <v>178</v>
      </c>
      <c r="C43" s="38" t="s">
        <v>62</v>
      </c>
      <c r="F43" s="27" t="s">
        <v>266</v>
      </c>
      <c r="H43" s="37"/>
      <c r="I43" s="44" t="s">
        <v>148</v>
      </c>
      <c r="J43" s="55">
        <v>8.41</v>
      </c>
      <c r="K43" s="55">
        <v>8.76</v>
      </c>
      <c r="L43" s="55">
        <v>8.8800000000000008</v>
      </c>
      <c r="M43" s="32"/>
    </row>
    <row r="44" spans="2:13" ht="6" customHeight="1" x14ac:dyDescent="0.3">
      <c r="C44" s="36"/>
      <c r="H44" s="37"/>
      <c r="I44" s="44"/>
      <c r="J44" s="55"/>
      <c r="K44" s="55"/>
      <c r="L44" s="55"/>
      <c r="M44" s="32"/>
    </row>
    <row r="45" spans="2:13" x14ac:dyDescent="0.3">
      <c r="B45" s="76" t="s">
        <v>166</v>
      </c>
      <c r="C45" s="39" t="s">
        <v>159</v>
      </c>
      <c r="H45" s="37"/>
      <c r="I45" s="44" t="s">
        <v>267</v>
      </c>
      <c r="J45" s="55">
        <v>1.45</v>
      </c>
      <c r="K45" s="55">
        <v>1.5</v>
      </c>
      <c r="L45" s="55">
        <v>1.55</v>
      </c>
      <c r="M45" s="32"/>
    </row>
    <row r="46" spans="2:13" x14ac:dyDescent="0.3">
      <c r="C46" s="38" t="s">
        <v>160</v>
      </c>
      <c r="H46" s="37"/>
      <c r="I46" s="44"/>
      <c r="J46" s="55"/>
      <c r="K46" s="55"/>
      <c r="L46" s="55"/>
      <c r="M46" s="32"/>
    </row>
    <row r="47" spans="2:13" ht="6" customHeight="1" x14ac:dyDescent="0.3">
      <c r="C47" s="36"/>
      <c r="H47" s="37"/>
      <c r="I47" s="44"/>
      <c r="J47" s="55"/>
      <c r="K47" s="55"/>
      <c r="L47" s="55"/>
      <c r="M47" s="32"/>
    </row>
    <row r="48" spans="2:13" x14ac:dyDescent="0.3">
      <c r="B48" s="28" t="s">
        <v>179</v>
      </c>
      <c r="C48" s="39" t="s">
        <v>65</v>
      </c>
      <c r="H48" s="37"/>
      <c r="I48" s="44" t="s">
        <v>148</v>
      </c>
      <c r="J48" s="55">
        <v>3.54</v>
      </c>
      <c r="K48" s="55">
        <v>3.76</v>
      </c>
      <c r="L48" s="55">
        <v>4.46</v>
      </c>
      <c r="M48" s="32"/>
    </row>
    <row r="49" spans="2:13" x14ac:dyDescent="0.3">
      <c r="C49" s="38" t="s">
        <v>66</v>
      </c>
      <c r="H49" s="37"/>
      <c r="I49" s="44"/>
      <c r="J49" s="55"/>
      <c r="K49" s="55"/>
      <c r="L49" s="55"/>
      <c r="M49" s="32"/>
    </row>
    <row r="50" spans="2:13" ht="6" customHeight="1" x14ac:dyDescent="0.3">
      <c r="C50" s="36"/>
      <c r="H50" s="37"/>
      <c r="I50" s="44"/>
      <c r="J50" s="55"/>
      <c r="K50" s="55"/>
      <c r="L50" s="55"/>
      <c r="M50" s="32"/>
    </row>
    <row r="51" spans="2:13" x14ac:dyDescent="0.3">
      <c r="B51" s="76" t="s">
        <v>166</v>
      </c>
      <c r="C51" s="744" t="s">
        <v>67</v>
      </c>
      <c r="D51" s="745"/>
      <c r="E51" s="745"/>
      <c r="F51" s="28" t="s">
        <v>161</v>
      </c>
      <c r="H51" s="37"/>
      <c r="I51" s="44" t="s">
        <v>148</v>
      </c>
      <c r="J51" s="55">
        <v>5.65</v>
      </c>
      <c r="K51" s="55">
        <v>5.9</v>
      </c>
      <c r="L51" s="55">
        <v>6.5</v>
      </c>
      <c r="M51" s="32"/>
    </row>
    <row r="52" spans="2:13" x14ac:dyDescent="0.3">
      <c r="C52" s="38" t="s">
        <v>68</v>
      </c>
      <c r="F52" s="28" t="s">
        <v>162</v>
      </c>
      <c r="H52" s="37"/>
      <c r="I52" s="44" t="s">
        <v>148</v>
      </c>
      <c r="J52" s="55">
        <v>6.4</v>
      </c>
      <c r="K52" s="55">
        <v>6.65</v>
      </c>
      <c r="L52" s="55">
        <v>6.8</v>
      </c>
      <c r="M52" s="32"/>
    </row>
    <row r="53" spans="2:13" ht="6" customHeight="1" x14ac:dyDescent="0.3">
      <c r="C53" s="36"/>
      <c r="H53" s="37"/>
      <c r="I53" s="44"/>
      <c r="J53" s="55"/>
      <c r="K53" s="55"/>
      <c r="L53" s="55"/>
      <c r="M53" s="32"/>
    </row>
    <row r="54" spans="2:13" x14ac:dyDescent="0.3">
      <c r="B54" s="28" t="s">
        <v>180</v>
      </c>
      <c r="C54" s="39" t="s">
        <v>69</v>
      </c>
      <c r="H54" s="37"/>
      <c r="I54" s="44" t="s">
        <v>148</v>
      </c>
      <c r="J54" s="55">
        <v>8.42</v>
      </c>
      <c r="K54" s="55">
        <v>8.1</v>
      </c>
      <c r="L54" s="55">
        <v>11.26</v>
      </c>
      <c r="M54" s="32"/>
    </row>
    <row r="55" spans="2:13" x14ac:dyDescent="0.3">
      <c r="C55" s="38" t="s">
        <v>69</v>
      </c>
      <c r="H55" s="37"/>
      <c r="I55" s="44"/>
      <c r="J55" s="55"/>
      <c r="K55" s="55"/>
      <c r="L55" s="55"/>
      <c r="M55" s="32"/>
    </row>
    <row r="56" spans="2:13" ht="6" customHeight="1" x14ac:dyDescent="0.3">
      <c r="C56" s="36"/>
      <c r="H56" s="37"/>
      <c r="I56" s="44"/>
      <c r="J56" s="55"/>
      <c r="K56" s="55"/>
      <c r="L56" s="55"/>
      <c r="M56" s="32"/>
    </row>
    <row r="57" spans="2:13" x14ac:dyDescent="0.3">
      <c r="B57" s="28" t="s">
        <v>181</v>
      </c>
      <c r="C57" s="744" t="s">
        <v>163</v>
      </c>
      <c r="D57" s="745"/>
      <c r="E57" s="745"/>
      <c r="F57" s="27" t="s">
        <v>268</v>
      </c>
      <c r="H57" s="37"/>
      <c r="I57" s="44" t="s">
        <v>148</v>
      </c>
      <c r="J57" s="55">
        <v>4.17</v>
      </c>
      <c r="K57" s="55">
        <v>4.5</v>
      </c>
      <c r="L57" s="55">
        <v>5.0199999999999996</v>
      </c>
      <c r="M57" s="32"/>
    </row>
    <row r="58" spans="2:13" x14ac:dyDescent="0.3">
      <c r="B58" s="28" t="s">
        <v>182</v>
      </c>
      <c r="C58" s="38" t="s">
        <v>164</v>
      </c>
      <c r="F58" s="27" t="s">
        <v>165</v>
      </c>
      <c r="H58" s="37"/>
      <c r="I58" s="44" t="s">
        <v>148</v>
      </c>
      <c r="J58" s="55">
        <v>3.91</v>
      </c>
      <c r="K58" s="55">
        <v>4.49</v>
      </c>
      <c r="L58" s="55">
        <v>5.49</v>
      </c>
      <c r="M58" s="32"/>
    </row>
    <row r="59" spans="2:13" ht="6" customHeight="1" x14ac:dyDescent="0.3">
      <c r="C59" s="40"/>
      <c r="D59" s="41"/>
      <c r="E59" s="41"/>
      <c r="F59" s="41"/>
      <c r="G59" s="41"/>
      <c r="H59" s="42"/>
      <c r="I59" s="46"/>
      <c r="J59" s="47"/>
      <c r="K59" s="47"/>
      <c r="L59" s="47"/>
      <c r="M59" s="32"/>
    </row>
    <row r="60" spans="2:13" ht="6" customHeight="1" x14ac:dyDescent="0.3">
      <c r="I60" s="31"/>
      <c r="J60" s="32"/>
      <c r="K60" s="32"/>
      <c r="L60" s="32"/>
      <c r="M60" s="32"/>
    </row>
    <row r="61" spans="2:13" ht="6" customHeight="1" x14ac:dyDescent="0.3"/>
    <row r="62" spans="2:13" x14ac:dyDescent="0.3">
      <c r="C62" s="27" t="s">
        <v>316</v>
      </c>
    </row>
    <row r="63" spans="2:13" x14ac:dyDescent="0.3">
      <c r="C63" s="29" t="s">
        <v>317</v>
      </c>
    </row>
    <row r="64" spans="2:13" x14ac:dyDescent="0.3">
      <c r="L64" s="30" t="s">
        <v>142</v>
      </c>
      <c r="M64" s="30"/>
    </row>
    <row r="65" spans="2:13" ht="18.75" customHeight="1" x14ac:dyDescent="0.3">
      <c r="C65" s="740" t="s">
        <v>143</v>
      </c>
      <c r="D65" s="741"/>
      <c r="E65" s="741"/>
      <c r="F65" s="741"/>
      <c r="G65" s="741"/>
      <c r="H65" s="34"/>
      <c r="I65" s="734" t="s">
        <v>144</v>
      </c>
      <c r="J65" s="734">
        <v>2020</v>
      </c>
      <c r="K65" s="734">
        <v>2021</v>
      </c>
      <c r="L65" s="734">
        <v>2022</v>
      </c>
      <c r="M65" s="706"/>
    </row>
    <row r="66" spans="2:13" ht="18.75" customHeight="1" x14ac:dyDescent="0.3">
      <c r="C66" s="736" t="s">
        <v>145</v>
      </c>
      <c r="D66" s="737"/>
      <c r="E66" s="737"/>
      <c r="F66" s="737"/>
      <c r="G66" s="737"/>
      <c r="H66" s="35"/>
      <c r="I66" s="735"/>
      <c r="J66" s="735"/>
      <c r="K66" s="735"/>
      <c r="L66" s="735"/>
      <c r="M66" s="706"/>
    </row>
    <row r="67" spans="2:13" ht="6" customHeight="1" x14ac:dyDescent="0.3">
      <c r="C67" s="36"/>
      <c r="H67" s="37"/>
      <c r="I67" s="43"/>
      <c r="J67" s="43"/>
      <c r="K67" s="43"/>
      <c r="L67" s="43"/>
    </row>
    <row r="68" spans="2:13" x14ac:dyDescent="0.3">
      <c r="B68" s="28" t="s">
        <v>183</v>
      </c>
      <c r="C68" s="39" t="s">
        <v>73</v>
      </c>
      <c r="H68" s="37"/>
      <c r="I68" s="44" t="s">
        <v>148</v>
      </c>
      <c r="J68" s="55">
        <v>5.64</v>
      </c>
      <c r="K68" s="55">
        <v>5.63</v>
      </c>
      <c r="L68" s="55">
        <v>6.07</v>
      </c>
      <c r="M68" s="32"/>
    </row>
    <row r="69" spans="2:13" x14ac:dyDescent="0.3">
      <c r="C69" s="38" t="s">
        <v>73</v>
      </c>
      <c r="H69" s="37"/>
      <c r="I69" s="44"/>
      <c r="J69" s="45"/>
      <c r="K69" s="45"/>
      <c r="L69" s="45"/>
      <c r="M69" s="32"/>
    </row>
    <row r="70" spans="2:13" ht="6" customHeight="1" x14ac:dyDescent="0.3">
      <c r="C70" s="36"/>
      <c r="H70" s="37"/>
      <c r="I70" s="44"/>
      <c r="J70" s="45"/>
      <c r="K70" s="45"/>
      <c r="L70" s="45"/>
      <c r="M70" s="32"/>
    </row>
    <row r="71" spans="2:13" x14ac:dyDescent="0.3">
      <c r="B71" s="28" t="s">
        <v>184</v>
      </c>
      <c r="C71" s="75" t="s">
        <v>74</v>
      </c>
      <c r="E71" s="27" t="s">
        <v>269</v>
      </c>
      <c r="H71" s="37"/>
      <c r="I71" s="44" t="s">
        <v>148</v>
      </c>
      <c r="J71" s="55">
        <v>15.07</v>
      </c>
      <c r="K71" s="55">
        <v>15.18</v>
      </c>
      <c r="L71" s="55">
        <v>18.04</v>
      </c>
      <c r="M71" s="32"/>
    </row>
    <row r="72" spans="2:13" x14ac:dyDescent="0.3">
      <c r="B72" s="28" t="s">
        <v>185</v>
      </c>
      <c r="C72" s="38" t="s">
        <v>75</v>
      </c>
      <c r="E72" s="27" t="s">
        <v>270</v>
      </c>
      <c r="H72" s="37"/>
      <c r="I72" s="44" t="s">
        <v>148</v>
      </c>
      <c r="J72" s="55">
        <v>13.8</v>
      </c>
      <c r="K72" s="55">
        <v>13.82</v>
      </c>
      <c r="L72" s="55">
        <v>16.82</v>
      </c>
      <c r="M72" s="32"/>
    </row>
    <row r="73" spans="2:13" x14ac:dyDescent="0.3">
      <c r="B73" s="28" t="s">
        <v>186</v>
      </c>
      <c r="C73" s="38"/>
      <c r="E73" s="27" t="s">
        <v>271</v>
      </c>
      <c r="H73" s="37"/>
      <c r="I73" s="44" t="s">
        <v>148</v>
      </c>
      <c r="J73" s="55">
        <v>12.54</v>
      </c>
      <c r="K73" s="55">
        <v>12.94</v>
      </c>
      <c r="L73" s="55">
        <v>15.21</v>
      </c>
      <c r="M73" s="32"/>
    </row>
    <row r="74" spans="2:13" x14ac:dyDescent="0.3">
      <c r="B74" s="28" t="s">
        <v>187</v>
      </c>
      <c r="C74" s="38"/>
      <c r="E74" s="27" t="s">
        <v>272</v>
      </c>
      <c r="H74" s="37"/>
      <c r="I74" s="44" t="s">
        <v>148</v>
      </c>
      <c r="J74" s="55">
        <v>12.04</v>
      </c>
      <c r="K74" s="55">
        <v>12.4</v>
      </c>
      <c r="L74" s="55">
        <v>14.91</v>
      </c>
      <c r="M74" s="32"/>
    </row>
    <row r="75" spans="2:13" ht="6" customHeight="1" x14ac:dyDescent="0.3">
      <c r="C75" s="36"/>
      <c r="H75" s="37"/>
      <c r="I75" s="44"/>
      <c r="J75" s="55"/>
      <c r="K75" s="55"/>
      <c r="L75" s="55"/>
      <c r="M75" s="32"/>
    </row>
    <row r="76" spans="2:13" x14ac:dyDescent="0.3">
      <c r="B76" s="28" t="s">
        <v>188</v>
      </c>
      <c r="C76" s="39" t="s">
        <v>76</v>
      </c>
      <c r="H76" s="37"/>
      <c r="I76" s="44" t="s">
        <v>148</v>
      </c>
      <c r="J76" s="55">
        <v>3.36</v>
      </c>
      <c r="K76" s="55">
        <v>3.69</v>
      </c>
      <c r="L76" s="55">
        <v>4.1900000000000004</v>
      </c>
      <c r="M76" s="32"/>
    </row>
    <row r="77" spans="2:13" x14ac:dyDescent="0.3">
      <c r="C77" s="38" t="s">
        <v>77</v>
      </c>
      <c r="H77" s="37"/>
      <c r="I77" s="44"/>
      <c r="J77" s="55"/>
      <c r="K77" s="55"/>
      <c r="L77" s="55"/>
      <c r="M77" s="32"/>
    </row>
    <row r="78" spans="2:13" ht="6" customHeight="1" x14ac:dyDescent="0.3">
      <c r="C78" s="36"/>
      <c r="H78" s="37"/>
      <c r="I78" s="44"/>
      <c r="J78" s="55"/>
      <c r="K78" s="55"/>
      <c r="L78" s="55"/>
      <c r="M78" s="32"/>
    </row>
    <row r="79" spans="2:13" x14ac:dyDescent="0.3">
      <c r="B79" s="28" t="s">
        <v>189</v>
      </c>
      <c r="C79" s="75" t="s">
        <v>78</v>
      </c>
      <c r="E79" s="27" t="s">
        <v>190</v>
      </c>
      <c r="H79" s="37"/>
      <c r="I79" s="44" t="s">
        <v>148</v>
      </c>
      <c r="J79" s="55">
        <v>7</v>
      </c>
      <c r="K79" s="55">
        <v>7.51</v>
      </c>
      <c r="L79" s="55">
        <v>6.23</v>
      </c>
      <c r="M79" s="32"/>
    </row>
    <row r="80" spans="2:13" x14ac:dyDescent="0.3">
      <c r="B80" s="28" t="s">
        <v>191</v>
      </c>
      <c r="C80" s="38" t="s">
        <v>79</v>
      </c>
      <c r="E80" s="27" t="s">
        <v>192</v>
      </c>
      <c r="H80" s="37"/>
      <c r="I80" s="44" t="s">
        <v>148</v>
      </c>
      <c r="J80" s="55">
        <v>4.7699999999999996</v>
      </c>
      <c r="K80" s="55">
        <v>5.6</v>
      </c>
      <c r="L80" s="55">
        <v>9.1300000000000008</v>
      </c>
      <c r="M80" s="32"/>
    </row>
    <row r="81" spans="2:13" ht="6" customHeight="1" x14ac:dyDescent="0.3">
      <c r="C81" s="36"/>
      <c r="H81" s="37"/>
      <c r="I81" s="44"/>
      <c r="J81" s="55"/>
      <c r="K81" s="55"/>
      <c r="L81" s="55"/>
      <c r="M81" s="32"/>
    </row>
    <row r="82" spans="2:13" x14ac:dyDescent="0.3">
      <c r="B82" s="28" t="s">
        <v>193</v>
      </c>
      <c r="C82" s="39" t="s">
        <v>80</v>
      </c>
      <c r="H82" s="37"/>
      <c r="I82" s="44" t="s">
        <v>148</v>
      </c>
      <c r="J82" s="55">
        <v>6.98</v>
      </c>
      <c r="K82" s="55">
        <v>7.3</v>
      </c>
      <c r="L82" s="55">
        <v>8.8000000000000007</v>
      </c>
      <c r="M82" s="32"/>
    </row>
    <row r="83" spans="2:13" x14ac:dyDescent="0.3">
      <c r="C83" s="38" t="s">
        <v>81</v>
      </c>
      <c r="H83" s="37"/>
      <c r="I83" s="44"/>
      <c r="J83" s="55"/>
      <c r="K83" s="55"/>
      <c r="L83" s="55"/>
      <c r="M83" s="32"/>
    </row>
    <row r="84" spans="2:13" ht="6" customHeight="1" x14ac:dyDescent="0.3">
      <c r="C84" s="36"/>
      <c r="H84" s="37"/>
      <c r="I84" s="44"/>
      <c r="J84" s="55"/>
      <c r="K84" s="55"/>
      <c r="L84" s="55"/>
      <c r="M84" s="32"/>
    </row>
    <row r="85" spans="2:13" x14ac:dyDescent="0.3">
      <c r="B85" s="28" t="s">
        <v>194</v>
      </c>
      <c r="C85" s="39" t="s">
        <v>195</v>
      </c>
      <c r="H85" s="37"/>
      <c r="I85" s="44" t="s">
        <v>148</v>
      </c>
      <c r="J85" s="55">
        <v>6.55</v>
      </c>
      <c r="K85" s="55">
        <v>6.85</v>
      </c>
      <c r="L85" s="55">
        <v>8.15</v>
      </c>
      <c r="M85" s="32"/>
    </row>
    <row r="86" spans="2:13" x14ac:dyDescent="0.3">
      <c r="C86" s="38" t="s">
        <v>196</v>
      </c>
      <c r="H86" s="37"/>
      <c r="I86" s="44"/>
      <c r="J86" s="55"/>
      <c r="K86" s="55"/>
      <c r="L86" s="55"/>
      <c r="M86" s="32"/>
    </row>
    <row r="87" spans="2:13" ht="6" customHeight="1" x14ac:dyDescent="0.3">
      <c r="C87" s="36"/>
      <c r="H87" s="37"/>
      <c r="I87" s="44"/>
      <c r="J87" s="55"/>
      <c r="K87" s="55"/>
      <c r="L87" s="55"/>
      <c r="M87" s="32"/>
    </row>
    <row r="88" spans="2:13" x14ac:dyDescent="0.3">
      <c r="B88" s="28" t="s">
        <v>197</v>
      </c>
      <c r="C88" s="39" t="s">
        <v>85</v>
      </c>
      <c r="H88" s="37"/>
      <c r="I88" s="44" t="s">
        <v>148</v>
      </c>
      <c r="J88" s="55">
        <v>7.54</v>
      </c>
      <c r="K88" s="55">
        <v>7.81</v>
      </c>
      <c r="L88" s="55">
        <v>9.3800000000000008</v>
      </c>
      <c r="M88" s="32"/>
    </row>
    <row r="89" spans="2:13" x14ac:dyDescent="0.3">
      <c r="C89" s="38" t="s">
        <v>198</v>
      </c>
      <c r="H89" s="37"/>
      <c r="I89" s="44"/>
      <c r="J89" s="55"/>
      <c r="K89" s="55"/>
      <c r="L89" s="55"/>
      <c r="M89" s="32"/>
    </row>
    <row r="90" spans="2:13" ht="6" customHeight="1" x14ac:dyDescent="0.3">
      <c r="C90" s="36"/>
      <c r="H90" s="37"/>
      <c r="I90" s="44"/>
      <c r="J90" s="55"/>
      <c r="K90" s="55"/>
      <c r="L90" s="55"/>
      <c r="M90" s="32"/>
    </row>
    <row r="91" spans="2:13" x14ac:dyDescent="0.3">
      <c r="B91" s="28" t="s">
        <v>199</v>
      </c>
      <c r="C91" s="39" t="s">
        <v>87</v>
      </c>
      <c r="H91" s="37"/>
      <c r="I91" s="44" t="s">
        <v>148</v>
      </c>
      <c r="J91" s="55">
        <v>4.5599999999999996</v>
      </c>
      <c r="K91" s="55">
        <v>4.8600000000000003</v>
      </c>
      <c r="L91" s="55">
        <v>5.76</v>
      </c>
      <c r="M91" s="32"/>
    </row>
    <row r="92" spans="2:13" x14ac:dyDescent="0.3">
      <c r="C92" s="38" t="s">
        <v>88</v>
      </c>
      <c r="H92" s="37"/>
      <c r="I92" s="44"/>
      <c r="J92" s="55"/>
      <c r="K92" s="55"/>
      <c r="L92" s="55"/>
      <c r="M92" s="32"/>
    </row>
    <row r="93" spans="2:13" ht="6" customHeight="1" x14ac:dyDescent="0.3">
      <c r="C93" s="36"/>
      <c r="H93" s="37"/>
      <c r="I93" s="44"/>
      <c r="J93" s="55"/>
      <c r="K93" s="55"/>
      <c r="L93" s="55"/>
      <c r="M93" s="32"/>
    </row>
    <row r="94" spans="2:13" x14ac:dyDescent="0.3">
      <c r="B94" s="28" t="s">
        <v>200</v>
      </c>
      <c r="C94" s="39" t="s">
        <v>201</v>
      </c>
      <c r="H94" s="37"/>
      <c r="I94" s="44" t="s">
        <v>148</v>
      </c>
      <c r="J94" s="55">
        <v>7.15</v>
      </c>
      <c r="K94" s="55">
        <v>7.83</v>
      </c>
      <c r="L94" s="55">
        <v>8.81</v>
      </c>
      <c r="M94" s="32"/>
    </row>
    <row r="95" spans="2:13" x14ac:dyDescent="0.3">
      <c r="C95" s="38" t="s">
        <v>202</v>
      </c>
      <c r="H95" s="37"/>
      <c r="I95" s="44"/>
      <c r="J95" s="55"/>
      <c r="K95" s="55"/>
      <c r="L95" s="55"/>
      <c r="M95" s="32"/>
    </row>
    <row r="96" spans="2:13" ht="6" customHeight="1" x14ac:dyDescent="0.3">
      <c r="C96" s="36"/>
      <c r="H96" s="37"/>
      <c r="I96" s="44"/>
      <c r="J96" s="55"/>
      <c r="K96" s="55"/>
      <c r="L96" s="55"/>
      <c r="M96" s="32"/>
    </row>
    <row r="97" spans="2:13" x14ac:dyDescent="0.3">
      <c r="B97" s="76" t="s">
        <v>166</v>
      </c>
      <c r="C97" s="39" t="s">
        <v>203</v>
      </c>
      <c r="H97" s="37"/>
      <c r="I97" s="44" t="s">
        <v>148</v>
      </c>
      <c r="J97" s="55">
        <v>3.45</v>
      </c>
      <c r="K97" s="55">
        <v>3.5</v>
      </c>
      <c r="L97" s="55">
        <v>3.65</v>
      </c>
      <c r="M97" s="32"/>
    </row>
    <row r="98" spans="2:13" x14ac:dyDescent="0.3">
      <c r="C98" s="38" t="s">
        <v>94</v>
      </c>
      <c r="H98" s="37"/>
      <c r="I98" s="43"/>
      <c r="J98" s="55"/>
      <c r="K98" s="55"/>
      <c r="L98" s="55"/>
      <c r="M98" s="32"/>
    </row>
    <row r="99" spans="2:13" ht="6" customHeight="1" x14ac:dyDescent="0.3">
      <c r="C99" s="36"/>
      <c r="H99" s="37"/>
      <c r="I99" s="43"/>
      <c r="J99" s="55"/>
      <c r="K99" s="55"/>
      <c r="L99" s="55"/>
      <c r="M99" s="32"/>
    </row>
    <row r="100" spans="2:13" x14ac:dyDescent="0.3">
      <c r="B100" s="28" t="s">
        <v>204</v>
      </c>
      <c r="C100" s="39" t="s">
        <v>205</v>
      </c>
      <c r="H100" s="37"/>
      <c r="I100" s="44" t="s">
        <v>148</v>
      </c>
      <c r="J100" s="55">
        <v>4.46</v>
      </c>
      <c r="K100" s="55">
        <v>4.49</v>
      </c>
      <c r="L100" s="55">
        <v>5.37</v>
      </c>
      <c r="M100" s="32"/>
    </row>
    <row r="101" spans="2:13" x14ac:dyDescent="0.3">
      <c r="C101" s="38" t="s">
        <v>206</v>
      </c>
      <c r="H101" s="37"/>
      <c r="I101" s="43"/>
      <c r="J101" s="55"/>
      <c r="K101" s="55"/>
      <c r="L101" s="55"/>
      <c r="M101" s="32"/>
    </row>
    <row r="102" spans="2:13" ht="6" customHeight="1" x14ac:dyDescent="0.3">
      <c r="C102" s="36"/>
      <c r="H102" s="37"/>
      <c r="I102" s="43"/>
      <c r="J102" s="55"/>
      <c r="K102" s="55"/>
      <c r="L102" s="55"/>
      <c r="M102" s="32"/>
    </row>
    <row r="103" spans="2:13" x14ac:dyDescent="0.3">
      <c r="B103" s="28" t="s">
        <v>207</v>
      </c>
      <c r="C103" s="75" t="s">
        <v>100</v>
      </c>
      <c r="E103" s="27" t="s">
        <v>268</v>
      </c>
      <c r="H103" s="37"/>
      <c r="I103" s="44" t="s">
        <v>148</v>
      </c>
      <c r="J103" s="55">
        <v>12.46</v>
      </c>
      <c r="K103" s="55">
        <v>12.9</v>
      </c>
      <c r="L103" s="55">
        <v>13.06</v>
      </c>
      <c r="M103" s="32"/>
    </row>
    <row r="104" spans="2:13" x14ac:dyDescent="0.3">
      <c r="B104" s="28" t="s">
        <v>208</v>
      </c>
      <c r="C104" s="38" t="s">
        <v>101</v>
      </c>
      <c r="E104" s="27" t="s">
        <v>2</v>
      </c>
      <c r="H104" s="37"/>
      <c r="I104" s="44" t="s">
        <v>148</v>
      </c>
      <c r="J104" s="55">
        <v>10.51</v>
      </c>
      <c r="K104" s="55">
        <v>10.46</v>
      </c>
      <c r="L104" s="55">
        <v>8.18</v>
      </c>
      <c r="M104" s="32"/>
    </row>
    <row r="105" spans="2:13" ht="6" customHeight="1" x14ac:dyDescent="0.3">
      <c r="C105" s="36"/>
      <c r="H105" s="37"/>
      <c r="I105" s="43"/>
      <c r="J105" s="55"/>
      <c r="K105" s="55"/>
      <c r="L105" s="55"/>
      <c r="M105" s="32"/>
    </row>
    <row r="106" spans="2:13" x14ac:dyDescent="0.3">
      <c r="B106" s="28" t="s">
        <v>209</v>
      </c>
      <c r="C106" s="748" t="s">
        <v>210</v>
      </c>
      <c r="D106" s="710"/>
      <c r="E106" s="710"/>
      <c r="F106" s="710"/>
      <c r="G106" s="27"/>
      <c r="H106" s="37"/>
      <c r="I106" s="44" t="s">
        <v>148</v>
      </c>
      <c r="J106" s="55">
        <v>7.08</v>
      </c>
      <c r="K106" s="55">
        <v>7.8</v>
      </c>
      <c r="L106" s="55">
        <v>8.1</v>
      </c>
      <c r="M106" s="32"/>
    </row>
    <row r="107" spans="2:13" x14ac:dyDescent="0.3">
      <c r="C107" s="38" t="s">
        <v>99</v>
      </c>
      <c r="E107" s="27"/>
      <c r="G107" s="27"/>
      <c r="H107" s="37"/>
      <c r="I107" s="44"/>
      <c r="J107" s="55"/>
      <c r="K107" s="55"/>
      <c r="L107" s="55"/>
      <c r="M107" s="32"/>
    </row>
    <row r="108" spans="2:13" ht="6" customHeight="1" x14ac:dyDescent="0.3">
      <c r="C108" s="36"/>
      <c r="H108" s="37"/>
      <c r="I108" s="43"/>
      <c r="J108" s="55"/>
      <c r="K108" s="55"/>
      <c r="L108" s="55"/>
      <c r="M108" s="32"/>
    </row>
    <row r="109" spans="2:13" x14ac:dyDescent="0.3">
      <c r="B109" s="28" t="s">
        <v>211</v>
      </c>
      <c r="C109" s="748" t="s">
        <v>212</v>
      </c>
      <c r="D109" s="710"/>
      <c r="E109" s="710"/>
      <c r="F109" s="710"/>
      <c r="G109" s="27"/>
      <c r="H109" s="37"/>
      <c r="I109" s="44" t="s">
        <v>148</v>
      </c>
      <c r="J109" s="55">
        <v>5.95</v>
      </c>
      <c r="K109" s="55">
        <v>6.67</v>
      </c>
      <c r="L109" s="55">
        <v>8.15</v>
      </c>
      <c r="M109" s="32"/>
    </row>
    <row r="110" spans="2:13" x14ac:dyDescent="0.3">
      <c r="C110" s="38" t="s">
        <v>99</v>
      </c>
      <c r="E110" s="27"/>
      <c r="G110" s="27"/>
      <c r="H110" s="37"/>
      <c r="I110" s="43"/>
      <c r="J110" s="56"/>
      <c r="K110" s="56"/>
      <c r="L110" s="56"/>
    </row>
    <row r="111" spans="2:13" ht="6" customHeight="1" x14ac:dyDescent="0.3">
      <c r="C111" s="36"/>
      <c r="H111" s="37"/>
      <c r="I111" s="43"/>
      <c r="J111" s="55"/>
      <c r="K111" s="55"/>
      <c r="L111" s="55"/>
      <c r="M111" s="32"/>
    </row>
    <row r="112" spans="2:13" x14ac:dyDescent="0.3">
      <c r="B112" s="28" t="s">
        <v>213</v>
      </c>
      <c r="C112" s="744" t="s">
        <v>214</v>
      </c>
      <c r="D112" s="745"/>
      <c r="E112" s="745"/>
      <c r="F112" s="27" t="s">
        <v>268</v>
      </c>
      <c r="H112" s="37"/>
      <c r="I112" s="44" t="s">
        <v>148</v>
      </c>
      <c r="J112" s="55">
        <v>32.19</v>
      </c>
      <c r="K112" s="55">
        <v>34.54</v>
      </c>
      <c r="L112" s="55">
        <v>38.26</v>
      </c>
      <c r="M112" s="32"/>
    </row>
    <row r="113" spans="2:13" x14ac:dyDescent="0.3">
      <c r="B113" s="28" t="s">
        <v>215</v>
      </c>
      <c r="C113" s="38" t="s">
        <v>128</v>
      </c>
      <c r="F113" s="27" t="s">
        <v>216</v>
      </c>
      <c r="H113" s="37"/>
      <c r="I113" s="44" t="s">
        <v>148</v>
      </c>
      <c r="J113" s="55">
        <v>19.23</v>
      </c>
      <c r="K113" s="55">
        <v>19.649999999999999</v>
      </c>
      <c r="L113" s="55">
        <v>19.8</v>
      </c>
      <c r="M113" s="32"/>
    </row>
    <row r="114" spans="2:13" x14ac:dyDescent="0.3">
      <c r="B114" s="28" t="s">
        <v>217</v>
      </c>
      <c r="C114" s="38"/>
      <c r="F114" s="27" t="s">
        <v>218</v>
      </c>
      <c r="H114" s="37"/>
      <c r="I114" s="44" t="s">
        <v>148</v>
      </c>
      <c r="J114" s="55">
        <v>27.33</v>
      </c>
      <c r="K114" s="55">
        <v>28.3</v>
      </c>
      <c r="L114" s="55">
        <v>31.81</v>
      </c>
      <c r="M114" s="32"/>
    </row>
    <row r="115" spans="2:13" ht="6" customHeight="1" x14ac:dyDescent="0.3">
      <c r="C115" s="36"/>
      <c r="H115" s="37"/>
      <c r="I115" s="43"/>
      <c r="J115" s="55"/>
      <c r="K115" s="55"/>
      <c r="L115" s="55"/>
      <c r="M115" s="32"/>
    </row>
    <row r="116" spans="2:13" x14ac:dyDescent="0.3">
      <c r="B116" s="28" t="s">
        <v>219</v>
      </c>
      <c r="C116" s="744" t="s">
        <v>220</v>
      </c>
      <c r="D116" s="745"/>
      <c r="E116" s="745"/>
      <c r="F116" s="745"/>
      <c r="G116" s="746" t="s">
        <v>273</v>
      </c>
      <c r="H116" s="747"/>
      <c r="I116" s="44" t="s">
        <v>148</v>
      </c>
      <c r="J116" s="55">
        <v>33.58</v>
      </c>
      <c r="K116" s="55">
        <v>36.4</v>
      </c>
      <c r="L116" s="55">
        <v>43.23</v>
      </c>
      <c r="M116" s="32"/>
    </row>
    <row r="117" spans="2:13" x14ac:dyDescent="0.3">
      <c r="C117" s="38" t="s">
        <v>131</v>
      </c>
      <c r="G117" s="746"/>
      <c r="H117" s="747"/>
      <c r="I117" s="43"/>
      <c r="J117" s="55"/>
      <c r="K117" s="55"/>
      <c r="L117" s="55"/>
      <c r="M117" s="32"/>
    </row>
    <row r="118" spans="2:13" ht="6" customHeight="1" x14ac:dyDescent="0.3">
      <c r="C118" s="36"/>
      <c r="H118" s="37"/>
      <c r="I118" s="43"/>
      <c r="J118" s="55"/>
      <c r="K118" s="55"/>
      <c r="L118" s="55"/>
      <c r="M118" s="32"/>
    </row>
    <row r="119" spans="2:13" x14ac:dyDescent="0.3">
      <c r="B119" s="28" t="s">
        <v>221</v>
      </c>
      <c r="C119" s="39" t="s">
        <v>222</v>
      </c>
      <c r="D119" s="27"/>
      <c r="E119" s="27"/>
      <c r="H119" s="37"/>
      <c r="I119" s="44" t="s">
        <v>148</v>
      </c>
      <c r="J119" s="55">
        <v>22.29</v>
      </c>
      <c r="K119" s="55">
        <v>22.62</v>
      </c>
      <c r="L119" s="55">
        <v>28.35</v>
      </c>
      <c r="M119" s="32"/>
    </row>
    <row r="120" spans="2:13" x14ac:dyDescent="0.3">
      <c r="C120" s="38" t="s">
        <v>132</v>
      </c>
      <c r="H120" s="37"/>
      <c r="I120" s="43"/>
      <c r="J120" s="55"/>
      <c r="K120" s="55"/>
      <c r="L120" s="55"/>
      <c r="M120" s="32"/>
    </row>
    <row r="121" spans="2:13" ht="6" customHeight="1" x14ac:dyDescent="0.3">
      <c r="C121" s="40"/>
      <c r="D121" s="41"/>
      <c r="E121" s="41"/>
      <c r="F121" s="41"/>
      <c r="G121" s="41"/>
      <c r="H121" s="42"/>
      <c r="I121" s="48"/>
      <c r="J121" s="47"/>
      <c r="K121" s="47"/>
      <c r="L121" s="47"/>
      <c r="M121" s="32"/>
    </row>
    <row r="122" spans="2:13" ht="6" customHeight="1" x14ac:dyDescent="0.3">
      <c r="I122" s="31"/>
      <c r="J122" s="32"/>
      <c r="K122" s="32"/>
      <c r="L122" s="32"/>
      <c r="M122" s="32"/>
    </row>
    <row r="123" spans="2:13" ht="6" customHeight="1" x14ac:dyDescent="0.3"/>
    <row r="124" spans="2:13" x14ac:dyDescent="0.3">
      <c r="C124" s="27" t="s">
        <v>316</v>
      </c>
    </row>
    <row r="125" spans="2:13" x14ac:dyDescent="0.3">
      <c r="C125" s="29" t="s">
        <v>317</v>
      </c>
    </row>
    <row r="126" spans="2:13" x14ac:dyDescent="0.3">
      <c r="L126" s="30" t="s">
        <v>142</v>
      </c>
      <c r="M126" s="30"/>
    </row>
    <row r="127" spans="2:13" ht="18.75" customHeight="1" x14ac:dyDescent="0.3">
      <c r="C127" s="740" t="s">
        <v>143</v>
      </c>
      <c r="D127" s="741"/>
      <c r="E127" s="741"/>
      <c r="F127" s="741"/>
      <c r="G127" s="741"/>
      <c r="H127" s="34"/>
      <c r="I127" s="734" t="s">
        <v>144</v>
      </c>
      <c r="J127" s="734">
        <v>2020</v>
      </c>
      <c r="K127" s="734">
        <v>2021</v>
      </c>
      <c r="L127" s="734">
        <v>2022</v>
      </c>
      <c r="M127" s="706"/>
    </row>
    <row r="128" spans="2:13" ht="18.75" customHeight="1" x14ac:dyDescent="0.3">
      <c r="C128" s="736" t="s">
        <v>145</v>
      </c>
      <c r="D128" s="737"/>
      <c r="E128" s="737"/>
      <c r="F128" s="737"/>
      <c r="G128" s="737"/>
      <c r="H128" s="35"/>
      <c r="I128" s="735"/>
      <c r="J128" s="735"/>
      <c r="K128" s="735"/>
      <c r="L128" s="735"/>
      <c r="M128" s="706"/>
    </row>
    <row r="129" spans="2:13" ht="6" customHeight="1" x14ac:dyDescent="0.3">
      <c r="C129" s="36"/>
      <c r="H129" s="37"/>
      <c r="I129" s="43"/>
      <c r="J129" s="43"/>
      <c r="K129" s="43"/>
      <c r="L129" s="43"/>
    </row>
    <row r="130" spans="2:13" x14ac:dyDescent="0.3">
      <c r="B130" s="28" t="s">
        <v>223</v>
      </c>
      <c r="C130" s="39" t="s">
        <v>224</v>
      </c>
      <c r="H130" s="37"/>
      <c r="I130" s="44" t="s">
        <v>148</v>
      </c>
      <c r="J130" s="55">
        <v>8.41</v>
      </c>
      <c r="K130" s="55">
        <v>8.8000000000000007</v>
      </c>
      <c r="L130" s="55">
        <v>9.65</v>
      </c>
      <c r="M130" s="32"/>
    </row>
    <row r="131" spans="2:13" x14ac:dyDescent="0.3">
      <c r="C131" s="38" t="s">
        <v>225</v>
      </c>
      <c r="H131" s="37"/>
      <c r="I131" s="43"/>
      <c r="J131" s="45"/>
      <c r="K131" s="45"/>
      <c r="L131" s="45"/>
      <c r="M131" s="32"/>
    </row>
    <row r="132" spans="2:13" ht="6" customHeight="1" x14ac:dyDescent="0.3">
      <c r="C132" s="36"/>
      <c r="H132" s="37"/>
      <c r="I132" s="43"/>
      <c r="J132" s="45"/>
      <c r="K132" s="45"/>
      <c r="L132" s="45"/>
      <c r="M132" s="32"/>
    </row>
    <row r="133" spans="2:13" x14ac:dyDescent="0.3">
      <c r="B133" s="28" t="s">
        <v>226</v>
      </c>
      <c r="C133" s="39" t="s">
        <v>227</v>
      </c>
      <c r="H133" s="37"/>
      <c r="I133" s="44" t="s">
        <v>148</v>
      </c>
      <c r="J133" s="55">
        <v>13.61</v>
      </c>
      <c r="K133" s="55">
        <v>14.28</v>
      </c>
      <c r="L133" s="55">
        <v>15.54</v>
      </c>
      <c r="M133" s="32"/>
    </row>
    <row r="134" spans="2:13" x14ac:dyDescent="0.3">
      <c r="C134" s="38" t="s">
        <v>228</v>
      </c>
      <c r="H134" s="37"/>
      <c r="I134" s="43"/>
      <c r="J134" s="55"/>
      <c r="K134" s="55"/>
      <c r="L134" s="55"/>
      <c r="M134" s="32"/>
    </row>
    <row r="135" spans="2:13" ht="6" customHeight="1" x14ac:dyDescent="0.3">
      <c r="C135" s="36"/>
      <c r="H135" s="37"/>
      <c r="I135" s="43"/>
      <c r="J135" s="55"/>
      <c r="K135" s="55"/>
      <c r="L135" s="55"/>
      <c r="M135" s="32"/>
    </row>
    <row r="136" spans="2:13" x14ac:dyDescent="0.3">
      <c r="B136" s="28" t="s">
        <v>229</v>
      </c>
      <c r="C136" s="75" t="s">
        <v>134</v>
      </c>
      <c r="D136" s="27" t="s">
        <v>274</v>
      </c>
      <c r="H136" s="37"/>
      <c r="I136" s="44" t="s">
        <v>275</v>
      </c>
      <c r="J136" s="55">
        <v>3.84</v>
      </c>
      <c r="K136" s="55">
        <v>4.03</v>
      </c>
      <c r="L136" s="55">
        <v>4.57</v>
      </c>
      <c r="M136" s="32"/>
    </row>
    <row r="137" spans="2:13" x14ac:dyDescent="0.3">
      <c r="B137" s="28" t="s">
        <v>230</v>
      </c>
      <c r="C137" s="38" t="s">
        <v>231</v>
      </c>
      <c r="D137" s="27" t="s">
        <v>276</v>
      </c>
      <c r="H137" s="37"/>
      <c r="I137" s="44" t="s">
        <v>275</v>
      </c>
      <c r="J137" s="55">
        <v>3.58</v>
      </c>
      <c r="K137" s="55">
        <v>3.74</v>
      </c>
      <c r="L137" s="55">
        <v>4.3</v>
      </c>
      <c r="M137" s="32"/>
    </row>
    <row r="138" spans="2:13" x14ac:dyDescent="0.3">
      <c r="B138" s="28" t="s">
        <v>232</v>
      </c>
      <c r="C138" s="36"/>
      <c r="D138" s="27" t="s">
        <v>277</v>
      </c>
      <c r="H138" s="37"/>
      <c r="I138" s="44" t="s">
        <v>275</v>
      </c>
      <c r="J138" s="55">
        <v>3.33</v>
      </c>
      <c r="K138" s="55">
        <v>3.47</v>
      </c>
      <c r="L138" s="55">
        <v>4.12</v>
      </c>
      <c r="M138" s="32"/>
    </row>
    <row r="139" spans="2:13" ht="6" customHeight="1" x14ac:dyDescent="0.3">
      <c r="C139" s="36"/>
      <c r="H139" s="37"/>
      <c r="I139" s="43"/>
      <c r="J139" s="55"/>
      <c r="K139" s="55"/>
      <c r="L139" s="55"/>
      <c r="M139" s="32"/>
    </row>
    <row r="140" spans="2:13" x14ac:dyDescent="0.3">
      <c r="B140" s="28" t="s">
        <v>233</v>
      </c>
      <c r="C140" s="39" t="s">
        <v>234</v>
      </c>
      <c r="H140" s="37"/>
      <c r="I140" s="44" t="s">
        <v>235</v>
      </c>
      <c r="J140" s="55">
        <v>6.91</v>
      </c>
      <c r="K140" s="55">
        <v>6.98</v>
      </c>
      <c r="L140" s="55">
        <v>7.49</v>
      </c>
      <c r="M140" s="32"/>
    </row>
    <row r="141" spans="2:13" x14ac:dyDescent="0.3">
      <c r="C141" s="38" t="s">
        <v>236</v>
      </c>
      <c r="H141" s="37"/>
      <c r="I141" s="43"/>
      <c r="J141" s="55"/>
      <c r="K141" s="55"/>
      <c r="L141" s="55"/>
      <c r="M141" s="32"/>
    </row>
    <row r="142" spans="2:13" ht="6" customHeight="1" x14ac:dyDescent="0.3">
      <c r="C142" s="36"/>
      <c r="H142" s="37"/>
      <c r="I142" s="43"/>
      <c r="J142" s="55"/>
      <c r="K142" s="55"/>
      <c r="L142" s="55"/>
      <c r="M142" s="32"/>
    </row>
    <row r="143" spans="2:13" x14ac:dyDescent="0.3">
      <c r="B143" s="28" t="s">
        <v>237</v>
      </c>
      <c r="C143" s="744" t="s">
        <v>103</v>
      </c>
      <c r="D143" s="745"/>
      <c r="E143" s="28" t="s">
        <v>238</v>
      </c>
      <c r="H143" s="37"/>
      <c r="I143" s="44" t="s">
        <v>148</v>
      </c>
      <c r="J143" s="55">
        <v>17.739999999999998</v>
      </c>
      <c r="K143" s="55">
        <v>18.72</v>
      </c>
      <c r="L143" s="55">
        <v>20.3</v>
      </c>
      <c r="M143" s="32"/>
    </row>
    <row r="144" spans="2:13" x14ac:dyDescent="0.3">
      <c r="B144" s="28" t="s">
        <v>239</v>
      </c>
      <c r="C144" s="38" t="s">
        <v>104</v>
      </c>
      <c r="E144" s="28" t="s">
        <v>240</v>
      </c>
      <c r="H144" s="37"/>
      <c r="I144" s="43"/>
      <c r="J144" s="55">
        <v>31.12</v>
      </c>
      <c r="K144" s="55">
        <v>32.200000000000003</v>
      </c>
      <c r="L144" s="55">
        <v>34.799999999999997</v>
      </c>
      <c r="M144" s="32"/>
    </row>
    <row r="145" spans="2:13" x14ac:dyDescent="0.3">
      <c r="B145" s="28" t="s">
        <v>241</v>
      </c>
      <c r="C145" s="38"/>
      <c r="E145" s="28" t="s">
        <v>242</v>
      </c>
      <c r="H145" s="37"/>
      <c r="I145" s="43"/>
      <c r="J145" s="55">
        <v>42.58</v>
      </c>
      <c r="K145" s="55">
        <v>41.79</v>
      </c>
      <c r="L145" s="55">
        <v>46.36</v>
      </c>
      <c r="M145" s="32"/>
    </row>
    <row r="146" spans="2:13" ht="6" customHeight="1" x14ac:dyDescent="0.3">
      <c r="C146" s="36"/>
      <c r="H146" s="37"/>
      <c r="I146" s="43"/>
      <c r="J146" s="55"/>
      <c r="K146" s="55"/>
      <c r="L146" s="55"/>
      <c r="M146" s="32"/>
    </row>
    <row r="147" spans="2:13" x14ac:dyDescent="0.3">
      <c r="B147" s="28" t="s">
        <v>243</v>
      </c>
      <c r="C147" s="75" t="s">
        <v>105</v>
      </c>
      <c r="D147" s="27" t="s">
        <v>278</v>
      </c>
      <c r="H147" s="37"/>
      <c r="I147" s="44" t="s">
        <v>148</v>
      </c>
      <c r="J147" s="55">
        <v>11.98</v>
      </c>
      <c r="K147" s="55">
        <v>12.63</v>
      </c>
      <c r="L147" s="55">
        <v>13.84</v>
      </c>
      <c r="M147" s="32"/>
    </row>
    <row r="148" spans="2:13" x14ac:dyDescent="0.3">
      <c r="B148" s="28" t="s">
        <v>244</v>
      </c>
      <c r="C148" s="38" t="s">
        <v>105</v>
      </c>
      <c r="D148" s="27" t="s">
        <v>279</v>
      </c>
      <c r="E148" s="29"/>
      <c r="H148" s="37"/>
      <c r="I148" s="44" t="s">
        <v>148</v>
      </c>
      <c r="J148" s="55">
        <v>10.96</v>
      </c>
      <c r="K148" s="55">
        <v>11.62</v>
      </c>
      <c r="L148" s="55">
        <v>12.96</v>
      </c>
      <c r="M148" s="32"/>
    </row>
    <row r="149" spans="2:13" ht="6" customHeight="1" x14ac:dyDescent="0.3">
      <c r="C149" s="36"/>
      <c r="H149" s="37"/>
      <c r="I149" s="43"/>
      <c r="J149" s="55"/>
      <c r="K149" s="55"/>
      <c r="L149" s="55"/>
      <c r="M149" s="32"/>
    </row>
    <row r="150" spans="2:13" x14ac:dyDescent="0.3">
      <c r="B150" s="28" t="s">
        <v>245</v>
      </c>
      <c r="C150" s="744" t="s">
        <v>102</v>
      </c>
      <c r="D150" s="745"/>
      <c r="E150" s="27" t="s">
        <v>280</v>
      </c>
      <c r="H150" s="37"/>
      <c r="I150" s="44" t="s">
        <v>148</v>
      </c>
      <c r="J150" s="55">
        <v>14.78</v>
      </c>
      <c r="K150" s="55">
        <v>15.28</v>
      </c>
      <c r="L150" s="55">
        <v>17.05</v>
      </c>
      <c r="M150" s="32"/>
    </row>
    <row r="151" spans="2:13" x14ac:dyDescent="0.3">
      <c r="B151" s="28" t="s">
        <v>246</v>
      </c>
      <c r="C151" s="36"/>
      <c r="E151" s="27" t="s">
        <v>281</v>
      </c>
      <c r="H151" s="37"/>
      <c r="I151" s="44" t="s">
        <v>148</v>
      </c>
      <c r="J151" s="55">
        <v>11.35</v>
      </c>
      <c r="K151" s="55">
        <v>12.08</v>
      </c>
      <c r="L151" s="55">
        <v>13.91</v>
      </c>
      <c r="M151" s="32"/>
    </row>
    <row r="152" spans="2:13" ht="15" customHeight="1" x14ac:dyDescent="0.3">
      <c r="B152" s="28" t="s">
        <v>247</v>
      </c>
      <c r="C152" s="36"/>
      <c r="E152" s="746" t="s">
        <v>282</v>
      </c>
      <c r="F152" s="746"/>
      <c r="G152" s="746"/>
      <c r="H152" s="747"/>
      <c r="I152" s="44" t="s">
        <v>148</v>
      </c>
      <c r="J152" s="55">
        <v>32.42</v>
      </c>
      <c r="K152" s="55">
        <v>34.299999999999997</v>
      </c>
      <c r="L152" s="55">
        <v>35.840000000000003</v>
      </c>
      <c r="M152" s="32"/>
    </row>
    <row r="153" spans="2:13" x14ac:dyDescent="0.3">
      <c r="C153" s="36"/>
      <c r="E153" s="746"/>
      <c r="F153" s="746"/>
      <c r="G153" s="746"/>
      <c r="H153" s="747"/>
      <c r="I153" s="44"/>
      <c r="J153" s="55"/>
      <c r="K153" s="55"/>
      <c r="L153" s="55"/>
      <c r="M153" s="32"/>
    </row>
    <row r="154" spans="2:13" x14ac:dyDescent="0.3">
      <c r="B154" s="28" t="s">
        <v>248</v>
      </c>
      <c r="C154" s="36"/>
      <c r="E154" s="746" t="s">
        <v>283</v>
      </c>
      <c r="F154" s="746"/>
      <c r="G154" s="746"/>
      <c r="H154" s="747"/>
      <c r="I154" s="44" t="s">
        <v>148</v>
      </c>
      <c r="J154" s="55">
        <v>26.69</v>
      </c>
      <c r="K154" s="55">
        <v>27.75</v>
      </c>
      <c r="L154" s="55">
        <v>31.32</v>
      </c>
      <c r="M154" s="32"/>
    </row>
    <row r="155" spans="2:13" x14ac:dyDescent="0.3">
      <c r="C155" s="36"/>
      <c r="E155" s="746"/>
      <c r="F155" s="746"/>
      <c r="G155" s="746"/>
      <c r="H155" s="747"/>
      <c r="I155" s="43"/>
      <c r="J155" s="55"/>
      <c r="K155" s="55"/>
      <c r="L155" s="55"/>
      <c r="M155" s="32"/>
    </row>
    <row r="156" spans="2:13" ht="6" customHeight="1" x14ac:dyDescent="0.3">
      <c r="C156" s="36"/>
      <c r="H156" s="37"/>
      <c r="I156" s="43"/>
      <c r="J156" s="55"/>
      <c r="K156" s="55"/>
      <c r="L156" s="55"/>
      <c r="M156" s="32"/>
    </row>
    <row r="157" spans="2:13" x14ac:dyDescent="0.3">
      <c r="B157" s="28" t="s">
        <v>249</v>
      </c>
      <c r="C157" s="39" t="s">
        <v>106</v>
      </c>
      <c r="H157" s="37"/>
      <c r="I157" s="44" t="s">
        <v>148</v>
      </c>
      <c r="J157" s="55">
        <v>29.27</v>
      </c>
      <c r="K157" s="55">
        <v>29.88</v>
      </c>
      <c r="L157" s="55">
        <v>33.409999999999997</v>
      </c>
      <c r="M157" s="32"/>
    </row>
    <row r="158" spans="2:13" x14ac:dyDescent="0.3">
      <c r="C158" s="38" t="s">
        <v>107</v>
      </c>
      <c r="H158" s="37"/>
      <c r="I158" s="43"/>
      <c r="J158" s="55"/>
      <c r="K158" s="55"/>
      <c r="L158" s="55"/>
      <c r="M158" s="32"/>
    </row>
    <row r="159" spans="2:13" ht="6" customHeight="1" x14ac:dyDescent="0.3">
      <c r="C159" s="36"/>
      <c r="H159" s="37"/>
      <c r="I159" s="43"/>
      <c r="J159" s="55"/>
      <c r="K159" s="55"/>
      <c r="L159" s="55"/>
      <c r="M159" s="32"/>
    </row>
    <row r="160" spans="2:13" x14ac:dyDescent="0.3">
      <c r="B160" s="28" t="s">
        <v>250</v>
      </c>
      <c r="C160" s="39" t="s">
        <v>251</v>
      </c>
      <c r="H160" s="37"/>
      <c r="I160" s="44" t="s">
        <v>148</v>
      </c>
      <c r="J160" s="55">
        <v>26.35</v>
      </c>
      <c r="K160" s="55">
        <v>29.21</v>
      </c>
      <c r="L160" s="55">
        <v>31.88</v>
      </c>
      <c r="M160" s="32"/>
    </row>
    <row r="161" spans="2:13" x14ac:dyDescent="0.3">
      <c r="C161" s="38" t="s">
        <v>252</v>
      </c>
      <c r="H161" s="37"/>
      <c r="I161" s="43"/>
      <c r="J161" s="55"/>
      <c r="K161" s="55"/>
      <c r="L161" s="55"/>
      <c r="M161" s="32"/>
    </row>
    <row r="162" spans="2:13" ht="6" customHeight="1" x14ac:dyDescent="0.3">
      <c r="C162" s="36"/>
      <c r="H162" s="37"/>
      <c r="I162" s="43"/>
      <c r="J162" s="55"/>
      <c r="K162" s="55"/>
      <c r="L162" s="55"/>
      <c r="M162" s="32"/>
    </row>
    <row r="163" spans="2:13" x14ac:dyDescent="0.3">
      <c r="B163" s="28" t="s">
        <v>253</v>
      </c>
      <c r="C163" s="49" t="s">
        <v>110</v>
      </c>
      <c r="D163" s="33"/>
      <c r="E163" s="27" t="s">
        <v>284</v>
      </c>
      <c r="H163" s="37"/>
      <c r="I163" s="44" t="s">
        <v>148</v>
      </c>
      <c r="J163" s="55">
        <v>8.0500000000000007</v>
      </c>
      <c r="K163" s="55">
        <v>8.44</v>
      </c>
      <c r="L163" s="55">
        <v>10.87</v>
      </c>
      <c r="M163" s="32"/>
    </row>
    <row r="164" spans="2:13" x14ac:dyDescent="0.3">
      <c r="B164" s="28" t="s">
        <v>254</v>
      </c>
      <c r="C164" s="38" t="s">
        <v>110</v>
      </c>
      <c r="E164" s="27" t="s">
        <v>285</v>
      </c>
      <c r="H164" s="37"/>
      <c r="I164" s="44" t="s">
        <v>148</v>
      </c>
      <c r="J164" s="55">
        <v>14.12</v>
      </c>
      <c r="K164" s="55">
        <v>14.77</v>
      </c>
      <c r="L164" s="55">
        <v>15.72</v>
      </c>
      <c r="M164" s="32"/>
    </row>
    <row r="165" spans="2:13" ht="6" customHeight="1" x14ac:dyDescent="0.3">
      <c r="C165" s="36"/>
      <c r="H165" s="37"/>
      <c r="I165" s="43"/>
      <c r="J165" s="55"/>
      <c r="K165" s="55"/>
      <c r="L165" s="55"/>
      <c r="M165" s="32"/>
    </row>
    <row r="166" spans="2:13" x14ac:dyDescent="0.3">
      <c r="B166" s="28" t="s">
        <v>255</v>
      </c>
      <c r="C166" s="39" t="s">
        <v>111</v>
      </c>
      <c r="H166" s="37"/>
      <c r="I166" s="44" t="s">
        <v>148</v>
      </c>
      <c r="J166" s="55">
        <v>9.6999999999999993</v>
      </c>
      <c r="K166" s="55">
        <v>11.04</v>
      </c>
      <c r="L166" s="55">
        <v>12.55</v>
      </c>
      <c r="M166" s="32"/>
    </row>
    <row r="167" spans="2:13" x14ac:dyDescent="0.3">
      <c r="C167" s="38" t="s">
        <v>123</v>
      </c>
      <c r="H167" s="37"/>
      <c r="I167" s="43"/>
      <c r="J167" s="55"/>
      <c r="K167" s="55"/>
      <c r="L167" s="55"/>
      <c r="M167" s="32"/>
    </row>
    <row r="168" spans="2:13" ht="6" customHeight="1" x14ac:dyDescent="0.3">
      <c r="C168" s="36"/>
      <c r="H168" s="37"/>
      <c r="I168" s="43"/>
      <c r="J168" s="55"/>
      <c r="K168" s="55"/>
      <c r="L168" s="55"/>
      <c r="M168" s="32"/>
    </row>
    <row r="169" spans="2:13" x14ac:dyDescent="0.3">
      <c r="B169" s="28" t="s">
        <v>256</v>
      </c>
      <c r="C169" s="39" t="s">
        <v>112</v>
      </c>
      <c r="H169" s="37"/>
      <c r="I169" s="44" t="s">
        <v>148</v>
      </c>
      <c r="J169" s="55">
        <v>10.17</v>
      </c>
      <c r="K169" s="55">
        <v>10.92</v>
      </c>
      <c r="L169" s="55">
        <v>11.12</v>
      </c>
      <c r="M169" s="32"/>
    </row>
    <row r="170" spans="2:13" x14ac:dyDescent="0.3">
      <c r="C170" s="38" t="s">
        <v>257</v>
      </c>
      <c r="H170" s="37"/>
      <c r="I170" s="43"/>
      <c r="J170" s="55"/>
      <c r="K170" s="55"/>
      <c r="L170" s="55"/>
      <c r="M170" s="32"/>
    </row>
    <row r="171" spans="2:13" ht="6" customHeight="1" x14ac:dyDescent="0.3">
      <c r="C171" s="36"/>
      <c r="H171" s="37"/>
      <c r="I171" s="43"/>
      <c r="J171" s="55"/>
      <c r="K171" s="55"/>
      <c r="L171" s="55"/>
      <c r="M171" s="32"/>
    </row>
    <row r="172" spans="2:13" x14ac:dyDescent="0.3">
      <c r="B172" s="28" t="s">
        <v>258</v>
      </c>
      <c r="C172" s="39" t="s">
        <v>114</v>
      </c>
      <c r="H172" s="37"/>
      <c r="I172" s="44" t="s">
        <v>148</v>
      </c>
      <c r="J172" s="55">
        <v>7.36</v>
      </c>
      <c r="K172" s="55">
        <v>7.5</v>
      </c>
      <c r="L172" s="55">
        <v>9.17</v>
      </c>
      <c r="M172" s="32"/>
    </row>
    <row r="173" spans="2:13" x14ac:dyDescent="0.3">
      <c r="B173" s="28" t="s">
        <v>259</v>
      </c>
      <c r="C173" s="38" t="s">
        <v>260</v>
      </c>
      <c r="H173" s="37"/>
      <c r="I173" s="44" t="s">
        <v>148</v>
      </c>
      <c r="J173" s="55">
        <v>10.84</v>
      </c>
      <c r="K173" s="55">
        <v>11</v>
      </c>
      <c r="L173" s="55">
        <v>11.39</v>
      </c>
      <c r="M173" s="32"/>
    </row>
    <row r="174" spans="2:13" ht="6" customHeight="1" x14ac:dyDescent="0.3">
      <c r="C174" s="40"/>
      <c r="D174" s="41"/>
      <c r="E174" s="41"/>
      <c r="F174" s="41"/>
      <c r="G174" s="41"/>
      <c r="H174" s="42"/>
      <c r="I174" s="48"/>
      <c r="J174" s="47"/>
      <c r="K174" s="47"/>
      <c r="L174" s="47"/>
      <c r="M174" s="32"/>
    </row>
    <row r="175" spans="2:13" ht="6" customHeight="1" x14ac:dyDescent="0.3"/>
    <row r="176" spans="2:13" x14ac:dyDescent="0.3">
      <c r="L176" s="53" t="s">
        <v>286</v>
      </c>
    </row>
    <row r="177" spans="12:12" x14ac:dyDescent="0.3">
      <c r="L177" s="54" t="s">
        <v>287</v>
      </c>
    </row>
  </sheetData>
  <mergeCells count="37">
    <mergeCell ref="C143:D143"/>
    <mergeCell ref="C150:D150"/>
    <mergeCell ref="E152:H153"/>
    <mergeCell ref="E154:H155"/>
    <mergeCell ref="C34:E34"/>
    <mergeCell ref="C128:G128"/>
    <mergeCell ref="C106:F106"/>
    <mergeCell ref="C109:F109"/>
    <mergeCell ref="C112:E112"/>
    <mergeCell ref="C116:F116"/>
    <mergeCell ref="G116:H117"/>
    <mergeCell ref="C127:G127"/>
    <mergeCell ref="C65:G65"/>
    <mergeCell ref="C66:G66"/>
    <mergeCell ref="C57:E57"/>
    <mergeCell ref="I127:I128"/>
    <mergeCell ref="J127:J128"/>
    <mergeCell ref="K127:K128"/>
    <mergeCell ref="L127:L128"/>
    <mergeCell ref="M127:M128"/>
    <mergeCell ref="I65:I66"/>
    <mergeCell ref="J65:J66"/>
    <mergeCell ref="K65:K66"/>
    <mergeCell ref="L65:L66"/>
    <mergeCell ref="M65:M66"/>
    <mergeCell ref="C8:F8"/>
    <mergeCell ref="C15:D15"/>
    <mergeCell ref="C19:D19"/>
    <mergeCell ref="C42:E42"/>
    <mergeCell ref="C51:E51"/>
    <mergeCell ref="M5:M6"/>
    <mergeCell ref="C6:G6"/>
    <mergeCell ref="C5:G5"/>
    <mergeCell ref="I5:I6"/>
    <mergeCell ref="J5:J6"/>
    <mergeCell ref="K5:K6"/>
    <mergeCell ref="L5:L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Width="0" fitToHeight="0" orientation="portrait" r:id="rId1"/>
  <rowBreaks count="2" manualBreakCount="2">
    <brk id="60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B1:U144"/>
  <sheetViews>
    <sheetView showGridLines="0" tabSelected="1" zoomScaleNormal="100" zoomScaleSheetLayoutView="115" workbookViewId="0">
      <selection activeCell="F19" sqref="F19"/>
    </sheetView>
  </sheetViews>
  <sheetFormatPr defaultColWidth="9.140625" defaultRowHeight="16.5" x14ac:dyDescent="0.25"/>
  <cols>
    <col min="1" max="1" width="2.7109375" style="127" customWidth="1"/>
    <col min="2" max="2" width="15.42578125" style="126" customWidth="1"/>
    <col min="3" max="3" width="7" style="127" bestFit="1" customWidth="1"/>
    <col min="4" max="4" width="14.5703125" style="127" bestFit="1" customWidth="1"/>
    <col min="5" max="5" width="11.7109375" style="127" bestFit="1" customWidth="1"/>
    <col min="6" max="6" width="14.28515625" style="128" customWidth="1"/>
    <col min="7" max="10" width="11.7109375" style="127" bestFit="1" customWidth="1"/>
    <col min="11" max="11" width="13.140625" style="127" bestFit="1" customWidth="1"/>
    <col min="12" max="12" width="11.7109375" style="127" bestFit="1" customWidth="1"/>
    <col min="13" max="13" width="14.570312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20" width="10.42578125" style="127" bestFit="1" customWidth="1"/>
    <col min="21" max="21" width="11.5703125" style="127" bestFit="1" customWidth="1"/>
    <col min="22" max="16384" width="9.140625" style="127"/>
  </cols>
  <sheetData>
    <row r="1" spans="2:17" ht="9" customHeight="1" x14ac:dyDescent="0.25"/>
    <row r="2" spans="2:17" x14ac:dyDescent="0.25">
      <c r="B2" s="126" t="s">
        <v>450</v>
      </c>
    </row>
    <row r="3" spans="2:17" x14ac:dyDescent="0.25">
      <c r="B3" s="343" t="s">
        <v>451</v>
      </c>
    </row>
    <row r="4" spans="2:17" ht="17.25" thickBot="1" x14ac:dyDescent="0.3"/>
    <row r="5" spans="2:17" ht="30" customHeight="1" x14ac:dyDescent="0.2">
      <c r="B5" s="627" t="s">
        <v>44</v>
      </c>
      <c r="C5" s="357"/>
      <c r="D5" s="625" t="s">
        <v>19</v>
      </c>
      <c r="E5" s="625"/>
      <c r="F5" s="625"/>
      <c r="G5" s="625" t="s">
        <v>20</v>
      </c>
      <c r="H5" s="625"/>
      <c r="I5" s="625"/>
      <c r="J5" s="625"/>
      <c r="K5" s="625"/>
      <c r="L5" s="625"/>
      <c r="M5" s="625"/>
      <c r="N5" s="625" t="s">
        <v>24</v>
      </c>
      <c r="O5" s="625"/>
      <c r="P5" s="623" t="s">
        <v>30</v>
      </c>
      <c r="Q5" s="623" t="s">
        <v>32</v>
      </c>
    </row>
    <row r="6" spans="2:17" ht="30" customHeight="1" thickBot="1" x14ac:dyDescent="0.3">
      <c r="B6" s="628"/>
      <c r="C6" s="325"/>
      <c r="D6" s="626" t="s">
        <v>18</v>
      </c>
      <c r="E6" s="626"/>
      <c r="F6" s="626"/>
      <c r="G6" s="626" t="s">
        <v>21</v>
      </c>
      <c r="H6" s="626"/>
      <c r="I6" s="626"/>
      <c r="J6" s="626"/>
      <c r="K6" s="626"/>
      <c r="L6" s="626"/>
      <c r="M6" s="626"/>
      <c r="N6" s="626" t="s">
        <v>25</v>
      </c>
      <c r="O6" s="626"/>
      <c r="P6" s="624"/>
      <c r="Q6" s="624"/>
    </row>
    <row r="7" spans="2:17" ht="30" customHeight="1" x14ac:dyDescent="0.25">
      <c r="B7" s="628"/>
      <c r="C7" s="325" t="s">
        <v>42</v>
      </c>
      <c r="D7" s="358" t="s">
        <v>0</v>
      </c>
      <c r="E7" s="358" t="s">
        <v>2</v>
      </c>
      <c r="F7" s="472" t="s">
        <v>16</v>
      </c>
      <c r="G7" s="358" t="s">
        <v>4</v>
      </c>
      <c r="H7" s="358" t="s">
        <v>6</v>
      </c>
      <c r="I7" s="358" t="s">
        <v>8</v>
      </c>
      <c r="J7" s="358" t="s">
        <v>10</v>
      </c>
      <c r="K7" s="358" t="s">
        <v>12</v>
      </c>
      <c r="L7" s="358" t="s">
        <v>14</v>
      </c>
      <c r="M7" s="472" t="s">
        <v>22</v>
      </c>
      <c r="N7" s="358" t="s">
        <v>26</v>
      </c>
      <c r="O7" s="358" t="s">
        <v>28</v>
      </c>
      <c r="P7" s="622" t="s">
        <v>31</v>
      </c>
      <c r="Q7" s="622" t="s">
        <v>33</v>
      </c>
    </row>
    <row r="8" spans="2:17" ht="30" customHeight="1" x14ac:dyDescent="0.25">
      <c r="B8" s="628"/>
      <c r="C8" s="359" t="s">
        <v>43</v>
      </c>
      <c r="D8" s="360" t="s">
        <v>1</v>
      </c>
      <c r="E8" s="360" t="s">
        <v>3</v>
      </c>
      <c r="F8" s="474" t="s">
        <v>17</v>
      </c>
      <c r="G8" s="360" t="s">
        <v>5</v>
      </c>
      <c r="H8" s="360" t="s">
        <v>7</v>
      </c>
      <c r="I8" s="360" t="s">
        <v>9</v>
      </c>
      <c r="J8" s="360" t="s">
        <v>11</v>
      </c>
      <c r="K8" s="360" t="s">
        <v>13</v>
      </c>
      <c r="L8" s="360" t="s">
        <v>15</v>
      </c>
      <c r="M8" s="474" t="s">
        <v>23</v>
      </c>
      <c r="N8" s="360" t="s">
        <v>27</v>
      </c>
      <c r="O8" s="360" t="s">
        <v>29</v>
      </c>
      <c r="P8" s="622"/>
      <c r="Q8" s="622"/>
    </row>
    <row r="9" spans="2:17" ht="7.5" customHeight="1" x14ac:dyDescent="0.25">
      <c r="B9" s="628"/>
      <c r="C9" s="361"/>
      <c r="D9" s="360"/>
      <c r="E9" s="360"/>
      <c r="F9" s="474"/>
      <c r="G9" s="360"/>
      <c r="H9" s="360"/>
      <c r="I9" s="360"/>
      <c r="J9" s="360"/>
      <c r="K9" s="360"/>
      <c r="L9" s="360"/>
      <c r="M9" s="474"/>
      <c r="N9" s="360"/>
      <c r="O9" s="360"/>
      <c r="P9" s="474"/>
      <c r="Q9" s="474"/>
    </row>
    <row r="10" spans="2:17" s="143" customFormat="1" ht="13.5" x14ac:dyDescent="0.25">
      <c r="B10" s="628"/>
      <c r="C10" s="364"/>
      <c r="D10" s="365" t="s">
        <v>35</v>
      </c>
      <c r="E10" s="365" t="s">
        <v>35</v>
      </c>
      <c r="F10" s="366" t="s">
        <v>35</v>
      </c>
      <c r="G10" s="365" t="s">
        <v>35</v>
      </c>
      <c r="H10" s="365" t="s">
        <v>35</v>
      </c>
      <c r="I10" s="365" t="s">
        <v>35</v>
      </c>
      <c r="J10" s="365" t="s">
        <v>35</v>
      </c>
      <c r="K10" s="365" t="s">
        <v>35</v>
      </c>
      <c r="L10" s="365" t="s">
        <v>35</v>
      </c>
      <c r="M10" s="366" t="s">
        <v>35</v>
      </c>
      <c r="N10" s="364" t="s">
        <v>34</v>
      </c>
      <c r="O10" s="364" t="s">
        <v>291</v>
      </c>
      <c r="P10" s="364" t="s">
        <v>40</v>
      </c>
      <c r="Q10" s="364" t="s">
        <v>40</v>
      </c>
    </row>
    <row r="11" spans="2:17" s="143" customFormat="1" ht="14.25" thickBot="1" x14ac:dyDescent="0.3">
      <c r="B11" s="629"/>
      <c r="C11" s="367"/>
      <c r="D11" s="368" t="s">
        <v>36</v>
      </c>
      <c r="E11" s="368" t="s">
        <v>36</v>
      </c>
      <c r="F11" s="369" t="s">
        <v>36</v>
      </c>
      <c r="G11" s="368" t="s">
        <v>36</v>
      </c>
      <c r="H11" s="368" t="s">
        <v>36</v>
      </c>
      <c r="I11" s="368" t="s">
        <v>36</v>
      </c>
      <c r="J11" s="368" t="s">
        <v>36</v>
      </c>
      <c r="K11" s="368" t="s">
        <v>36</v>
      </c>
      <c r="L11" s="368" t="s">
        <v>36</v>
      </c>
      <c r="M11" s="369" t="s">
        <v>36</v>
      </c>
      <c r="N11" s="368" t="s">
        <v>37</v>
      </c>
      <c r="O11" s="368" t="s">
        <v>39</v>
      </c>
      <c r="P11" s="368" t="s">
        <v>41</v>
      </c>
      <c r="Q11" s="368" t="s">
        <v>41</v>
      </c>
    </row>
    <row r="12" spans="2:17" s="149" customFormat="1" ht="9" customHeight="1" x14ac:dyDescent="0.25">
      <c r="B12" s="370"/>
      <c r="C12" s="371"/>
      <c r="D12" s="371"/>
      <c r="E12" s="371"/>
      <c r="F12" s="370"/>
      <c r="G12" s="371"/>
      <c r="H12" s="371"/>
      <c r="I12" s="371"/>
      <c r="J12" s="371"/>
      <c r="K12" s="371"/>
      <c r="L12" s="371"/>
      <c r="M12" s="370"/>
      <c r="N12" s="371"/>
      <c r="O12" s="371"/>
      <c r="P12" s="370"/>
      <c r="Q12" s="371"/>
    </row>
    <row r="13" spans="2:17" x14ac:dyDescent="0.25">
      <c r="B13" s="331" t="s">
        <v>67</v>
      </c>
      <c r="C13" s="325">
        <v>2020</v>
      </c>
      <c r="D13" s="326">
        <v>9295.7531199999994</v>
      </c>
      <c r="E13" s="326">
        <v>0.65700000000000003</v>
      </c>
      <c r="F13" s="327">
        <v>9296.4101199999986</v>
      </c>
      <c r="G13" s="326">
        <v>1373.22415</v>
      </c>
      <c r="H13" s="326" t="s">
        <v>45</v>
      </c>
      <c r="I13" s="326" t="s">
        <v>45</v>
      </c>
      <c r="J13" s="326" t="s">
        <v>45</v>
      </c>
      <c r="K13" s="326" t="s">
        <v>45</v>
      </c>
      <c r="L13" s="326">
        <v>7923.1859699999986</v>
      </c>
      <c r="M13" s="327">
        <f t="shared" ref="M13:M17" si="0">F13</f>
        <v>9296.4101199999986</v>
      </c>
      <c r="N13" s="328">
        <v>0.24418565533093034</v>
      </c>
      <c r="O13" s="328">
        <v>0.66900179542720639</v>
      </c>
      <c r="P13" s="328">
        <v>117.33315403704987</v>
      </c>
      <c r="Q13" s="372">
        <v>8.2921188835859173E-3</v>
      </c>
    </row>
    <row r="14" spans="2:17" x14ac:dyDescent="0.25">
      <c r="B14" s="336" t="s">
        <v>68</v>
      </c>
      <c r="C14" s="325">
        <v>2021</v>
      </c>
      <c r="D14" s="326">
        <v>7894.5</v>
      </c>
      <c r="E14" s="326">
        <v>0.439</v>
      </c>
      <c r="F14" s="327">
        <v>7894.9390000000003</v>
      </c>
      <c r="G14" s="326">
        <v>1131.08277</v>
      </c>
      <c r="H14" s="326" t="s">
        <v>45</v>
      </c>
      <c r="I14" s="326" t="s">
        <v>45</v>
      </c>
      <c r="J14" s="326" t="s">
        <v>45</v>
      </c>
      <c r="K14" s="326" t="s">
        <v>45</v>
      </c>
      <c r="L14" s="326">
        <v>6763.8562300000003</v>
      </c>
      <c r="M14" s="327">
        <f t="shared" si="0"/>
        <v>7894.9390000000003</v>
      </c>
      <c r="N14" s="328">
        <v>0.20763126917249539</v>
      </c>
      <c r="O14" s="328">
        <v>0.56885279225341201</v>
      </c>
      <c r="P14" s="328">
        <v>116.72353976600671</v>
      </c>
      <c r="Q14" s="372">
        <v>6.4903804142507626E-3</v>
      </c>
    </row>
    <row r="15" spans="2:17" x14ac:dyDescent="0.25">
      <c r="B15" s="331"/>
      <c r="C15" s="325">
        <v>2022</v>
      </c>
      <c r="D15" s="326">
        <v>6616.1</v>
      </c>
      <c r="E15" s="326">
        <v>0.17</v>
      </c>
      <c r="F15" s="327">
        <v>6616.249240000001</v>
      </c>
      <c r="G15" s="326">
        <v>1105.0938000000001</v>
      </c>
      <c r="H15" s="326" t="s">
        <v>45</v>
      </c>
      <c r="I15" s="326" t="s">
        <v>45</v>
      </c>
      <c r="J15" s="326" t="s">
        <v>45</v>
      </c>
      <c r="K15" s="326" t="s">
        <v>45</v>
      </c>
      <c r="L15" s="326">
        <v>5511.1554400000005</v>
      </c>
      <c r="M15" s="327">
        <f t="shared" si="0"/>
        <v>6616.249240000001</v>
      </c>
      <c r="N15" s="328">
        <v>0.16854665683938824</v>
      </c>
      <c r="O15" s="328">
        <v>0.46177166257366642</v>
      </c>
      <c r="P15" s="328">
        <v>120.05256250504628</v>
      </c>
      <c r="Q15" s="372">
        <v>3.0846526078023304E-3</v>
      </c>
    </row>
    <row r="16" spans="2:17" ht="18" x14ac:dyDescent="0.25">
      <c r="B16" s="331"/>
      <c r="C16" s="325">
        <v>2023</v>
      </c>
      <c r="D16" s="373" t="s">
        <v>480</v>
      </c>
      <c r="E16" s="326">
        <v>9.7200000000000009E-2</v>
      </c>
      <c r="F16" s="327">
        <v>6351.2</v>
      </c>
      <c r="G16" s="326">
        <v>1056.9843999999998</v>
      </c>
      <c r="H16" s="326" t="s">
        <v>45</v>
      </c>
      <c r="I16" s="326" t="s">
        <v>45</v>
      </c>
      <c r="J16" s="326" t="s">
        <v>45</v>
      </c>
      <c r="K16" s="326" t="s">
        <v>45</v>
      </c>
      <c r="L16" s="326">
        <v>5294.2</v>
      </c>
      <c r="M16" s="327">
        <f t="shared" si="0"/>
        <v>6351.2</v>
      </c>
      <c r="N16" s="328">
        <v>0.15850389499967071</v>
      </c>
      <c r="O16" s="328">
        <v>0.43425724657444031</v>
      </c>
      <c r="P16" s="328">
        <v>119.96488168923598</v>
      </c>
      <c r="Q16" s="372">
        <v>1.8359314218416225E-3</v>
      </c>
    </row>
    <row r="17" spans="2:21" x14ac:dyDescent="0.25">
      <c r="B17" s="331"/>
      <c r="C17" s="325">
        <v>2024</v>
      </c>
      <c r="D17" s="326">
        <v>7388.522899999999</v>
      </c>
      <c r="E17" s="326">
        <v>7.8E-2</v>
      </c>
      <c r="F17" s="327">
        <v>7388.6008999999995</v>
      </c>
      <c r="G17" s="326">
        <v>1433.9337399999999</v>
      </c>
      <c r="H17" s="326" t="s">
        <v>45</v>
      </c>
      <c r="I17" s="326" t="s">
        <v>45</v>
      </c>
      <c r="J17" s="326" t="s">
        <v>45</v>
      </c>
      <c r="K17" s="326" t="s">
        <v>45</v>
      </c>
      <c r="L17" s="326">
        <v>5954.6671599999991</v>
      </c>
      <c r="M17" s="327">
        <f t="shared" si="0"/>
        <v>7388.6008999999995</v>
      </c>
      <c r="N17" s="328">
        <v>0.174869307913462</v>
      </c>
      <c r="O17" s="328">
        <v>0.4790939942834575</v>
      </c>
      <c r="P17" s="328">
        <v>124.0811532327446</v>
      </c>
      <c r="Q17" s="372">
        <v>1.3098968910295905E-3</v>
      </c>
    </row>
    <row r="18" spans="2:21" ht="9" customHeight="1" x14ac:dyDescent="0.25">
      <c r="B18" s="331"/>
      <c r="C18" s="325"/>
      <c r="D18" s="326"/>
      <c r="E18" s="326"/>
      <c r="F18" s="327"/>
      <c r="G18" s="326"/>
      <c r="H18" s="326"/>
      <c r="I18" s="333"/>
      <c r="J18" s="333"/>
      <c r="K18" s="333"/>
      <c r="L18" s="333"/>
      <c r="M18" s="374"/>
      <c r="N18" s="328"/>
      <c r="O18" s="328"/>
      <c r="P18" s="328"/>
      <c r="Q18" s="329"/>
    </row>
    <row r="19" spans="2:21" x14ac:dyDescent="0.25">
      <c r="B19" s="331" t="s">
        <v>65</v>
      </c>
      <c r="C19" s="325">
        <v>2020</v>
      </c>
      <c r="D19" s="326">
        <v>61775.745669999997</v>
      </c>
      <c r="E19" s="326">
        <v>307.41504000000003</v>
      </c>
      <c r="F19" s="327">
        <v>62083.160709999996</v>
      </c>
      <c r="G19" s="326">
        <v>22487.214220000002</v>
      </c>
      <c r="H19" s="326" t="s">
        <v>45</v>
      </c>
      <c r="I19" s="630">
        <v>2375.7567893999994</v>
      </c>
      <c r="J19" s="630"/>
      <c r="K19" s="326" t="s">
        <v>45</v>
      </c>
      <c r="L19" s="326">
        <f>F19-G19-I19</f>
        <v>37220.189700599993</v>
      </c>
      <c r="M19" s="327">
        <f t="shared" ref="M19:M23" si="1">F19</f>
        <v>62083.160709999996</v>
      </c>
      <c r="N19" s="328">
        <v>1.1470936625740409</v>
      </c>
      <c r="O19" s="328">
        <v>3.1427223632165506</v>
      </c>
      <c r="P19" s="328">
        <v>156.01532769421621</v>
      </c>
      <c r="Q19" s="329">
        <v>0.77638007738402737</v>
      </c>
    </row>
    <row r="20" spans="2:21" x14ac:dyDescent="0.25">
      <c r="B20" s="336" t="s">
        <v>66</v>
      </c>
      <c r="C20" s="325">
        <v>2021</v>
      </c>
      <c r="D20" s="326">
        <v>60979.628369999991</v>
      </c>
      <c r="E20" s="326">
        <v>311.50400000000002</v>
      </c>
      <c r="F20" s="327">
        <v>61291.132369999992</v>
      </c>
      <c r="G20" s="326">
        <v>19786.764400000007</v>
      </c>
      <c r="H20" s="326" t="s">
        <v>45</v>
      </c>
      <c r="I20" s="630">
        <v>2490.262078199999</v>
      </c>
      <c r="J20" s="630"/>
      <c r="K20" s="326" t="s">
        <v>45</v>
      </c>
      <c r="L20" s="326">
        <f t="shared" ref="L20:L23" si="2">F20-G20-I20</f>
        <v>39014.105891799984</v>
      </c>
      <c r="M20" s="327">
        <f t="shared" si="1"/>
        <v>61291.132369999992</v>
      </c>
      <c r="N20" s="328">
        <v>1.1976227829940969</v>
      </c>
      <c r="O20" s="328">
        <v>3.2811583095728682</v>
      </c>
      <c r="P20" s="328">
        <v>146.92339951803876</v>
      </c>
      <c r="Q20" s="329">
        <v>0.75053305287086902</v>
      </c>
    </row>
    <row r="21" spans="2:21" x14ac:dyDescent="0.25">
      <c r="B21" s="331"/>
      <c r="C21" s="325">
        <v>2022</v>
      </c>
      <c r="D21" s="326">
        <v>54753.138499999994</v>
      </c>
      <c r="E21" s="326">
        <v>502.0772</v>
      </c>
      <c r="F21" s="327">
        <v>55255.215699999993</v>
      </c>
      <c r="G21" s="326">
        <v>16766.908869999999</v>
      </c>
      <c r="H21" s="326" t="s">
        <v>45</v>
      </c>
      <c r="I21" s="630">
        <v>2309.2984097999997</v>
      </c>
      <c r="J21" s="630"/>
      <c r="K21" s="326" t="s">
        <v>45</v>
      </c>
      <c r="L21" s="326">
        <f t="shared" si="2"/>
        <v>36179.008420199993</v>
      </c>
      <c r="M21" s="327">
        <f t="shared" si="1"/>
        <v>55255.215699999993</v>
      </c>
      <c r="N21" s="328">
        <v>1.1064559842987818</v>
      </c>
      <c r="O21" s="328">
        <v>3.0313862583528266</v>
      </c>
      <c r="P21" s="328">
        <v>142.25915092040958</v>
      </c>
      <c r="Q21" s="329">
        <v>1.3044928222424486</v>
      </c>
    </row>
    <row r="22" spans="2:21" ht="18" x14ac:dyDescent="0.25">
      <c r="B22" s="331"/>
      <c r="C22" s="325">
        <v>2023</v>
      </c>
      <c r="D22" s="326" t="s">
        <v>481</v>
      </c>
      <c r="E22" s="326">
        <v>1057.3675000000001</v>
      </c>
      <c r="F22" s="327">
        <v>55824.023160000012</v>
      </c>
      <c r="G22" s="326">
        <v>14272.06559</v>
      </c>
      <c r="H22" s="326" t="s">
        <v>45</v>
      </c>
      <c r="I22" s="630">
        <v>2493.1</v>
      </c>
      <c r="J22" s="630"/>
      <c r="K22" s="326" t="s">
        <v>45</v>
      </c>
      <c r="L22" s="326">
        <v>39058.840120000001</v>
      </c>
      <c r="M22" s="327">
        <f t="shared" si="1"/>
        <v>55824.023160000012</v>
      </c>
      <c r="N22" s="328">
        <v>1.1694398779646609</v>
      </c>
      <c r="O22" s="328">
        <v>3.203944871136057</v>
      </c>
      <c r="P22" s="328">
        <v>131.80074750367024</v>
      </c>
      <c r="Q22" s="329">
        <v>2.5445210066155246</v>
      </c>
    </row>
    <row r="23" spans="2:21" x14ac:dyDescent="0.25">
      <c r="B23" s="331"/>
      <c r="C23" s="325">
        <v>2024</v>
      </c>
      <c r="D23" s="326">
        <v>46975.459690000003</v>
      </c>
      <c r="E23" s="326">
        <v>930.57169999999996</v>
      </c>
      <c r="F23" s="327">
        <v>47906.031390000004</v>
      </c>
      <c r="G23" s="326">
        <v>14918.583470000001</v>
      </c>
      <c r="H23" s="326" t="s">
        <v>45</v>
      </c>
      <c r="I23" s="630">
        <v>1979.2</v>
      </c>
      <c r="J23" s="630"/>
      <c r="K23" s="326" t="s">
        <v>45</v>
      </c>
      <c r="L23" s="326">
        <f t="shared" si="2"/>
        <v>31008.247920000005</v>
      </c>
      <c r="M23" s="327">
        <f t="shared" si="1"/>
        <v>47906.031390000004</v>
      </c>
      <c r="N23" s="328">
        <v>0.91061053634871292</v>
      </c>
      <c r="O23" s="328">
        <v>2.4948233872567478</v>
      </c>
      <c r="P23" s="328">
        <v>142.40404351353044</v>
      </c>
      <c r="Q23" s="329">
        <v>2.8209872502316324</v>
      </c>
    </row>
    <row r="24" spans="2:21" ht="9" customHeight="1" x14ac:dyDescent="0.25">
      <c r="B24" s="331"/>
      <c r="C24" s="325"/>
      <c r="D24" s="326"/>
      <c r="E24" s="326"/>
      <c r="F24" s="327"/>
      <c r="G24" s="326"/>
      <c r="H24" s="326"/>
      <c r="I24" s="353"/>
      <c r="J24" s="353"/>
      <c r="K24" s="326"/>
      <c r="L24" s="326"/>
      <c r="M24" s="327"/>
      <c r="N24" s="328"/>
      <c r="O24" s="328"/>
      <c r="P24" s="328"/>
      <c r="Q24" s="329"/>
    </row>
    <row r="25" spans="2:21" ht="16.5" customHeight="1" x14ac:dyDescent="0.25">
      <c r="B25" s="354" t="s">
        <v>486</v>
      </c>
      <c r="C25" s="325">
        <v>2020</v>
      </c>
      <c r="D25" s="326">
        <v>8562.6399799999981</v>
      </c>
      <c r="E25" s="326">
        <v>2454.6318799999999</v>
      </c>
      <c r="F25" s="327">
        <v>11017.271859999997</v>
      </c>
      <c r="G25" s="326">
        <v>3886.8306899999998</v>
      </c>
      <c r="H25" s="326" t="s">
        <v>45</v>
      </c>
      <c r="I25" s="326" t="s">
        <v>45</v>
      </c>
      <c r="J25" s="326" t="s">
        <v>45</v>
      </c>
      <c r="K25" s="326" t="s">
        <v>45</v>
      </c>
      <c r="L25" s="326">
        <v>7130.4411699999973</v>
      </c>
      <c r="M25" s="327">
        <f t="shared" ref="M25:M29" si="3">F25</f>
        <v>11017.271859999997</v>
      </c>
      <c r="N25" s="328">
        <v>0.2197539545944919</v>
      </c>
      <c r="O25" s="328">
        <v>0.60206562902600524</v>
      </c>
      <c r="P25" s="328">
        <v>120.08569702567226</v>
      </c>
      <c r="Q25" s="329">
        <v>34.424684552863376</v>
      </c>
    </row>
    <row r="26" spans="2:21" x14ac:dyDescent="0.25">
      <c r="B26" s="330" t="s">
        <v>463</v>
      </c>
      <c r="C26" s="325">
        <v>2021</v>
      </c>
      <c r="D26" s="326">
        <v>11201.036299999998</v>
      </c>
      <c r="E26" s="326">
        <v>2582.0952499999999</v>
      </c>
      <c r="F26" s="327">
        <v>13783.131549999998</v>
      </c>
      <c r="G26" s="326">
        <v>5323.8869000000004</v>
      </c>
      <c r="H26" s="326" t="s">
        <v>45</v>
      </c>
      <c r="I26" s="326" t="s">
        <v>45</v>
      </c>
      <c r="J26" s="326" t="s">
        <v>45</v>
      </c>
      <c r="K26" s="326" t="s">
        <v>45</v>
      </c>
      <c r="L26" s="326">
        <v>8459.2446499999969</v>
      </c>
      <c r="M26" s="327">
        <f t="shared" si="3"/>
        <v>13783.131549999998</v>
      </c>
      <c r="N26" s="328">
        <v>0.25967490188953063</v>
      </c>
      <c r="O26" s="328">
        <v>0.71143808736857705</v>
      </c>
      <c r="P26" s="328">
        <v>132.41177863321406</v>
      </c>
      <c r="Q26" s="329">
        <v>30.523945775702334</v>
      </c>
    </row>
    <row r="27" spans="2:21" x14ac:dyDescent="0.25">
      <c r="B27" s="330"/>
      <c r="C27" s="325">
        <v>2022</v>
      </c>
      <c r="D27" s="326">
        <v>27719.241300000002</v>
      </c>
      <c r="E27" s="326">
        <v>2843.5529999999999</v>
      </c>
      <c r="F27" s="327">
        <v>30562.794300000001</v>
      </c>
      <c r="G27" s="326">
        <v>5300.4788399999998</v>
      </c>
      <c r="H27" s="326" t="s">
        <v>45</v>
      </c>
      <c r="I27" s="326" t="s">
        <v>45</v>
      </c>
      <c r="J27" s="326" t="s">
        <v>45</v>
      </c>
      <c r="K27" s="326" t="s">
        <v>45</v>
      </c>
      <c r="L27" s="326">
        <v>25262.315460000002</v>
      </c>
      <c r="M27" s="327">
        <f t="shared" si="3"/>
        <v>30562.794300000001</v>
      </c>
      <c r="N27" s="328">
        <v>0.7725880385218804</v>
      </c>
      <c r="O27" s="328">
        <v>2.116679557594193</v>
      </c>
      <c r="P27" s="328">
        <v>109.72565576536427</v>
      </c>
      <c r="Q27" s="329">
        <v>11.256105975330891</v>
      </c>
      <c r="U27" s="355"/>
    </row>
    <row r="28" spans="2:21" x14ac:dyDescent="0.25">
      <c r="B28" s="324"/>
      <c r="C28" s="325">
        <v>2023</v>
      </c>
      <c r="D28" s="326">
        <v>36155.946599999996</v>
      </c>
      <c r="E28" s="326">
        <v>2994.51575</v>
      </c>
      <c r="F28" s="327">
        <v>39150.462349999994</v>
      </c>
      <c r="G28" s="326">
        <v>5415.704740000001</v>
      </c>
      <c r="H28" s="326" t="s">
        <v>45</v>
      </c>
      <c r="I28" s="326" t="s">
        <v>45</v>
      </c>
      <c r="J28" s="326" t="s">
        <v>45</v>
      </c>
      <c r="K28" s="326" t="s">
        <v>45</v>
      </c>
      <c r="L28" s="326">
        <v>33734.757609999993</v>
      </c>
      <c r="M28" s="327">
        <f t="shared" si="3"/>
        <v>39150.462349999994</v>
      </c>
      <c r="N28" s="328">
        <v>1.0099682535072958</v>
      </c>
      <c r="O28" s="328">
        <v>2.7670363109788925</v>
      </c>
      <c r="P28" s="328">
        <v>107.17713468699206</v>
      </c>
      <c r="Q28" s="329">
        <v>8.8766481876613099</v>
      </c>
      <c r="S28" s="356"/>
      <c r="U28" s="355"/>
    </row>
    <row r="29" spans="2:21" x14ac:dyDescent="0.25">
      <c r="B29" s="324"/>
      <c r="C29" s="325">
        <v>2024</v>
      </c>
      <c r="D29" s="326">
        <v>26997.761650000004</v>
      </c>
      <c r="E29" s="326">
        <v>4132.9985500000003</v>
      </c>
      <c r="F29" s="327">
        <v>31130.760200000004</v>
      </c>
      <c r="G29" s="326">
        <v>4901.0189</v>
      </c>
      <c r="H29" s="326" t="s">
        <v>45</v>
      </c>
      <c r="I29" s="326" t="s">
        <v>45</v>
      </c>
      <c r="J29" s="326" t="s">
        <v>45</v>
      </c>
      <c r="K29" s="326" t="s">
        <v>45</v>
      </c>
      <c r="L29" s="326">
        <v>26229.741300000005</v>
      </c>
      <c r="M29" s="327">
        <f t="shared" si="3"/>
        <v>31130.760200000004</v>
      </c>
      <c r="N29" s="328">
        <v>0.77028263455117318</v>
      </c>
      <c r="O29" s="328">
        <v>2.1103633823319812</v>
      </c>
      <c r="P29" s="328">
        <v>102.92805156259774</v>
      </c>
      <c r="Q29" s="329">
        <v>15.756916939169352</v>
      </c>
      <c r="S29" s="356"/>
      <c r="U29" s="355"/>
    </row>
    <row r="30" spans="2:21" ht="9" customHeight="1" x14ac:dyDescent="0.25">
      <c r="B30" s="324"/>
      <c r="C30" s="325"/>
      <c r="D30" s="326"/>
      <c r="E30" s="326"/>
      <c r="F30" s="327"/>
      <c r="G30" s="326"/>
      <c r="H30" s="326"/>
      <c r="I30" s="353"/>
      <c r="J30" s="353"/>
      <c r="K30" s="326"/>
      <c r="L30" s="326"/>
      <c r="M30" s="327"/>
      <c r="N30" s="328"/>
      <c r="O30" s="328"/>
      <c r="P30" s="328"/>
      <c r="Q30" s="329"/>
      <c r="S30" s="356"/>
      <c r="U30" s="355"/>
    </row>
    <row r="31" spans="2:21" x14ac:dyDescent="0.25">
      <c r="B31" s="354" t="s">
        <v>288</v>
      </c>
      <c r="C31" s="325">
        <v>2020</v>
      </c>
      <c r="D31" s="326">
        <v>60093.529450000009</v>
      </c>
      <c r="E31" s="326">
        <v>227.38800000000001</v>
      </c>
      <c r="F31" s="327">
        <v>60320.917450000008</v>
      </c>
      <c r="G31" s="326">
        <v>5649.8235499999992</v>
      </c>
      <c r="H31" s="326" t="s">
        <v>45</v>
      </c>
      <c r="I31" s="630">
        <v>3280.2656340000003</v>
      </c>
      <c r="J31" s="630"/>
      <c r="K31" s="326" t="s">
        <v>45</v>
      </c>
      <c r="L31" s="326">
        <v>51390.828266000004</v>
      </c>
      <c r="M31" s="327">
        <f t="shared" ref="M31:M35" si="4">F31</f>
        <v>60320.917450000008</v>
      </c>
      <c r="N31" s="328">
        <v>1.5838203376327555</v>
      </c>
      <c r="O31" s="328">
        <v>4.3392338017335765</v>
      </c>
      <c r="P31" s="328">
        <v>109.91828617864915</v>
      </c>
      <c r="Q31" s="329">
        <v>0.41591997485164639</v>
      </c>
      <c r="S31" s="356"/>
    </row>
    <row r="32" spans="2:21" x14ac:dyDescent="0.25">
      <c r="B32" s="354" t="s">
        <v>289</v>
      </c>
      <c r="C32" s="325">
        <v>2021</v>
      </c>
      <c r="D32" s="326">
        <v>66532.807740000004</v>
      </c>
      <c r="E32" s="326">
        <v>768.46699999999998</v>
      </c>
      <c r="F32" s="327">
        <v>67301.274740000008</v>
      </c>
      <c r="G32" s="326">
        <v>7260.2939500000011</v>
      </c>
      <c r="H32" s="326" t="s">
        <v>45</v>
      </c>
      <c r="I32" s="630">
        <v>3602.4588474000002</v>
      </c>
      <c r="J32" s="630"/>
      <c r="K32" s="326" t="s">
        <v>45</v>
      </c>
      <c r="L32" s="326">
        <v>56438.521942600011</v>
      </c>
      <c r="M32" s="327">
        <f t="shared" si="4"/>
        <v>67301.274740000008</v>
      </c>
      <c r="N32" s="328">
        <v>1.7325031080919011</v>
      </c>
      <c r="O32" s="328">
        <v>4.7465838577860309</v>
      </c>
      <c r="P32" s="328">
        <v>110.81232662188827</v>
      </c>
      <c r="Q32" s="329">
        <v>1.2799041419523085</v>
      </c>
      <c r="S32" s="356"/>
    </row>
    <row r="33" spans="2:19" x14ac:dyDescent="0.25">
      <c r="B33" s="330" t="s">
        <v>60</v>
      </c>
      <c r="C33" s="325">
        <v>2022</v>
      </c>
      <c r="D33" s="326">
        <v>60223.249840000004</v>
      </c>
      <c r="E33" s="326">
        <v>73.046000000000006</v>
      </c>
      <c r="F33" s="327">
        <v>60296.295840000006</v>
      </c>
      <c r="G33" s="326">
        <v>7576.6136100000003</v>
      </c>
      <c r="H33" s="326" t="s">
        <v>45</v>
      </c>
      <c r="I33" s="630">
        <v>3163.1809338000003</v>
      </c>
      <c r="J33" s="630"/>
      <c r="K33" s="326" t="s">
        <v>45</v>
      </c>
      <c r="L33" s="326">
        <v>49556.501296200004</v>
      </c>
      <c r="M33" s="327">
        <f t="shared" si="4"/>
        <v>60296.295840000006</v>
      </c>
      <c r="N33" s="328">
        <v>1.5155773973472466</v>
      </c>
      <c r="O33" s="328">
        <v>4.1522668420472515</v>
      </c>
      <c r="P33" s="328">
        <v>114.23295303121176</v>
      </c>
      <c r="Q33" s="329">
        <v>0.13855546336816377</v>
      </c>
      <c r="S33" s="356"/>
    </row>
    <row r="34" spans="2:19" ht="18" x14ac:dyDescent="0.25">
      <c r="B34" s="324"/>
      <c r="C34" s="325">
        <v>2023</v>
      </c>
      <c r="D34" s="326" t="s">
        <v>482</v>
      </c>
      <c r="E34" s="326">
        <v>924.81550000000004</v>
      </c>
      <c r="F34" s="327">
        <v>61141.414364799995</v>
      </c>
      <c r="G34" s="326">
        <v>6087.6141999999982</v>
      </c>
      <c r="H34" s="326" t="s">
        <v>45</v>
      </c>
      <c r="I34" s="630">
        <v>3303.2</v>
      </c>
      <c r="J34" s="630"/>
      <c r="K34" s="326" t="s">
        <v>45</v>
      </c>
      <c r="L34" s="326">
        <v>51750.572154911999</v>
      </c>
      <c r="M34" s="327">
        <f t="shared" si="4"/>
        <v>61141.414364799995</v>
      </c>
      <c r="N34" s="328">
        <v>1.5493348309046817</v>
      </c>
      <c r="O34" s="328">
        <v>4.2481647207522322</v>
      </c>
      <c r="P34" s="328">
        <v>109.37020218421142</v>
      </c>
      <c r="Q34" s="329">
        <v>1.6784904315739808</v>
      </c>
    </row>
    <row r="35" spans="2:19" x14ac:dyDescent="0.25">
      <c r="B35" s="324"/>
      <c r="C35" s="325">
        <v>2024</v>
      </c>
      <c r="D35" s="326">
        <v>64050.557580000001</v>
      </c>
      <c r="E35" s="326">
        <v>347.79700000000003</v>
      </c>
      <c r="F35" s="327">
        <v>64398.354579999992</v>
      </c>
      <c r="G35" s="326">
        <v>6226.1580700000013</v>
      </c>
      <c r="H35" s="326" t="s">
        <v>45</v>
      </c>
      <c r="I35" s="630">
        <v>3490.3</v>
      </c>
      <c r="J35" s="630"/>
      <c r="K35" s="326" t="s">
        <v>45</v>
      </c>
      <c r="L35" s="326">
        <v>54681.864719399993</v>
      </c>
      <c r="M35" s="327">
        <f t="shared" si="4"/>
        <v>64398.354579999992</v>
      </c>
      <c r="N35" s="328">
        <v>1.6055088308606555</v>
      </c>
      <c r="O35" s="328">
        <v>4.3986543311250834</v>
      </c>
      <c r="P35" s="328">
        <v>110.10510419524813</v>
      </c>
      <c r="Q35" s="329">
        <v>0.59787496581844313</v>
      </c>
    </row>
    <row r="36" spans="2:19" ht="9" customHeight="1" x14ac:dyDescent="0.25">
      <c r="B36" s="324"/>
      <c r="C36" s="325"/>
      <c r="D36" s="326"/>
      <c r="E36" s="326"/>
      <c r="F36" s="327"/>
      <c r="G36" s="326"/>
      <c r="H36" s="326"/>
      <c r="I36" s="353"/>
      <c r="J36" s="353"/>
      <c r="K36" s="326"/>
      <c r="L36" s="326"/>
      <c r="M36" s="327"/>
      <c r="N36" s="328"/>
      <c r="O36" s="328"/>
      <c r="P36" s="328"/>
      <c r="Q36" s="329"/>
    </row>
    <row r="37" spans="2:19" x14ac:dyDescent="0.25">
      <c r="B37" s="331" t="s">
        <v>52</v>
      </c>
      <c r="C37" s="325">
        <v>2020</v>
      </c>
      <c r="D37" s="326">
        <v>390635.44030999998</v>
      </c>
      <c r="E37" s="326">
        <v>4901.9319999999998</v>
      </c>
      <c r="F37" s="327">
        <v>395537.37230999995</v>
      </c>
      <c r="G37" s="326">
        <v>24098.887999999999</v>
      </c>
      <c r="H37" s="326" t="s">
        <v>45</v>
      </c>
      <c r="I37" s="326" t="s">
        <v>45</v>
      </c>
      <c r="J37" s="326">
        <v>11143.1545293</v>
      </c>
      <c r="K37" s="326" t="s">
        <v>45</v>
      </c>
      <c r="L37" s="326">
        <v>360295.32978069998</v>
      </c>
      <c r="M37" s="327">
        <f t="shared" ref="M37:M41" si="5">F37</f>
        <v>395537.37230999995</v>
      </c>
      <c r="N37" s="328">
        <v>11.103986647327666</v>
      </c>
      <c r="O37" s="328">
        <v>30.421881225555246</v>
      </c>
      <c r="P37" s="328">
        <v>105.1682732971682</v>
      </c>
      <c r="Q37" s="329">
        <v>1.3197157018088845</v>
      </c>
    </row>
    <row r="38" spans="2:19" x14ac:dyDescent="0.25">
      <c r="B38" s="331"/>
      <c r="C38" s="325">
        <v>2021</v>
      </c>
      <c r="D38" s="326">
        <v>448271.50598000007</v>
      </c>
      <c r="E38" s="326">
        <v>6727.6890000000003</v>
      </c>
      <c r="F38" s="327">
        <v>454999.19498000009</v>
      </c>
      <c r="G38" s="326">
        <v>42765.699599999993</v>
      </c>
      <c r="H38" s="326" t="s">
        <v>45</v>
      </c>
      <c r="I38" s="326" t="s">
        <v>45</v>
      </c>
      <c r="J38" s="326">
        <v>12367.004861400002</v>
      </c>
      <c r="K38" s="326" t="s">
        <v>45</v>
      </c>
      <c r="L38" s="326">
        <v>399866.4905186001</v>
      </c>
      <c r="M38" s="327">
        <f t="shared" si="5"/>
        <v>454999.19498000009</v>
      </c>
      <c r="N38" s="328">
        <v>12.274771092514561</v>
      </c>
      <c r="O38" s="328">
        <v>33.629509842505641</v>
      </c>
      <c r="P38" s="328">
        <v>108.74213546543079</v>
      </c>
      <c r="Q38" s="329">
        <v>1.6320093042896389</v>
      </c>
    </row>
    <row r="39" spans="2:19" x14ac:dyDescent="0.25">
      <c r="B39" s="331"/>
      <c r="C39" s="325">
        <v>2022</v>
      </c>
      <c r="D39" s="326">
        <v>455457.70733999996</v>
      </c>
      <c r="E39" s="326">
        <v>6801.9629999999997</v>
      </c>
      <c r="F39" s="327">
        <v>462259.67033999995</v>
      </c>
      <c r="G39" s="326">
        <v>43864.50836</v>
      </c>
      <c r="H39" s="326" t="s">
        <v>45</v>
      </c>
      <c r="I39" s="326" t="s">
        <v>45</v>
      </c>
      <c r="J39" s="326">
        <v>12551.8548594</v>
      </c>
      <c r="K39" s="326" t="s">
        <v>45</v>
      </c>
      <c r="L39" s="326">
        <v>405843.30712059996</v>
      </c>
      <c r="M39" s="327">
        <f t="shared" si="5"/>
        <v>462259.67033999995</v>
      </c>
      <c r="N39" s="328">
        <v>12.411831486251494</v>
      </c>
      <c r="O39" s="328">
        <v>34.005017770552037</v>
      </c>
      <c r="P39" s="328">
        <v>108.85826336628904</v>
      </c>
      <c r="Q39" s="329">
        <v>1.6257269725134023</v>
      </c>
    </row>
    <row r="40" spans="2:19" ht="18" x14ac:dyDescent="0.25">
      <c r="B40" s="331"/>
      <c r="C40" s="325">
        <v>2023</v>
      </c>
      <c r="D40" s="326">
        <v>592052.6</v>
      </c>
      <c r="E40" s="326">
        <v>18928.227300000002</v>
      </c>
      <c r="F40" s="327">
        <v>610980.7927713627</v>
      </c>
      <c r="G40" s="326" t="s">
        <v>483</v>
      </c>
      <c r="H40" s="326" t="s">
        <v>45</v>
      </c>
      <c r="I40" s="326" t="s">
        <v>45</v>
      </c>
      <c r="J40" s="326">
        <v>17080.434535540884</v>
      </c>
      <c r="K40" s="326" t="s">
        <v>45</v>
      </c>
      <c r="L40" s="326">
        <v>552267.38331582188</v>
      </c>
      <c r="M40" s="327">
        <f t="shared" si="5"/>
        <v>610980.7927713627</v>
      </c>
      <c r="N40" s="328">
        <v>16.534060539127289</v>
      </c>
      <c r="O40" s="328">
        <v>45.343781194584281</v>
      </c>
      <c r="P40" s="328">
        <v>103.98785187333894</v>
      </c>
      <c r="Q40" s="329">
        <v>3.3212472528339019</v>
      </c>
    </row>
    <row r="41" spans="2:19" x14ac:dyDescent="0.25">
      <c r="B41" s="331"/>
      <c r="C41" s="325">
        <v>2024</v>
      </c>
      <c r="D41" s="326">
        <v>568806.83571000001</v>
      </c>
      <c r="E41" s="326">
        <v>10563.33965</v>
      </c>
      <c r="F41" s="327">
        <v>579370.17535999999</v>
      </c>
      <c r="G41" s="326">
        <v>30809.786031800006</v>
      </c>
      <c r="H41" s="326" t="s">
        <v>45</v>
      </c>
      <c r="I41" s="326" t="s">
        <v>45</v>
      </c>
      <c r="J41" s="326">
        <v>16456.811679846003</v>
      </c>
      <c r="K41" s="326" t="s">
        <v>45</v>
      </c>
      <c r="L41" s="326">
        <v>532103.577648354</v>
      </c>
      <c r="M41" s="327">
        <f t="shared" si="5"/>
        <v>579370.17535999999</v>
      </c>
      <c r="N41" s="328">
        <v>15.623040604610068</v>
      </c>
      <c r="O41" s="328">
        <v>42.802850971534433</v>
      </c>
      <c r="P41" s="328">
        <v>103.69083272793264</v>
      </c>
      <c r="Q41" s="329">
        <v>1.9256475413648622</v>
      </c>
    </row>
    <row r="42" spans="2:19" ht="9" customHeight="1" x14ac:dyDescent="0.25">
      <c r="B42" s="331"/>
      <c r="C42" s="325"/>
      <c r="D42" s="326"/>
      <c r="E42" s="326"/>
      <c r="F42" s="327"/>
      <c r="G42" s="326"/>
      <c r="H42" s="326"/>
      <c r="I42" s="326"/>
      <c r="J42" s="326"/>
      <c r="K42" s="326"/>
      <c r="L42" s="326"/>
      <c r="M42" s="327"/>
      <c r="N42" s="328"/>
      <c r="O42" s="328"/>
      <c r="P42" s="328"/>
      <c r="Q42" s="329"/>
    </row>
    <row r="43" spans="2:19" x14ac:dyDescent="0.25">
      <c r="B43" s="331" t="s">
        <v>334</v>
      </c>
      <c r="C43" s="325">
        <v>2020</v>
      </c>
      <c r="D43" s="326" t="s">
        <v>45</v>
      </c>
      <c r="E43" s="326">
        <v>105736.51047999998</v>
      </c>
      <c r="F43" s="327">
        <v>105736.51047999998</v>
      </c>
      <c r="G43" s="326" t="s">
        <v>45</v>
      </c>
      <c r="H43" s="326" t="s">
        <v>45</v>
      </c>
      <c r="I43" s="326" t="s">
        <v>45</v>
      </c>
      <c r="J43" s="326" t="s">
        <v>45</v>
      </c>
      <c r="K43" s="326" t="s">
        <v>45</v>
      </c>
      <c r="L43" s="326">
        <v>105736.51047999998</v>
      </c>
      <c r="M43" s="327">
        <f t="shared" ref="M43:M47" si="6">F43</f>
        <v>105736.51047999998</v>
      </c>
      <c r="N43" s="328">
        <v>3.3</v>
      </c>
      <c r="O43" s="328">
        <v>8.9</v>
      </c>
      <c r="P43" s="329" t="s">
        <v>45</v>
      </c>
      <c r="Q43" s="329">
        <v>100</v>
      </c>
    </row>
    <row r="44" spans="2:19" x14ac:dyDescent="0.25">
      <c r="B44" s="336" t="s">
        <v>335</v>
      </c>
      <c r="C44" s="325">
        <v>2021</v>
      </c>
      <c r="D44" s="326" t="s">
        <v>45</v>
      </c>
      <c r="E44" s="326">
        <v>105634.96672</v>
      </c>
      <c r="F44" s="327">
        <v>105634.96672</v>
      </c>
      <c r="G44" s="326" t="s">
        <v>45</v>
      </c>
      <c r="H44" s="326" t="s">
        <v>45</v>
      </c>
      <c r="I44" s="326" t="s">
        <v>45</v>
      </c>
      <c r="J44" s="326" t="s">
        <v>45</v>
      </c>
      <c r="K44" s="326" t="s">
        <v>45</v>
      </c>
      <c r="L44" s="326">
        <v>105634.96672</v>
      </c>
      <c r="M44" s="327">
        <f t="shared" si="6"/>
        <v>105634.96672</v>
      </c>
      <c r="N44" s="328">
        <v>3.1917176133843852</v>
      </c>
      <c r="O44" s="328">
        <v>8.9</v>
      </c>
      <c r="P44" s="329" t="s">
        <v>45</v>
      </c>
      <c r="Q44" s="329">
        <v>100</v>
      </c>
    </row>
    <row r="45" spans="2:19" x14ac:dyDescent="0.25">
      <c r="B45" s="331"/>
      <c r="C45" s="325">
        <v>2022</v>
      </c>
      <c r="D45" s="326" t="s">
        <v>45</v>
      </c>
      <c r="E45" s="326">
        <v>103889.259064</v>
      </c>
      <c r="F45" s="327">
        <v>103889.259064</v>
      </c>
      <c r="G45" s="326" t="s">
        <v>45</v>
      </c>
      <c r="H45" s="326" t="s">
        <v>45</v>
      </c>
      <c r="I45" s="326" t="s">
        <v>45</v>
      </c>
      <c r="J45" s="326" t="s">
        <v>45</v>
      </c>
      <c r="K45" s="326" t="s">
        <v>45</v>
      </c>
      <c r="L45" s="326">
        <v>103889.259064</v>
      </c>
      <c r="M45" s="327">
        <f t="shared" si="6"/>
        <v>103889.259064</v>
      </c>
      <c r="N45" s="328">
        <v>3.2</v>
      </c>
      <c r="O45" s="328">
        <v>8.6999999999999993</v>
      </c>
      <c r="P45" s="329" t="s">
        <v>45</v>
      </c>
      <c r="Q45" s="329">
        <v>100</v>
      </c>
    </row>
    <row r="46" spans="2:19" x14ac:dyDescent="0.25">
      <c r="B46" s="331"/>
      <c r="C46" s="325">
        <v>2023</v>
      </c>
      <c r="D46" s="326" t="s">
        <v>45</v>
      </c>
      <c r="E46" s="326">
        <v>101362.8413916</v>
      </c>
      <c r="F46" s="327">
        <v>101362.8413916</v>
      </c>
      <c r="G46" s="326" t="s">
        <v>45</v>
      </c>
      <c r="H46" s="326" t="s">
        <v>45</v>
      </c>
      <c r="I46" s="326" t="s">
        <v>45</v>
      </c>
      <c r="J46" s="326" t="s">
        <v>45</v>
      </c>
      <c r="K46" s="326" t="s">
        <v>45</v>
      </c>
      <c r="L46" s="326">
        <v>101362.8413916</v>
      </c>
      <c r="M46" s="327">
        <f t="shared" si="6"/>
        <v>101362.8413916</v>
      </c>
      <c r="N46" s="328">
        <v>3</v>
      </c>
      <c r="O46" s="328">
        <v>8.3000000000000007</v>
      </c>
      <c r="P46" s="329" t="s">
        <v>45</v>
      </c>
      <c r="Q46" s="329">
        <v>100</v>
      </c>
    </row>
    <row r="47" spans="2:19" x14ac:dyDescent="0.25">
      <c r="B47" s="331"/>
      <c r="C47" s="325">
        <v>2024</v>
      </c>
      <c r="D47" s="326" t="s">
        <v>45</v>
      </c>
      <c r="E47" s="326">
        <v>100419.26560100001</v>
      </c>
      <c r="F47" s="327">
        <v>100419.26560100001</v>
      </c>
      <c r="G47" s="326" t="s">
        <v>45</v>
      </c>
      <c r="H47" s="326" t="s">
        <v>45</v>
      </c>
      <c r="I47" s="326" t="s">
        <v>45</v>
      </c>
      <c r="J47" s="326" t="s">
        <v>45</v>
      </c>
      <c r="K47" s="326" t="s">
        <v>45</v>
      </c>
      <c r="L47" s="326">
        <v>100419.26560100001</v>
      </c>
      <c r="M47" s="327">
        <f t="shared" si="6"/>
        <v>100419.26560100001</v>
      </c>
      <c r="N47" s="328">
        <v>3</v>
      </c>
      <c r="O47" s="328">
        <v>8.1999999999999993</v>
      </c>
      <c r="P47" s="329" t="s">
        <v>45</v>
      </c>
      <c r="Q47" s="329">
        <v>100</v>
      </c>
      <c r="S47" s="149"/>
    </row>
    <row r="48" spans="2:19" ht="9" customHeight="1" thickBot="1" x14ac:dyDescent="0.3">
      <c r="B48" s="375"/>
      <c r="C48" s="376"/>
      <c r="D48" s="377"/>
      <c r="E48" s="377"/>
      <c r="F48" s="378"/>
      <c r="G48" s="377"/>
      <c r="H48" s="377"/>
      <c r="I48" s="377"/>
      <c r="J48" s="377"/>
      <c r="K48" s="377"/>
      <c r="L48" s="377"/>
      <c r="M48" s="378"/>
      <c r="N48" s="379"/>
      <c r="O48" s="379"/>
      <c r="P48" s="379"/>
      <c r="Q48" s="380"/>
    </row>
    <row r="49" spans="2:17" s="350" customFormat="1" ht="9" customHeight="1" x14ac:dyDescent="0.25">
      <c r="B49" s="168"/>
      <c r="D49" s="381"/>
      <c r="E49" s="381"/>
      <c r="F49" s="382"/>
      <c r="G49" s="381"/>
      <c r="H49" s="381"/>
      <c r="I49" s="381"/>
      <c r="J49" s="381"/>
      <c r="K49" s="381"/>
      <c r="L49" s="381"/>
      <c r="M49" s="382"/>
      <c r="N49" s="383"/>
      <c r="O49" s="383"/>
      <c r="P49" s="383"/>
      <c r="Q49" s="384"/>
    </row>
    <row r="50" spans="2:17" s="350" customFormat="1" ht="9" customHeight="1" x14ac:dyDescent="0.25">
      <c r="B50" s="168"/>
      <c r="D50" s="381"/>
      <c r="E50" s="381"/>
      <c r="F50" s="382"/>
      <c r="G50" s="381"/>
      <c r="H50" s="381"/>
      <c r="I50" s="381"/>
      <c r="J50" s="381"/>
      <c r="K50" s="381"/>
      <c r="L50" s="381"/>
      <c r="M50" s="382"/>
      <c r="N50" s="383"/>
      <c r="O50" s="383"/>
      <c r="P50" s="383"/>
      <c r="Q50" s="384"/>
    </row>
    <row r="51" spans="2:17" x14ac:dyDescent="0.25">
      <c r="B51" s="126" t="s">
        <v>452</v>
      </c>
    </row>
    <row r="52" spans="2:17" x14ac:dyDescent="0.25">
      <c r="B52" s="343" t="s">
        <v>453</v>
      </c>
    </row>
    <row r="53" spans="2:17" ht="17.25" thickBot="1" x14ac:dyDescent="0.3"/>
    <row r="54" spans="2:17" ht="30" customHeight="1" x14ac:dyDescent="0.2">
      <c r="B54" s="627" t="s">
        <v>44</v>
      </c>
      <c r="C54" s="357"/>
      <c r="D54" s="625" t="s">
        <v>19</v>
      </c>
      <c r="E54" s="625"/>
      <c r="F54" s="625"/>
      <c r="G54" s="625" t="s">
        <v>20</v>
      </c>
      <c r="H54" s="625"/>
      <c r="I54" s="625"/>
      <c r="J54" s="625"/>
      <c r="K54" s="625"/>
      <c r="L54" s="625"/>
      <c r="M54" s="625"/>
      <c r="N54" s="625" t="s">
        <v>24</v>
      </c>
      <c r="O54" s="625"/>
      <c r="P54" s="623" t="s">
        <v>30</v>
      </c>
      <c r="Q54" s="623" t="s">
        <v>32</v>
      </c>
    </row>
    <row r="55" spans="2:17" ht="30" customHeight="1" thickBot="1" x14ac:dyDescent="0.3">
      <c r="B55" s="628"/>
      <c r="C55" s="325"/>
      <c r="D55" s="626" t="s">
        <v>18</v>
      </c>
      <c r="E55" s="626"/>
      <c r="F55" s="626"/>
      <c r="G55" s="626" t="s">
        <v>21</v>
      </c>
      <c r="H55" s="626"/>
      <c r="I55" s="626"/>
      <c r="J55" s="626"/>
      <c r="K55" s="626"/>
      <c r="L55" s="626"/>
      <c r="M55" s="626"/>
      <c r="N55" s="626" t="s">
        <v>25</v>
      </c>
      <c r="O55" s="626"/>
      <c r="P55" s="624"/>
      <c r="Q55" s="624"/>
    </row>
    <row r="56" spans="2:17" ht="30" customHeight="1" x14ac:dyDescent="0.25">
      <c r="B56" s="628"/>
      <c r="C56" s="325" t="s">
        <v>42</v>
      </c>
      <c r="D56" s="358" t="s">
        <v>0</v>
      </c>
      <c r="E56" s="358" t="s">
        <v>2</v>
      </c>
      <c r="F56" s="472" t="s">
        <v>16</v>
      </c>
      <c r="G56" s="358" t="s">
        <v>4</v>
      </c>
      <c r="H56" s="358" t="s">
        <v>6</v>
      </c>
      <c r="I56" s="358" t="s">
        <v>8</v>
      </c>
      <c r="J56" s="358" t="s">
        <v>10</v>
      </c>
      <c r="K56" s="358" t="s">
        <v>12</v>
      </c>
      <c r="L56" s="358" t="s">
        <v>14</v>
      </c>
      <c r="M56" s="472" t="s">
        <v>22</v>
      </c>
      <c r="N56" s="358" t="s">
        <v>26</v>
      </c>
      <c r="O56" s="358" t="s">
        <v>28</v>
      </c>
      <c r="P56" s="622" t="s">
        <v>31</v>
      </c>
      <c r="Q56" s="622" t="s">
        <v>33</v>
      </c>
    </row>
    <row r="57" spans="2:17" ht="30" customHeight="1" x14ac:dyDescent="0.25">
      <c r="B57" s="628"/>
      <c r="C57" s="359" t="s">
        <v>43</v>
      </c>
      <c r="D57" s="360" t="s">
        <v>1</v>
      </c>
      <c r="E57" s="360" t="s">
        <v>3</v>
      </c>
      <c r="F57" s="474" t="s">
        <v>17</v>
      </c>
      <c r="G57" s="360" t="s">
        <v>5</v>
      </c>
      <c r="H57" s="360" t="s">
        <v>7</v>
      </c>
      <c r="I57" s="360" t="s">
        <v>9</v>
      </c>
      <c r="J57" s="360" t="s">
        <v>11</v>
      </c>
      <c r="K57" s="360" t="s">
        <v>13</v>
      </c>
      <c r="L57" s="360" t="s">
        <v>15</v>
      </c>
      <c r="M57" s="474" t="s">
        <v>23</v>
      </c>
      <c r="N57" s="360" t="s">
        <v>27</v>
      </c>
      <c r="O57" s="360" t="s">
        <v>29</v>
      </c>
      <c r="P57" s="622"/>
      <c r="Q57" s="622"/>
    </row>
    <row r="58" spans="2:17" ht="7.5" customHeight="1" x14ac:dyDescent="0.25">
      <c r="B58" s="628"/>
      <c r="C58" s="361"/>
      <c r="D58" s="362"/>
      <c r="E58" s="362"/>
      <c r="F58" s="363"/>
      <c r="G58" s="362"/>
      <c r="H58" s="362"/>
      <c r="I58" s="362"/>
      <c r="J58" s="362"/>
      <c r="K58" s="362"/>
      <c r="L58" s="362"/>
      <c r="M58" s="363"/>
      <c r="N58" s="362"/>
      <c r="O58" s="362"/>
      <c r="P58" s="363"/>
      <c r="Q58" s="363"/>
    </row>
    <row r="59" spans="2:17" s="143" customFormat="1" ht="13.5" x14ac:dyDescent="0.25">
      <c r="B59" s="628"/>
      <c r="C59" s="364"/>
      <c r="D59" s="365" t="s">
        <v>35</v>
      </c>
      <c r="E59" s="365" t="s">
        <v>35</v>
      </c>
      <c r="F59" s="366" t="s">
        <v>35</v>
      </c>
      <c r="G59" s="365" t="s">
        <v>35</v>
      </c>
      <c r="H59" s="365" t="s">
        <v>35</v>
      </c>
      <c r="I59" s="365" t="s">
        <v>35</v>
      </c>
      <c r="J59" s="365" t="s">
        <v>35</v>
      </c>
      <c r="K59" s="365" t="s">
        <v>35</v>
      </c>
      <c r="L59" s="365" t="s">
        <v>35</v>
      </c>
      <c r="M59" s="366" t="s">
        <v>35</v>
      </c>
      <c r="N59" s="364" t="s">
        <v>34</v>
      </c>
      <c r="O59" s="364" t="s">
        <v>291</v>
      </c>
      <c r="P59" s="364" t="s">
        <v>40</v>
      </c>
      <c r="Q59" s="364" t="s">
        <v>40</v>
      </c>
    </row>
    <row r="60" spans="2:17" s="143" customFormat="1" ht="14.25" thickBot="1" x14ac:dyDescent="0.3">
      <c r="B60" s="629"/>
      <c r="C60" s="367"/>
      <c r="D60" s="368" t="s">
        <v>36</v>
      </c>
      <c r="E60" s="368" t="s">
        <v>36</v>
      </c>
      <c r="F60" s="369" t="s">
        <v>36</v>
      </c>
      <c r="G60" s="368" t="s">
        <v>36</v>
      </c>
      <c r="H60" s="368" t="s">
        <v>36</v>
      </c>
      <c r="I60" s="368" t="s">
        <v>36</v>
      </c>
      <c r="J60" s="368" t="s">
        <v>36</v>
      </c>
      <c r="K60" s="368" t="s">
        <v>36</v>
      </c>
      <c r="L60" s="368" t="s">
        <v>36</v>
      </c>
      <c r="M60" s="369" t="s">
        <v>36</v>
      </c>
      <c r="N60" s="368" t="s">
        <v>37</v>
      </c>
      <c r="O60" s="368" t="s">
        <v>39</v>
      </c>
      <c r="P60" s="368" t="s">
        <v>41</v>
      </c>
      <c r="Q60" s="368" t="s">
        <v>41</v>
      </c>
    </row>
    <row r="61" spans="2:17" ht="9" customHeight="1" x14ac:dyDescent="0.25">
      <c r="B61" s="331"/>
      <c r="C61" s="332"/>
      <c r="D61" s="333"/>
      <c r="E61" s="333"/>
      <c r="F61" s="374"/>
      <c r="G61" s="333"/>
      <c r="H61" s="333"/>
      <c r="I61" s="333"/>
      <c r="J61" s="333"/>
      <c r="K61" s="333"/>
      <c r="L61" s="333"/>
      <c r="M61" s="374"/>
      <c r="N61" s="333"/>
      <c r="O61" s="333"/>
      <c r="P61" s="333"/>
      <c r="Q61" s="333"/>
    </row>
    <row r="62" spans="2:17" x14ac:dyDescent="0.25">
      <c r="B62" s="331" t="s">
        <v>63</v>
      </c>
      <c r="C62" s="325">
        <v>2020</v>
      </c>
      <c r="D62" s="326">
        <v>68207.367109999992</v>
      </c>
      <c r="E62" s="326">
        <v>3287.8950999999997</v>
      </c>
      <c r="F62" s="327">
        <v>71495.262209999986</v>
      </c>
      <c r="G62" s="326">
        <v>6882.5685800000001</v>
      </c>
      <c r="H62" s="326" t="s">
        <v>45</v>
      </c>
      <c r="I62" s="326" t="s">
        <v>45</v>
      </c>
      <c r="J62" s="326" t="s">
        <v>45</v>
      </c>
      <c r="K62" s="326">
        <v>8152.2376798372916</v>
      </c>
      <c r="L62" s="326">
        <v>56460.455950162694</v>
      </c>
      <c r="M62" s="327">
        <f t="shared" ref="M62:M66" si="7">F62</f>
        <v>71495.262209999986</v>
      </c>
      <c r="N62" s="328">
        <v>1.7400618247098401</v>
      </c>
      <c r="O62" s="328">
        <v>4.7672926704379179</v>
      </c>
      <c r="P62" s="328">
        <v>105.56341684280281</v>
      </c>
      <c r="Q62" s="329">
        <v>5.0886210050735512</v>
      </c>
    </row>
    <row r="63" spans="2:17" x14ac:dyDescent="0.25">
      <c r="B63" s="336" t="s">
        <v>64</v>
      </c>
      <c r="C63" s="325">
        <v>2021</v>
      </c>
      <c r="D63" s="326">
        <v>74735.00354000002</v>
      </c>
      <c r="E63" s="326">
        <v>3782.7383799999998</v>
      </c>
      <c r="F63" s="327">
        <v>78517.741920000015</v>
      </c>
      <c r="G63" s="326">
        <v>8187.5765300000003</v>
      </c>
      <c r="H63" s="326" t="s">
        <v>45</v>
      </c>
      <c r="I63" s="326" t="s">
        <v>45</v>
      </c>
      <c r="J63" s="326" t="s">
        <v>45</v>
      </c>
      <c r="K63" s="326">
        <v>8873.6158811886817</v>
      </c>
      <c r="L63" s="326">
        <v>61456.549508811324</v>
      </c>
      <c r="M63" s="327">
        <f t="shared" si="7"/>
        <v>78517.741920000015</v>
      </c>
      <c r="N63" s="328">
        <v>1.8865423716253047</v>
      </c>
      <c r="O63" s="328">
        <v>5.1686092373296022</v>
      </c>
      <c r="P63" s="328">
        <v>106.26308515780387</v>
      </c>
      <c r="Q63" s="329">
        <v>5.3785432737484413</v>
      </c>
    </row>
    <row r="64" spans="2:17" x14ac:dyDescent="0.25">
      <c r="B64" s="331"/>
      <c r="C64" s="325">
        <v>2022</v>
      </c>
      <c r="D64" s="326">
        <v>63154.734970000005</v>
      </c>
      <c r="E64" s="326">
        <v>2722.0997000000002</v>
      </c>
      <c r="F64" s="327">
        <v>65876.834670000011</v>
      </c>
      <c r="G64" s="326">
        <v>7730.8341349999992</v>
      </c>
      <c r="H64" s="326" t="s">
        <v>45</v>
      </c>
      <c r="I64" s="326" t="s">
        <v>45</v>
      </c>
      <c r="J64" s="326" t="s">
        <v>45</v>
      </c>
      <c r="K64" s="326">
        <v>7336.3295950437923</v>
      </c>
      <c r="L64" s="326">
        <v>50809.670939956224</v>
      </c>
      <c r="M64" s="327">
        <f t="shared" si="7"/>
        <v>65876.834670000011</v>
      </c>
      <c r="N64" s="328">
        <v>1.5539028549046039</v>
      </c>
      <c r="O64" s="328">
        <v>4.2572680956290512</v>
      </c>
      <c r="P64" s="328">
        <v>108.61406526487589</v>
      </c>
      <c r="Q64" s="329">
        <v>4.6814908591373845</v>
      </c>
    </row>
    <row r="65" spans="2:17" x14ac:dyDescent="0.25">
      <c r="B65" s="331"/>
      <c r="C65" s="325">
        <v>2023</v>
      </c>
      <c r="D65" s="326">
        <v>63507.971670000006</v>
      </c>
      <c r="E65" s="326">
        <v>2322.0150799999997</v>
      </c>
      <c r="F65" s="327">
        <v>65829.986750000011</v>
      </c>
      <c r="G65" s="326">
        <v>8224.2758680000006</v>
      </c>
      <c r="H65" s="326" t="s">
        <v>45</v>
      </c>
      <c r="I65" s="326" t="s">
        <v>45</v>
      </c>
      <c r="J65" s="326" t="s">
        <v>45</v>
      </c>
      <c r="K65" s="326">
        <v>7268.1607969367942</v>
      </c>
      <c r="L65" s="326">
        <v>50337.550085063223</v>
      </c>
      <c r="M65" s="327">
        <f t="shared" si="7"/>
        <v>65829.986750000011</v>
      </c>
      <c r="N65" s="328">
        <v>1.5070310607531097</v>
      </c>
      <c r="O65" s="328">
        <v>4.1288522212413961</v>
      </c>
      <c r="P65" s="328">
        <v>110.24596467542989</v>
      </c>
      <c r="Q65" s="329">
        <v>4.0308765302045027</v>
      </c>
    </row>
    <row r="66" spans="2:17" x14ac:dyDescent="0.25">
      <c r="B66" s="331"/>
      <c r="C66" s="325">
        <v>2024</v>
      </c>
      <c r="D66" s="326">
        <v>58649.855769999995</v>
      </c>
      <c r="E66" s="326">
        <v>2041.5185100000001</v>
      </c>
      <c r="F66" s="327">
        <v>60691.374279999996</v>
      </c>
      <c r="G66" s="326">
        <v>9187.0055049999992</v>
      </c>
      <c r="H66" s="326" t="s">
        <v>45</v>
      </c>
      <c r="I66" s="326" t="s">
        <v>45</v>
      </c>
      <c r="J66" s="326" t="s">
        <v>45</v>
      </c>
      <c r="K66" s="326">
        <v>6498.3493523452153</v>
      </c>
      <c r="L66" s="326">
        <v>45006.019422654783</v>
      </c>
      <c r="M66" s="327">
        <f t="shared" si="7"/>
        <v>60691.374279999996</v>
      </c>
      <c r="N66" s="328">
        <v>1.3214172924743539</v>
      </c>
      <c r="O66" s="328">
        <v>3.6203213492448052</v>
      </c>
      <c r="P66" s="328">
        <v>113.87355512736308</v>
      </c>
      <c r="Q66" s="329">
        <v>3.9637773621078622</v>
      </c>
    </row>
    <row r="67" spans="2:17" ht="9" customHeight="1" x14ac:dyDescent="0.25">
      <c r="B67" s="331"/>
      <c r="C67" s="325"/>
      <c r="D67" s="326"/>
      <c r="E67" s="326"/>
      <c r="F67" s="327"/>
      <c r="G67" s="326"/>
      <c r="H67" s="326"/>
      <c r="I67" s="326"/>
      <c r="J67" s="326"/>
      <c r="K67" s="326"/>
      <c r="L67" s="326"/>
      <c r="M67" s="327"/>
      <c r="N67" s="328"/>
      <c r="O67" s="328"/>
      <c r="P67" s="328"/>
      <c r="Q67" s="329"/>
    </row>
    <row r="68" spans="2:17" s="155" customFormat="1" ht="16.5" customHeight="1" x14ac:dyDescent="0.25">
      <c r="B68" s="385" t="s">
        <v>61</v>
      </c>
      <c r="C68" s="325">
        <v>2020</v>
      </c>
      <c r="D68" s="326">
        <v>37881.239829999999</v>
      </c>
      <c r="E68" s="326">
        <v>4146.1381200000005</v>
      </c>
      <c r="F68" s="327">
        <v>42027.377950000002</v>
      </c>
      <c r="G68" s="326">
        <v>2916.1888499999995</v>
      </c>
      <c r="H68" s="326" t="s">
        <v>45</v>
      </c>
      <c r="I68" s="326" t="s">
        <v>45</v>
      </c>
      <c r="J68" s="326" t="s">
        <v>45</v>
      </c>
      <c r="K68" s="326">
        <v>2561.2294393447814</v>
      </c>
      <c r="L68" s="326">
        <v>36549.959660655222</v>
      </c>
      <c r="M68" s="327">
        <f t="shared" ref="M68:M72" si="8">F68</f>
        <v>42027.377950000002</v>
      </c>
      <c r="N68" s="328">
        <v>1.1264377594883292</v>
      </c>
      <c r="O68" s="328">
        <v>3.0861308479132306</v>
      </c>
      <c r="P68" s="328">
        <v>96.855249614489466</v>
      </c>
      <c r="Q68" s="329">
        <v>10.60090019098908</v>
      </c>
    </row>
    <row r="69" spans="2:17" s="155" customFormat="1" x14ac:dyDescent="0.25">
      <c r="B69" s="336" t="s">
        <v>62</v>
      </c>
      <c r="C69" s="325">
        <v>2021</v>
      </c>
      <c r="D69" s="326">
        <v>36899.621679999997</v>
      </c>
      <c r="E69" s="326">
        <v>3197.0495600000004</v>
      </c>
      <c r="F69" s="327">
        <v>40096.671239999996</v>
      </c>
      <c r="G69" s="326">
        <v>3463.1107499999994</v>
      </c>
      <c r="H69" s="326" t="s">
        <v>45</v>
      </c>
      <c r="I69" s="326" t="s">
        <v>45</v>
      </c>
      <c r="J69" s="326" t="s">
        <v>45</v>
      </c>
      <c r="K69" s="326">
        <v>2398.9798253156619</v>
      </c>
      <c r="L69" s="326">
        <v>34234.580664684334</v>
      </c>
      <c r="M69" s="327">
        <f t="shared" si="8"/>
        <v>40096.671239999996</v>
      </c>
      <c r="N69" s="328">
        <v>1.0509048671776069</v>
      </c>
      <c r="O69" s="328">
        <v>2.8791914169249506</v>
      </c>
      <c r="P69" s="328">
        <v>100.72627717983522</v>
      </c>
      <c r="Q69" s="329">
        <v>8.7271057392106659</v>
      </c>
    </row>
    <row r="70" spans="2:17" s="155" customFormat="1" x14ac:dyDescent="0.25">
      <c r="B70" s="331"/>
      <c r="C70" s="325">
        <v>2022</v>
      </c>
      <c r="D70" s="326">
        <v>33292.446330000006</v>
      </c>
      <c r="E70" s="326">
        <v>4460.8130699999992</v>
      </c>
      <c r="F70" s="327">
        <v>37753.259400000003</v>
      </c>
      <c r="G70" s="326">
        <v>3798.1524399999998</v>
      </c>
      <c r="H70" s="326" t="s">
        <v>45</v>
      </c>
      <c r="I70" s="326" t="s">
        <v>45</v>
      </c>
      <c r="J70" s="326" t="s">
        <v>45</v>
      </c>
      <c r="K70" s="326">
        <v>2223.5790208192084</v>
      </c>
      <c r="L70" s="326">
        <v>31731.527939180796</v>
      </c>
      <c r="M70" s="327">
        <f t="shared" si="8"/>
        <v>37753.259400000003</v>
      </c>
      <c r="N70" s="328">
        <v>0.97043950379932775</v>
      </c>
      <c r="O70" s="328">
        <v>2.6587383665735009</v>
      </c>
      <c r="P70" s="328">
        <v>98.048421314706417</v>
      </c>
      <c r="Q70" s="329">
        <v>13.137384827722535</v>
      </c>
    </row>
    <row r="71" spans="2:17" s="155" customFormat="1" ht="18" x14ac:dyDescent="0.25">
      <c r="B71" s="331"/>
      <c r="C71" s="325">
        <v>2023</v>
      </c>
      <c r="D71" s="326" t="s">
        <v>484</v>
      </c>
      <c r="E71" s="326">
        <v>3454.0280700000003</v>
      </c>
      <c r="F71" s="327">
        <v>48128.331377999995</v>
      </c>
      <c r="G71" s="326">
        <v>4245.2674500000012</v>
      </c>
      <c r="H71" s="326" t="s">
        <v>45</v>
      </c>
      <c r="I71" s="326" t="s">
        <v>45</v>
      </c>
      <c r="J71" s="326" t="s">
        <v>45</v>
      </c>
      <c r="K71" s="326">
        <v>2873.7197156974862</v>
      </c>
      <c r="L71" s="326">
        <v>41009.344212302509</v>
      </c>
      <c r="M71" s="327">
        <f t="shared" si="8"/>
        <v>48128.331377999995</v>
      </c>
      <c r="N71" s="328">
        <v>1.2293322705145719</v>
      </c>
      <c r="O71" s="328">
        <v>3.3680336178481425</v>
      </c>
      <c r="P71" s="328">
        <v>101.8007549714967</v>
      </c>
      <c r="Q71" s="329">
        <v>7.8609057839634291</v>
      </c>
    </row>
    <row r="72" spans="2:17" s="155" customFormat="1" x14ac:dyDescent="0.25">
      <c r="B72" s="331"/>
      <c r="C72" s="325">
        <v>2024</v>
      </c>
      <c r="D72" s="326">
        <v>48155.942540000004</v>
      </c>
      <c r="E72" s="326">
        <v>3676.7467600000004</v>
      </c>
      <c r="F72" s="327">
        <v>51832.689300000005</v>
      </c>
      <c r="G72" s="326">
        <v>4109.7135900000003</v>
      </c>
      <c r="H72" s="326" t="s">
        <v>45</v>
      </c>
      <c r="I72" s="326" t="s">
        <v>45</v>
      </c>
      <c r="J72" s="326" t="s">
        <v>45</v>
      </c>
      <c r="K72" s="326">
        <v>3125.1796003713916</v>
      </c>
      <c r="L72" s="326">
        <v>44597.796109628616</v>
      </c>
      <c r="M72" s="327">
        <f t="shared" si="8"/>
        <v>51832.689300000005</v>
      </c>
      <c r="N72" s="328">
        <v>1.3094314880876541</v>
      </c>
      <c r="O72" s="328">
        <v>3.5874835290072715</v>
      </c>
      <c r="P72" s="328">
        <v>100.90725027842149</v>
      </c>
      <c r="Q72" s="329">
        <v>7.704353522174781</v>
      </c>
    </row>
    <row r="73" spans="2:17" ht="9" customHeight="1" x14ac:dyDescent="0.25">
      <c r="B73" s="331"/>
      <c r="C73" s="325"/>
      <c r="D73" s="326"/>
      <c r="E73" s="326"/>
      <c r="F73" s="327"/>
      <c r="G73" s="326"/>
      <c r="H73" s="326"/>
      <c r="I73" s="326"/>
      <c r="J73" s="326"/>
      <c r="K73" s="326"/>
      <c r="L73" s="326"/>
      <c r="M73" s="327"/>
      <c r="N73" s="328"/>
      <c r="O73" s="328"/>
      <c r="P73" s="328"/>
      <c r="Q73" s="329"/>
    </row>
    <row r="74" spans="2:17" x14ac:dyDescent="0.25">
      <c r="B74" s="324" t="s">
        <v>46</v>
      </c>
      <c r="C74" s="325">
        <v>2020</v>
      </c>
      <c r="D74" s="326">
        <v>560984.31911999988</v>
      </c>
      <c r="E74" s="326">
        <v>286031.19037999999</v>
      </c>
      <c r="F74" s="327">
        <v>847015.50949999993</v>
      </c>
      <c r="G74" s="326">
        <v>4659.2446</v>
      </c>
      <c r="H74" s="326">
        <v>280.49215955999995</v>
      </c>
      <c r="I74" s="326" t="s">
        <v>45</v>
      </c>
      <c r="J74" s="326">
        <v>21058.906622499999</v>
      </c>
      <c r="K74" s="326">
        <v>30308.86356482534</v>
      </c>
      <c r="L74" s="326">
        <v>790708.00255311455</v>
      </c>
      <c r="M74" s="327">
        <f t="shared" ref="M74:M78" si="9">F74</f>
        <v>847015.50949999993</v>
      </c>
      <c r="N74" s="328">
        <v>24.368928422216907</v>
      </c>
      <c r="O74" s="328">
        <v>66.764187458128518</v>
      </c>
      <c r="P74" s="328">
        <v>66.597037678184407</v>
      </c>
      <c r="Q74" s="329">
        <v>33.956082752462947</v>
      </c>
    </row>
    <row r="75" spans="2:17" x14ac:dyDescent="0.25">
      <c r="B75" s="330" t="s">
        <v>54</v>
      </c>
      <c r="C75" s="325">
        <v>2021</v>
      </c>
      <c r="D75" s="326">
        <v>557353.68302999996</v>
      </c>
      <c r="E75" s="326">
        <v>254455.24468999999</v>
      </c>
      <c r="F75" s="327">
        <v>811808.92771999992</v>
      </c>
      <c r="G75" s="326">
        <v>11025.374</v>
      </c>
      <c r="H75" s="326">
        <v>278.67684151499998</v>
      </c>
      <c r="I75" s="326" t="s">
        <v>45</v>
      </c>
      <c r="J75" s="326">
        <v>20019.588843000001</v>
      </c>
      <c r="K75" s="326">
        <v>28813.033731679752</v>
      </c>
      <c r="L75" s="326">
        <v>751672.25430380518</v>
      </c>
      <c r="M75" s="327">
        <f t="shared" si="9"/>
        <v>811808.92771999992</v>
      </c>
      <c r="N75" s="328">
        <v>23.074213711199736</v>
      </c>
      <c r="O75" s="328">
        <v>63.21702386630065</v>
      </c>
      <c r="P75" s="328">
        <v>69.601040186307685</v>
      </c>
      <c r="Q75" s="329">
        <v>31.775783044986483</v>
      </c>
    </row>
    <row r="76" spans="2:17" x14ac:dyDescent="0.25">
      <c r="B76" s="324"/>
      <c r="C76" s="325">
        <v>2022</v>
      </c>
      <c r="D76" s="326">
        <v>604428.40329000005</v>
      </c>
      <c r="E76" s="326">
        <v>252091.386</v>
      </c>
      <c r="F76" s="327">
        <v>856519.78928999975</v>
      </c>
      <c r="G76" s="326">
        <v>12580.722</v>
      </c>
      <c r="H76" s="326">
        <v>302.21420164499995</v>
      </c>
      <c r="I76" s="326" t="s">
        <v>45</v>
      </c>
      <c r="J76" s="326">
        <v>21098.476682249995</v>
      </c>
      <c r="K76" s="326">
        <v>30365.814458037112</v>
      </c>
      <c r="L76" s="326">
        <v>792172.56194806763</v>
      </c>
      <c r="M76" s="327">
        <f t="shared" si="9"/>
        <v>856519.78928999975</v>
      </c>
      <c r="N76" s="328">
        <v>24.226868287394915</v>
      </c>
      <c r="O76" s="328">
        <v>66.37498160930113</v>
      </c>
      <c r="P76" s="328">
        <v>71.619910336761578</v>
      </c>
      <c r="Q76" s="329">
        <v>29.870804157638876</v>
      </c>
    </row>
    <row r="77" spans="2:17" ht="18" x14ac:dyDescent="0.25">
      <c r="B77" s="324"/>
      <c r="C77" s="325">
        <v>2023</v>
      </c>
      <c r="D77" s="326" t="s">
        <v>485</v>
      </c>
      <c r="E77" s="326">
        <v>271733.24099999998</v>
      </c>
      <c r="F77" s="327">
        <v>898290.54956249986</v>
      </c>
      <c r="G77" s="326">
        <v>8497.5805500000006</v>
      </c>
      <c r="H77" s="326">
        <v>313.27865428125</v>
      </c>
      <c r="I77" s="326" t="s">
        <v>45</v>
      </c>
      <c r="J77" s="326">
        <v>22244.824225312499</v>
      </c>
      <c r="K77" s="326">
        <v>32015.686025606152</v>
      </c>
      <c r="L77" s="326">
        <v>835219.18010730005</v>
      </c>
      <c r="M77" s="327">
        <f t="shared" si="9"/>
        <v>898290.54956249986</v>
      </c>
      <c r="N77" s="328">
        <v>25.005214692241136</v>
      </c>
      <c r="O77" s="328">
        <v>68.507437512989412</v>
      </c>
      <c r="P77" s="328">
        <v>70.416077715005869</v>
      </c>
      <c r="Q77" s="329">
        <v>30.538928769191326</v>
      </c>
    </row>
    <row r="78" spans="2:17" x14ac:dyDescent="0.25">
      <c r="B78" s="324"/>
      <c r="C78" s="325">
        <v>2024</v>
      </c>
      <c r="D78" s="326">
        <v>673553.37376999983</v>
      </c>
      <c r="E78" s="326">
        <v>305385.10139999999</v>
      </c>
      <c r="F78" s="327">
        <v>978938.47516999976</v>
      </c>
      <c r="G78" s="326">
        <v>8217.121459</v>
      </c>
      <c r="H78" s="326">
        <v>336.77668688499995</v>
      </c>
      <c r="I78" s="326" t="s">
        <v>45</v>
      </c>
      <c r="J78" s="326">
        <v>24268.033842774992</v>
      </c>
      <c r="K78" s="326">
        <v>34927.574347158217</v>
      </c>
      <c r="L78" s="326">
        <v>911188.96883418143</v>
      </c>
      <c r="M78" s="327">
        <f t="shared" si="9"/>
        <v>978938.47516999976</v>
      </c>
      <c r="N78" s="328">
        <v>26.753329345169139</v>
      </c>
      <c r="O78" s="328">
        <v>73.310999074725572</v>
      </c>
      <c r="P78" s="328">
        <v>69.38689163425245</v>
      </c>
      <c r="Q78" s="329">
        <v>31.45960478076784</v>
      </c>
    </row>
    <row r="79" spans="2:17" ht="9" customHeight="1" x14ac:dyDescent="0.25">
      <c r="B79" s="331"/>
      <c r="C79" s="332"/>
      <c r="D79" s="326"/>
      <c r="E79" s="326"/>
      <c r="F79" s="327"/>
      <c r="G79" s="326"/>
      <c r="H79" s="326"/>
      <c r="I79" s="333"/>
      <c r="J79" s="333"/>
      <c r="K79" s="326"/>
      <c r="L79" s="326"/>
      <c r="M79" s="327"/>
      <c r="N79" s="328"/>
      <c r="O79" s="328"/>
      <c r="P79" s="328"/>
      <c r="Q79" s="329"/>
    </row>
    <row r="80" spans="2:17" ht="16.5" customHeight="1" x14ac:dyDescent="0.25">
      <c r="B80" s="331" t="s">
        <v>69</v>
      </c>
      <c r="C80" s="325">
        <v>2020</v>
      </c>
      <c r="D80" s="326">
        <v>17469.686569999998</v>
      </c>
      <c r="E80" s="326">
        <v>1161.8636200000001</v>
      </c>
      <c r="F80" s="327">
        <v>18631.550189999998</v>
      </c>
      <c r="G80" s="326">
        <v>540.78449999999998</v>
      </c>
      <c r="H80" s="326" t="s">
        <v>45</v>
      </c>
      <c r="I80" s="630">
        <v>1085.4459414</v>
      </c>
      <c r="J80" s="630"/>
      <c r="K80" s="326" t="s">
        <v>45</v>
      </c>
      <c r="L80" s="326">
        <v>17005.319748599995</v>
      </c>
      <c r="M80" s="327">
        <f t="shared" ref="M80:M83" si="10">F80</f>
        <v>18631.550189999998</v>
      </c>
      <c r="N80" s="328">
        <v>0.52408906753502615</v>
      </c>
      <c r="O80" s="328">
        <v>1.4358604590000716</v>
      </c>
      <c r="P80" s="328">
        <v>96.566872123365627</v>
      </c>
      <c r="Q80" s="329">
        <v>6.4224126270246344</v>
      </c>
    </row>
    <row r="81" spans="2:21" x14ac:dyDescent="0.25">
      <c r="B81" s="331"/>
      <c r="C81" s="325">
        <v>2021</v>
      </c>
      <c r="D81" s="326">
        <v>15207.11255</v>
      </c>
      <c r="E81" s="326">
        <v>1042.8209999999999</v>
      </c>
      <c r="F81" s="327">
        <v>16249.93355</v>
      </c>
      <c r="G81" s="326">
        <v>2363.3527199999999</v>
      </c>
      <c r="H81" s="326" t="s">
        <v>45</v>
      </c>
      <c r="I81" s="630">
        <v>833.19484980000004</v>
      </c>
      <c r="J81" s="630"/>
      <c r="K81" s="326" t="s">
        <v>45</v>
      </c>
      <c r="L81" s="326">
        <v>13053.385980199999</v>
      </c>
      <c r="M81" s="327">
        <f t="shared" si="10"/>
        <v>16249.93355</v>
      </c>
      <c r="N81" s="328">
        <v>0.40070205603222636</v>
      </c>
      <c r="O81" s="328">
        <v>1.097813852143086</v>
      </c>
      <c r="P81" s="328">
        <v>109.50940865981336</v>
      </c>
      <c r="Q81" s="329">
        <v>7.5095591403402357</v>
      </c>
    </row>
    <row r="82" spans="2:21" x14ac:dyDescent="0.25">
      <c r="B82" s="331"/>
      <c r="C82" s="325">
        <v>2022</v>
      </c>
      <c r="D82" s="326">
        <v>10904.877500000001</v>
      </c>
      <c r="E82" s="326">
        <v>533.27599999999995</v>
      </c>
      <c r="F82" s="327">
        <v>11438.1535</v>
      </c>
      <c r="G82" s="326">
        <v>657.48199999999997</v>
      </c>
      <c r="H82" s="326" t="s">
        <v>45</v>
      </c>
      <c r="I82" s="630">
        <v>646.84028999999998</v>
      </c>
      <c r="J82" s="630"/>
      <c r="K82" s="326" t="s">
        <v>45</v>
      </c>
      <c r="L82" s="326">
        <v>10133.83121</v>
      </c>
      <c r="M82" s="327">
        <f t="shared" si="10"/>
        <v>11438.1535</v>
      </c>
      <c r="N82" s="328">
        <v>0.30992110275520596</v>
      </c>
      <c r="O82" s="328">
        <v>0.84909891165809848</v>
      </c>
      <c r="P82" s="328">
        <v>101.15211747245985</v>
      </c>
      <c r="Q82" s="329">
        <v>4.946593540114824</v>
      </c>
    </row>
    <row r="83" spans="2:21" x14ac:dyDescent="0.25">
      <c r="B83" s="331"/>
      <c r="C83" s="325">
        <v>2023</v>
      </c>
      <c r="D83" s="326">
        <v>9566.7108499999995</v>
      </c>
      <c r="E83" s="326">
        <v>3031.6469999999999</v>
      </c>
      <c r="F83" s="327">
        <v>12598.35785</v>
      </c>
      <c r="G83" s="326">
        <v>5527.7870000000003</v>
      </c>
      <c r="H83" s="326" t="s">
        <v>45</v>
      </c>
      <c r="I83" s="630">
        <v>424.23425099999997</v>
      </c>
      <c r="J83" s="630"/>
      <c r="K83" s="326" t="s">
        <v>45</v>
      </c>
      <c r="L83" s="326">
        <v>6646.3365990000002</v>
      </c>
      <c r="M83" s="327">
        <f t="shared" si="10"/>
        <v>12598.35785</v>
      </c>
      <c r="N83" s="328">
        <v>0.19898139019454039</v>
      </c>
      <c r="O83" s="328">
        <v>0.5451544936836723</v>
      </c>
      <c r="P83" s="328">
        <v>135.30323156297911</v>
      </c>
      <c r="Q83" s="329">
        <v>42.876976474961701</v>
      </c>
    </row>
    <row r="84" spans="2:21" x14ac:dyDescent="0.25">
      <c r="B84" s="331"/>
      <c r="C84" s="325">
        <v>2024</v>
      </c>
      <c r="D84" s="326">
        <v>8414.9697500000002</v>
      </c>
      <c r="E84" s="326">
        <v>2686.085</v>
      </c>
      <c r="F84" s="327">
        <v>11101.054749999999</v>
      </c>
      <c r="G84" s="326">
        <v>200.59179999999998</v>
      </c>
      <c r="H84" s="326" t="s">
        <v>45</v>
      </c>
      <c r="I84" s="630">
        <v>654</v>
      </c>
      <c r="J84" s="630"/>
      <c r="K84" s="326" t="s">
        <v>45</v>
      </c>
      <c r="L84" s="326">
        <v>10246.435173</v>
      </c>
      <c r="M84" s="327">
        <v>11101.054749999999</v>
      </c>
      <c r="N84" s="328">
        <v>0.30084457140424375</v>
      </c>
      <c r="O84" s="328">
        <v>0.8242317024773802</v>
      </c>
      <c r="P84" s="328">
        <v>77.198278537334971</v>
      </c>
      <c r="Q84" s="329">
        <v>24.64193504735503</v>
      </c>
    </row>
    <row r="85" spans="2:21" ht="9" customHeight="1" x14ac:dyDescent="0.25">
      <c r="B85" s="331"/>
      <c r="C85" s="325"/>
      <c r="D85" s="326"/>
      <c r="E85" s="326"/>
      <c r="F85" s="327"/>
      <c r="G85" s="326"/>
      <c r="H85" s="326"/>
      <c r="I85" s="353"/>
      <c r="J85" s="353"/>
      <c r="K85" s="326"/>
      <c r="L85" s="326"/>
      <c r="M85" s="327"/>
      <c r="N85" s="328"/>
      <c r="O85" s="328"/>
      <c r="P85" s="328"/>
      <c r="Q85" s="329"/>
    </row>
    <row r="86" spans="2:21" x14ac:dyDescent="0.25">
      <c r="B86" s="386" t="s">
        <v>476</v>
      </c>
      <c r="C86" s="325">
        <v>2020</v>
      </c>
      <c r="D86" s="326">
        <v>16040.151</v>
      </c>
      <c r="E86" s="326">
        <v>1737.3985299999999</v>
      </c>
      <c r="F86" s="387">
        <v>17777.54953</v>
      </c>
      <c r="G86" s="326">
        <v>3061.8156500000005</v>
      </c>
      <c r="H86" s="326" t="s">
        <v>45</v>
      </c>
      <c r="I86" s="631">
        <v>2245.6211400000002</v>
      </c>
      <c r="J86" s="632"/>
      <c r="K86" s="326" t="s">
        <v>45</v>
      </c>
      <c r="L86" s="326">
        <v>12470.11274</v>
      </c>
      <c r="M86" s="327">
        <f t="shared" ref="M86:M90" si="11">F86</f>
        <v>17777.54953</v>
      </c>
      <c r="N86" s="328">
        <v>0.38431795782618539</v>
      </c>
      <c r="O86" s="328">
        <v>1.0529259118525627</v>
      </c>
      <c r="P86" s="328">
        <v>109.0000072765654</v>
      </c>
      <c r="Q86" s="329">
        <v>11.806400850733514</v>
      </c>
    </row>
    <row r="87" spans="2:21" x14ac:dyDescent="0.25">
      <c r="B87" s="386" t="s">
        <v>487</v>
      </c>
      <c r="C87" s="325">
        <v>2021</v>
      </c>
      <c r="D87" s="326">
        <v>15837.88265</v>
      </c>
      <c r="E87" s="326">
        <v>3068.3613799999998</v>
      </c>
      <c r="F87" s="387">
        <v>18906.244029999998</v>
      </c>
      <c r="G87" s="326">
        <v>3999.3735999999994</v>
      </c>
      <c r="H87" s="326" t="s">
        <v>45</v>
      </c>
      <c r="I87" s="631">
        <v>2217.3035709999999</v>
      </c>
      <c r="J87" s="632"/>
      <c r="K87" s="326" t="s">
        <v>45</v>
      </c>
      <c r="L87" s="326">
        <v>12689.566858999999</v>
      </c>
      <c r="M87" s="327">
        <f t="shared" si="11"/>
        <v>18906.244029999998</v>
      </c>
      <c r="N87" s="328">
        <v>0.38953383729497237</v>
      </c>
      <c r="O87" s="328">
        <v>1.0672159925889655</v>
      </c>
      <c r="P87" s="328">
        <v>106.24552433303735</v>
      </c>
      <c r="Q87" s="329">
        <v>20.583538271218472</v>
      </c>
    </row>
    <row r="88" spans="2:21" x14ac:dyDescent="0.25">
      <c r="B88" s="336" t="s">
        <v>470</v>
      </c>
      <c r="C88" s="325">
        <v>2022</v>
      </c>
      <c r="D88" s="326">
        <v>13220.624</v>
      </c>
      <c r="E88" s="326">
        <v>2650.8639199999998</v>
      </c>
      <c r="F88" s="387">
        <v>15871.48792</v>
      </c>
      <c r="G88" s="326">
        <v>3631.8684500000004</v>
      </c>
      <c r="H88" s="326" t="s">
        <v>45</v>
      </c>
      <c r="I88" s="631">
        <v>1850.8873599999999</v>
      </c>
      <c r="J88" s="632"/>
      <c r="K88" s="326" t="s">
        <v>45</v>
      </c>
      <c r="L88" s="326">
        <v>10388.732109999999</v>
      </c>
      <c r="M88" s="327">
        <f t="shared" si="11"/>
        <v>15871.48792</v>
      </c>
      <c r="N88" s="328">
        <v>0.31771474694403068</v>
      </c>
      <c r="O88" s="328">
        <v>0.87045136149049507</v>
      </c>
      <c r="P88" s="328">
        <v>108.01499207066443</v>
      </c>
      <c r="Q88" s="329">
        <v>21.658058295827068</v>
      </c>
    </row>
    <row r="89" spans="2:21" x14ac:dyDescent="0.25">
      <c r="B89" s="331"/>
      <c r="C89" s="325">
        <v>2023</v>
      </c>
      <c r="D89" s="326">
        <v>17051.759560000002</v>
      </c>
      <c r="E89" s="326">
        <v>2144.9291900000003</v>
      </c>
      <c r="F89" s="387">
        <v>19196.688750000001</v>
      </c>
      <c r="G89" s="326">
        <v>3186.6482999999998</v>
      </c>
      <c r="H89" s="326" t="s">
        <v>45</v>
      </c>
      <c r="I89" s="631">
        <v>2387.2463383999998</v>
      </c>
      <c r="J89" s="632"/>
      <c r="K89" s="326" t="s">
        <v>45</v>
      </c>
      <c r="L89" s="326">
        <v>13622.7941116</v>
      </c>
      <c r="M89" s="327">
        <f t="shared" si="11"/>
        <v>19196.688750000001</v>
      </c>
      <c r="N89" s="328">
        <v>0.4078461074433114</v>
      </c>
      <c r="O89" s="328">
        <v>1.1173865957350997</v>
      </c>
      <c r="P89" s="328">
        <v>106.50666132451903</v>
      </c>
      <c r="Q89" s="329">
        <v>13.397400192077594</v>
      </c>
    </row>
    <row r="90" spans="2:21" x14ac:dyDescent="0.25">
      <c r="B90" s="331"/>
      <c r="C90" s="325">
        <v>2024</v>
      </c>
      <c r="D90" s="326">
        <v>23552.503970000002</v>
      </c>
      <c r="E90" s="326">
        <v>2956.3073100000006</v>
      </c>
      <c r="F90" s="387">
        <v>26508.811280000002</v>
      </c>
      <c r="G90" s="326">
        <v>2738.8248499999995</v>
      </c>
      <c r="H90" s="326" t="s">
        <v>45</v>
      </c>
      <c r="I90" s="631">
        <v>3297.3505558000002</v>
      </c>
      <c r="J90" s="632"/>
      <c r="K90" s="326" t="s">
        <v>45</v>
      </c>
      <c r="L90" s="326">
        <v>20472.635874200001</v>
      </c>
      <c r="M90" s="327">
        <f t="shared" si="11"/>
        <v>26508.811280000002</v>
      </c>
      <c r="N90" s="328">
        <v>0.60121507555187503</v>
      </c>
      <c r="O90" s="328">
        <v>1.6471645905530825</v>
      </c>
      <c r="P90" s="328">
        <v>99.085054336734856</v>
      </c>
      <c r="Q90" s="329">
        <v>12.437143448550133</v>
      </c>
      <c r="T90" s="356"/>
    </row>
    <row r="91" spans="2:21" s="149" customFormat="1" ht="9" customHeight="1" x14ac:dyDescent="0.25">
      <c r="B91" s="331"/>
      <c r="C91" s="325"/>
      <c r="D91" s="326"/>
      <c r="E91" s="326"/>
      <c r="F91" s="327"/>
      <c r="G91" s="326"/>
      <c r="H91" s="326"/>
      <c r="I91" s="353"/>
      <c r="J91" s="353"/>
      <c r="K91" s="326"/>
      <c r="L91" s="326"/>
      <c r="M91" s="327"/>
      <c r="N91" s="328"/>
      <c r="O91" s="328"/>
      <c r="P91" s="328"/>
      <c r="Q91" s="329"/>
      <c r="S91" s="127"/>
      <c r="T91" s="356"/>
      <c r="U91" s="127"/>
    </row>
    <row r="92" spans="2:21" x14ac:dyDescent="0.25">
      <c r="B92" s="331" t="s">
        <v>50</v>
      </c>
      <c r="C92" s="325">
        <v>2020</v>
      </c>
      <c r="D92" s="326">
        <v>12834.395130000001</v>
      </c>
      <c r="E92" s="326">
        <v>54878.118170000002</v>
      </c>
      <c r="F92" s="327">
        <v>67712.513300000006</v>
      </c>
      <c r="G92" s="326">
        <v>4076.0169599999999</v>
      </c>
      <c r="H92" s="326" t="s">
        <v>45</v>
      </c>
      <c r="I92" s="630">
        <v>3690.9167877199998</v>
      </c>
      <c r="J92" s="630"/>
      <c r="K92" s="326">
        <v>181.89673133917742</v>
      </c>
      <c r="L92" s="326">
        <v>59763.682820940827</v>
      </c>
      <c r="M92" s="327">
        <f t="shared" ref="M92:M96" si="12">F92</f>
        <v>67712.513300000006</v>
      </c>
      <c r="N92" s="328">
        <v>1.8418643850942327</v>
      </c>
      <c r="O92" s="328">
        <v>5.0462037947787195</v>
      </c>
      <c r="P92" s="328">
        <v>20.168293146479659</v>
      </c>
      <c r="Q92" s="329">
        <v>86.236863005145139</v>
      </c>
      <c r="T92" s="356"/>
    </row>
    <row r="93" spans="2:21" x14ac:dyDescent="0.25">
      <c r="B93" s="336" t="s">
        <v>58</v>
      </c>
      <c r="C93" s="325">
        <v>2021</v>
      </c>
      <c r="D93" s="326">
        <v>12208.321940000002</v>
      </c>
      <c r="E93" s="326">
        <v>69646.317239999989</v>
      </c>
      <c r="F93" s="327">
        <v>81854.639179999998</v>
      </c>
      <c r="G93" s="326">
        <v>6655.9945100000004</v>
      </c>
      <c r="H93" s="326" t="s">
        <v>45</v>
      </c>
      <c r="I93" s="630">
        <v>4361.5213908599999</v>
      </c>
      <c r="J93" s="630"/>
      <c r="K93" s="326">
        <v>214.94564366849698</v>
      </c>
      <c r="L93" s="326">
        <v>70622.177635471497</v>
      </c>
      <c r="M93" s="327">
        <f t="shared" si="12"/>
        <v>81854.639179999998</v>
      </c>
      <c r="N93" s="328">
        <v>2.167901249754737</v>
      </c>
      <c r="O93" s="328">
        <v>5.9394554787801015</v>
      </c>
      <c r="P93" s="328">
        <v>16.234763264118286</v>
      </c>
      <c r="Q93" s="329">
        <v>92.616452790651067</v>
      </c>
      <c r="T93" s="356"/>
    </row>
    <row r="94" spans="2:21" x14ac:dyDescent="0.25">
      <c r="B94" s="331"/>
      <c r="C94" s="325">
        <v>2022</v>
      </c>
      <c r="D94" s="326">
        <v>9219.2653900000005</v>
      </c>
      <c r="E94" s="326">
        <v>22941.590400000001</v>
      </c>
      <c r="F94" s="327">
        <v>32160.855790000001</v>
      </c>
      <c r="G94" s="326">
        <v>3377.3555999999999</v>
      </c>
      <c r="H94" s="326" t="s">
        <v>45</v>
      </c>
      <c r="I94" s="630">
        <v>1669.4430110200001</v>
      </c>
      <c r="J94" s="630"/>
      <c r="K94" s="326">
        <v>82.273929304474223</v>
      </c>
      <c r="L94" s="326">
        <v>27031.783249675522</v>
      </c>
      <c r="M94" s="327">
        <f t="shared" si="12"/>
        <v>32160.855790000001</v>
      </c>
      <c r="N94" s="328">
        <v>0.82670807324203921</v>
      </c>
      <c r="O94" s="328">
        <v>2.2649536253206555</v>
      </c>
      <c r="P94" s="328">
        <v>32.029688290665113</v>
      </c>
      <c r="Q94" s="329">
        <v>79.703963203093679</v>
      </c>
      <c r="T94" s="356"/>
    </row>
    <row r="95" spans="2:21" x14ac:dyDescent="0.25">
      <c r="B95" s="331"/>
      <c r="C95" s="325">
        <v>2023</v>
      </c>
      <c r="D95" s="326">
        <v>9213.535299999985</v>
      </c>
      <c r="E95" s="326">
        <v>50047.152269999999</v>
      </c>
      <c r="F95" s="327">
        <v>59260.68756999998</v>
      </c>
      <c r="G95" s="326">
        <v>10864.395149999998</v>
      </c>
      <c r="H95" s="326" t="s">
        <v>45</v>
      </c>
      <c r="I95" s="630">
        <v>2806.9849603600001</v>
      </c>
      <c r="J95" s="630"/>
      <c r="K95" s="326">
        <v>138.33457066993839</v>
      </c>
      <c r="L95" s="326">
        <v>45450.972888970042</v>
      </c>
      <c r="M95" s="327">
        <f t="shared" si="12"/>
        <v>59260.68756999998</v>
      </c>
      <c r="N95" s="328">
        <v>1.3607342385431336</v>
      </c>
      <c r="O95" s="328">
        <v>3.7280390097072154</v>
      </c>
      <c r="P95" s="328">
        <v>19.037688300669188</v>
      </c>
      <c r="Q95" s="329">
        <v>103.4111287610077</v>
      </c>
    </row>
    <row r="96" spans="2:21" x14ac:dyDescent="0.25">
      <c r="B96" s="331"/>
      <c r="C96" s="325">
        <v>2024</v>
      </c>
      <c r="D96" s="326">
        <v>8628.1647199999989</v>
      </c>
      <c r="E96" s="326">
        <v>48838.002440000004</v>
      </c>
      <c r="F96" s="327">
        <v>57466.167160000005</v>
      </c>
      <c r="G96" s="326">
        <v>15618.825430000001</v>
      </c>
      <c r="H96" s="326" t="s">
        <v>45</v>
      </c>
      <c r="I96" s="630">
        <v>2427.1458203399998</v>
      </c>
      <c r="J96" s="630"/>
      <c r="K96" s="326">
        <v>119.61523832568307</v>
      </c>
      <c r="L96" s="326">
        <v>39300.580671334319</v>
      </c>
      <c r="M96" s="327">
        <f t="shared" si="12"/>
        <v>57466.167160000005</v>
      </c>
      <c r="N96" s="328">
        <v>1.1539004686391607</v>
      </c>
      <c r="O96" s="328">
        <v>3.1613711469566046</v>
      </c>
      <c r="P96" s="328">
        <v>20.618190698155008</v>
      </c>
      <c r="Q96" s="329">
        <v>116.70514881232816</v>
      </c>
    </row>
    <row r="97" spans="2:17" ht="9" customHeight="1" thickBot="1" x14ac:dyDescent="0.3">
      <c r="B97" s="375"/>
      <c r="C97" s="388"/>
      <c r="D97" s="389"/>
      <c r="E97" s="389"/>
      <c r="F97" s="390"/>
      <c r="G97" s="389"/>
      <c r="H97" s="389"/>
      <c r="I97" s="389"/>
      <c r="J97" s="389"/>
      <c r="K97" s="389"/>
      <c r="L97" s="389"/>
      <c r="M97" s="390"/>
      <c r="N97" s="389"/>
      <c r="O97" s="389"/>
      <c r="P97" s="389"/>
      <c r="Q97" s="389"/>
    </row>
    <row r="98" spans="2:17" ht="9" customHeight="1" x14ac:dyDescent="0.25">
      <c r="B98" s="168"/>
      <c r="C98" s="350"/>
      <c r="D98" s="170"/>
      <c r="E98" s="170"/>
      <c r="F98" s="171"/>
      <c r="G98" s="170"/>
      <c r="H98" s="170"/>
      <c r="I98" s="170"/>
      <c r="J98" s="170"/>
      <c r="K98" s="170"/>
      <c r="L98" s="170"/>
      <c r="M98" s="171"/>
      <c r="N98" s="170"/>
      <c r="O98" s="170"/>
      <c r="P98" s="170"/>
      <c r="Q98" s="170"/>
    </row>
    <row r="99" spans="2:17" ht="9" customHeight="1" x14ac:dyDescent="0.25">
      <c r="B99" s="168"/>
      <c r="C99" s="350"/>
      <c r="D99" s="170"/>
      <c r="E99" s="170"/>
      <c r="F99" s="171"/>
      <c r="G99" s="170"/>
      <c r="H99" s="170"/>
      <c r="I99" s="170"/>
      <c r="J99" s="170"/>
      <c r="K99" s="170"/>
      <c r="L99" s="170"/>
      <c r="M99" s="171"/>
      <c r="N99" s="170"/>
      <c r="O99" s="170"/>
      <c r="P99" s="170"/>
      <c r="Q99" s="170"/>
    </row>
    <row r="100" spans="2:17" x14ac:dyDescent="0.25">
      <c r="B100" s="126" t="s">
        <v>454</v>
      </c>
    </row>
    <row r="101" spans="2:17" x14ac:dyDescent="0.25">
      <c r="B101" s="343" t="s">
        <v>453</v>
      </c>
    </row>
    <row r="102" spans="2:17" ht="17.25" thickBot="1" x14ac:dyDescent="0.3"/>
    <row r="103" spans="2:17" ht="30" customHeight="1" x14ac:dyDescent="0.2">
      <c r="B103" s="627" t="s">
        <v>44</v>
      </c>
      <c r="C103" s="357"/>
      <c r="D103" s="625" t="s">
        <v>19</v>
      </c>
      <c r="E103" s="625"/>
      <c r="F103" s="625"/>
      <c r="G103" s="625" t="s">
        <v>20</v>
      </c>
      <c r="H103" s="625"/>
      <c r="I103" s="625"/>
      <c r="J103" s="625"/>
      <c r="K103" s="625"/>
      <c r="L103" s="625"/>
      <c r="M103" s="625"/>
      <c r="N103" s="625" t="s">
        <v>24</v>
      </c>
      <c r="O103" s="625"/>
      <c r="P103" s="623" t="s">
        <v>30</v>
      </c>
      <c r="Q103" s="623" t="s">
        <v>32</v>
      </c>
    </row>
    <row r="104" spans="2:17" ht="30" customHeight="1" thickBot="1" x14ac:dyDescent="0.3">
      <c r="B104" s="628"/>
      <c r="C104" s="325"/>
      <c r="D104" s="626" t="s">
        <v>18</v>
      </c>
      <c r="E104" s="626"/>
      <c r="F104" s="626"/>
      <c r="G104" s="626" t="s">
        <v>21</v>
      </c>
      <c r="H104" s="626"/>
      <c r="I104" s="626"/>
      <c r="J104" s="626"/>
      <c r="K104" s="626"/>
      <c r="L104" s="626"/>
      <c r="M104" s="626"/>
      <c r="N104" s="626" t="s">
        <v>25</v>
      </c>
      <c r="O104" s="626"/>
      <c r="P104" s="624"/>
      <c r="Q104" s="624"/>
    </row>
    <row r="105" spans="2:17" ht="30" customHeight="1" x14ac:dyDescent="0.25">
      <c r="B105" s="628"/>
      <c r="C105" s="325" t="s">
        <v>42</v>
      </c>
      <c r="D105" s="358" t="s">
        <v>0</v>
      </c>
      <c r="E105" s="358" t="s">
        <v>2</v>
      </c>
      <c r="F105" s="472" t="s">
        <v>16</v>
      </c>
      <c r="G105" s="358" t="s">
        <v>4</v>
      </c>
      <c r="H105" s="358" t="s">
        <v>6</v>
      </c>
      <c r="I105" s="358" t="s">
        <v>8</v>
      </c>
      <c r="J105" s="358" t="s">
        <v>10</v>
      </c>
      <c r="K105" s="358" t="s">
        <v>12</v>
      </c>
      <c r="L105" s="358" t="s">
        <v>14</v>
      </c>
      <c r="M105" s="472" t="s">
        <v>22</v>
      </c>
      <c r="N105" s="358" t="s">
        <v>26</v>
      </c>
      <c r="O105" s="358" t="s">
        <v>28</v>
      </c>
      <c r="P105" s="622" t="s">
        <v>31</v>
      </c>
      <c r="Q105" s="622" t="s">
        <v>33</v>
      </c>
    </row>
    <row r="106" spans="2:17" ht="30" customHeight="1" x14ac:dyDescent="0.25">
      <c r="B106" s="628"/>
      <c r="C106" s="359" t="s">
        <v>43</v>
      </c>
      <c r="D106" s="360" t="s">
        <v>1</v>
      </c>
      <c r="E106" s="360" t="s">
        <v>3</v>
      </c>
      <c r="F106" s="474" t="s">
        <v>17</v>
      </c>
      <c r="G106" s="360" t="s">
        <v>5</v>
      </c>
      <c r="H106" s="360" t="s">
        <v>7</v>
      </c>
      <c r="I106" s="360" t="s">
        <v>9</v>
      </c>
      <c r="J106" s="360" t="s">
        <v>11</v>
      </c>
      <c r="K106" s="360" t="s">
        <v>13</v>
      </c>
      <c r="L106" s="360" t="s">
        <v>15</v>
      </c>
      <c r="M106" s="474" t="s">
        <v>23</v>
      </c>
      <c r="N106" s="360" t="s">
        <v>27</v>
      </c>
      <c r="O106" s="360" t="s">
        <v>29</v>
      </c>
      <c r="P106" s="622"/>
      <c r="Q106" s="622"/>
    </row>
    <row r="107" spans="2:17" ht="7.5" customHeight="1" x14ac:dyDescent="0.25">
      <c r="B107" s="628"/>
      <c r="C107" s="361"/>
      <c r="D107" s="362"/>
      <c r="E107" s="362"/>
      <c r="F107" s="473"/>
      <c r="G107" s="362"/>
      <c r="H107" s="362"/>
      <c r="I107" s="362"/>
      <c r="J107" s="362"/>
      <c r="K107" s="362"/>
      <c r="L107" s="362"/>
      <c r="M107" s="473"/>
      <c r="N107" s="362"/>
      <c r="O107" s="362"/>
      <c r="P107" s="473"/>
      <c r="Q107" s="473"/>
    </row>
    <row r="108" spans="2:17" s="143" customFormat="1" ht="13.5" x14ac:dyDescent="0.25">
      <c r="B108" s="628"/>
      <c r="C108" s="364"/>
      <c r="D108" s="365" t="s">
        <v>35</v>
      </c>
      <c r="E108" s="365" t="s">
        <v>35</v>
      </c>
      <c r="F108" s="366" t="s">
        <v>35</v>
      </c>
      <c r="G108" s="365" t="s">
        <v>35</v>
      </c>
      <c r="H108" s="365" t="s">
        <v>35</v>
      </c>
      <c r="I108" s="365" t="s">
        <v>35</v>
      </c>
      <c r="J108" s="365" t="s">
        <v>35</v>
      </c>
      <c r="K108" s="365" t="s">
        <v>35</v>
      </c>
      <c r="L108" s="365" t="s">
        <v>35</v>
      </c>
      <c r="M108" s="366" t="s">
        <v>35</v>
      </c>
      <c r="N108" s="364" t="s">
        <v>34</v>
      </c>
      <c r="O108" s="364" t="s">
        <v>291</v>
      </c>
      <c r="P108" s="364" t="s">
        <v>40</v>
      </c>
      <c r="Q108" s="364" t="s">
        <v>40</v>
      </c>
    </row>
    <row r="109" spans="2:17" s="143" customFormat="1" ht="14.25" thickBot="1" x14ac:dyDescent="0.3">
      <c r="B109" s="629"/>
      <c r="C109" s="367"/>
      <c r="D109" s="368" t="s">
        <v>36</v>
      </c>
      <c r="E109" s="368" t="s">
        <v>36</v>
      </c>
      <c r="F109" s="369" t="s">
        <v>36</v>
      </c>
      <c r="G109" s="368" t="s">
        <v>36</v>
      </c>
      <c r="H109" s="368" t="s">
        <v>36</v>
      </c>
      <c r="I109" s="368" t="s">
        <v>36</v>
      </c>
      <c r="J109" s="368" t="s">
        <v>36</v>
      </c>
      <c r="K109" s="368" t="s">
        <v>36</v>
      </c>
      <c r="L109" s="368" t="s">
        <v>36</v>
      </c>
      <c r="M109" s="369" t="s">
        <v>36</v>
      </c>
      <c r="N109" s="368" t="s">
        <v>37</v>
      </c>
      <c r="O109" s="368" t="s">
        <v>39</v>
      </c>
      <c r="P109" s="368" t="s">
        <v>41</v>
      </c>
      <c r="Q109" s="368" t="s">
        <v>41</v>
      </c>
    </row>
    <row r="110" spans="2:17" ht="8.25" customHeight="1" x14ac:dyDescent="0.25">
      <c r="B110" s="331"/>
      <c r="C110" s="332"/>
      <c r="D110" s="333"/>
      <c r="E110" s="333"/>
      <c r="F110" s="374"/>
      <c r="G110" s="333"/>
      <c r="H110" s="333"/>
      <c r="I110" s="333"/>
      <c r="J110" s="333"/>
      <c r="K110" s="333"/>
      <c r="L110" s="333"/>
      <c r="M110" s="374"/>
      <c r="N110" s="333"/>
      <c r="O110" s="333"/>
      <c r="P110" s="333"/>
      <c r="Q110" s="333"/>
    </row>
    <row r="111" spans="2:17" x14ac:dyDescent="0.25">
      <c r="B111" s="331" t="s">
        <v>53</v>
      </c>
      <c r="C111" s="325">
        <v>2020</v>
      </c>
      <c r="D111" s="326">
        <v>23296.559740000001</v>
      </c>
      <c r="E111" s="326">
        <v>4029.806</v>
      </c>
      <c r="F111" s="327">
        <v>27326.365740000001</v>
      </c>
      <c r="G111" s="326">
        <v>2309.89498</v>
      </c>
      <c r="H111" s="326" t="s">
        <v>45</v>
      </c>
      <c r="I111" s="630">
        <v>1500.9882456</v>
      </c>
      <c r="J111" s="630"/>
      <c r="K111" s="326" t="s">
        <v>45</v>
      </c>
      <c r="L111" s="326">
        <v>23515.482514399999</v>
      </c>
      <c r="M111" s="327">
        <f t="shared" ref="M111:M115" si="13">F111</f>
        <v>27326.365740000001</v>
      </c>
      <c r="N111" s="328">
        <v>0.72472658472786022</v>
      </c>
      <c r="O111" s="328">
        <v>1.9855522869256443</v>
      </c>
      <c r="P111" s="328">
        <v>93.124885454466082</v>
      </c>
      <c r="Q111" s="329">
        <v>16.108611157267813</v>
      </c>
    </row>
    <row r="112" spans="2:17" x14ac:dyDescent="0.25">
      <c r="B112" s="336" t="s">
        <v>59</v>
      </c>
      <c r="C112" s="325">
        <v>2021</v>
      </c>
      <c r="D112" s="326">
        <v>26831.394189999999</v>
      </c>
      <c r="E112" s="326">
        <v>3970.6815000000001</v>
      </c>
      <c r="F112" s="327">
        <v>30802.075689999998</v>
      </c>
      <c r="G112" s="326">
        <v>2205.4821000000002</v>
      </c>
      <c r="H112" s="326" t="s">
        <v>45</v>
      </c>
      <c r="I112" s="630">
        <v>1715.7956153999996</v>
      </c>
      <c r="J112" s="630"/>
      <c r="K112" s="326" t="s">
        <v>45</v>
      </c>
      <c r="L112" s="326">
        <v>26880.797974599998</v>
      </c>
      <c r="M112" s="327">
        <f t="shared" si="13"/>
        <v>30802.075689999998</v>
      </c>
      <c r="N112" s="328">
        <v>0.82516452302470666</v>
      </c>
      <c r="O112" s="328">
        <v>2.2607247206156349</v>
      </c>
      <c r="P112" s="328">
        <v>93.827238917654611</v>
      </c>
      <c r="Q112" s="329">
        <v>13.885155543101177</v>
      </c>
    </row>
    <row r="113" spans="2:17" x14ac:dyDescent="0.25">
      <c r="B113" s="331"/>
      <c r="C113" s="325">
        <v>2022</v>
      </c>
      <c r="D113" s="326">
        <v>23508.38056482363</v>
      </c>
      <c r="E113" s="326">
        <v>4664.1980000000003</v>
      </c>
      <c r="F113" s="327">
        <v>28172.578564823631</v>
      </c>
      <c r="G113" s="326">
        <v>2186.0486799999999</v>
      </c>
      <c r="H113" s="326" t="s">
        <v>45</v>
      </c>
      <c r="I113" s="630">
        <v>1559.1917930894178</v>
      </c>
      <c r="J113" s="630"/>
      <c r="K113" s="326" t="s">
        <v>45</v>
      </c>
      <c r="L113" s="326">
        <v>24427.338091734215</v>
      </c>
      <c r="M113" s="327">
        <f t="shared" si="13"/>
        <v>28172.578564823631</v>
      </c>
      <c r="N113" s="328">
        <v>0.74705680427101928</v>
      </c>
      <c r="O113" s="328">
        <v>2.0467309706055321</v>
      </c>
      <c r="P113" s="328">
        <v>90.463715890565041</v>
      </c>
      <c r="Q113" s="329">
        <v>17.948521871417448</v>
      </c>
    </row>
    <row r="114" spans="2:17" x14ac:dyDescent="0.25">
      <c r="B114" s="331"/>
      <c r="C114" s="325">
        <v>2023</v>
      </c>
      <c r="D114" s="326">
        <v>22073.170371175293</v>
      </c>
      <c r="E114" s="326">
        <v>3133.9541400000003</v>
      </c>
      <c r="F114" s="327">
        <v>25207.124511175294</v>
      </c>
      <c r="G114" s="326">
        <v>1907.69445</v>
      </c>
      <c r="H114" s="326" t="s">
        <v>45</v>
      </c>
      <c r="I114" s="630">
        <v>1397.96580367052</v>
      </c>
      <c r="J114" s="630"/>
      <c r="K114" s="326" t="s">
        <v>45</v>
      </c>
      <c r="L114" s="326">
        <v>21901.464257504776</v>
      </c>
      <c r="M114" s="327">
        <f t="shared" si="13"/>
        <v>25207.124511175294</v>
      </c>
      <c r="N114" s="328">
        <v>0.65569712582869111</v>
      </c>
      <c r="O114" s="328">
        <v>1.7964304817224415</v>
      </c>
      <c r="P114" s="328">
        <v>94.736954136730731</v>
      </c>
      <c r="Q114" s="329">
        <v>13.450775970791767</v>
      </c>
    </row>
    <row r="115" spans="2:17" x14ac:dyDescent="0.25">
      <c r="B115" s="331"/>
      <c r="C115" s="325">
        <v>2024</v>
      </c>
      <c r="D115" s="326">
        <v>30230.857339999999</v>
      </c>
      <c r="E115" s="326">
        <v>3823.7563999999998</v>
      </c>
      <c r="F115" s="327">
        <v>34054.613740000001</v>
      </c>
      <c r="G115" s="326">
        <v>2568.61429</v>
      </c>
      <c r="H115" s="326" t="s">
        <v>45</v>
      </c>
      <c r="I115" s="630">
        <v>1889.1599670000001</v>
      </c>
      <c r="J115" s="630"/>
      <c r="K115" s="326" t="s">
        <v>45</v>
      </c>
      <c r="L115" s="326">
        <v>29596.839483</v>
      </c>
      <c r="M115" s="327">
        <f t="shared" si="13"/>
        <v>34054.613740000001</v>
      </c>
      <c r="N115" s="328">
        <v>0.86898988173428948</v>
      </c>
      <c r="O115" s="328">
        <v>2.3807941965323001</v>
      </c>
      <c r="P115" s="328">
        <v>96.013650092342857</v>
      </c>
      <c r="Q115" s="329">
        <v>12.144306888120713</v>
      </c>
    </row>
    <row r="116" spans="2:17" s="149" customFormat="1" ht="9" customHeight="1" x14ac:dyDescent="0.25">
      <c r="B116" s="331"/>
      <c r="C116" s="332"/>
      <c r="D116" s="326"/>
      <c r="E116" s="326"/>
      <c r="F116" s="327"/>
      <c r="G116" s="326"/>
      <c r="H116" s="326"/>
      <c r="I116" s="333"/>
      <c r="J116" s="333"/>
      <c r="K116" s="326"/>
      <c r="L116" s="326"/>
      <c r="M116" s="327"/>
      <c r="N116" s="328"/>
      <c r="O116" s="328"/>
      <c r="P116" s="328"/>
      <c r="Q116" s="329"/>
    </row>
    <row r="117" spans="2:17" x14ac:dyDescent="0.25">
      <c r="B117" s="331" t="s">
        <v>47</v>
      </c>
      <c r="C117" s="325">
        <v>2020</v>
      </c>
      <c r="D117" s="326">
        <v>323420.46139499999</v>
      </c>
      <c r="E117" s="326">
        <v>1587.0576000000001</v>
      </c>
      <c r="F117" s="327">
        <v>325007.51899499999</v>
      </c>
      <c r="G117" s="326">
        <v>15960.644100000001</v>
      </c>
      <c r="H117" s="326" t="s">
        <v>45</v>
      </c>
      <c r="I117" s="630">
        <v>15452.34374475</v>
      </c>
      <c r="J117" s="630"/>
      <c r="K117" s="326">
        <v>58050.029897736771</v>
      </c>
      <c r="L117" s="326">
        <v>235544.50125251323</v>
      </c>
      <c r="M117" s="327">
        <f t="shared" ref="M117:M121" si="14">F117</f>
        <v>325007.51899499999</v>
      </c>
      <c r="N117" s="328">
        <v>7.2592753238053929</v>
      </c>
      <c r="O117" s="328">
        <v>19.888425544672309</v>
      </c>
      <c r="P117" s="328">
        <v>104.65094057491552</v>
      </c>
      <c r="Q117" s="329">
        <v>0.51353297150770727</v>
      </c>
    </row>
    <row r="118" spans="2:17" x14ac:dyDescent="0.25">
      <c r="B118" s="336" t="s">
        <v>55</v>
      </c>
      <c r="C118" s="325">
        <v>2021</v>
      </c>
      <c r="D118" s="326">
        <v>375423.24206400005</v>
      </c>
      <c r="E118" s="326">
        <v>1119.9427000000003</v>
      </c>
      <c r="F118" s="327">
        <v>376543.18476400006</v>
      </c>
      <c r="G118" s="326">
        <v>16427.835449999999</v>
      </c>
      <c r="H118" s="326" t="s">
        <v>45</v>
      </c>
      <c r="I118" s="630">
        <v>18005.767465700003</v>
      </c>
      <c r="J118" s="630"/>
      <c r="K118" s="326">
        <v>67642.511516785555</v>
      </c>
      <c r="L118" s="326">
        <v>274467.07033151452</v>
      </c>
      <c r="M118" s="327">
        <f t="shared" si="14"/>
        <v>376543.18476400006</v>
      </c>
      <c r="N118" s="328">
        <v>8.4253633165986006</v>
      </c>
      <c r="O118" s="328">
        <v>23.083187168763292</v>
      </c>
      <c r="P118" s="328">
        <v>104.25083040174785</v>
      </c>
      <c r="Q118" s="329">
        <v>0.31099554688058412</v>
      </c>
    </row>
    <row r="119" spans="2:17" x14ac:dyDescent="0.25">
      <c r="B119" s="331"/>
      <c r="C119" s="325">
        <v>2022</v>
      </c>
      <c r="D119" s="326">
        <v>537231.39902000001</v>
      </c>
      <c r="E119" s="326">
        <v>1186.8585</v>
      </c>
      <c r="F119" s="327">
        <v>538418.25751999998</v>
      </c>
      <c r="G119" s="326">
        <v>14455.631310000001</v>
      </c>
      <c r="H119" s="326" t="s">
        <v>45</v>
      </c>
      <c r="I119" s="630">
        <v>26198.131310500001</v>
      </c>
      <c r="J119" s="630"/>
      <c r="K119" s="326">
        <v>98418.876188672526</v>
      </c>
      <c r="L119" s="326">
        <v>399345.61871082743</v>
      </c>
      <c r="M119" s="327">
        <f t="shared" si="14"/>
        <v>538418.25751999998</v>
      </c>
      <c r="N119" s="328">
        <v>12.213113872390979</v>
      </c>
      <c r="O119" s="328">
        <v>33.460585951756109</v>
      </c>
      <c r="P119" s="328">
        <v>102.53238917171967</v>
      </c>
      <c r="Q119" s="329">
        <v>0.22651586976440508</v>
      </c>
    </row>
    <row r="120" spans="2:17" x14ac:dyDescent="0.25">
      <c r="B120" s="331"/>
      <c r="C120" s="325">
        <v>2023</v>
      </c>
      <c r="D120" s="326">
        <v>440848.47320752736</v>
      </c>
      <c r="E120" s="326">
        <v>1002.9531999999999</v>
      </c>
      <c r="F120" s="327">
        <v>441851.42640752735</v>
      </c>
      <c r="G120" s="326">
        <v>12801.373770000002</v>
      </c>
      <c r="H120" s="326" t="s">
        <v>45</v>
      </c>
      <c r="I120" s="630">
        <v>21452.502631876399</v>
      </c>
      <c r="J120" s="630"/>
      <c r="K120" s="326">
        <v>80590.90839114954</v>
      </c>
      <c r="L120" s="326">
        <v>327006.64161450142</v>
      </c>
      <c r="M120" s="327">
        <f t="shared" si="14"/>
        <v>441851.42640752735</v>
      </c>
      <c r="N120" s="328">
        <v>9.7900904027477971</v>
      </c>
      <c r="O120" s="328">
        <v>26.822165486980268</v>
      </c>
      <c r="P120" s="328">
        <v>102.74989374723785</v>
      </c>
      <c r="Q120" s="329">
        <v>0.23376135111381072</v>
      </c>
    </row>
    <row r="121" spans="2:17" x14ac:dyDescent="0.25">
      <c r="B121" s="331"/>
      <c r="C121" s="325">
        <v>2024</v>
      </c>
      <c r="D121" s="326">
        <v>516870.27231018664</v>
      </c>
      <c r="E121" s="326">
        <v>880.09987000000001</v>
      </c>
      <c r="F121" s="327">
        <v>517750.37218018662</v>
      </c>
      <c r="G121" s="326">
        <v>11632.707390000003</v>
      </c>
      <c r="H121" s="326" t="s">
        <v>45</v>
      </c>
      <c r="I121" s="630">
        <v>25305.883239509301</v>
      </c>
      <c r="J121" s="630"/>
      <c r="K121" s="326">
        <v>95066.955725810461</v>
      </c>
      <c r="L121" s="326">
        <v>385744.82582486677</v>
      </c>
      <c r="M121" s="327">
        <f t="shared" si="14"/>
        <v>517750.37218018662</v>
      </c>
      <c r="N121" s="328">
        <v>11.325815743458147</v>
      </c>
      <c r="O121" s="328">
        <v>31.029632173857934</v>
      </c>
      <c r="P121" s="328">
        <v>102.12452721334229</v>
      </c>
      <c r="Q121" s="329">
        <v>0.17389234386135274</v>
      </c>
    </row>
    <row r="122" spans="2:17" ht="8.25" customHeight="1" x14ac:dyDescent="0.25">
      <c r="B122" s="331"/>
      <c r="C122" s="325"/>
      <c r="D122" s="326"/>
      <c r="E122" s="326"/>
      <c r="F122" s="327"/>
      <c r="G122" s="326"/>
      <c r="H122" s="326"/>
      <c r="I122" s="353"/>
      <c r="J122" s="353"/>
      <c r="K122" s="326"/>
      <c r="L122" s="326"/>
      <c r="M122" s="327"/>
      <c r="N122" s="328"/>
      <c r="O122" s="328"/>
      <c r="P122" s="328"/>
      <c r="Q122" s="329"/>
    </row>
    <row r="123" spans="2:17" x14ac:dyDescent="0.25">
      <c r="B123" s="331" t="s">
        <v>48</v>
      </c>
      <c r="C123" s="325">
        <v>2020</v>
      </c>
      <c r="D123" s="326">
        <v>313811.3296</v>
      </c>
      <c r="E123" s="326">
        <v>27897.990809999999</v>
      </c>
      <c r="F123" s="327">
        <v>341709.32040999999</v>
      </c>
      <c r="G123" s="326">
        <v>28059.311700000002</v>
      </c>
      <c r="H123" s="326" t="s">
        <v>45</v>
      </c>
      <c r="I123" s="630">
        <v>14741.55040937</v>
      </c>
      <c r="J123" s="630"/>
      <c r="K123" s="326">
        <v>4297.9400714499134</v>
      </c>
      <c r="L123" s="326">
        <v>294610.51822918007</v>
      </c>
      <c r="M123" s="327">
        <f t="shared" ref="M123:M127" si="15">F123</f>
        <v>341709.32040999999</v>
      </c>
      <c r="N123" s="328">
        <v>9.0796382583428557</v>
      </c>
      <c r="O123" s="328">
        <v>24.875721255733851</v>
      </c>
      <c r="P123" s="328">
        <v>100.05143340842346</v>
      </c>
      <c r="Q123" s="329">
        <v>8.8946245927875651</v>
      </c>
    </row>
    <row r="124" spans="2:17" x14ac:dyDescent="0.25">
      <c r="B124" s="336" t="s">
        <v>56</v>
      </c>
      <c r="C124" s="325">
        <v>2021</v>
      </c>
      <c r="D124" s="326">
        <v>330253.18858999998</v>
      </c>
      <c r="E124" s="326">
        <v>23701.341559999997</v>
      </c>
      <c r="F124" s="327">
        <v>353954.53014999995</v>
      </c>
      <c r="G124" s="326">
        <v>32084.917520000003</v>
      </c>
      <c r="H124" s="326" t="s">
        <v>45</v>
      </c>
      <c r="I124" s="630">
        <v>15127.871793609997</v>
      </c>
      <c r="J124" s="630"/>
      <c r="K124" s="326">
        <v>4410.5731467828655</v>
      </c>
      <c r="L124" s="326">
        <v>302331.16768960707</v>
      </c>
      <c r="M124" s="327">
        <f t="shared" si="15"/>
        <v>353954.53014999995</v>
      </c>
      <c r="N124" s="328">
        <v>9.2807123515390924</v>
      </c>
      <c r="O124" s="328">
        <v>25.426609182298883</v>
      </c>
      <c r="P124" s="328">
        <v>102.60464971871615</v>
      </c>
      <c r="Q124" s="329">
        <v>7.3636468402021826</v>
      </c>
    </row>
    <row r="125" spans="2:17" x14ac:dyDescent="0.25">
      <c r="B125" s="331"/>
      <c r="C125" s="325">
        <v>2022</v>
      </c>
      <c r="D125" s="326">
        <v>330601.10360999999</v>
      </c>
      <c r="E125" s="326">
        <v>19535.4277</v>
      </c>
      <c r="F125" s="327">
        <v>350136.53130999999</v>
      </c>
      <c r="G125" s="326">
        <v>17107.27015</v>
      </c>
      <c r="H125" s="326" t="s">
        <v>45</v>
      </c>
      <c r="I125" s="630">
        <v>15652.37527452</v>
      </c>
      <c r="J125" s="630"/>
      <c r="K125" s="326">
        <v>4563.4935971844188</v>
      </c>
      <c r="L125" s="326">
        <v>312813.39228829555</v>
      </c>
      <c r="M125" s="327">
        <f t="shared" si="15"/>
        <v>350136.53130999999</v>
      </c>
      <c r="N125" s="328">
        <v>9.5667146497287483</v>
      </c>
      <c r="O125" s="328">
        <v>26.210177122544515</v>
      </c>
      <c r="P125" s="328">
        <v>99.27088762664809</v>
      </c>
      <c r="Q125" s="329">
        <v>5.8659793532720332</v>
      </c>
    </row>
    <row r="126" spans="2:17" x14ac:dyDescent="0.25">
      <c r="B126" s="331"/>
      <c r="C126" s="325">
        <v>2023</v>
      </c>
      <c r="D126" s="326">
        <v>343203.21541</v>
      </c>
      <c r="E126" s="326">
        <v>35456.740789999996</v>
      </c>
      <c r="F126" s="327">
        <v>378659.95620000002</v>
      </c>
      <c r="G126" s="326">
        <v>24466.443139999999</v>
      </c>
      <c r="H126" s="326" t="s">
        <v>45</v>
      </c>
      <c r="I126" s="630">
        <v>16647.09511382</v>
      </c>
      <c r="J126" s="630"/>
      <c r="K126" s="326">
        <v>4853.506936247878</v>
      </c>
      <c r="L126" s="326">
        <v>332692.91100993217</v>
      </c>
      <c r="M126" s="327">
        <f t="shared" si="15"/>
        <v>378659.95620000002</v>
      </c>
      <c r="N126" s="328">
        <v>9.9603288149121347</v>
      </c>
      <c r="O126" s="328">
        <v>27.288572095649684</v>
      </c>
      <c r="P126" s="328">
        <v>96.89709233942456</v>
      </c>
      <c r="Q126" s="329">
        <v>10.010556230597498</v>
      </c>
    </row>
    <row r="127" spans="2:17" x14ac:dyDescent="0.25">
      <c r="B127" s="331"/>
      <c r="C127" s="325">
        <v>2024</v>
      </c>
      <c r="D127" s="326">
        <v>335443.97554000001</v>
      </c>
      <c r="E127" s="326">
        <v>32862.10903</v>
      </c>
      <c r="F127" s="327">
        <v>368306.08457000001</v>
      </c>
      <c r="G127" s="326">
        <v>23712.086319999999</v>
      </c>
      <c r="H127" s="326" t="s">
        <v>45</v>
      </c>
      <c r="I127" s="630">
        <v>16195.917917749999</v>
      </c>
      <c r="J127" s="630"/>
      <c r="K127" s="326">
        <v>4721.9649683771768</v>
      </c>
      <c r="L127" s="326">
        <v>323676.11536387278</v>
      </c>
      <c r="M127" s="327">
        <f t="shared" si="15"/>
        <v>368306.08457000001</v>
      </c>
      <c r="N127" s="328">
        <v>9.5034224641392626</v>
      </c>
      <c r="O127" s="328">
        <v>26.036773874354147</v>
      </c>
      <c r="P127" s="328">
        <v>97.344694696811956</v>
      </c>
      <c r="Q127" s="329">
        <v>9.5364716730088901</v>
      </c>
    </row>
    <row r="128" spans="2:17" ht="9" customHeight="1" x14ac:dyDescent="0.25">
      <c r="B128" s="331"/>
      <c r="C128" s="332"/>
      <c r="D128" s="326"/>
      <c r="E128" s="326"/>
      <c r="F128" s="327"/>
      <c r="G128" s="326"/>
      <c r="H128" s="326"/>
      <c r="I128" s="333"/>
      <c r="J128" s="333"/>
      <c r="K128" s="326"/>
      <c r="L128" s="326"/>
      <c r="M128" s="327"/>
      <c r="N128" s="328"/>
      <c r="O128" s="328"/>
      <c r="P128" s="328"/>
      <c r="Q128" s="329"/>
    </row>
    <row r="129" spans="2:17" x14ac:dyDescent="0.25">
      <c r="B129" s="331" t="s">
        <v>51</v>
      </c>
      <c r="C129" s="325">
        <v>2020</v>
      </c>
      <c r="D129" s="326">
        <v>49957.605060000002</v>
      </c>
      <c r="E129" s="326">
        <v>1714.269</v>
      </c>
      <c r="F129" s="327">
        <v>51671.874060000002</v>
      </c>
      <c r="G129" s="326">
        <v>767.6925</v>
      </c>
      <c r="H129" s="326" t="s">
        <v>45</v>
      </c>
      <c r="I129" s="326" t="s">
        <v>45</v>
      </c>
      <c r="J129" s="326">
        <v>1527.1254468000002</v>
      </c>
      <c r="K129" s="326">
        <v>2545.2090780000003</v>
      </c>
      <c r="L129" s="326">
        <v>46831.847035200008</v>
      </c>
      <c r="M129" s="327">
        <f t="shared" ref="M129:M139" si="16">F129</f>
        <v>51671.874060000002</v>
      </c>
      <c r="N129" s="328">
        <v>1.4433165272085873</v>
      </c>
      <c r="O129" s="328">
        <v>3.9542918553659927</v>
      </c>
      <c r="P129" s="328">
        <v>98.140473982703597</v>
      </c>
      <c r="Q129" s="329">
        <v>3.367638860826033</v>
      </c>
    </row>
    <row r="130" spans="2:17" x14ac:dyDescent="0.25">
      <c r="B130" s="331"/>
      <c r="C130" s="325">
        <v>2021</v>
      </c>
      <c r="D130" s="326">
        <v>55627.770860000011</v>
      </c>
      <c r="E130" s="326">
        <v>2126.4140000000002</v>
      </c>
      <c r="F130" s="327">
        <v>57754.184860000008</v>
      </c>
      <c r="G130" s="326">
        <v>1798.8960199999997</v>
      </c>
      <c r="H130" s="326" t="s">
        <v>45</v>
      </c>
      <c r="I130" s="326" t="s">
        <v>45</v>
      </c>
      <c r="J130" s="326">
        <v>1678.6586652000003</v>
      </c>
      <c r="K130" s="326">
        <v>2797.7644420000001</v>
      </c>
      <c r="L130" s="326">
        <v>51478.865732800012</v>
      </c>
      <c r="M130" s="327">
        <f t="shared" si="16"/>
        <v>57754.184860000008</v>
      </c>
      <c r="N130" s="328">
        <v>1.5802556802218943</v>
      </c>
      <c r="O130" s="328">
        <v>4.3294676170462862</v>
      </c>
      <c r="P130" s="328">
        <v>99.414679136164395</v>
      </c>
      <c r="Q130" s="329">
        <v>3.8002019899858319</v>
      </c>
    </row>
    <row r="131" spans="2:17" x14ac:dyDescent="0.25">
      <c r="B131" s="331"/>
      <c r="C131" s="325">
        <v>2022</v>
      </c>
      <c r="D131" s="326">
        <v>52096.883161854079</v>
      </c>
      <c r="E131" s="326">
        <v>2797.97</v>
      </c>
      <c r="F131" s="327">
        <v>54894.85316185408</v>
      </c>
      <c r="G131" s="326">
        <v>945.10199999999998</v>
      </c>
      <c r="H131" s="326" t="s">
        <v>45</v>
      </c>
      <c r="I131" s="326" t="s">
        <v>45</v>
      </c>
      <c r="J131" s="326">
        <v>1618.4925348556226</v>
      </c>
      <c r="K131" s="326">
        <v>2697.4875580927041</v>
      </c>
      <c r="L131" s="326">
        <v>49633.771068905757</v>
      </c>
      <c r="M131" s="327">
        <f t="shared" si="16"/>
        <v>54894.85316185408</v>
      </c>
      <c r="N131" s="328">
        <v>1.517940524645339</v>
      </c>
      <c r="O131" s="328">
        <v>4.1587411634118876</v>
      </c>
      <c r="P131" s="328">
        <v>96.565567106248125</v>
      </c>
      <c r="Q131" s="329">
        <v>5.1862519098667192</v>
      </c>
    </row>
    <row r="132" spans="2:17" x14ac:dyDescent="0.25">
      <c r="B132" s="331"/>
      <c r="C132" s="325">
        <v>2023</v>
      </c>
      <c r="D132" s="326">
        <v>52551.727900000005</v>
      </c>
      <c r="E132" s="326">
        <v>1783.4369999999999</v>
      </c>
      <c r="F132" s="327">
        <v>54335.164900000003</v>
      </c>
      <c r="G132" s="326">
        <v>1806.1875</v>
      </c>
      <c r="H132" s="326" t="s">
        <v>45</v>
      </c>
      <c r="I132" s="326" t="s">
        <v>45</v>
      </c>
      <c r="J132" s="326">
        <v>1575.869322</v>
      </c>
      <c r="K132" s="326">
        <v>2626.4488699999997</v>
      </c>
      <c r="L132" s="326">
        <v>48326.659208000005</v>
      </c>
      <c r="M132" s="327">
        <f t="shared" si="16"/>
        <v>54335.164900000003</v>
      </c>
      <c r="N132" s="328">
        <v>1.4468279915453659</v>
      </c>
      <c r="O132" s="328">
        <v>3.963912305603742</v>
      </c>
      <c r="P132" s="328">
        <v>100.04331038052914</v>
      </c>
      <c r="Q132" s="329">
        <v>3.3951489030890589</v>
      </c>
    </row>
    <row r="133" spans="2:17" x14ac:dyDescent="0.25">
      <c r="B133" s="331"/>
      <c r="C133" s="325">
        <v>2024</v>
      </c>
      <c r="D133" s="326">
        <v>56333.333919999997</v>
      </c>
      <c r="E133" s="326">
        <v>1817.7909999999999</v>
      </c>
      <c r="F133" s="327">
        <v>58151.124919999995</v>
      </c>
      <c r="G133" s="326">
        <v>1496.7386000000001</v>
      </c>
      <c r="H133" s="326" t="s">
        <v>45</v>
      </c>
      <c r="I133" s="326" t="s">
        <v>45</v>
      </c>
      <c r="J133" s="326">
        <v>1699.6315896000001</v>
      </c>
      <c r="K133" s="326">
        <v>2832.7193160000002</v>
      </c>
      <c r="L133" s="326">
        <v>52122.035414399994</v>
      </c>
      <c r="M133" s="327">
        <f t="shared" si="16"/>
        <v>58151.124919999995</v>
      </c>
      <c r="N133" s="328">
        <v>1.5303499353884</v>
      </c>
      <c r="O133" s="328">
        <v>4.1927395490093158</v>
      </c>
      <c r="P133" s="328">
        <v>99.433314133548976</v>
      </c>
      <c r="Q133" s="329">
        <v>3.2085618044339981</v>
      </c>
    </row>
    <row r="134" spans="2:17" ht="9" customHeight="1" x14ac:dyDescent="0.25">
      <c r="B134" s="331"/>
      <c r="C134" s="325"/>
      <c r="D134" s="326"/>
      <c r="E134" s="326"/>
      <c r="F134" s="327"/>
      <c r="G134" s="326"/>
      <c r="H134" s="326"/>
      <c r="I134" s="326"/>
      <c r="J134" s="326"/>
      <c r="K134" s="326"/>
      <c r="L134" s="326"/>
      <c r="M134" s="327"/>
      <c r="N134" s="328"/>
      <c r="O134" s="328"/>
      <c r="P134" s="328"/>
      <c r="Q134" s="329"/>
    </row>
    <row r="135" spans="2:17" x14ac:dyDescent="0.25">
      <c r="B135" s="331" t="s">
        <v>49</v>
      </c>
      <c r="C135" s="325">
        <v>2020</v>
      </c>
      <c r="D135" s="326">
        <v>157053.99720000001</v>
      </c>
      <c r="E135" s="326">
        <v>7394.0796300000002</v>
      </c>
      <c r="F135" s="327">
        <v>164448.07683000001</v>
      </c>
      <c r="G135" s="326">
        <v>45324.292669999988</v>
      </c>
      <c r="H135" s="326" t="s">
        <v>45</v>
      </c>
      <c r="I135" s="630">
        <v>7147.4270495999999</v>
      </c>
      <c r="J135" s="630"/>
      <c r="K135" s="326" t="s">
        <v>45</v>
      </c>
      <c r="L135" s="326">
        <v>111976.35711040001</v>
      </c>
      <c r="M135" s="327">
        <f>F135</f>
        <v>164448.07683000001</v>
      </c>
      <c r="N135" s="328">
        <v>3.4510132976940984</v>
      </c>
      <c r="O135" s="328">
        <v>9.4548309525865708</v>
      </c>
      <c r="P135" s="328">
        <v>131.84100749272233</v>
      </c>
      <c r="Q135" s="329">
        <v>6.2070556960050149</v>
      </c>
    </row>
    <row r="136" spans="2:17" x14ac:dyDescent="0.25">
      <c r="B136" s="336" t="s">
        <v>57</v>
      </c>
      <c r="C136" s="325">
        <v>2021</v>
      </c>
      <c r="D136" s="326">
        <v>153324.21475999997</v>
      </c>
      <c r="E136" s="326">
        <v>6868.6285799999987</v>
      </c>
      <c r="F136" s="327">
        <v>160192.84333999996</v>
      </c>
      <c r="G136" s="326">
        <v>43067.911869999996</v>
      </c>
      <c r="H136" s="326" t="s">
        <v>45</v>
      </c>
      <c r="I136" s="630">
        <v>7027.4958882000001</v>
      </c>
      <c r="J136" s="630"/>
      <c r="K136" s="326" t="s">
        <v>45</v>
      </c>
      <c r="L136" s="326">
        <v>110097.43558179997</v>
      </c>
      <c r="M136" s="327">
        <f t="shared" si="16"/>
        <v>160192.84333999996</v>
      </c>
      <c r="N136" s="328">
        <v>3.3796800974414234</v>
      </c>
      <c r="O136" s="328">
        <v>9.259397527236775</v>
      </c>
      <c r="P136" s="328">
        <v>130.90655664483526</v>
      </c>
      <c r="Q136" s="329">
        <v>5.8643608101143769</v>
      </c>
    </row>
    <row r="137" spans="2:17" x14ac:dyDescent="0.25">
      <c r="B137" s="331"/>
      <c r="C137" s="325">
        <v>2022</v>
      </c>
      <c r="D137" s="326">
        <v>151464.47416000001</v>
      </c>
      <c r="E137" s="326">
        <v>7905.3527299999996</v>
      </c>
      <c r="F137" s="327">
        <v>159369.82689000003</v>
      </c>
      <c r="G137" s="326">
        <v>40721.07071</v>
      </c>
      <c r="H137" s="326" t="s">
        <v>45</v>
      </c>
      <c r="I137" s="630">
        <v>7118.9253707999997</v>
      </c>
      <c r="J137" s="630"/>
      <c r="K137" s="326" t="s">
        <v>45</v>
      </c>
      <c r="L137" s="326">
        <v>111529.83080920002</v>
      </c>
      <c r="M137" s="327">
        <f t="shared" si="16"/>
        <v>159369.82689000003</v>
      </c>
      <c r="N137" s="328">
        <v>3.4108755136872566</v>
      </c>
      <c r="O137" s="328">
        <v>9.3448644210609757</v>
      </c>
      <c r="P137" s="328">
        <v>127.65786935871104</v>
      </c>
      <c r="Q137" s="329">
        <v>6.6628197248076688</v>
      </c>
    </row>
    <row r="138" spans="2:17" x14ac:dyDescent="0.25">
      <c r="B138" s="331"/>
      <c r="C138" s="325">
        <v>2023</v>
      </c>
      <c r="D138" s="326">
        <v>150243.3299550933</v>
      </c>
      <c r="E138" s="326">
        <v>10907.814537999999</v>
      </c>
      <c r="F138" s="327">
        <v>161151.14449309331</v>
      </c>
      <c r="G138" s="326">
        <v>44078.495190000016</v>
      </c>
      <c r="H138" s="326" t="s">
        <v>45</v>
      </c>
      <c r="I138" s="630">
        <v>7024.3589581856004</v>
      </c>
      <c r="J138" s="630"/>
      <c r="K138" s="326" t="s">
        <v>45</v>
      </c>
      <c r="L138" s="326">
        <v>110048.2903449077</v>
      </c>
      <c r="M138" s="327">
        <f t="shared" si="16"/>
        <v>161151.14449309331</v>
      </c>
      <c r="N138" s="328">
        <v>3.2946814346803972</v>
      </c>
      <c r="O138" s="328">
        <v>9.0265244785764303</v>
      </c>
      <c r="P138" s="328">
        <v>128.33341591691783</v>
      </c>
      <c r="Q138" s="329">
        <v>9.317133081835701</v>
      </c>
    </row>
    <row r="139" spans="2:17" x14ac:dyDescent="0.25">
      <c r="B139" s="331"/>
      <c r="C139" s="325">
        <v>2024</v>
      </c>
      <c r="D139" s="326">
        <v>167611.08259000001</v>
      </c>
      <c r="E139" s="326">
        <v>16937.211701200002</v>
      </c>
      <c r="F139" s="327">
        <v>184548.2942912</v>
      </c>
      <c r="G139" s="326">
        <v>48444.761889999994</v>
      </c>
      <c r="H139" s="326" t="s">
        <v>45</v>
      </c>
      <c r="I139" s="630">
        <v>8166.2119440719998</v>
      </c>
      <c r="J139" s="630"/>
      <c r="K139" s="326" t="s">
        <v>45</v>
      </c>
      <c r="L139" s="326">
        <v>127937.32045712801</v>
      </c>
      <c r="M139" s="327">
        <f t="shared" si="16"/>
        <v>184548.2942912</v>
      </c>
      <c r="N139" s="328">
        <v>3.7563550336953915</v>
      </c>
      <c r="O139" s="328">
        <v>10.291383653959976</v>
      </c>
      <c r="P139" s="328">
        <v>123.14969320261537</v>
      </c>
      <c r="Q139" s="329">
        <v>12.444358645500275</v>
      </c>
    </row>
    <row r="140" spans="2:17" ht="9" customHeight="1" thickBot="1" x14ac:dyDescent="0.3">
      <c r="B140" s="375"/>
      <c r="C140" s="376"/>
      <c r="D140" s="376"/>
      <c r="E140" s="376"/>
      <c r="F140" s="391"/>
      <c r="G140" s="376"/>
      <c r="H140" s="376"/>
      <c r="I140" s="376"/>
      <c r="J140" s="376"/>
      <c r="K140" s="376"/>
      <c r="L140" s="376"/>
      <c r="M140" s="391"/>
      <c r="N140" s="376"/>
      <c r="O140" s="376"/>
      <c r="P140" s="376"/>
      <c r="Q140" s="376"/>
    </row>
    <row r="141" spans="2:17" ht="9" customHeight="1" x14ac:dyDescent="0.25"/>
    <row r="142" spans="2:17" ht="12.75" customHeight="1" x14ac:dyDescent="0.25">
      <c r="B142" s="392" t="s">
        <v>489</v>
      </c>
    </row>
    <row r="143" spans="2:17" ht="12.75" customHeight="1" x14ac:dyDescent="0.25">
      <c r="B143" s="469" t="s">
        <v>490</v>
      </c>
    </row>
    <row r="144" spans="2:17" ht="12.75" customHeight="1" x14ac:dyDescent="0.25">
      <c r="B144" s="470" t="s">
        <v>491</v>
      </c>
    </row>
  </sheetData>
  <mergeCells count="78">
    <mergeCell ref="I88:J88"/>
    <mergeCell ref="I89:J89"/>
    <mergeCell ref="I90:J90"/>
    <mergeCell ref="I120:J120"/>
    <mergeCell ref="I121:J121"/>
    <mergeCell ref="Q54:Q55"/>
    <mergeCell ref="N54:O54"/>
    <mergeCell ref="N55:O55"/>
    <mergeCell ref="P56:P57"/>
    <mergeCell ref="Q56:Q57"/>
    <mergeCell ref="P54:P55"/>
    <mergeCell ref="P105:P106"/>
    <mergeCell ref="Q105:Q106"/>
    <mergeCell ref="N103:O103"/>
    <mergeCell ref="P103:P104"/>
    <mergeCell ref="Q103:Q104"/>
    <mergeCell ref="N104:O104"/>
    <mergeCell ref="I86:J86"/>
    <mergeCell ref="I87:J87"/>
    <mergeCell ref="B54:B60"/>
    <mergeCell ref="D54:F54"/>
    <mergeCell ref="G54:M54"/>
    <mergeCell ref="I80:J80"/>
    <mergeCell ref="D55:F55"/>
    <mergeCell ref="G55:M55"/>
    <mergeCell ref="I126:J126"/>
    <mergeCell ref="I127:J127"/>
    <mergeCell ref="I135:J135"/>
    <mergeCell ref="I81:J81"/>
    <mergeCell ref="I82:J82"/>
    <mergeCell ref="I83:J83"/>
    <mergeCell ref="I84:J84"/>
    <mergeCell ref="I123:J123"/>
    <mergeCell ref="I111:J111"/>
    <mergeCell ref="I112:J112"/>
    <mergeCell ref="I113:J113"/>
    <mergeCell ref="I114:J114"/>
    <mergeCell ref="I115:J115"/>
    <mergeCell ref="I117:J117"/>
    <mergeCell ref="I118:J118"/>
    <mergeCell ref="I119:J119"/>
    <mergeCell ref="I136:J136"/>
    <mergeCell ref="I137:J137"/>
    <mergeCell ref="I138:J138"/>
    <mergeCell ref="I139:J139"/>
    <mergeCell ref="I19:J19"/>
    <mergeCell ref="I20:J20"/>
    <mergeCell ref="I21:J21"/>
    <mergeCell ref="I22:J22"/>
    <mergeCell ref="I23:J23"/>
    <mergeCell ref="I35:J35"/>
    <mergeCell ref="I34:J34"/>
    <mergeCell ref="I33:J33"/>
    <mergeCell ref="I32:J32"/>
    <mergeCell ref="I31:J31"/>
    <mergeCell ref="I124:J124"/>
    <mergeCell ref="I125:J125"/>
    <mergeCell ref="B103:B109"/>
    <mergeCell ref="D103:F103"/>
    <mergeCell ref="D104:F104"/>
    <mergeCell ref="I92:J92"/>
    <mergeCell ref="I93:J93"/>
    <mergeCell ref="I94:J94"/>
    <mergeCell ref="I95:J95"/>
    <mergeCell ref="I96:J96"/>
    <mergeCell ref="G103:M103"/>
    <mergeCell ref="G104:M104"/>
    <mergeCell ref="D5:F5"/>
    <mergeCell ref="D6:F6"/>
    <mergeCell ref="N5:O5"/>
    <mergeCell ref="N6:O6"/>
    <mergeCell ref="B5:B11"/>
    <mergeCell ref="P7:P8"/>
    <mergeCell ref="Q7:Q8"/>
    <mergeCell ref="P5:P6"/>
    <mergeCell ref="Q5:Q6"/>
    <mergeCell ref="G5:M5"/>
    <mergeCell ref="G6:M6"/>
  </mergeCells>
  <printOptions horizontalCentered="1"/>
  <pageMargins left="0" right="0" top="0.55118110236220474" bottom="0" header="0.31496062992125984" footer="0.31496062992125984"/>
  <pageSetup paperSize="9" scale="64" fitToWidth="0" fitToHeight="0" orientation="landscape" r:id="rId1"/>
  <rowBreaks count="2" manualBreakCount="2">
    <brk id="49" max="17" man="1"/>
    <brk id="98" max="17" man="1"/>
  </rowBreaks>
  <colBreaks count="1" manualBreakCount="1">
    <brk id="1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2:AH360"/>
  <sheetViews>
    <sheetView zoomScaleNormal="100" workbookViewId="0">
      <pane xSplit="3" ySplit="9" topLeftCell="D10" activePane="bottomRight" state="frozen"/>
      <selection pane="topRight"/>
      <selection pane="bottomLeft"/>
      <selection pane="bottomRight" activeCell="AH179" sqref="AH179"/>
    </sheetView>
  </sheetViews>
  <sheetFormatPr defaultRowHeight="15" x14ac:dyDescent="0.25"/>
  <cols>
    <col min="2" max="2" width="12.85546875" style="62" bestFit="1" customWidth="1"/>
    <col min="3" max="3" width="9.140625" style="62"/>
    <col min="4" max="4" width="14.5703125" bestFit="1" customWidth="1"/>
    <col min="5" max="5" width="11.7109375" bestFit="1" customWidth="1"/>
    <col min="6" max="6" width="14.7109375" bestFit="1" customWidth="1"/>
    <col min="7" max="7" width="11.7109375" bestFit="1" customWidth="1"/>
    <col min="8" max="10" width="11.7109375" hidden="1" customWidth="1"/>
    <col min="11" max="11" width="13.140625" hidden="1" customWidth="1"/>
    <col min="12" max="12" width="11.7109375" customWidth="1"/>
    <col min="13" max="13" width="14.5703125" hidden="1" customWidth="1"/>
    <col min="14" max="14" width="10.85546875" bestFit="1" customWidth="1"/>
    <col min="15" max="15" width="10.5703125" hidden="1" customWidth="1"/>
    <col min="16" max="16" width="13.85546875" hidden="1" customWidth="1"/>
    <col min="17" max="17" width="16.5703125" hidden="1" customWidth="1"/>
    <col min="19" max="19" width="14.5703125" bestFit="1" customWidth="1"/>
    <col min="20" max="20" width="11.7109375" bestFit="1" customWidth="1"/>
    <col min="21" max="21" width="14.7109375" bestFit="1" customWidth="1"/>
    <col min="22" max="22" width="11.7109375" bestFit="1" customWidth="1"/>
    <col min="23" max="25" width="11.7109375" hidden="1" customWidth="1"/>
    <col min="26" max="26" width="13.140625" hidden="1" customWidth="1"/>
    <col min="27" max="27" width="11.7109375" hidden="1" customWidth="1"/>
    <col min="28" max="28" width="14.5703125" hidden="1" customWidth="1"/>
    <col min="29" max="29" width="10.85546875" hidden="1" customWidth="1"/>
    <col min="30" max="30" width="10.5703125" hidden="1" customWidth="1"/>
    <col min="31" max="31" width="16.28515625" hidden="1" customWidth="1"/>
    <col min="32" max="32" width="19.85546875" hidden="1" customWidth="1"/>
  </cols>
  <sheetData>
    <row r="2" spans="1:32" ht="18.75" x14ac:dyDescent="0.3">
      <c r="S2" s="68" t="s">
        <v>297</v>
      </c>
    </row>
    <row r="3" spans="1:32" ht="22.5" customHeight="1" x14ac:dyDescent="0.25">
      <c r="B3" s="754" t="s">
        <v>44</v>
      </c>
      <c r="C3" s="59"/>
      <c r="D3" s="750" t="s">
        <v>19</v>
      </c>
      <c r="E3" s="750"/>
      <c r="F3" s="750"/>
      <c r="G3" s="750" t="s">
        <v>20</v>
      </c>
      <c r="H3" s="750"/>
      <c r="I3" s="750"/>
      <c r="J3" s="750"/>
      <c r="K3" s="750"/>
      <c r="L3" s="750"/>
      <c r="M3" s="750"/>
      <c r="N3" s="750" t="s">
        <v>24</v>
      </c>
      <c r="O3" s="750"/>
      <c r="P3" s="751" t="s">
        <v>30</v>
      </c>
      <c r="Q3" s="751" t="s">
        <v>32</v>
      </c>
      <c r="S3" s="750" t="s">
        <v>19</v>
      </c>
      <c r="T3" s="750"/>
      <c r="U3" s="750"/>
      <c r="V3" s="750" t="s">
        <v>20</v>
      </c>
      <c r="W3" s="750"/>
      <c r="X3" s="750"/>
      <c r="Y3" s="750"/>
      <c r="Z3" s="750"/>
      <c r="AA3" s="750"/>
      <c r="AB3" s="750"/>
      <c r="AC3" s="750" t="s">
        <v>24</v>
      </c>
      <c r="AD3" s="750"/>
      <c r="AE3" s="751" t="s">
        <v>30</v>
      </c>
      <c r="AF3" s="751" t="s">
        <v>32</v>
      </c>
    </row>
    <row r="4" spans="1:32" ht="22.5" customHeight="1" x14ac:dyDescent="0.25">
      <c r="B4" s="755"/>
      <c r="C4" s="63"/>
      <c r="D4" s="753" t="s">
        <v>18</v>
      </c>
      <c r="E4" s="753"/>
      <c r="F4" s="753"/>
      <c r="G4" s="753" t="s">
        <v>21</v>
      </c>
      <c r="H4" s="753"/>
      <c r="I4" s="753"/>
      <c r="J4" s="753"/>
      <c r="K4" s="753"/>
      <c r="L4" s="753"/>
      <c r="M4" s="753"/>
      <c r="N4" s="753" t="s">
        <v>25</v>
      </c>
      <c r="O4" s="753"/>
      <c r="P4" s="752"/>
      <c r="Q4" s="752"/>
      <c r="S4" s="753" t="s">
        <v>18</v>
      </c>
      <c r="T4" s="753"/>
      <c r="U4" s="753"/>
      <c r="V4" s="753" t="s">
        <v>21</v>
      </c>
      <c r="W4" s="753"/>
      <c r="X4" s="753"/>
      <c r="Y4" s="753"/>
      <c r="Z4" s="753"/>
      <c r="AA4" s="753"/>
      <c r="AB4" s="753"/>
      <c r="AC4" s="753" t="s">
        <v>25</v>
      </c>
      <c r="AD4" s="753"/>
      <c r="AE4" s="752"/>
      <c r="AF4" s="752"/>
    </row>
    <row r="5" spans="1:32" ht="33" x14ac:dyDescent="0.25">
      <c r="B5" s="755"/>
      <c r="C5" s="63" t="s">
        <v>42</v>
      </c>
      <c r="D5" s="9" t="s">
        <v>0</v>
      </c>
      <c r="E5" s="9" t="s">
        <v>2</v>
      </c>
      <c r="F5" s="51" t="s">
        <v>16</v>
      </c>
      <c r="G5" s="9" t="s">
        <v>4</v>
      </c>
      <c r="H5" s="9" t="s">
        <v>6</v>
      </c>
      <c r="I5" s="9" t="s">
        <v>8</v>
      </c>
      <c r="J5" s="9" t="s">
        <v>10</v>
      </c>
      <c r="K5" s="9" t="s">
        <v>12</v>
      </c>
      <c r="L5" s="9" t="s">
        <v>14</v>
      </c>
      <c r="M5" s="51" t="s">
        <v>22</v>
      </c>
      <c r="N5" s="9" t="s">
        <v>26</v>
      </c>
      <c r="O5" s="9" t="s">
        <v>28</v>
      </c>
      <c r="P5" s="749" t="s">
        <v>31</v>
      </c>
      <c r="Q5" s="749" t="s">
        <v>33</v>
      </c>
      <c r="S5" s="9" t="s">
        <v>0</v>
      </c>
      <c r="T5" s="9" t="s">
        <v>2</v>
      </c>
      <c r="U5" s="58" t="s">
        <v>16</v>
      </c>
      <c r="V5" s="9" t="s">
        <v>4</v>
      </c>
      <c r="W5" s="9" t="s">
        <v>6</v>
      </c>
      <c r="X5" s="9" t="s">
        <v>8</v>
      </c>
      <c r="Y5" s="9" t="s">
        <v>10</v>
      </c>
      <c r="Z5" s="9" t="s">
        <v>12</v>
      </c>
      <c r="AA5" s="9" t="s">
        <v>14</v>
      </c>
      <c r="AB5" s="58" t="s">
        <v>22</v>
      </c>
      <c r="AC5" s="9" t="s">
        <v>26</v>
      </c>
      <c r="AD5" s="9" t="s">
        <v>28</v>
      </c>
      <c r="AE5" s="749" t="s">
        <v>31</v>
      </c>
      <c r="AF5" s="749" t="s">
        <v>33</v>
      </c>
    </row>
    <row r="6" spans="1:32" ht="28.5" x14ac:dyDescent="0.25">
      <c r="B6" s="755"/>
      <c r="C6" s="63" t="s">
        <v>43</v>
      </c>
      <c r="D6" s="10" t="s">
        <v>1</v>
      </c>
      <c r="E6" s="10" t="s">
        <v>3</v>
      </c>
      <c r="F6" s="50" t="s">
        <v>17</v>
      </c>
      <c r="G6" s="10" t="s">
        <v>5</v>
      </c>
      <c r="H6" s="10" t="s">
        <v>7</v>
      </c>
      <c r="I6" s="10" t="s">
        <v>9</v>
      </c>
      <c r="J6" s="10" t="s">
        <v>11</v>
      </c>
      <c r="K6" s="10" t="s">
        <v>13</v>
      </c>
      <c r="L6" s="10" t="s">
        <v>15</v>
      </c>
      <c r="M6" s="50" t="s">
        <v>23</v>
      </c>
      <c r="N6" s="10" t="s">
        <v>27</v>
      </c>
      <c r="O6" s="10" t="s">
        <v>29</v>
      </c>
      <c r="P6" s="749"/>
      <c r="Q6" s="749"/>
      <c r="S6" s="10" t="s">
        <v>1</v>
      </c>
      <c r="T6" s="10" t="s">
        <v>3</v>
      </c>
      <c r="U6" s="57" t="s">
        <v>17</v>
      </c>
      <c r="V6" s="10" t="s">
        <v>5</v>
      </c>
      <c r="W6" s="10" t="s">
        <v>7</v>
      </c>
      <c r="X6" s="10" t="s">
        <v>9</v>
      </c>
      <c r="Y6" s="10" t="s">
        <v>11</v>
      </c>
      <c r="Z6" s="10" t="s">
        <v>13</v>
      </c>
      <c r="AA6" s="10" t="s">
        <v>15</v>
      </c>
      <c r="AB6" s="57" t="s">
        <v>23</v>
      </c>
      <c r="AC6" s="10" t="s">
        <v>27</v>
      </c>
      <c r="AD6" s="10" t="s">
        <v>29</v>
      </c>
      <c r="AE6" s="749"/>
      <c r="AF6" s="749"/>
    </row>
    <row r="7" spans="1:32" s="61" customFormat="1" x14ac:dyDescent="0.25">
      <c r="B7" s="755"/>
      <c r="C7" s="64"/>
      <c r="D7" s="3" t="s">
        <v>35</v>
      </c>
      <c r="E7" s="3" t="s">
        <v>35</v>
      </c>
      <c r="F7" s="64" t="s">
        <v>35</v>
      </c>
      <c r="G7" s="3" t="s">
        <v>35</v>
      </c>
      <c r="H7" s="3" t="s">
        <v>35</v>
      </c>
      <c r="I7" s="3" t="s">
        <v>35</v>
      </c>
      <c r="J7" s="3" t="s">
        <v>35</v>
      </c>
      <c r="K7" s="3" t="s">
        <v>35</v>
      </c>
      <c r="L7" s="3" t="s">
        <v>35</v>
      </c>
      <c r="M7" s="64" t="s">
        <v>35</v>
      </c>
      <c r="N7" s="3" t="s">
        <v>34</v>
      </c>
      <c r="O7" s="3" t="s">
        <v>38</v>
      </c>
      <c r="P7" s="3" t="s">
        <v>40</v>
      </c>
      <c r="Q7" s="3" t="s">
        <v>40</v>
      </c>
      <c r="S7" s="3" t="s">
        <v>35</v>
      </c>
      <c r="T7" s="3" t="s">
        <v>35</v>
      </c>
      <c r="U7" s="64" t="s">
        <v>35</v>
      </c>
      <c r="V7" s="3" t="s">
        <v>35</v>
      </c>
      <c r="W7" s="3" t="s">
        <v>35</v>
      </c>
      <c r="X7" s="3" t="s">
        <v>35</v>
      </c>
      <c r="Y7" s="3" t="s">
        <v>35</v>
      </c>
      <c r="Z7" s="3" t="s">
        <v>35</v>
      </c>
      <c r="AA7" s="3" t="s">
        <v>35</v>
      </c>
      <c r="AB7" s="64" t="s">
        <v>35</v>
      </c>
      <c r="AC7" s="3" t="s">
        <v>34</v>
      </c>
      <c r="AD7" s="3" t="s">
        <v>38</v>
      </c>
      <c r="AE7" s="3" t="s">
        <v>40</v>
      </c>
      <c r="AF7" s="3" t="s">
        <v>40</v>
      </c>
    </row>
    <row r="8" spans="1:32" x14ac:dyDescent="0.25">
      <c r="B8" s="756"/>
      <c r="C8" s="65"/>
      <c r="D8" s="6" t="s">
        <v>36</v>
      </c>
      <c r="E8" s="6" t="s">
        <v>36</v>
      </c>
      <c r="F8" s="7" t="s">
        <v>36</v>
      </c>
      <c r="G8" s="6" t="s">
        <v>36</v>
      </c>
      <c r="H8" s="6" t="s">
        <v>36</v>
      </c>
      <c r="I8" s="6" t="s">
        <v>36</v>
      </c>
      <c r="J8" s="6" t="s">
        <v>36</v>
      </c>
      <c r="K8" s="6" t="s">
        <v>36</v>
      </c>
      <c r="L8" s="6" t="s">
        <v>36</v>
      </c>
      <c r="M8" s="7" t="s">
        <v>36</v>
      </c>
      <c r="N8" s="6" t="s">
        <v>37</v>
      </c>
      <c r="O8" s="6" t="s">
        <v>39</v>
      </c>
      <c r="P8" s="6" t="s">
        <v>41</v>
      </c>
      <c r="Q8" s="6" t="s">
        <v>41</v>
      </c>
      <c r="S8" s="6" t="s">
        <v>36</v>
      </c>
      <c r="T8" s="6" t="s">
        <v>36</v>
      </c>
      <c r="U8" s="7" t="s">
        <v>36</v>
      </c>
      <c r="V8" s="6" t="s">
        <v>36</v>
      </c>
      <c r="W8" s="6" t="s">
        <v>36</v>
      </c>
      <c r="X8" s="6" t="s">
        <v>36</v>
      </c>
      <c r="Y8" s="6" t="s">
        <v>36</v>
      </c>
      <c r="Z8" s="6" t="s">
        <v>36</v>
      </c>
      <c r="AA8" s="6" t="s">
        <v>36</v>
      </c>
      <c r="AB8" s="7" t="s">
        <v>36</v>
      </c>
      <c r="AC8" s="6" t="s">
        <v>37</v>
      </c>
      <c r="AD8" s="6" t="s">
        <v>39</v>
      </c>
      <c r="AE8" s="6" t="s">
        <v>41</v>
      </c>
      <c r="AF8" s="6" t="s">
        <v>41</v>
      </c>
    </row>
    <row r="10" spans="1:32" s="71" customFormat="1" hidden="1" x14ac:dyDescent="0.25">
      <c r="A10" s="71" t="s">
        <v>300</v>
      </c>
      <c r="B10" s="72" t="str">
        <f>'Jadual 1_Buah-buahan'!B68</f>
        <v>Jambu batu</v>
      </c>
      <c r="C10" s="73">
        <f>'Jadual 1_Buah-buahan'!C68</f>
        <v>2020</v>
      </c>
      <c r="D10" s="74">
        <f>'Jadual 1_Buah-buahan'!D68</f>
        <v>37881.239829999999</v>
      </c>
      <c r="E10" s="74">
        <f>'Jadual 1_Buah-buahan'!E68</f>
        <v>4146.1381200000005</v>
      </c>
      <c r="F10" s="74">
        <f>'Jadual 1_Buah-buahan'!F68</f>
        <v>42027.377950000002</v>
      </c>
      <c r="G10" s="74">
        <f>'Jadual 1_Buah-buahan'!G68</f>
        <v>2916.1888499999995</v>
      </c>
      <c r="H10" s="74" t="str">
        <f>'Jadual 1_Buah-buahan'!H68</f>
        <v>-</v>
      </c>
      <c r="I10" s="74" t="str">
        <f>'Jadual 1_Buah-buahan'!I68</f>
        <v>-</v>
      </c>
      <c r="J10" s="74" t="str">
        <f>'Jadual 1_Buah-buahan'!J68</f>
        <v>-</v>
      </c>
      <c r="K10" s="74">
        <f>'Jadual 1_Buah-buahan'!K68</f>
        <v>2561.2294393447814</v>
      </c>
      <c r="L10" s="74">
        <f>'Jadual 1_Buah-buahan'!L68</f>
        <v>36549.959660655222</v>
      </c>
      <c r="M10" s="74">
        <f>'Jadual 1_Buah-buahan'!M68</f>
        <v>42027.377950000002</v>
      </c>
      <c r="N10" s="74">
        <f>'Jadual 1_Buah-buahan'!N68</f>
        <v>1.1264377594883292</v>
      </c>
      <c r="O10" s="74">
        <f>'Jadual 1_Buah-buahan'!O68</f>
        <v>3.0861308479132306</v>
      </c>
      <c r="P10" s="74">
        <f>'Jadual 1_Buah-buahan'!P68</f>
        <v>96.855249614489466</v>
      </c>
      <c r="Q10" s="74">
        <f>'Jadual 1_Buah-buahan'!Q68</f>
        <v>10.60090019098908</v>
      </c>
    </row>
    <row r="11" spans="1:32" s="71" customFormat="1" hidden="1" x14ac:dyDescent="0.25">
      <c r="A11" s="71" t="s">
        <v>300</v>
      </c>
      <c r="B11" s="72" t="str">
        <f>'Jadual 1_Buah-buahan'!B69</f>
        <v>Guava</v>
      </c>
      <c r="C11" s="73">
        <f>'Jadual 1_Buah-buahan'!C69</f>
        <v>2021</v>
      </c>
      <c r="D11" s="74">
        <f>'Jadual 1_Buah-buahan'!D69</f>
        <v>36899.621679999997</v>
      </c>
      <c r="E11" s="74">
        <f>'Jadual 1_Buah-buahan'!E69</f>
        <v>3197.0495600000004</v>
      </c>
      <c r="F11" s="74">
        <f>'Jadual 1_Buah-buahan'!F69</f>
        <v>40096.671239999996</v>
      </c>
      <c r="G11" s="74">
        <f>'Jadual 1_Buah-buahan'!G69</f>
        <v>3463.1107499999994</v>
      </c>
      <c r="H11" s="74" t="str">
        <f>'Jadual 1_Buah-buahan'!H69</f>
        <v>-</v>
      </c>
      <c r="I11" s="74" t="str">
        <f>'Jadual 1_Buah-buahan'!I69</f>
        <v>-</v>
      </c>
      <c r="J11" s="74" t="str">
        <f>'Jadual 1_Buah-buahan'!J69</f>
        <v>-</v>
      </c>
      <c r="K11" s="74">
        <f>'Jadual 1_Buah-buahan'!K69</f>
        <v>2398.9798253156619</v>
      </c>
      <c r="L11" s="74">
        <f>'Jadual 1_Buah-buahan'!L69</f>
        <v>34234.580664684334</v>
      </c>
      <c r="M11" s="74">
        <f>'Jadual 1_Buah-buahan'!M69</f>
        <v>40096.671239999996</v>
      </c>
      <c r="N11" s="74">
        <f>'Jadual 1_Buah-buahan'!N69</f>
        <v>1.0509048671776069</v>
      </c>
      <c r="O11" s="74">
        <f>'Jadual 1_Buah-buahan'!O69</f>
        <v>2.8791914169249506</v>
      </c>
      <c r="P11" s="74">
        <f>'Jadual 1_Buah-buahan'!P69</f>
        <v>100.72627717983522</v>
      </c>
      <c r="Q11" s="74">
        <f>'Jadual 1_Buah-buahan'!Q69</f>
        <v>8.7271057392106659</v>
      </c>
      <c r="S11" s="74">
        <f t="shared" ref="S11:AF14" si="0">IFERROR(D11/D10*100-100,"-")</f>
        <v>-2.5913041769625806</v>
      </c>
      <c r="T11" s="74">
        <f t="shared" si="0"/>
        <v>-22.890905525356686</v>
      </c>
      <c r="U11" s="74">
        <f t="shared" si="0"/>
        <v>-4.5939261599830701</v>
      </c>
      <c r="V11" s="74">
        <f t="shared" si="0"/>
        <v>18.754680445335353</v>
      </c>
      <c r="W11" s="74" t="str">
        <f t="shared" si="0"/>
        <v>-</v>
      </c>
      <c r="X11" s="74" t="str">
        <f t="shared" si="0"/>
        <v>-</v>
      </c>
      <c r="Y11" s="74" t="str">
        <f t="shared" si="0"/>
        <v>-</v>
      </c>
      <c r="Z11" s="74">
        <f t="shared" si="0"/>
        <v>-6.3348332459674737</v>
      </c>
      <c r="AA11" s="74">
        <f t="shared" si="0"/>
        <v>-6.3348332459674737</v>
      </c>
      <c r="AB11" s="74">
        <f t="shared" si="0"/>
        <v>-4.5939261599830701</v>
      </c>
      <c r="AC11" s="74">
        <f t="shared" si="0"/>
        <v>-6.7054652309446965</v>
      </c>
      <c r="AD11" s="74">
        <f t="shared" si="0"/>
        <v>-6.7054652309446823</v>
      </c>
      <c r="AE11" s="74">
        <f t="shared" si="0"/>
        <v>3.9967142521995669</v>
      </c>
      <c r="AF11" s="74">
        <f t="shared" si="0"/>
        <v>-17.67580505447232</v>
      </c>
    </row>
    <row r="12" spans="1:32" s="71" customFormat="1" hidden="1" x14ac:dyDescent="0.25">
      <c r="A12" s="71" t="s">
        <v>300</v>
      </c>
      <c r="B12" s="72">
        <f>'Jadual 1_Buah-buahan'!B70</f>
        <v>0</v>
      </c>
      <c r="C12" s="73">
        <f>'Jadual 1_Buah-buahan'!C70</f>
        <v>2022</v>
      </c>
      <c r="D12" s="74">
        <f>'Jadual 1_Buah-buahan'!D70</f>
        <v>33292.446330000006</v>
      </c>
      <c r="E12" s="74">
        <f>'Jadual 1_Buah-buahan'!E70</f>
        <v>4460.8130699999992</v>
      </c>
      <c r="F12" s="74">
        <f>'Jadual 1_Buah-buahan'!F70</f>
        <v>37753.259400000003</v>
      </c>
      <c r="G12" s="74">
        <f>'Jadual 1_Buah-buahan'!G70</f>
        <v>3798.1524399999998</v>
      </c>
      <c r="H12" s="74" t="str">
        <f>'Jadual 1_Buah-buahan'!H70</f>
        <v>-</v>
      </c>
      <c r="I12" s="74" t="str">
        <f>'Jadual 1_Buah-buahan'!I70</f>
        <v>-</v>
      </c>
      <c r="J12" s="74" t="str">
        <f>'Jadual 1_Buah-buahan'!J70</f>
        <v>-</v>
      </c>
      <c r="K12" s="74">
        <f>'Jadual 1_Buah-buahan'!K70</f>
        <v>2223.5790208192084</v>
      </c>
      <c r="L12" s="74">
        <f>'Jadual 1_Buah-buahan'!L70</f>
        <v>31731.527939180796</v>
      </c>
      <c r="M12" s="74">
        <f>'Jadual 1_Buah-buahan'!M70</f>
        <v>37753.259400000003</v>
      </c>
      <c r="N12" s="74">
        <f>'Jadual 1_Buah-buahan'!N70</f>
        <v>0.97043950379932775</v>
      </c>
      <c r="O12" s="74">
        <f>'Jadual 1_Buah-buahan'!O70</f>
        <v>2.6587383665735009</v>
      </c>
      <c r="P12" s="74">
        <f>'Jadual 1_Buah-buahan'!P70</f>
        <v>98.048421314706417</v>
      </c>
      <c r="Q12" s="74">
        <f>'Jadual 1_Buah-buahan'!Q70</f>
        <v>13.137384827722535</v>
      </c>
      <c r="S12" s="74">
        <f t="shared" si="0"/>
        <v>-9.7756431794397542</v>
      </c>
      <c r="T12" s="74">
        <f t="shared" si="0"/>
        <v>39.529055971218639</v>
      </c>
      <c r="U12" s="74">
        <f t="shared" si="0"/>
        <v>-5.844404953152889</v>
      </c>
      <c r="V12" s="74">
        <f t="shared" si="0"/>
        <v>9.6745877965352491</v>
      </c>
      <c r="W12" s="74" t="str">
        <f t="shared" si="0"/>
        <v>-</v>
      </c>
      <c r="X12" s="74" t="str">
        <f t="shared" si="0"/>
        <v>-</v>
      </c>
      <c r="Y12" s="74" t="str">
        <f t="shared" si="0"/>
        <v>-</v>
      </c>
      <c r="Z12" s="74">
        <f t="shared" si="0"/>
        <v>-7.3114747629598753</v>
      </c>
      <c r="AA12" s="74">
        <f t="shared" si="0"/>
        <v>-7.3114747629598753</v>
      </c>
      <c r="AB12" s="74">
        <f t="shared" si="0"/>
        <v>-5.844404953152889</v>
      </c>
      <c r="AC12" s="74">
        <f t="shared" si="0"/>
        <v>-7.6567695032551626</v>
      </c>
      <c r="AD12" s="74">
        <f t="shared" si="0"/>
        <v>-7.6567695032551626</v>
      </c>
      <c r="AE12" s="74">
        <f t="shared" si="0"/>
        <v>-2.658547441744318</v>
      </c>
      <c r="AF12" s="74">
        <f t="shared" si="0"/>
        <v>50.535414836290983</v>
      </c>
    </row>
    <row r="13" spans="1:32" s="71" customFormat="1" hidden="1" x14ac:dyDescent="0.25">
      <c r="A13" s="71" t="s">
        <v>300</v>
      </c>
      <c r="B13" s="72">
        <f>'Jadual 1_Buah-buahan'!B71</f>
        <v>0</v>
      </c>
      <c r="C13" s="73">
        <f>'Jadual 1_Buah-buahan'!C71</f>
        <v>2023</v>
      </c>
      <c r="D13" s="74" t="str">
        <f>'Jadual 1_Buah-buahan'!D71</f>
        <v>44,674.3r</v>
      </c>
      <c r="E13" s="74">
        <f>'Jadual 1_Buah-buahan'!E71</f>
        <v>3454.0280700000003</v>
      </c>
      <c r="F13" s="74">
        <f>'Jadual 1_Buah-buahan'!F71</f>
        <v>48128.331377999995</v>
      </c>
      <c r="G13" s="74">
        <f>'Jadual 1_Buah-buahan'!G71</f>
        <v>4245.2674500000012</v>
      </c>
      <c r="H13" s="74" t="str">
        <f>'Jadual 1_Buah-buahan'!H71</f>
        <v>-</v>
      </c>
      <c r="I13" s="74" t="str">
        <f>'Jadual 1_Buah-buahan'!I71</f>
        <v>-</v>
      </c>
      <c r="J13" s="74" t="str">
        <f>'Jadual 1_Buah-buahan'!J71</f>
        <v>-</v>
      </c>
      <c r="K13" s="74">
        <f>'Jadual 1_Buah-buahan'!K71</f>
        <v>2873.7197156974862</v>
      </c>
      <c r="L13" s="74">
        <f>'Jadual 1_Buah-buahan'!L71</f>
        <v>41009.344212302509</v>
      </c>
      <c r="M13" s="74">
        <f>'Jadual 1_Buah-buahan'!M71</f>
        <v>48128.331377999995</v>
      </c>
      <c r="N13" s="74">
        <f>'Jadual 1_Buah-buahan'!N71</f>
        <v>1.2293322705145719</v>
      </c>
      <c r="O13" s="74">
        <f>'Jadual 1_Buah-buahan'!O71</f>
        <v>3.3680336178481425</v>
      </c>
      <c r="P13" s="74">
        <f>'Jadual 1_Buah-buahan'!P71</f>
        <v>101.8007549714967</v>
      </c>
      <c r="Q13" s="74">
        <f>'Jadual 1_Buah-buahan'!Q71</f>
        <v>7.8609057839634291</v>
      </c>
      <c r="S13" s="74" t="str">
        <f t="shared" si="0"/>
        <v>-</v>
      </c>
      <c r="T13" s="74">
        <f t="shared" si="0"/>
        <v>-22.569540220612723</v>
      </c>
      <c r="U13" s="74">
        <f t="shared" si="0"/>
        <v>27.481261599362711</v>
      </c>
      <c r="V13" s="74">
        <f t="shared" si="0"/>
        <v>11.771907975341861</v>
      </c>
      <c r="W13" s="74" t="str">
        <f t="shared" si="0"/>
        <v>-</v>
      </c>
      <c r="X13" s="74" t="str">
        <f t="shared" si="0"/>
        <v>-</v>
      </c>
      <c r="Y13" s="74" t="str">
        <f t="shared" si="0"/>
        <v>-</v>
      </c>
      <c r="Z13" s="74">
        <f t="shared" si="0"/>
        <v>29.238479441974306</v>
      </c>
      <c r="AA13" s="74">
        <f t="shared" si="0"/>
        <v>29.238479441974306</v>
      </c>
      <c r="AB13" s="74">
        <f t="shared" si="0"/>
        <v>27.481261599362711</v>
      </c>
      <c r="AC13" s="74">
        <f t="shared" si="0"/>
        <v>26.677888286870413</v>
      </c>
      <c r="AD13" s="74">
        <f t="shared" si="0"/>
        <v>26.677888286870413</v>
      </c>
      <c r="AE13" s="74">
        <f t="shared" si="0"/>
        <v>3.8270209825678023</v>
      </c>
      <c r="AF13" s="74">
        <f t="shared" si="0"/>
        <v>-40.163846252145021</v>
      </c>
    </row>
    <row r="14" spans="1:32" s="71" customFormat="1" hidden="1" x14ac:dyDescent="0.25">
      <c r="A14" s="71" t="s">
        <v>300</v>
      </c>
      <c r="B14" s="72">
        <f>'Jadual 1_Buah-buahan'!B72</f>
        <v>0</v>
      </c>
      <c r="C14" s="73">
        <f>'Jadual 1_Buah-buahan'!C72</f>
        <v>2024</v>
      </c>
      <c r="D14" s="74">
        <f>'Jadual 1_Buah-buahan'!D72</f>
        <v>48155.942540000004</v>
      </c>
      <c r="E14" s="74">
        <f>'Jadual 1_Buah-buahan'!E72</f>
        <v>3676.7467600000004</v>
      </c>
      <c r="F14" s="74">
        <f>'Jadual 1_Buah-buahan'!F72</f>
        <v>51832.689300000005</v>
      </c>
      <c r="G14" s="74">
        <f>'Jadual 1_Buah-buahan'!G72</f>
        <v>4109.7135900000003</v>
      </c>
      <c r="H14" s="74" t="str">
        <f>'Jadual 1_Buah-buahan'!H72</f>
        <v>-</v>
      </c>
      <c r="I14" s="74" t="str">
        <f>'Jadual 1_Buah-buahan'!I72</f>
        <v>-</v>
      </c>
      <c r="J14" s="74" t="str">
        <f>'Jadual 1_Buah-buahan'!J72</f>
        <v>-</v>
      </c>
      <c r="K14" s="74">
        <f>'Jadual 1_Buah-buahan'!K72</f>
        <v>3125.1796003713916</v>
      </c>
      <c r="L14" s="74">
        <f>'Jadual 1_Buah-buahan'!L72</f>
        <v>44597.796109628616</v>
      </c>
      <c r="M14" s="74">
        <f>'Jadual 1_Buah-buahan'!M72</f>
        <v>51832.689300000005</v>
      </c>
      <c r="N14" s="74">
        <f>'Jadual 1_Buah-buahan'!N72</f>
        <v>1.3094314880876541</v>
      </c>
      <c r="O14" s="74">
        <f>'Jadual 1_Buah-buahan'!O72</f>
        <v>3.5874835290072715</v>
      </c>
      <c r="P14" s="74">
        <f>'Jadual 1_Buah-buahan'!P72</f>
        <v>100.90725027842149</v>
      </c>
      <c r="Q14" s="74">
        <f>'Jadual 1_Buah-buahan'!Q72</f>
        <v>7.704353522174781</v>
      </c>
      <c r="S14" s="74" t="str">
        <f t="shared" si="0"/>
        <v>-</v>
      </c>
      <c r="T14" s="74">
        <f t="shared" si="0"/>
        <v>6.4480856983886667</v>
      </c>
      <c r="U14" s="74">
        <f t="shared" si="0"/>
        <v>7.6968343093093665</v>
      </c>
      <c r="V14" s="74">
        <f t="shared" si="0"/>
        <v>-3.193058190008756</v>
      </c>
      <c r="W14" s="74" t="str">
        <f t="shared" si="0"/>
        <v>-</v>
      </c>
      <c r="X14" s="74" t="str">
        <f t="shared" si="0"/>
        <v>-</v>
      </c>
      <c r="Y14" s="74" t="str">
        <f t="shared" si="0"/>
        <v>-</v>
      </c>
      <c r="Z14" s="74">
        <f t="shared" si="0"/>
        <v>8.7503274345206279</v>
      </c>
      <c r="AA14" s="74">
        <f t="shared" si="0"/>
        <v>8.7503274345206421</v>
      </c>
      <c r="AB14" s="74">
        <f t="shared" si="0"/>
        <v>7.6968343093093665</v>
      </c>
      <c r="AC14" s="74">
        <f t="shared" si="0"/>
        <v>6.5156686678007958</v>
      </c>
      <c r="AD14" s="74">
        <f t="shared" si="0"/>
        <v>6.5156686678007958</v>
      </c>
      <c r="AE14" s="74">
        <f t="shared" si="0"/>
        <v>-0.87769947612410704</v>
      </c>
      <c r="AF14" s="74">
        <f t="shared" si="0"/>
        <v>-1.9915295525869396</v>
      </c>
    </row>
    <row r="15" spans="1:32" hidden="1" x14ac:dyDescent="0.25">
      <c r="A15" t="s">
        <v>300</v>
      </c>
      <c r="B15" s="62" t="str">
        <f>'Jadual 1_Buah-buahan'!B92</f>
        <v>Mangga</v>
      </c>
      <c r="C15" s="66">
        <f>'Jadual 1_Buah-buahan'!C92</f>
        <v>2020</v>
      </c>
      <c r="D15" s="67">
        <f>'Jadual 1_Buah-buahan'!D92</f>
        <v>12834.395130000001</v>
      </c>
      <c r="E15" s="67">
        <f>'Jadual 1_Buah-buahan'!E92</f>
        <v>54878.118170000002</v>
      </c>
      <c r="F15" s="67">
        <f>'Jadual 1_Buah-buahan'!F92</f>
        <v>67712.513300000006</v>
      </c>
      <c r="G15" s="67">
        <f>'Jadual 1_Buah-buahan'!G92</f>
        <v>4076.0169599999999</v>
      </c>
      <c r="H15" s="67" t="str">
        <f>'Jadual 1_Buah-buahan'!H92</f>
        <v>-</v>
      </c>
      <c r="I15" s="67">
        <f>'Jadual 1_Buah-buahan'!I92</f>
        <v>3690.9167877199998</v>
      </c>
      <c r="J15" s="67">
        <f>'Jadual 1_Buah-buahan'!J92</f>
        <v>0</v>
      </c>
      <c r="K15" s="67">
        <f>'Jadual 1_Buah-buahan'!K92</f>
        <v>181.89673133917742</v>
      </c>
      <c r="L15" s="67">
        <f>'Jadual 1_Buah-buahan'!L92</f>
        <v>59763.682820940827</v>
      </c>
      <c r="M15" s="67">
        <f>'Jadual 1_Buah-buahan'!M92</f>
        <v>67712.513300000006</v>
      </c>
      <c r="N15" s="67">
        <f>'Jadual 1_Buah-buahan'!N92</f>
        <v>1.8418643850942327</v>
      </c>
      <c r="O15" s="67">
        <f>'Jadual 1_Buah-buahan'!O92</f>
        <v>5.0462037947787195</v>
      </c>
      <c r="P15" s="67">
        <f>'Jadual 1_Buah-buahan'!P92</f>
        <v>20.168293146479659</v>
      </c>
      <c r="Q15" s="67">
        <f>'Jadual 1_Buah-buahan'!Q92</f>
        <v>86.236863005145139</v>
      </c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</row>
    <row r="16" spans="1:32" hidden="1" x14ac:dyDescent="0.25">
      <c r="A16" t="s">
        <v>300</v>
      </c>
      <c r="B16" s="62" t="str">
        <f>'Jadual 1_Buah-buahan'!B93</f>
        <v>Mango</v>
      </c>
      <c r="C16" s="66">
        <f>'Jadual 1_Buah-buahan'!C93</f>
        <v>2021</v>
      </c>
      <c r="D16" s="67">
        <f>'Jadual 1_Buah-buahan'!D93</f>
        <v>12208.321940000002</v>
      </c>
      <c r="E16" s="67">
        <f>'Jadual 1_Buah-buahan'!E93</f>
        <v>69646.317239999989</v>
      </c>
      <c r="F16" s="67">
        <f>'Jadual 1_Buah-buahan'!F93</f>
        <v>81854.639179999998</v>
      </c>
      <c r="G16" s="67">
        <f>'Jadual 1_Buah-buahan'!G93</f>
        <v>6655.9945100000004</v>
      </c>
      <c r="H16" s="67" t="str">
        <f>'Jadual 1_Buah-buahan'!H93</f>
        <v>-</v>
      </c>
      <c r="I16" s="67">
        <f>'Jadual 1_Buah-buahan'!I93</f>
        <v>4361.5213908599999</v>
      </c>
      <c r="J16" s="67">
        <f>'Jadual 1_Buah-buahan'!J93</f>
        <v>0</v>
      </c>
      <c r="K16" s="67">
        <f>'Jadual 1_Buah-buahan'!K93</f>
        <v>214.94564366849698</v>
      </c>
      <c r="L16" s="67">
        <f>'Jadual 1_Buah-buahan'!L93</f>
        <v>70622.177635471497</v>
      </c>
      <c r="M16" s="67">
        <f>'Jadual 1_Buah-buahan'!M93</f>
        <v>81854.639179999998</v>
      </c>
      <c r="N16" s="67">
        <f>'Jadual 1_Buah-buahan'!N93</f>
        <v>2.167901249754737</v>
      </c>
      <c r="O16" s="67">
        <f>'Jadual 1_Buah-buahan'!O93</f>
        <v>5.9394554787801015</v>
      </c>
      <c r="P16" s="67">
        <f>'Jadual 1_Buah-buahan'!P93</f>
        <v>16.234763264118286</v>
      </c>
      <c r="Q16" s="67">
        <f>'Jadual 1_Buah-buahan'!Q93</f>
        <v>92.616452790651067</v>
      </c>
      <c r="S16" s="67">
        <f t="shared" ref="S16:S19" si="1">IFERROR(D16/D15*100-100,"-")</f>
        <v>-4.878088789214317</v>
      </c>
      <c r="T16" s="67">
        <f t="shared" ref="T16:T19" si="2">IFERROR(E16/E15*100-100,"-")</f>
        <v>26.910906500568132</v>
      </c>
      <c r="U16" s="67">
        <f t="shared" ref="U16:U19" si="3">IFERROR(F16/F15*100-100,"-")</f>
        <v>20.885542702193561</v>
      </c>
      <c r="V16" s="67">
        <f t="shared" ref="V16:V19" si="4">IFERROR(G16/G15*100-100,"-")</f>
        <v>63.296536185168407</v>
      </c>
      <c r="W16" s="67" t="str">
        <f t="shared" ref="W16:W19" si="5">IFERROR(H16/H15*100-100,"-")</f>
        <v>-</v>
      </c>
      <c r="X16" s="67">
        <f t="shared" ref="X16:X19" si="6">IFERROR(I16/I15*100-100,"-")</f>
        <v>18.169052344153627</v>
      </c>
      <c r="Y16" s="67" t="str">
        <f t="shared" ref="Y16:Y19" si="7">IFERROR(J16/J15*100-100,"-")</f>
        <v>-</v>
      </c>
      <c r="Z16" s="67">
        <f t="shared" ref="Z16:Z19" si="8">IFERROR(K16/K15*100-100,"-")</f>
        <v>18.169052344153584</v>
      </c>
      <c r="AA16" s="67">
        <f t="shared" ref="AA16:AA19" si="9">IFERROR(L16/L15*100-100,"-")</f>
        <v>18.169052344153599</v>
      </c>
      <c r="AB16" s="67">
        <f t="shared" ref="AB16:AB19" si="10">IFERROR(M16/M15*100-100,"-")</f>
        <v>20.885542702193561</v>
      </c>
      <c r="AC16" s="67">
        <f t="shared" ref="AC16:AC19" si="11">IFERROR(N16/N15*100-100,"-")</f>
        <v>17.701458766402283</v>
      </c>
      <c r="AD16" s="67">
        <f t="shared" ref="AD16:AD19" si="12">IFERROR(O16/O15*100-100,"-")</f>
        <v>17.701458766402283</v>
      </c>
      <c r="AE16" s="67">
        <f t="shared" ref="AE16:AE19" si="13">IFERROR(P16/P15*100-100,"-")</f>
        <v>-19.503533857786891</v>
      </c>
      <c r="AF16" s="67">
        <f t="shared" ref="AF16:AF19" si="14">IFERROR(Q16/Q15*100-100,"-")</f>
        <v>7.3977526120416712</v>
      </c>
    </row>
    <row r="17" spans="1:32" hidden="1" x14ac:dyDescent="0.25">
      <c r="A17" t="s">
        <v>300</v>
      </c>
      <c r="B17" s="62">
        <f>'Jadual 1_Buah-buahan'!B94</f>
        <v>0</v>
      </c>
      <c r="C17" s="66">
        <f>'Jadual 1_Buah-buahan'!C94</f>
        <v>2022</v>
      </c>
      <c r="D17" s="67">
        <f>'Jadual 1_Buah-buahan'!D94</f>
        <v>9219.2653900000005</v>
      </c>
      <c r="E17" s="67">
        <f>'Jadual 1_Buah-buahan'!E94</f>
        <v>22941.590400000001</v>
      </c>
      <c r="F17" s="67">
        <f>'Jadual 1_Buah-buahan'!F94</f>
        <v>32160.855790000001</v>
      </c>
      <c r="G17" s="67">
        <f>'Jadual 1_Buah-buahan'!G94</f>
        <v>3377.3555999999999</v>
      </c>
      <c r="H17" s="67" t="str">
        <f>'Jadual 1_Buah-buahan'!H94</f>
        <v>-</v>
      </c>
      <c r="I17" s="67">
        <f>'Jadual 1_Buah-buahan'!I94</f>
        <v>1669.4430110200001</v>
      </c>
      <c r="J17" s="67">
        <f>'Jadual 1_Buah-buahan'!J94</f>
        <v>0</v>
      </c>
      <c r="K17" s="67">
        <f>'Jadual 1_Buah-buahan'!K94</f>
        <v>82.273929304474223</v>
      </c>
      <c r="L17" s="67">
        <f>'Jadual 1_Buah-buahan'!L94</f>
        <v>27031.783249675522</v>
      </c>
      <c r="M17" s="67">
        <f>'Jadual 1_Buah-buahan'!M94</f>
        <v>32160.855790000001</v>
      </c>
      <c r="N17" s="67">
        <f>'Jadual 1_Buah-buahan'!N94</f>
        <v>0.82670807324203921</v>
      </c>
      <c r="O17" s="67">
        <f>'Jadual 1_Buah-buahan'!O94</f>
        <v>2.2649536253206555</v>
      </c>
      <c r="P17" s="67">
        <f>'Jadual 1_Buah-buahan'!P94</f>
        <v>32.029688290665113</v>
      </c>
      <c r="Q17" s="67">
        <f>'Jadual 1_Buah-buahan'!Q94</f>
        <v>79.703963203093679</v>
      </c>
      <c r="S17" s="67">
        <f t="shared" si="1"/>
        <v>-24.483762507986427</v>
      </c>
      <c r="T17" s="67">
        <f t="shared" si="2"/>
        <v>-67.059865748617142</v>
      </c>
      <c r="U17" s="67">
        <f t="shared" si="3"/>
        <v>-60.709794689488973</v>
      </c>
      <c r="V17" s="67">
        <f t="shared" si="4"/>
        <v>-49.258437714666925</v>
      </c>
      <c r="W17" s="67" t="str">
        <f t="shared" si="5"/>
        <v>-</v>
      </c>
      <c r="X17" s="67">
        <f t="shared" si="6"/>
        <v>-61.723379036533373</v>
      </c>
      <c r="Y17" s="67" t="str">
        <f t="shared" si="7"/>
        <v>-</v>
      </c>
      <c r="Z17" s="67">
        <f t="shared" si="8"/>
        <v>-61.723379036533359</v>
      </c>
      <c r="AA17" s="67">
        <f t="shared" si="9"/>
        <v>-61.723379036533373</v>
      </c>
      <c r="AB17" s="67">
        <f t="shared" si="10"/>
        <v>-60.709794689488973</v>
      </c>
      <c r="AC17" s="67">
        <f t="shared" si="11"/>
        <v>-61.865971831716607</v>
      </c>
      <c r="AD17" s="67">
        <f t="shared" si="12"/>
        <v>-61.865971831716607</v>
      </c>
      <c r="AE17" s="67">
        <f t="shared" si="13"/>
        <v>97.290762849966683</v>
      </c>
      <c r="AF17" s="67">
        <f t="shared" si="14"/>
        <v>-13.941896065426519</v>
      </c>
    </row>
    <row r="18" spans="1:32" hidden="1" x14ac:dyDescent="0.25">
      <c r="A18" t="s">
        <v>300</v>
      </c>
      <c r="B18" s="62">
        <f>'Jadual 1_Buah-buahan'!B95</f>
        <v>0</v>
      </c>
      <c r="C18" s="66">
        <f>'Jadual 1_Buah-buahan'!C95</f>
        <v>2023</v>
      </c>
      <c r="D18" s="67">
        <f>'Jadual 1_Buah-buahan'!D95</f>
        <v>9213.535299999985</v>
      </c>
      <c r="E18" s="67">
        <f>'Jadual 1_Buah-buahan'!E95</f>
        <v>50047.152269999999</v>
      </c>
      <c r="F18" s="67">
        <f>'Jadual 1_Buah-buahan'!F95</f>
        <v>59260.68756999998</v>
      </c>
      <c r="G18" s="67">
        <f>'Jadual 1_Buah-buahan'!G95</f>
        <v>10864.395149999998</v>
      </c>
      <c r="H18" s="67" t="str">
        <f>'Jadual 1_Buah-buahan'!H95</f>
        <v>-</v>
      </c>
      <c r="I18" s="67">
        <f>'Jadual 1_Buah-buahan'!I95</f>
        <v>2806.9849603600001</v>
      </c>
      <c r="J18" s="67">
        <f>'Jadual 1_Buah-buahan'!J95</f>
        <v>0</v>
      </c>
      <c r="K18" s="67">
        <f>'Jadual 1_Buah-buahan'!K95</f>
        <v>138.33457066993839</v>
      </c>
      <c r="L18" s="67">
        <f>'Jadual 1_Buah-buahan'!L95</f>
        <v>45450.972888970042</v>
      </c>
      <c r="M18" s="67">
        <f>'Jadual 1_Buah-buahan'!M95</f>
        <v>59260.68756999998</v>
      </c>
      <c r="N18" s="67">
        <f>'Jadual 1_Buah-buahan'!N95</f>
        <v>1.3607342385431336</v>
      </c>
      <c r="O18" s="67">
        <f>'Jadual 1_Buah-buahan'!O95</f>
        <v>3.7280390097072154</v>
      </c>
      <c r="P18" s="67">
        <f>'Jadual 1_Buah-buahan'!P95</f>
        <v>19.037688300669188</v>
      </c>
      <c r="Q18" s="67">
        <f>'Jadual 1_Buah-buahan'!Q95</f>
        <v>103.4111287610077</v>
      </c>
      <c r="S18" s="67">
        <f t="shared" si="1"/>
        <v>-6.2153433680634862E-2</v>
      </c>
      <c r="T18" s="67">
        <f t="shared" si="2"/>
        <v>118.15031738165806</v>
      </c>
      <c r="U18" s="67">
        <f t="shared" si="3"/>
        <v>84.263403800424754</v>
      </c>
      <c r="V18" s="67">
        <f t="shared" si="4"/>
        <v>221.68348366988653</v>
      </c>
      <c r="W18" s="67" t="str">
        <f t="shared" si="5"/>
        <v>-</v>
      </c>
      <c r="X18" s="67">
        <f t="shared" si="6"/>
        <v>68.139010546097154</v>
      </c>
      <c r="Y18" s="67" t="str">
        <f t="shared" si="7"/>
        <v>-</v>
      </c>
      <c r="Z18" s="67">
        <f t="shared" si="8"/>
        <v>68.139010546097097</v>
      </c>
      <c r="AA18" s="67">
        <f t="shared" si="9"/>
        <v>68.139010546097126</v>
      </c>
      <c r="AB18" s="67">
        <f t="shared" si="10"/>
        <v>84.263403800424754</v>
      </c>
      <c r="AC18" s="67">
        <f t="shared" si="11"/>
        <v>64.596703792530292</v>
      </c>
      <c r="AD18" s="67">
        <f t="shared" si="12"/>
        <v>64.596703792530292</v>
      </c>
      <c r="AE18" s="67">
        <f t="shared" si="13"/>
        <v>-40.56236786351235</v>
      </c>
      <c r="AF18" s="67">
        <f t="shared" si="14"/>
        <v>29.744023515500487</v>
      </c>
    </row>
    <row r="19" spans="1:32" hidden="1" x14ac:dyDescent="0.25">
      <c r="A19" t="s">
        <v>300</v>
      </c>
      <c r="B19" s="62">
        <f>'Jadual 1_Buah-buahan'!B96</f>
        <v>0</v>
      </c>
      <c r="C19" s="66">
        <f>'Jadual 1_Buah-buahan'!C96</f>
        <v>2024</v>
      </c>
      <c r="D19" s="67">
        <f>'Jadual 1_Buah-buahan'!D96</f>
        <v>8628.1647199999989</v>
      </c>
      <c r="E19" s="67">
        <f>'Jadual 1_Buah-buahan'!E96</f>
        <v>48838.002440000004</v>
      </c>
      <c r="F19" s="67">
        <f>'Jadual 1_Buah-buahan'!F96</f>
        <v>57466.167160000005</v>
      </c>
      <c r="G19" s="67">
        <f>'Jadual 1_Buah-buahan'!G96</f>
        <v>15618.825430000001</v>
      </c>
      <c r="H19" s="67" t="str">
        <f>'Jadual 1_Buah-buahan'!H96</f>
        <v>-</v>
      </c>
      <c r="I19" s="67">
        <f>'Jadual 1_Buah-buahan'!I96</f>
        <v>2427.1458203399998</v>
      </c>
      <c r="J19" s="67">
        <f>'Jadual 1_Buah-buahan'!J96</f>
        <v>0</v>
      </c>
      <c r="K19" s="67">
        <f>'Jadual 1_Buah-buahan'!K96</f>
        <v>119.61523832568307</v>
      </c>
      <c r="L19" s="67">
        <f>'Jadual 1_Buah-buahan'!L96</f>
        <v>39300.580671334319</v>
      </c>
      <c r="M19" s="67">
        <f>'Jadual 1_Buah-buahan'!M96</f>
        <v>57466.167160000005</v>
      </c>
      <c r="N19" s="67">
        <f>'Jadual 1_Buah-buahan'!N96</f>
        <v>1.1539004686391607</v>
      </c>
      <c r="O19" s="67">
        <f>'Jadual 1_Buah-buahan'!O96</f>
        <v>3.1613711469566046</v>
      </c>
      <c r="P19" s="67">
        <f>'Jadual 1_Buah-buahan'!P96</f>
        <v>20.618190698155008</v>
      </c>
      <c r="Q19" s="67">
        <f>'Jadual 1_Buah-buahan'!Q96</f>
        <v>116.70514881232816</v>
      </c>
      <c r="S19" s="67">
        <f t="shared" si="1"/>
        <v>-6.3533764286981835</v>
      </c>
      <c r="T19" s="67">
        <f t="shared" si="2"/>
        <v>-2.4160212422811469</v>
      </c>
      <c r="U19" s="67">
        <f t="shared" si="3"/>
        <v>-3.0281802044234638</v>
      </c>
      <c r="V19" s="67">
        <f t="shared" si="4"/>
        <v>43.761573602189941</v>
      </c>
      <c r="W19" s="67" t="str">
        <f t="shared" si="5"/>
        <v>-</v>
      </c>
      <c r="X19" s="67">
        <f t="shared" si="6"/>
        <v>-13.531926440079161</v>
      </c>
      <c r="Y19" s="67" t="str">
        <f t="shared" si="7"/>
        <v>-</v>
      </c>
      <c r="Z19" s="67">
        <f t="shared" si="8"/>
        <v>-13.531926440079118</v>
      </c>
      <c r="AA19" s="67">
        <f t="shared" si="9"/>
        <v>-13.531926440079104</v>
      </c>
      <c r="AB19" s="67">
        <f t="shared" si="10"/>
        <v>-3.0281802044234638</v>
      </c>
      <c r="AC19" s="67">
        <f t="shared" si="11"/>
        <v>-15.20015915271</v>
      </c>
      <c r="AD19" s="67">
        <f t="shared" si="12"/>
        <v>-15.20015915271</v>
      </c>
      <c r="AE19" s="67">
        <f t="shared" si="13"/>
        <v>8.3019659347519905</v>
      </c>
      <c r="AF19" s="67">
        <f t="shared" si="14"/>
        <v>12.855502314498594</v>
      </c>
    </row>
    <row r="20" spans="1:32" s="71" customFormat="1" hidden="1" x14ac:dyDescent="0.25">
      <c r="A20" s="71" t="s">
        <v>300</v>
      </c>
      <c r="B20" s="72" t="str">
        <f>'Jadual 1_Buah-buahan'!B123</f>
        <v>Pisang</v>
      </c>
      <c r="C20" s="73">
        <f>'Jadual 1_Buah-buahan'!C123</f>
        <v>2020</v>
      </c>
      <c r="D20" s="74">
        <f>'Jadual 1_Buah-buahan'!D123</f>
        <v>313811.3296</v>
      </c>
      <c r="E20" s="74">
        <f>'Jadual 1_Buah-buahan'!E123</f>
        <v>27897.990809999999</v>
      </c>
      <c r="F20" s="74">
        <f>'Jadual 1_Buah-buahan'!F123</f>
        <v>341709.32040999999</v>
      </c>
      <c r="G20" s="74">
        <f>'Jadual 1_Buah-buahan'!G123</f>
        <v>28059.311700000002</v>
      </c>
      <c r="H20" s="74" t="str">
        <f>'Jadual 1_Buah-buahan'!H123</f>
        <v>-</v>
      </c>
      <c r="I20" s="74">
        <f>'Jadual 1_Buah-buahan'!I123</f>
        <v>14741.55040937</v>
      </c>
      <c r="J20" s="74">
        <f>'Jadual 1_Buah-buahan'!J123</f>
        <v>0</v>
      </c>
      <c r="K20" s="74">
        <f>'Jadual 1_Buah-buahan'!K123</f>
        <v>4297.9400714499134</v>
      </c>
      <c r="L20" s="74">
        <f>'Jadual 1_Buah-buahan'!L123</f>
        <v>294610.51822918007</v>
      </c>
      <c r="M20" s="74">
        <f>'Jadual 1_Buah-buahan'!M123</f>
        <v>341709.32040999999</v>
      </c>
      <c r="N20" s="74">
        <f>'Jadual 1_Buah-buahan'!N123</f>
        <v>9.0796382583428557</v>
      </c>
      <c r="O20" s="74">
        <f>'Jadual 1_Buah-buahan'!O123</f>
        <v>24.875721255733851</v>
      </c>
      <c r="P20" s="74">
        <f>'Jadual 1_Buah-buahan'!P123</f>
        <v>100.05143340842346</v>
      </c>
      <c r="Q20" s="74">
        <f>'Jadual 1_Buah-buahan'!Q123</f>
        <v>8.8946245927875651</v>
      </c>
    </row>
    <row r="21" spans="1:32" s="71" customFormat="1" hidden="1" x14ac:dyDescent="0.25">
      <c r="A21" s="71" t="s">
        <v>300</v>
      </c>
      <c r="B21" s="72" t="str">
        <f>'Jadual 1_Buah-buahan'!B124</f>
        <v>Banana</v>
      </c>
      <c r="C21" s="73">
        <f>'Jadual 1_Buah-buahan'!C124</f>
        <v>2021</v>
      </c>
      <c r="D21" s="74">
        <f>'Jadual 1_Buah-buahan'!D124</f>
        <v>330253.18858999998</v>
      </c>
      <c r="E21" s="74">
        <f>'Jadual 1_Buah-buahan'!E124</f>
        <v>23701.341559999997</v>
      </c>
      <c r="F21" s="74">
        <f>'Jadual 1_Buah-buahan'!F124</f>
        <v>353954.53014999995</v>
      </c>
      <c r="G21" s="74">
        <f>'Jadual 1_Buah-buahan'!G124</f>
        <v>32084.917520000003</v>
      </c>
      <c r="H21" s="74" t="str">
        <f>'Jadual 1_Buah-buahan'!H124</f>
        <v>-</v>
      </c>
      <c r="I21" s="74">
        <f>'Jadual 1_Buah-buahan'!I124</f>
        <v>15127.871793609997</v>
      </c>
      <c r="J21" s="74">
        <f>'Jadual 1_Buah-buahan'!J124</f>
        <v>0</v>
      </c>
      <c r="K21" s="74">
        <f>'Jadual 1_Buah-buahan'!K124</f>
        <v>4410.5731467828655</v>
      </c>
      <c r="L21" s="74">
        <f>'Jadual 1_Buah-buahan'!L124</f>
        <v>302331.16768960707</v>
      </c>
      <c r="M21" s="74">
        <f>'Jadual 1_Buah-buahan'!M124</f>
        <v>353954.53014999995</v>
      </c>
      <c r="N21" s="74">
        <f>'Jadual 1_Buah-buahan'!N124</f>
        <v>9.2807123515390924</v>
      </c>
      <c r="O21" s="74">
        <f>'Jadual 1_Buah-buahan'!O124</f>
        <v>25.426609182298883</v>
      </c>
      <c r="P21" s="74">
        <f>'Jadual 1_Buah-buahan'!P124</f>
        <v>102.60464971871615</v>
      </c>
      <c r="Q21" s="74">
        <f>'Jadual 1_Buah-buahan'!Q124</f>
        <v>7.3636468402021826</v>
      </c>
      <c r="S21" s="74">
        <f t="shared" ref="S21:S24" si="15">IFERROR(D21/D20*100-100,"-")</f>
        <v>5.2394089821287366</v>
      </c>
      <c r="T21" s="74">
        <f t="shared" ref="T21:T24" si="16">IFERROR(E21/E20*100-100,"-")</f>
        <v>-15.04283687876088</v>
      </c>
      <c r="U21" s="74">
        <f t="shared" ref="U21:U24" si="17">IFERROR(F21/F20*100-100,"-")</f>
        <v>3.5835164593425617</v>
      </c>
      <c r="V21" s="74">
        <f t="shared" ref="V21:V24" si="18">IFERROR(G21/G20*100-100,"-")</f>
        <v>14.34677323178957</v>
      </c>
      <c r="W21" s="74" t="str">
        <f t="shared" ref="W21:W24" si="19">IFERROR(H21/H20*100-100,"-")</f>
        <v>-</v>
      </c>
      <c r="X21" s="74">
        <f t="shared" ref="X21:X24" si="20">IFERROR(I21/I20*100-100,"-")</f>
        <v>2.6206292656601562</v>
      </c>
      <c r="Y21" s="74" t="str">
        <f t="shared" ref="Y21:Y24" si="21">IFERROR(J21/J20*100-100,"-")</f>
        <v>-</v>
      </c>
      <c r="Z21" s="74">
        <f t="shared" ref="Z21:Z24" si="22">IFERROR(K21/K20*100-100,"-")</f>
        <v>2.6206292656601846</v>
      </c>
      <c r="AA21" s="74">
        <f t="shared" ref="AA21:AA24" si="23">IFERROR(L21/L20*100-100,"-")</f>
        <v>2.6206292656601846</v>
      </c>
      <c r="AB21" s="74">
        <f t="shared" ref="AB21:AB24" si="24">IFERROR(M21/M20*100-100,"-")</f>
        <v>3.5835164593425617</v>
      </c>
      <c r="AC21" s="74">
        <f t="shared" ref="AC21:AC24" si="25">IFERROR(N21/N20*100-100,"-")</f>
        <v>2.2145606187722109</v>
      </c>
      <c r="AD21" s="74">
        <f t="shared" ref="AD21:AD24" si="26">IFERROR(O21/O20*100-100,"-")</f>
        <v>2.2145606187722109</v>
      </c>
      <c r="AE21" s="74">
        <f t="shared" ref="AE21:AE24" si="27">IFERROR(P21/P20*100-100,"-")</f>
        <v>2.551903779199364</v>
      </c>
      <c r="AF21" s="74">
        <f t="shared" ref="AF21:AF24" si="28">IFERROR(Q21/Q20*100-100,"-")</f>
        <v>-17.212393132665937</v>
      </c>
    </row>
    <row r="22" spans="1:32" s="71" customFormat="1" hidden="1" x14ac:dyDescent="0.25">
      <c r="A22" s="71" t="s">
        <v>300</v>
      </c>
      <c r="B22" s="72">
        <f>'Jadual 1_Buah-buahan'!B125</f>
        <v>0</v>
      </c>
      <c r="C22" s="73">
        <f>'Jadual 1_Buah-buahan'!C125</f>
        <v>2022</v>
      </c>
      <c r="D22" s="74">
        <f>'Jadual 1_Buah-buahan'!D125</f>
        <v>330601.10360999999</v>
      </c>
      <c r="E22" s="74">
        <f>'Jadual 1_Buah-buahan'!E125</f>
        <v>19535.4277</v>
      </c>
      <c r="F22" s="74">
        <f>'Jadual 1_Buah-buahan'!F125</f>
        <v>350136.53130999999</v>
      </c>
      <c r="G22" s="74">
        <f>'Jadual 1_Buah-buahan'!G125</f>
        <v>17107.27015</v>
      </c>
      <c r="H22" s="74" t="str">
        <f>'Jadual 1_Buah-buahan'!H125</f>
        <v>-</v>
      </c>
      <c r="I22" s="74">
        <f>'Jadual 1_Buah-buahan'!I125</f>
        <v>15652.37527452</v>
      </c>
      <c r="J22" s="74">
        <f>'Jadual 1_Buah-buahan'!J125</f>
        <v>0</v>
      </c>
      <c r="K22" s="74">
        <f>'Jadual 1_Buah-buahan'!K125</f>
        <v>4563.4935971844188</v>
      </c>
      <c r="L22" s="74">
        <f>'Jadual 1_Buah-buahan'!L125</f>
        <v>312813.39228829555</v>
      </c>
      <c r="M22" s="74">
        <f>'Jadual 1_Buah-buahan'!M125</f>
        <v>350136.53130999999</v>
      </c>
      <c r="N22" s="74">
        <f>'Jadual 1_Buah-buahan'!N125</f>
        <v>9.5667146497287483</v>
      </c>
      <c r="O22" s="74">
        <f>'Jadual 1_Buah-buahan'!O125</f>
        <v>26.210177122544515</v>
      </c>
      <c r="P22" s="74">
        <f>'Jadual 1_Buah-buahan'!P125</f>
        <v>99.27088762664809</v>
      </c>
      <c r="Q22" s="74">
        <f>'Jadual 1_Buah-buahan'!Q125</f>
        <v>5.8659793532720332</v>
      </c>
      <c r="S22" s="74">
        <f t="shared" si="15"/>
        <v>0.10534796695995396</v>
      </c>
      <c r="T22" s="74">
        <f t="shared" si="16"/>
        <v>-17.576700666727987</v>
      </c>
      <c r="U22" s="74">
        <f t="shared" si="17"/>
        <v>-1.0786692964155407</v>
      </c>
      <c r="V22" s="74">
        <f t="shared" si="18"/>
        <v>-46.681271225533763</v>
      </c>
      <c r="W22" s="74" t="str">
        <f t="shared" si="19"/>
        <v>-</v>
      </c>
      <c r="X22" s="74">
        <f t="shared" si="20"/>
        <v>3.4671333024619742</v>
      </c>
      <c r="Y22" s="74" t="str">
        <f t="shared" si="21"/>
        <v>-</v>
      </c>
      <c r="Z22" s="74">
        <f t="shared" si="22"/>
        <v>3.4671333024619599</v>
      </c>
      <c r="AA22" s="74">
        <f t="shared" si="23"/>
        <v>3.4671333024619599</v>
      </c>
      <c r="AB22" s="74">
        <f t="shared" si="24"/>
        <v>-1.0786692964155407</v>
      </c>
      <c r="AC22" s="74">
        <f t="shared" si="25"/>
        <v>3.0816847603538378</v>
      </c>
      <c r="AD22" s="74">
        <f t="shared" si="26"/>
        <v>3.0816847603538235</v>
      </c>
      <c r="AE22" s="74">
        <f t="shared" si="27"/>
        <v>-3.2491335443445735</v>
      </c>
      <c r="AF22" s="74">
        <f t="shared" si="28"/>
        <v>-20.338665330248617</v>
      </c>
    </row>
    <row r="23" spans="1:32" s="71" customFormat="1" hidden="1" x14ac:dyDescent="0.25">
      <c r="A23" s="71" t="s">
        <v>300</v>
      </c>
      <c r="B23" s="72">
        <f>'Jadual 1_Buah-buahan'!B126</f>
        <v>0</v>
      </c>
      <c r="C23" s="73">
        <f>'Jadual 1_Buah-buahan'!C126</f>
        <v>2023</v>
      </c>
      <c r="D23" s="74">
        <f>'Jadual 1_Buah-buahan'!D126</f>
        <v>343203.21541</v>
      </c>
      <c r="E23" s="74">
        <f>'Jadual 1_Buah-buahan'!E126</f>
        <v>35456.740789999996</v>
      </c>
      <c r="F23" s="74">
        <f>'Jadual 1_Buah-buahan'!F126</f>
        <v>378659.95620000002</v>
      </c>
      <c r="G23" s="74">
        <f>'Jadual 1_Buah-buahan'!G126</f>
        <v>24466.443139999999</v>
      </c>
      <c r="H23" s="74" t="str">
        <f>'Jadual 1_Buah-buahan'!H126</f>
        <v>-</v>
      </c>
      <c r="I23" s="74">
        <f>'Jadual 1_Buah-buahan'!I126</f>
        <v>16647.09511382</v>
      </c>
      <c r="J23" s="74">
        <f>'Jadual 1_Buah-buahan'!J126</f>
        <v>0</v>
      </c>
      <c r="K23" s="74">
        <f>'Jadual 1_Buah-buahan'!K126</f>
        <v>4853.506936247878</v>
      </c>
      <c r="L23" s="74">
        <f>'Jadual 1_Buah-buahan'!L126</f>
        <v>332692.91100993217</v>
      </c>
      <c r="M23" s="74">
        <f>'Jadual 1_Buah-buahan'!M126</f>
        <v>378659.95620000002</v>
      </c>
      <c r="N23" s="74">
        <f>'Jadual 1_Buah-buahan'!N126</f>
        <v>9.9603288149121347</v>
      </c>
      <c r="O23" s="74">
        <f>'Jadual 1_Buah-buahan'!O126</f>
        <v>27.288572095649684</v>
      </c>
      <c r="P23" s="74">
        <f>'Jadual 1_Buah-buahan'!P126</f>
        <v>96.89709233942456</v>
      </c>
      <c r="Q23" s="74">
        <f>'Jadual 1_Buah-buahan'!Q126</f>
        <v>10.010556230597498</v>
      </c>
      <c r="S23" s="74">
        <f t="shared" si="15"/>
        <v>3.8118783217573053</v>
      </c>
      <c r="T23" s="74">
        <f t="shared" si="16"/>
        <v>81.499690380467058</v>
      </c>
      <c r="U23" s="74">
        <f t="shared" si="17"/>
        <v>8.1463721546799235</v>
      </c>
      <c r="V23" s="74">
        <f t="shared" si="18"/>
        <v>43.017810120921013</v>
      </c>
      <c r="W23" s="74" t="str">
        <f t="shared" si="19"/>
        <v>-</v>
      </c>
      <c r="X23" s="74">
        <f t="shared" si="20"/>
        <v>6.3550727723687572</v>
      </c>
      <c r="Y23" s="74" t="str">
        <f t="shared" si="21"/>
        <v>-</v>
      </c>
      <c r="Z23" s="74">
        <f t="shared" si="22"/>
        <v>6.3550727723687714</v>
      </c>
      <c r="AA23" s="74">
        <f t="shared" si="23"/>
        <v>6.3550727723687714</v>
      </c>
      <c r="AB23" s="74">
        <f t="shared" si="24"/>
        <v>8.1463721546799235</v>
      </c>
      <c r="AC23" s="74">
        <f t="shared" si="25"/>
        <v>4.1144131459439564</v>
      </c>
      <c r="AD23" s="74">
        <f t="shared" si="26"/>
        <v>4.1144131459439564</v>
      </c>
      <c r="AE23" s="74">
        <f t="shared" si="27"/>
        <v>-2.391230041330175</v>
      </c>
      <c r="AF23" s="74">
        <f t="shared" si="28"/>
        <v>70.65447434644696</v>
      </c>
    </row>
    <row r="24" spans="1:32" s="71" customFormat="1" hidden="1" x14ac:dyDescent="0.25">
      <c r="A24" s="71" t="s">
        <v>300</v>
      </c>
      <c r="B24" s="72">
        <f>'Jadual 1_Buah-buahan'!B127</f>
        <v>0</v>
      </c>
      <c r="C24" s="73">
        <f>'Jadual 1_Buah-buahan'!C127</f>
        <v>2024</v>
      </c>
      <c r="D24" s="74">
        <f>'Jadual 1_Buah-buahan'!D127</f>
        <v>335443.97554000001</v>
      </c>
      <c r="E24" s="74">
        <f>'Jadual 1_Buah-buahan'!E127</f>
        <v>32862.10903</v>
      </c>
      <c r="F24" s="74">
        <f>'Jadual 1_Buah-buahan'!F127</f>
        <v>368306.08457000001</v>
      </c>
      <c r="G24" s="74">
        <f>'Jadual 1_Buah-buahan'!G127</f>
        <v>23712.086319999999</v>
      </c>
      <c r="H24" s="74" t="str">
        <f>'Jadual 1_Buah-buahan'!H127</f>
        <v>-</v>
      </c>
      <c r="I24" s="74">
        <f>'Jadual 1_Buah-buahan'!I127</f>
        <v>16195.917917749999</v>
      </c>
      <c r="J24" s="74">
        <f>'Jadual 1_Buah-buahan'!J127</f>
        <v>0</v>
      </c>
      <c r="K24" s="74">
        <f>'Jadual 1_Buah-buahan'!K127</f>
        <v>4721.9649683771768</v>
      </c>
      <c r="L24" s="74">
        <f>'Jadual 1_Buah-buahan'!L127</f>
        <v>323676.11536387278</v>
      </c>
      <c r="M24" s="74">
        <f>'Jadual 1_Buah-buahan'!M127</f>
        <v>368306.08457000001</v>
      </c>
      <c r="N24" s="74">
        <f>'Jadual 1_Buah-buahan'!N127</f>
        <v>9.5034224641392626</v>
      </c>
      <c r="O24" s="74">
        <f>'Jadual 1_Buah-buahan'!O127</f>
        <v>26.036773874354147</v>
      </c>
      <c r="P24" s="74">
        <f>'Jadual 1_Buah-buahan'!P127</f>
        <v>97.344694696811956</v>
      </c>
      <c r="Q24" s="74">
        <f>'Jadual 1_Buah-buahan'!Q127</f>
        <v>9.5364716730088901</v>
      </c>
      <c r="S24" s="74">
        <f t="shared" si="15"/>
        <v>-2.260829596462429</v>
      </c>
      <c r="T24" s="74">
        <f t="shared" si="16"/>
        <v>-7.3177390312528985</v>
      </c>
      <c r="U24" s="74">
        <f t="shared" si="17"/>
        <v>-2.7343455415526705</v>
      </c>
      <c r="V24" s="74">
        <f t="shared" si="18"/>
        <v>-3.0832304298727706</v>
      </c>
      <c r="W24" s="74" t="str">
        <f t="shared" si="19"/>
        <v>-</v>
      </c>
      <c r="X24" s="74">
        <f t="shared" si="20"/>
        <v>-2.7102457995536184</v>
      </c>
      <c r="Y24" s="74" t="str">
        <f t="shared" si="21"/>
        <v>-</v>
      </c>
      <c r="Z24" s="74">
        <f t="shared" si="22"/>
        <v>-2.7102457995536184</v>
      </c>
      <c r="AA24" s="74">
        <f t="shared" si="23"/>
        <v>-2.7102457995536327</v>
      </c>
      <c r="AB24" s="74">
        <f t="shared" si="24"/>
        <v>-2.7343455415526705</v>
      </c>
      <c r="AC24" s="74">
        <f t="shared" si="25"/>
        <v>-4.5872617185972189</v>
      </c>
      <c r="AD24" s="74">
        <f t="shared" si="26"/>
        <v>-4.5872617185972047</v>
      </c>
      <c r="AE24" s="74">
        <f t="shared" si="27"/>
        <v>0.46193579867130552</v>
      </c>
      <c r="AF24" s="74">
        <f t="shared" si="28"/>
        <v>-4.7358463073166348</v>
      </c>
    </row>
    <row r="25" spans="1:32" hidden="1" x14ac:dyDescent="0.25">
      <c r="A25" t="s">
        <v>300</v>
      </c>
      <c r="B25" s="62" t="str">
        <f>'Jadual 1_Buah-buahan'!B135</f>
        <v>Tembikai</v>
      </c>
      <c r="C25" s="66">
        <f>'Jadual 1_Buah-buahan'!C135</f>
        <v>2020</v>
      </c>
      <c r="D25" s="67">
        <f>'Jadual 1_Buah-buahan'!D135</f>
        <v>157053.99720000001</v>
      </c>
      <c r="E25" s="67">
        <f>'Jadual 1_Buah-buahan'!E135</f>
        <v>7394.0796300000002</v>
      </c>
      <c r="F25" s="67">
        <f>'Jadual 1_Buah-buahan'!F135</f>
        <v>164448.07683000001</v>
      </c>
      <c r="G25" s="67">
        <f>'Jadual 1_Buah-buahan'!G135</f>
        <v>45324.292669999988</v>
      </c>
      <c r="H25" s="67" t="str">
        <f>'Jadual 1_Buah-buahan'!H135</f>
        <v>-</v>
      </c>
      <c r="I25" s="67">
        <f>'Jadual 1_Buah-buahan'!I135</f>
        <v>7147.4270495999999</v>
      </c>
      <c r="J25" s="67">
        <f>'Jadual 1_Buah-buahan'!J135</f>
        <v>0</v>
      </c>
      <c r="K25" s="67" t="str">
        <f>'Jadual 1_Buah-buahan'!K135</f>
        <v>-</v>
      </c>
      <c r="L25" s="67">
        <f>'Jadual 1_Buah-buahan'!L135</f>
        <v>111976.35711040001</v>
      </c>
      <c r="M25" s="67">
        <f>'Jadual 1_Buah-buahan'!M135</f>
        <v>164448.07683000001</v>
      </c>
      <c r="N25" s="67">
        <f>'Jadual 1_Buah-buahan'!N135</f>
        <v>3.4510132976940984</v>
      </c>
      <c r="O25" s="67">
        <f>'Jadual 1_Buah-buahan'!O135</f>
        <v>9.4548309525865708</v>
      </c>
      <c r="P25" s="67">
        <f>'Jadual 1_Buah-buahan'!P135</f>
        <v>131.84100749272233</v>
      </c>
      <c r="Q25" s="67">
        <f>'Jadual 1_Buah-buahan'!Q135</f>
        <v>6.2070556960050149</v>
      </c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</row>
    <row r="26" spans="1:32" hidden="1" x14ac:dyDescent="0.25">
      <c r="A26" t="s">
        <v>300</v>
      </c>
      <c r="B26" s="62" t="str">
        <f>'Jadual 1_Buah-buahan'!B136</f>
        <v>Watermelon</v>
      </c>
      <c r="C26" s="66">
        <f>'Jadual 1_Buah-buahan'!C136</f>
        <v>2021</v>
      </c>
      <c r="D26" s="67">
        <f>'Jadual 1_Buah-buahan'!D136</f>
        <v>153324.21475999997</v>
      </c>
      <c r="E26" s="67">
        <f>'Jadual 1_Buah-buahan'!E136</f>
        <v>6868.6285799999987</v>
      </c>
      <c r="F26" s="67">
        <f>'Jadual 1_Buah-buahan'!F136</f>
        <v>160192.84333999996</v>
      </c>
      <c r="G26" s="67">
        <f>'Jadual 1_Buah-buahan'!G136</f>
        <v>43067.911869999996</v>
      </c>
      <c r="H26" s="67" t="str">
        <f>'Jadual 1_Buah-buahan'!H136</f>
        <v>-</v>
      </c>
      <c r="I26" s="67">
        <f>'Jadual 1_Buah-buahan'!I136</f>
        <v>7027.4958882000001</v>
      </c>
      <c r="J26" s="67">
        <f>'Jadual 1_Buah-buahan'!J136</f>
        <v>0</v>
      </c>
      <c r="K26" s="67" t="str">
        <f>'Jadual 1_Buah-buahan'!K136</f>
        <v>-</v>
      </c>
      <c r="L26" s="67">
        <f>'Jadual 1_Buah-buahan'!L136</f>
        <v>110097.43558179997</v>
      </c>
      <c r="M26" s="67">
        <f>'Jadual 1_Buah-buahan'!M136</f>
        <v>160192.84333999996</v>
      </c>
      <c r="N26" s="67">
        <f>'Jadual 1_Buah-buahan'!N136</f>
        <v>3.3796800974414234</v>
      </c>
      <c r="O26" s="67">
        <f>'Jadual 1_Buah-buahan'!O136</f>
        <v>9.259397527236775</v>
      </c>
      <c r="P26" s="67">
        <f>'Jadual 1_Buah-buahan'!P136</f>
        <v>130.90655664483526</v>
      </c>
      <c r="Q26" s="67">
        <f>'Jadual 1_Buah-buahan'!Q136</f>
        <v>5.8643608101143769</v>
      </c>
      <c r="S26" s="67">
        <f t="shared" ref="S26:S29" si="29">IFERROR(D26/D25*100-100,"-")</f>
        <v>-2.3748408232172267</v>
      </c>
      <c r="T26" s="67">
        <f t="shared" ref="T26:T29" si="30">IFERROR(E26/E25*100-100,"-")</f>
        <v>-7.1063753204400086</v>
      </c>
      <c r="U26" s="67">
        <f t="shared" ref="U26:U29" si="31">IFERROR(F26/F25*100-100,"-")</f>
        <v>-2.5875848304379616</v>
      </c>
      <c r="V26" s="67">
        <f t="shared" ref="V26:V29" si="32">IFERROR(G26/G25*100-100,"-")</f>
        <v>-4.9783033933444756</v>
      </c>
      <c r="W26" s="67" t="str">
        <f t="shared" ref="W26:W29" si="33">IFERROR(H26/H25*100-100,"-")</f>
        <v>-</v>
      </c>
      <c r="X26" s="67">
        <f t="shared" ref="X26:X29" si="34">IFERROR(I26/I25*100-100,"-")</f>
        <v>-1.6779627209586181</v>
      </c>
      <c r="Y26" s="67" t="str">
        <f t="shared" ref="Y26:Y29" si="35">IFERROR(J26/J25*100-100,"-")</f>
        <v>-</v>
      </c>
      <c r="Z26" s="67" t="str">
        <f t="shared" ref="Z26:Z29" si="36">IFERROR(K26/K25*100-100,"-")</f>
        <v>-</v>
      </c>
      <c r="AA26" s="67">
        <f t="shared" ref="AA26:AA29" si="37">IFERROR(L26/L25*100-100,"-")</f>
        <v>-1.6779627209586465</v>
      </c>
      <c r="AB26" s="67">
        <f t="shared" ref="AB26:AB29" si="38">IFERROR(M26/M25*100-100,"-")</f>
        <v>-2.5875848304379616</v>
      </c>
      <c r="AC26" s="67">
        <f t="shared" ref="AC26:AC29" si="39">IFERROR(N26/N25*100-100,"-")</f>
        <v>-2.067021888914141</v>
      </c>
      <c r="AD26" s="67">
        <f t="shared" ref="AD26:AD29" si="40">IFERROR(O26/O25*100-100,"-")</f>
        <v>-2.0670218889141694</v>
      </c>
      <c r="AE26" s="67">
        <f t="shared" ref="AE26:AE29" si="41">IFERROR(P26/P25*100-100,"-")</f>
        <v>-0.70877101567859313</v>
      </c>
      <c r="AF26" s="67">
        <f t="shared" ref="AF26:AF29" si="42">IFERROR(Q26/Q25*100-100,"-")</f>
        <v>-5.5210538244598553</v>
      </c>
    </row>
    <row r="27" spans="1:32" hidden="1" x14ac:dyDescent="0.25">
      <c r="A27" t="s">
        <v>300</v>
      </c>
      <c r="B27" s="62">
        <f>'Jadual 1_Buah-buahan'!B137</f>
        <v>0</v>
      </c>
      <c r="C27" s="66">
        <f>'Jadual 1_Buah-buahan'!C137</f>
        <v>2022</v>
      </c>
      <c r="D27" s="67">
        <f>'Jadual 1_Buah-buahan'!D137</f>
        <v>151464.47416000001</v>
      </c>
      <c r="E27" s="67">
        <f>'Jadual 1_Buah-buahan'!E137</f>
        <v>7905.3527299999996</v>
      </c>
      <c r="F27" s="67">
        <f>'Jadual 1_Buah-buahan'!F137</f>
        <v>159369.82689000003</v>
      </c>
      <c r="G27" s="67">
        <f>'Jadual 1_Buah-buahan'!G137</f>
        <v>40721.07071</v>
      </c>
      <c r="H27" s="67" t="str">
        <f>'Jadual 1_Buah-buahan'!H137</f>
        <v>-</v>
      </c>
      <c r="I27" s="67">
        <f>'Jadual 1_Buah-buahan'!I137</f>
        <v>7118.9253707999997</v>
      </c>
      <c r="J27" s="67">
        <f>'Jadual 1_Buah-buahan'!J137</f>
        <v>0</v>
      </c>
      <c r="K27" s="67" t="str">
        <f>'Jadual 1_Buah-buahan'!K137</f>
        <v>-</v>
      </c>
      <c r="L27" s="67">
        <f>'Jadual 1_Buah-buahan'!L137</f>
        <v>111529.83080920002</v>
      </c>
      <c r="M27" s="67">
        <f>'Jadual 1_Buah-buahan'!M137</f>
        <v>159369.82689000003</v>
      </c>
      <c r="N27" s="67">
        <f>'Jadual 1_Buah-buahan'!N137</f>
        <v>3.4108755136872566</v>
      </c>
      <c r="O27" s="67">
        <f>'Jadual 1_Buah-buahan'!O137</f>
        <v>9.3448644210609757</v>
      </c>
      <c r="P27" s="67">
        <f>'Jadual 1_Buah-buahan'!P137</f>
        <v>127.65786935871104</v>
      </c>
      <c r="Q27" s="67">
        <f>'Jadual 1_Buah-buahan'!Q137</f>
        <v>6.6628197248076688</v>
      </c>
      <c r="S27" s="67">
        <f t="shared" si="29"/>
        <v>-1.2129464370067211</v>
      </c>
      <c r="T27" s="67">
        <f t="shared" si="30"/>
        <v>15.093612035140808</v>
      </c>
      <c r="U27" s="67">
        <f t="shared" si="31"/>
        <v>-0.51376605398853314</v>
      </c>
      <c r="V27" s="67">
        <f t="shared" si="32"/>
        <v>-5.4491640251422098</v>
      </c>
      <c r="W27" s="67" t="str">
        <f t="shared" si="33"/>
        <v>-</v>
      </c>
      <c r="X27" s="67">
        <f t="shared" si="34"/>
        <v>1.3010250600575972</v>
      </c>
      <c r="Y27" s="67" t="str">
        <f t="shared" si="35"/>
        <v>-</v>
      </c>
      <c r="Z27" s="67" t="str">
        <f t="shared" si="36"/>
        <v>-</v>
      </c>
      <c r="AA27" s="67">
        <f t="shared" si="37"/>
        <v>1.3010250600576541</v>
      </c>
      <c r="AB27" s="67">
        <f t="shared" si="38"/>
        <v>-0.51376605398853314</v>
      </c>
      <c r="AC27" s="67">
        <f t="shared" si="39"/>
        <v>0.92302866976817199</v>
      </c>
      <c r="AD27" s="67">
        <f t="shared" si="40"/>
        <v>0.92302866976817199</v>
      </c>
      <c r="AE27" s="67">
        <f t="shared" si="41"/>
        <v>-2.4816841641769685</v>
      </c>
      <c r="AF27" s="67">
        <f t="shared" si="42"/>
        <v>13.615446602742693</v>
      </c>
    </row>
    <row r="28" spans="1:32" hidden="1" x14ac:dyDescent="0.25">
      <c r="A28" t="s">
        <v>300</v>
      </c>
      <c r="B28" s="62">
        <f>'Jadual 1_Buah-buahan'!B138</f>
        <v>0</v>
      </c>
      <c r="C28" s="66">
        <f>'Jadual 1_Buah-buahan'!C138</f>
        <v>2023</v>
      </c>
      <c r="D28" s="67">
        <f>'Jadual 1_Buah-buahan'!D138</f>
        <v>150243.3299550933</v>
      </c>
      <c r="E28" s="67">
        <f>'Jadual 1_Buah-buahan'!E138</f>
        <v>10907.814537999999</v>
      </c>
      <c r="F28" s="67">
        <f>'Jadual 1_Buah-buahan'!F138</f>
        <v>161151.14449309331</v>
      </c>
      <c r="G28" s="67">
        <f>'Jadual 1_Buah-buahan'!G138</f>
        <v>44078.495190000016</v>
      </c>
      <c r="H28" s="67" t="str">
        <f>'Jadual 1_Buah-buahan'!H138</f>
        <v>-</v>
      </c>
      <c r="I28" s="67">
        <f>'Jadual 1_Buah-buahan'!I138</f>
        <v>7024.3589581856004</v>
      </c>
      <c r="J28" s="67">
        <f>'Jadual 1_Buah-buahan'!J138</f>
        <v>0</v>
      </c>
      <c r="K28" s="67" t="str">
        <f>'Jadual 1_Buah-buahan'!K138</f>
        <v>-</v>
      </c>
      <c r="L28" s="67">
        <f>'Jadual 1_Buah-buahan'!L138</f>
        <v>110048.2903449077</v>
      </c>
      <c r="M28" s="67">
        <f>'Jadual 1_Buah-buahan'!M138</f>
        <v>161151.14449309331</v>
      </c>
      <c r="N28" s="67">
        <f>'Jadual 1_Buah-buahan'!N138</f>
        <v>3.2946814346803972</v>
      </c>
      <c r="O28" s="67">
        <f>'Jadual 1_Buah-buahan'!O138</f>
        <v>9.0265244785764303</v>
      </c>
      <c r="P28" s="67">
        <f>'Jadual 1_Buah-buahan'!P138</f>
        <v>128.33341591691783</v>
      </c>
      <c r="Q28" s="67">
        <f>'Jadual 1_Buah-buahan'!Q138</f>
        <v>9.317133081835701</v>
      </c>
      <c r="S28" s="67">
        <f t="shared" si="29"/>
        <v>-0.80622483369714359</v>
      </c>
      <c r="T28" s="67">
        <f t="shared" si="30"/>
        <v>37.980111837463824</v>
      </c>
      <c r="U28" s="67">
        <f t="shared" si="31"/>
        <v>1.1177257564085608</v>
      </c>
      <c r="V28" s="67">
        <f t="shared" si="32"/>
        <v>8.2449317305783012</v>
      </c>
      <c r="W28" s="67" t="str">
        <f t="shared" si="33"/>
        <v>-</v>
      </c>
      <c r="X28" s="67">
        <f t="shared" si="34"/>
        <v>-1.3283804463281257</v>
      </c>
      <c r="Y28" s="67" t="str">
        <f t="shared" si="35"/>
        <v>-</v>
      </c>
      <c r="Z28" s="67" t="str">
        <f t="shared" si="36"/>
        <v>-</v>
      </c>
      <c r="AA28" s="67">
        <f t="shared" si="37"/>
        <v>-1.3283804463281967</v>
      </c>
      <c r="AB28" s="67">
        <f t="shared" si="38"/>
        <v>1.1177257564085608</v>
      </c>
      <c r="AC28" s="67">
        <f t="shared" si="39"/>
        <v>-3.4065763625964252</v>
      </c>
      <c r="AD28" s="67">
        <f t="shared" si="40"/>
        <v>-3.4065763625964109</v>
      </c>
      <c r="AE28" s="67">
        <f t="shared" si="41"/>
        <v>0.5291852054247812</v>
      </c>
      <c r="AF28" s="67">
        <f t="shared" si="42"/>
        <v>39.837688346050101</v>
      </c>
    </row>
    <row r="29" spans="1:32" hidden="1" x14ac:dyDescent="0.25">
      <c r="A29" t="s">
        <v>300</v>
      </c>
      <c r="B29" s="62">
        <f>'Jadual 1_Buah-buahan'!B139</f>
        <v>0</v>
      </c>
      <c r="C29" s="66">
        <f>'Jadual 1_Buah-buahan'!C139</f>
        <v>2024</v>
      </c>
      <c r="D29" s="67">
        <f>'Jadual 1_Buah-buahan'!D139</f>
        <v>167611.08259000001</v>
      </c>
      <c r="E29" s="67">
        <f>'Jadual 1_Buah-buahan'!E139</f>
        <v>16937.211701200002</v>
      </c>
      <c r="F29" s="67">
        <f>'Jadual 1_Buah-buahan'!F139</f>
        <v>184548.2942912</v>
      </c>
      <c r="G29" s="67">
        <f>'Jadual 1_Buah-buahan'!G139</f>
        <v>48444.761889999994</v>
      </c>
      <c r="H29" s="67" t="str">
        <f>'Jadual 1_Buah-buahan'!H139</f>
        <v>-</v>
      </c>
      <c r="I29" s="67">
        <f>'Jadual 1_Buah-buahan'!I139</f>
        <v>8166.2119440719998</v>
      </c>
      <c r="J29" s="67">
        <f>'Jadual 1_Buah-buahan'!J139</f>
        <v>0</v>
      </c>
      <c r="K29" s="67" t="str">
        <f>'Jadual 1_Buah-buahan'!K139</f>
        <v>-</v>
      </c>
      <c r="L29" s="67">
        <f>'Jadual 1_Buah-buahan'!L139</f>
        <v>127937.32045712801</v>
      </c>
      <c r="M29" s="67">
        <f>'Jadual 1_Buah-buahan'!M139</f>
        <v>184548.2942912</v>
      </c>
      <c r="N29" s="67">
        <f>'Jadual 1_Buah-buahan'!N139</f>
        <v>3.7563550336953915</v>
      </c>
      <c r="O29" s="67">
        <f>'Jadual 1_Buah-buahan'!O139</f>
        <v>10.291383653959976</v>
      </c>
      <c r="P29" s="67">
        <f>'Jadual 1_Buah-buahan'!P139</f>
        <v>123.14969320261537</v>
      </c>
      <c r="Q29" s="67">
        <f>'Jadual 1_Buah-buahan'!Q139</f>
        <v>12.444358645500275</v>
      </c>
      <c r="S29" s="67">
        <f t="shared" si="29"/>
        <v>11.559749534370553</v>
      </c>
      <c r="T29" s="67">
        <f t="shared" si="30"/>
        <v>55.275941318906234</v>
      </c>
      <c r="U29" s="67">
        <f t="shared" si="31"/>
        <v>14.51876117399182</v>
      </c>
      <c r="V29" s="67">
        <f t="shared" si="32"/>
        <v>9.9056618906322029</v>
      </c>
      <c r="W29" s="67" t="str">
        <f t="shared" si="33"/>
        <v>-</v>
      </c>
      <c r="X29" s="67">
        <f t="shared" si="34"/>
        <v>16.255618380034221</v>
      </c>
      <c r="Y29" s="67" t="str">
        <f t="shared" si="35"/>
        <v>-</v>
      </c>
      <c r="Z29" s="67" t="str">
        <f t="shared" si="36"/>
        <v>-</v>
      </c>
      <c r="AA29" s="67">
        <f t="shared" si="37"/>
        <v>16.255618380034292</v>
      </c>
      <c r="AB29" s="67">
        <f t="shared" si="38"/>
        <v>14.51876117399182</v>
      </c>
      <c r="AC29" s="67">
        <f t="shared" si="39"/>
        <v>14.01269312885114</v>
      </c>
      <c r="AD29" s="67">
        <f t="shared" si="40"/>
        <v>14.01269312885114</v>
      </c>
      <c r="AE29" s="67">
        <f t="shared" si="41"/>
        <v>-4.0392618534040707</v>
      </c>
      <c r="AF29" s="67">
        <f t="shared" si="42"/>
        <v>33.564247029607031</v>
      </c>
    </row>
    <row r="30" spans="1:32" s="71" customFormat="1" hidden="1" x14ac:dyDescent="0.25">
      <c r="A30" s="71" t="s">
        <v>300</v>
      </c>
      <c r="B30" s="72" t="str">
        <f>'Jadual 1_Buah-buahan'!B80</f>
        <v>Langsat</v>
      </c>
      <c r="C30" s="73">
        <f>'Jadual 1_Buah-buahan'!C80</f>
        <v>2020</v>
      </c>
      <c r="D30" s="74">
        <f>'Jadual 1_Buah-buahan'!D80</f>
        <v>17469.686569999998</v>
      </c>
      <c r="E30" s="74">
        <f>'Jadual 1_Buah-buahan'!E80</f>
        <v>1161.8636200000001</v>
      </c>
      <c r="F30" s="74">
        <f>'Jadual 1_Buah-buahan'!F80</f>
        <v>18631.550189999998</v>
      </c>
      <c r="G30" s="74">
        <f>'Jadual 1_Buah-buahan'!G80</f>
        <v>540.78449999999998</v>
      </c>
      <c r="H30" s="74" t="str">
        <f>'Jadual 1_Buah-buahan'!H80</f>
        <v>-</v>
      </c>
      <c r="I30" s="74">
        <f>'Jadual 1_Buah-buahan'!I80</f>
        <v>1085.4459414</v>
      </c>
      <c r="J30" s="74">
        <f>'Jadual 1_Buah-buahan'!J80</f>
        <v>0</v>
      </c>
      <c r="K30" s="74" t="str">
        <f>'Jadual 1_Buah-buahan'!K80</f>
        <v>-</v>
      </c>
      <c r="L30" s="74">
        <f>'Jadual 1_Buah-buahan'!L80</f>
        <v>17005.319748599995</v>
      </c>
      <c r="M30" s="74">
        <f>'Jadual 1_Buah-buahan'!M80</f>
        <v>18631.550189999998</v>
      </c>
      <c r="N30" s="74">
        <f>'Jadual 1_Buah-buahan'!N80</f>
        <v>0.52408906753502615</v>
      </c>
      <c r="O30" s="74">
        <f>'Jadual 1_Buah-buahan'!O80</f>
        <v>1.4358604590000716</v>
      </c>
      <c r="P30" s="74">
        <f>'Jadual 1_Buah-buahan'!P80</f>
        <v>96.566872123365627</v>
      </c>
      <c r="Q30" s="74">
        <f>'Jadual 1_Buah-buahan'!Q80</f>
        <v>6.4224126270246344</v>
      </c>
    </row>
    <row r="31" spans="1:32" s="71" customFormat="1" hidden="1" x14ac:dyDescent="0.25">
      <c r="A31" s="71" t="s">
        <v>300</v>
      </c>
      <c r="B31" s="72">
        <f>'Jadual 1_Buah-buahan'!B81</f>
        <v>0</v>
      </c>
      <c r="C31" s="73">
        <f>'Jadual 1_Buah-buahan'!C81</f>
        <v>2021</v>
      </c>
      <c r="D31" s="74">
        <f>'Jadual 1_Buah-buahan'!D81</f>
        <v>15207.11255</v>
      </c>
      <c r="E31" s="74">
        <f>'Jadual 1_Buah-buahan'!E81</f>
        <v>1042.8209999999999</v>
      </c>
      <c r="F31" s="74">
        <f>'Jadual 1_Buah-buahan'!F81</f>
        <v>16249.93355</v>
      </c>
      <c r="G31" s="74">
        <f>'Jadual 1_Buah-buahan'!G81</f>
        <v>2363.3527199999999</v>
      </c>
      <c r="H31" s="74" t="str">
        <f>'Jadual 1_Buah-buahan'!H81</f>
        <v>-</v>
      </c>
      <c r="I31" s="74">
        <f>'Jadual 1_Buah-buahan'!I81</f>
        <v>833.19484980000004</v>
      </c>
      <c r="J31" s="74">
        <f>'Jadual 1_Buah-buahan'!J81</f>
        <v>0</v>
      </c>
      <c r="K31" s="74" t="str">
        <f>'Jadual 1_Buah-buahan'!K81</f>
        <v>-</v>
      </c>
      <c r="L31" s="74">
        <f>'Jadual 1_Buah-buahan'!L81</f>
        <v>13053.385980199999</v>
      </c>
      <c r="M31" s="74">
        <f>'Jadual 1_Buah-buahan'!M81</f>
        <v>16249.93355</v>
      </c>
      <c r="N31" s="74">
        <f>'Jadual 1_Buah-buahan'!N81</f>
        <v>0.40070205603222636</v>
      </c>
      <c r="O31" s="74">
        <f>'Jadual 1_Buah-buahan'!O81</f>
        <v>1.097813852143086</v>
      </c>
      <c r="P31" s="74">
        <f>'Jadual 1_Buah-buahan'!P81</f>
        <v>109.50940865981336</v>
      </c>
      <c r="Q31" s="74">
        <f>'Jadual 1_Buah-buahan'!Q81</f>
        <v>7.5095591403402357</v>
      </c>
      <c r="S31" s="74">
        <f t="shared" ref="S31:S34" si="43">IFERROR(D31/D30*100-100,"-")</f>
        <v>-12.951428813184478</v>
      </c>
      <c r="T31" s="74">
        <f t="shared" ref="T31:T34" si="44">IFERROR(E31/E30*100-100,"-")</f>
        <v>-10.245834188353371</v>
      </c>
      <c r="U31" s="74">
        <f t="shared" ref="U31:U34" si="45">IFERROR(F31/F30*100-100,"-")</f>
        <v>-12.782707910575624</v>
      </c>
      <c r="V31" s="74">
        <f t="shared" ref="V31:V34" si="46">IFERROR(G31/G30*100-100,"-")</f>
        <v>337.02301378830202</v>
      </c>
      <c r="W31" s="74" t="str">
        <f t="shared" ref="W31:W34" si="47">IFERROR(H31/H30*100-100,"-")</f>
        <v>-</v>
      </c>
      <c r="X31" s="74">
        <f t="shared" ref="X31:X34" si="48">IFERROR(I31/I30*100-100,"-")</f>
        <v>-23.239397005312711</v>
      </c>
      <c r="Y31" s="74" t="str">
        <f t="shared" ref="Y31:Y34" si="49">IFERROR(J31/J30*100-100,"-")</f>
        <v>-</v>
      </c>
      <c r="Z31" s="74" t="str">
        <f t="shared" ref="Z31:Z34" si="50">IFERROR(K31/K30*100-100,"-")</f>
        <v>-</v>
      </c>
      <c r="AA31" s="74">
        <f t="shared" ref="AA31:AA34" si="51">IFERROR(L31/L30*100-100,"-")</f>
        <v>-23.239397005312696</v>
      </c>
      <c r="AB31" s="74">
        <f t="shared" ref="AB31:AB34" si="52">IFERROR(M31/M30*100-100,"-")</f>
        <v>-12.782707910575624</v>
      </c>
      <c r="AC31" s="74">
        <f t="shared" ref="AC31:AC34" si="53">IFERROR(N31/N30*100-100,"-")</f>
        <v>-23.543137826387408</v>
      </c>
      <c r="AD31" s="74">
        <f t="shared" ref="AD31:AD34" si="54">IFERROR(O31/O30*100-100,"-")</f>
        <v>-23.543137826387408</v>
      </c>
      <c r="AE31" s="74">
        <f t="shared" ref="AE31:AE34" si="55">IFERROR(P31/P30*100-100,"-")</f>
        <v>13.402667241736339</v>
      </c>
      <c r="AF31" s="74">
        <f t="shared" ref="AF31:AF34" si="56">IFERROR(Q31/Q30*100-100,"-")</f>
        <v>16.927385025699479</v>
      </c>
    </row>
    <row r="32" spans="1:32" s="71" customFormat="1" hidden="1" x14ac:dyDescent="0.25">
      <c r="A32" s="71" t="s">
        <v>300</v>
      </c>
      <c r="B32" s="72">
        <f>'Jadual 1_Buah-buahan'!B82</f>
        <v>0</v>
      </c>
      <c r="C32" s="73">
        <f>'Jadual 1_Buah-buahan'!C82</f>
        <v>2022</v>
      </c>
      <c r="D32" s="74">
        <f>'Jadual 1_Buah-buahan'!D82</f>
        <v>10904.877500000001</v>
      </c>
      <c r="E32" s="74">
        <f>'Jadual 1_Buah-buahan'!E82</f>
        <v>533.27599999999995</v>
      </c>
      <c r="F32" s="74">
        <f>'Jadual 1_Buah-buahan'!F82</f>
        <v>11438.1535</v>
      </c>
      <c r="G32" s="74">
        <f>'Jadual 1_Buah-buahan'!G82</f>
        <v>657.48199999999997</v>
      </c>
      <c r="H32" s="74" t="str">
        <f>'Jadual 1_Buah-buahan'!H82</f>
        <v>-</v>
      </c>
      <c r="I32" s="74">
        <f>'Jadual 1_Buah-buahan'!I82</f>
        <v>646.84028999999998</v>
      </c>
      <c r="J32" s="74">
        <f>'Jadual 1_Buah-buahan'!J82</f>
        <v>0</v>
      </c>
      <c r="K32" s="74" t="str">
        <f>'Jadual 1_Buah-buahan'!K82</f>
        <v>-</v>
      </c>
      <c r="L32" s="74">
        <f>'Jadual 1_Buah-buahan'!L82</f>
        <v>10133.83121</v>
      </c>
      <c r="M32" s="74">
        <f>'Jadual 1_Buah-buahan'!M82</f>
        <v>11438.1535</v>
      </c>
      <c r="N32" s="74">
        <f>'Jadual 1_Buah-buahan'!N82</f>
        <v>0.30992110275520596</v>
      </c>
      <c r="O32" s="74">
        <f>'Jadual 1_Buah-buahan'!O82</f>
        <v>0.84909891165809848</v>
      </c>
      <c r="P32" s="74">
        <f>'Jadual 1_Buah-buahan'!P82</f>
        <v>101.15211747245985</v>
      </c>
      <c r="Q32" s="74">
        <f>'Jadual 1_Buah-buahan'!Q82</f>
        <v>4.946593540114824</v>
      </c>
      <c r="S32" s="74">
        <f t="shared" si="43"/>
        <v>-28.290939755029299</v>
      </c>
      <c r="T32" s="74">
        <f t="shared" si="44"/>
        <v>-48.862172894485248</v>
      </c>
      <c r="U32" s="74">
        <f t="shared" si="45"/>
        <v>-29.611075240366134</v>
      </c>
      <c r="V32" s="74">
        <f t="shared" si="46"/>
        <v>-72.180115374399122</v>
      </c>
      <c r="W32" s="74" t="str">
        <f t="shared" si="47"/>
        <v>-</v>
      </c>
      <c r="X32" s="74">
        <f t="shared" si="48"/>
        <v>-22.36626400712062</v>
      </c>
      <c r="Y32" s="74" t="str">
        <f t="shared" si="49"/>
        <v>-</v>
      </c>
      <c r="Z32" s="74" t="str">
        <f t="shared" si="50"/>
        <v>-</v>
      </c>
      <c r="AA32" s="74">
        <f t="shared" si="51"/>
        <v>-22.366264007120591</v>
      </c>
      <c r="AB32" s="74">
        <f t="shared" si="52"/>
        <v>-29.611075240366134</v>
      </c>
      <c r="AC32" s="74">
        <f t="shared" si="53"/>
        <v>-22.655474787411464</v>
      </c>
      <c r="AD32" s="74">
        <f t="shared" si="54"/>
        <v>-22.655474787411478</v>
      </c>
      <c r="AE32" s="74">
        <f t="shared" si="55"/>
        <v>-7.6315736607756719</v>
      </c>
      <c r="AF32" s="74">
        <f t="shared" si="56"/>
        <v>-34.129375004952578</v>
      </c>
    </row>
    <row r="33" spans="1:32" s="71" customFormat="1" hidden="1" x14ac:dyDescent="0.25">
      <c r="A33" s="71" t="s">
        <v>300</v>
      </c>
      <c r="B33" s="72">
        <f>'Jadual 1_Buah-buahan'!B83</f>
        <v>0</v>
      </c>
      <c r="C33" s="73">
        <f>'Jadual 1_Buah-buahan'!C83</f>
        <v>2023</v>
      </c>
      <c r="D33" s="74">
        <f>'Jadual 1_Buah-buahan'!D83</f>
        <v>9566.7108499999995</v>
      </c>
      <c r="E33" s="74">
        <f>'Jadual 1_Buah-buahan'!E83</f>
        <v>3031.6469999999999</v>
      </c>
      <c r="F33" s="74">
        <f>'Jadual 1_Buah-buahan'!F83</f>
        <v>12598.35785</v>
      </c>
      <c r="G33" s="74">
        <f>'Jadual 1_Buah-buahan'!G83</f>
        <v>5527.7870000000003</v>
      </c>
      <c r="H33" s="74" t="str">
        <f>'Jadual 1_Buah-buahan'!H83</f>
        <v>-</v>
      </c>
      <c r="I33" s="74">
        <f>'Jadual 1_Buah-buahan'!I83</f>
        <v>424.23425099999997</v>
      </c>
      <c r="J33" s="74">
        <f>'Jadual 1_Buah-buahan'!J83</f>
        <v>0</v>
      </c>
      <c r="K33" s="74" t="str">
        <f>'Jadual 1_Buah-buahan'!K83</f>
        <v>-</v>
      </c>
      <c r="L33" s="74">
        <f>'Jadual 1_Buah-buahan'!L83</f>
        <v>6646.3365990000002</v>
      </c>
      <c r="M33" s="74">
        <f>'Jadual 1_Buah-buahan'!M83</f>
        <v>12598.35785</v>
      </c>
      <c r="N33" s="74">
        <f>'Jadual 1_Buah-buahan'!N83</f>
        <v>0.19898139019454039</v>
      </c>
      <c r="O33" s="74">
        <f>'Jadual 1_Buah-buahan'!O83</f>
        <v>0.5451544936836723</v>
      </c>
      <c r="P33" s="74">
        <f>'Jadual 1_Buah-buahan'!P83</f>
        <v>135.30323156297911</v>
      </c>
      <c r="Q33" s="74">
        <f>'Jadual 1_Buah-buahan'!Q83</f>
        <v>42.876976474961701</v>
      </c>
      <c r="S33" s="74">
        <f t="shared" si="43"/>
        <v>-12.271267146283861</v>
      </c>
      <c r="T33" s="74">
        <f t="shared" si="44"/>
        <v>468.49492570451321</v>
      </c>
      <c r="U33" s="74">
        <f t="shared" si="45"/>
        <v>10.143283616538284</v>
      </c>
      <c r="V33" s="74">
        <f t="shared" si="46"/>
        <v>740.75107759604077</v>
      </c>
      <c r="W33" s="74" t="str">
        <f t="shared" si="47"/>
        <v>-</v>
      </c>
      <c r="X33" s="74">
        <f t="shared" si="48"/>
        <v>-34.414374373618557</v>
      </c>
      <c r="Y33" s="74" t="str">
        <f t="shared" si="49"/>
        <v>-</v>
      </c>
      <c r="Z33" s="74" t="str">
        <f t="shared" si="50"/>
        <v>-</v>
      </c>
      <c r="AA33" s="74">
        <f t="shared" si="51"/>
        <v>-34.414374373618557</v>
      </c>
      <c r="AB33" s="74">
        <f t="shared" si="52"/>
        <v>10.143283616538284</v>
      </c>
      <c r="AC33" s="74">
        <f t="shared" si="53"/>
        <v>-35.796114422157416</v>
      </c>
      <c r="AD33" s="74">
        <f t="shared" si="54"/>
        <v>-35.796114422157416</v>
      </c>
      <c r="AE33" s="74">
        <f t="shared" si="55"/>
        <v>33.762134638276251</v>
      </c>
      <c r="AF33" s="74">
        <f t="shared" si="56"/>
        <v>766.79805258400938</v>
      </c>
    </row>
    <row r="34" spans="1:32" s="71" customFormat="1" hidden="1" x14ac:dyDescent="0.25">
      <c r="A34" s="71" t="s">
        <v>300</v>
      </c>
      <c r="B34" s="72">
        <f>'Jadual 1_Buah-buahan'!B84</f>
        <v>0</v>
      </c>
      <c r="C34" s="73">
        <f>'Jadual 1_Buah-buahan'!C84</f>
        <v>2024</v>
      </c>
      <c r="D34" s="74">
        <f>'Jadual 1_Buah-buahan'!D84</f>
        <v>8414.9697500000002</v>
      </c>
      <c r="E34" s="74">
        <f>'Jadual 1_Buah-buahan'!E84</f>
        <v>2686.085</v>
      </c>
      <c r="F34" s="74">
        <f>'Jadual 1_Buah-buahan'!F84</f>
        <v>11101.054749999999</v>
      </c>
      <c r="G34" s="74">
        <f>'Jadual 1_Buah-buahan'!G84</f>
        <v>200.59179999999998</v>
      </c>
      <c r="H34" s="74" t="str">
        <f>'Jadual 1_Buah-buahan'!H84</f>
        <v>-</v>
      </c>
      <c r="I34" s="74">
        <f>'Jadual 1_Buah-buahan'!I84</f>
        <v>654</v>
      </c>
      <c r="J34" s="74">
        <f>'Jadual 1_Buah-buahan'!J84</f>
        <v>0</v>
      </c>
      <c r="K34" s="74" t="str">
        <f>'Jadual 1_Buah-buahan'!K84</f>
        <v>-</v>
      </c>
      <c r="L34" s="74">
        <f>'Jadual 1_Buah-buahan'!L84</f>
        <v>10246.435173</v>
      </c>
      <c r="M34" s="74">
        <f>'Jadual 1_Buah-buahan'!M84</f>
        <v>11101.054749999999</v>
      </c>
      <c r="N34" s="74">
        <f>'Jadual 1_Buah-buahan'!N84</f>
        <v>0.30084457140424375</v>
      </c>
      <c r="O34" s="74">
        <f>'Jadual 1_Buah-buahan'!O84</f>
        <v>0.8242317024773802</v>
      </c>
      <c r="P34" s="74">
        <f>'Jadual 1_Buah-buahan'!P84</f>
        <v>77.198278537334971</v>
      </c>
      <c r="Q34" s="74">
        <f>'Jadual 1_Buah-buahan'!Q84</f>
        <v>24.64193504735503</v>
      </c>
      <c r="S34" s="74">
        <f t="shared" si="43"/>
        <v>-12.039049972959091</v>
      </c>
      <c r="T34" s="74">
        <f t="shared" si="44"/>
        <v>-11.398490655409418</v>
      </c>
      <c r="U34" s="74">
        <f t="shared" si="45"/>
        <v>-11.884906888876799</v>
      </c>
      <c r="V34" s="74">
        <f t="shared" si="46"/>
        <v>-96.371209672152702</v>
      </c>
      <c r="W34" s="74" t="str">
        <f t="shared" si="47"/>
        <v>-</v>
      </c>
      <c r="X34" s="74">
        <f t="shared" si="48"/>
        <v>54.160112828796571</v>
      </c>
      <c r="Y34" s="74" t="str">
        <f t="shared" si="49"/>
        <v>-</v>
      </c>
      <c r="Z34" s="74" t="str">
        <f t="shared" si="50"/>
        <v>-</v>
      </c>
      <c r="AA34" s="74">
        <f t="shared" si="51"/>
        <v>54.166660390652908</v>
      </c>
      <c r="AB34" s="74">
        <f t="shared" si="52"/>
        <v>-11.884906888876799</v>
      </c>
      <c r="AC34" s="74">
        <f t="shared" si="53"/>
        <v>51.192315577910875</v>
      </c>
      <c r="AD34" s="74">
        <f t="shared" si="54"/>
        <v>51.192315577910904</v>
      </c>
      <c r="AE34" s="74">
        <f t="shared" si="55"/>
        <v>-42.944246308410037</v>
      </c>
      <c r="AF34" s="74">
        <f t="shared" si="56"/>
        <v>-42.528748355787506</v>
      </c>
    </row>
    <row r="35" spans="1:32" hidden="1" x14ac:dyDescent="0.25">
      <c r="A35" t="s">
        <v>300</v>
      </c>
      <c r="B35" s="62" t="str">
        <f>'Jadual 1_Buah-buahan'!B129</f>
        <v>Rambutan</v>
      </c>
      <c r="C35" s="66">
        <f>'Jadual 1_Buah-buahan'!C129</f>
        <v>2020</v>
      </c>
      <c r="D35" s="67">
        <f>'Jadual 1_Buah-buahan'!D129</f>
        <v>49957.605060000002</v>
      </c>
      <c r="E35" s="67">
        <f>'Jadual 1_Buah-buahan'!E129</f>
        <v>1714.269</v>
      </c>
      <c r="F35" s="67">
        <f>'Jadual 1_Buah-buahan'!F129</f>
        <v>51671.874060000002</v>
      </c>
      <c r="G35" s="67">
        <f>'Jadual 1_Buah-buahan'!G129</f>
        <v>767.6925</v>
      </c>
      <c r="H35" s="67" t="str">
        <f>'Jadual 1_Buah-buahan'!H129</f>
        <v>-</v>
      </c>
      <c r="I35" s="67" t="str">
        <f>'Jadual 1_Buah-buahan'!I129</f>
        <v>-</v>
      </c>
      <c r="J35" s="67">
        <f>'Jadual 1_Buah-buahan'!J129</f>
        <v>1527.1254468000002</v>
      </c>
      <c r="K35" s="67">
        <f>'Jadual 1_Buah-buahan'!K129</f>
        <v>2545.2090780000003</v>
      </c>
      <c r="L35" s="67">
        <f>'Jadual 1_Buah-buahan'!L129</f>
        <v>46831.847035200008</v>
      </c>
      <c r="M35" s="67">
        <f>'Jadual 1_Buah-buahan'!M129</f>
        <v>51671.874060000002</v>
      </c>
      <c r="N35" s="67">
        <f>'Jadual 1_Buah-buahan'!N129</f>
        <v>1.4433165272085873</v>
      </c>
      <c r="O35" s="67">
        <f>'Jadual 1_Buah-buahan'!O129</f>
        <v>3.9542918553659927</v>
      </c>
      <c r="P35" s="67">
        <f>'Jadual 1_Buah-buahan'!P129</f>
        <v>98.140473982703597</v>
      </c>
      <c r="Q35" s="67">
        <f>'Jadual 1_Buah-buahan'!Q129</f>
        <v>3.367638860826033</v>
      </c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</row>
    <row r="36" spans="1:32" hidden="1" x14ac:dyDescent="0.25">
      <c r="A36" t="s">
        <v>300</v>
      </c>
      <c r="B36" s="62">
        <f>'Jadual 1_Buah-buahan'!B130</f>
        <v>0</v>
      </c>
      <c r="C36" s="66">
        <f>'Jadual 1_Buah-buahan'!C130</f>
        <v>2021</v>
      </c>
      <c r="D36" s="67">
        <f>'Jadual 1_Buah-buahan'!D130</f>
        <v>55627.770860000011</v>
      </c>
      <c r="E36" s="67">
        <f>'Jadual 1_Buah-buahan'!E130</f>
        <v>2126.4140000000002</v>
      </c>
      <c r="F36" s="67">
        <f>'Jadual 1_Buah-buahan'!F130</f>
        <v>57754.184860000008</v>
      </c>
      <c r="G36" s="67">
        <f>'Jadual 1_Buah-buahan'!G130</f>
        <v>1798.8960199999997</v>
      </c>
      <c r="H36" s="67" t="str">
        <f>'Jadual 1_Buah-buahan'!H130</f>
        <v>-</v>
      </c>
      <c r="I36" s="67" t="str">
        <f>'Jadual 1_Buah-buahan'!I130</f>
        <v>-</v>
      </c>
      <c r="J36" s="67">
        <f>'Jadual 1_Buah-buahan'!J130</f>
        <v>1678.6586652000003</v>
      </c>
      <c r="K36" s="67">
        <f>'Jadual 1_Buah-buahan'!K130</f>
        <v>2797.7644420000001</v>
      </c>
      <c r="L36" s="67">
        <f>'Jadual 1_Buah-buahan'!L130</f>
        <v>51478.865732800012</v>
      </c>
      <c r="M36" s="67">
        <f>'Jadual 1_Buah-buahan'!M130</f>
        <v>57754.184860000008</v>
      </c>
      <c r="N36" s="67">
        <f>'Jadual 1_Buah-buahan'!N130</f>
        <v>1.5802556802218943</v>
      </c>
      <c r="O36" s="67">
        <f>'Jadual 1_Buah-buahan'!O130</f>
        <v>4.3294676170462862</v>
      </c>
      <c r="P36" s="67">
        <f>'Jadual 1_Buah-buahan'!P130</f>
        <v>99.414679136164395</v>
      </c>
      <c r="Q36" s="67">
        <f>'Jadual 1_Buah-buahan'!Q130</f>
        <v>3.8002019899858319</v>
      </c>
      <c r="S36" s="67">
        <f t="shared" ref="S36:S39" si="57">IFERROR(D36/D35*100-100,"-")</f>
        <v>11.349955213405522</v>
      </c>
      <c r="T36" s="67">
        <f t="shared" ref="T36:T39" si="58">IFERROR(E36/E35*100-100,"-")</f>
        <v>24.042026076420925</v>
      </c>
      <c r="U36" s="67">
        <f t="shared" ref="U36:U39" si="59">IFERROR(F36/F35*100-100,"-")</f>
        <v>11.771028070198099</v>
      </c>
      <c r="V36" s="67">
        <f t="shared" ref="V36:V39" si="60">IFERROR(G36/G35*100-100,"-")</f>
        <v>134.32507416706554</v>
      </c>
      <c r="W36" s="67" t="str">
        <f t="shared" ref="W36:W39" si="61">IFERROR(H36/H35*100-100,"-")</f>
        <v>-</v>
      </c>
      <c r="X36" s="67" t="str">
        <f t="shared" ref="X36:X39" si="62">IFERROR(I36/I35*100-100,"-")</f>
        <v>-</v>
      </c>
      <c r="Y36" s="67">
        <f t="shared" ref="Y36:Y39" si="63">IFERROR(J36/J35*100-100,"-")</f>
        <v>9.9227747607460088</v>
      </c>
      <c r="Z36" s="67">
        <f t="shared" ref="Z36:Z39" si="64">IFERROR(K36/K35*100-100,"-")</f>
        <v>9.9227747607459946</v>
      </c>
      <c r="AA36" s="67">
        <f t="shared" ref="AA36:AA39" si="65">IFERROR(L36/L35*100-100,"-")</f>
        <v>9.9227747607460088</v>
      </c>
      <c r="AB36" s="67">
        <f t="shared" ref="AB36:AB39" si="66">IFERROR(M36/M35*100-100,"-")</f>
        <v>11.771028070198099</v>
      </c>
      <c r="AC36" s="67">
        <f t="shared" ref="AC36:AC39" si="67">IFERROR(N36/N35*100-100,"-")</f>
        <v>9.4878116083206692</v>
      </c>
      <c r="AD36" s="67">
        <f t="shared" ref="AD36:AD39" si="68">IFERROR(O36/O35*100-100,"-")</f>
        <v>9.4878116083206692</v>
      </c>
      <c r="AE36" s="67">
        <f t="shared" ref="AE36:AE39" si="69">IFERROR(P36/P35*100-100,"-")</f>
        <v>1.2983482774755686</v>
      </c>
      <c r="AF36" s="67">
        <f t="shared" ref="AF36:AF39" si="70">IFERROR(Q36/Q35*100-100,"-")</f>
        <v>12.844700605862982</v>
      </c>
    </row>
    <row r="37" spans="1:32" hidden="1" x14ac:dyDescent="0.25">
      <c r="A37" t="s">
        <v>300</v>
      </c>
      <c r="B37" s="62">
        <f>'Jadual 1_Buah-buahan'!B131</f>
        <v>0</v>
      </c>
      <c r="C37" s="66">
        <f>'Jadual 1_Buah-buahan'!C131</f>
        <v>2022</v>
      </c>
      <c r="D37" s="67">
        <f>'Jadual 1_Buah-buahan'!D131</f>
        <v>52096.883161854079</v>
      </c>
      <c r="E37" s="67">
        <f>'Jadual 1_Buah-buahan'!E131</f>
        <v>2797.97</v>
      </c>
      <c r="F37" s="67">
        <f>'Jadual 1_Buah-buahan'!F131</f>
        <v>54894.85316185408</v>
      </c>
      <c r="G37" s="67">
        <f>'Jadual 1_Buah-buahan'!G131</f>
        <v>945.10199999999998</v>
      </c>
      <c r="H37" s="67" t="str">
        <f>'Jadual 1_Buah-buahan'!H131</f>
        <v>-</v>
      </c>
      <c r="I37" s="67" t="str">
        <f>'Jadual 1_Buah-buahan'!I131</f>
        <v>-</v>
      </c>
      <c r="J37" s="67">
        <f>'Jadual 1_Buah-buahan'!J131</f>
        <v>1618.4925348556226</v>
      </c>
      <c r="K37" s="67">
        <f>'Jadual 1_Buah-buahan'!K131</f>
        <v>2697.4875580927041</v>
      </c>
      <c r="L37" s="67">
        <f>'Jadual 1_Buah-buahan'!L131</f>
        <v>49633.771068905757</v>
      </c>
      <c r="M37" s="67">
        <f>'Jadual 1_Buah-buahan'!M131</f>
        <v>54894.85316185408</v>
      </c>
      <c r="N37" s="67">
        <f>'Jadual 1_Buah-buahan'!N131</f>
        <v>1.517940524645339</v>
      </c>
      <c r="O37" s="67">
        <f>'Jadual 1_Buah-buahan'!O131</f>
        <v>4.1587411634118876</v>
      </c>
      <c r="P37" s="67">
        <f>'Jadual 1_Buah-buahan'!P131</f>
        <v>96.565567106248125</v>
      </c>
      <c r="Q37" s="67">
        <f>'Jadual 1_Buah-buahan'!Q131</f>
        <v>5.1862519098667192</v>
      </c>
      <c r="S37" s="67">
        <f t="shared" si="57"/>
        <v>-6.3473470958097806</v>
      </c>
      <c r="T37" s="67">
        <f t="shared" si="58"/>
        <v>31.581620512280296</v>
      </c>
      <c r="U37" s="67">
        <f t="shared" si="59"/>
        <v>-4.9508649547684485</v>
      </c>
      <c r="V37" s="67">
        <f t="shared" si="60"/>
        <v>-47.462110678303681</v>
      </c>
      <c r="W37" s="67" t="str">
        <f t="shared" si="61"/>
        <v>-</v>
      </c>
      <c r="X37" s="67" t="str">
        <f t="shared" si="62"/>
        <v>-</v>
      </c>
      <c r="Y37" s="67">
        <f t="shared" si="63"/>
        <v>-3.5841789395111761</v>
      </c>
      <c r="Z37" s="67">
        <f t="shared" si="64"/>
        <v>-3.5841789395111618</v>
      </c>
      <c r="AA37" s="67">
        <f t="shared" si="65"/>
        <v>-3.5841789395111761</v>
      </c>
      <c r="AB37" s="67">
        <f t="shared" si="66"/>
        <v>-4.9508649547684485</v>
      </c>
      <c r="AC37" s="67">
        <f t="shared" si="67"/>
        <v>-3.9433590624907708</v>
      </c>
      <c r="AD37" s="67">
        <f t="shared" si="68"/>
        <v>-3.9433590624907993</v>
      </c>
      <c r="AE37" s="67">
        <f t="shared" si="69"/>
        <v>-2.8658866624856785</v>
      </c>
      <c r="AF37" s="67">
        <f t="shared" si="70"/>
        <v>36.473059156680648</v>
      </c>
    </row>
    <row r="38" spans="1:32" hidden="1" x14ac:dyDescent="0.25">
      <c r="A38" t="s">
        <v>300</v>
      </c>
      <c r="B38" s="62">
        <f>'Jadual 1_Buah-buahan'!B132</f>
        <v>0</v>
      </c>
      <c r="C38" s="66">
        <f>'Jadual 1_Buah-buahan'!C132</f>
        <v>2023</v>
      </c>
      <c r="D38" s="67">
        <f>'Jadual 1_Buah-buahan'!D132</f>
        <v>52551.727900000005</v>
      </c>
      <c r="E38" s="67">
        <f>'Jadual 1_Buah-buahan'!E132</f>
        <v>1783.4369999999999</v>
      </c>
      <c r="F38" s="67">
        <f>'Jadual 1_Buah-buahan'!F132</f>
        <v>54335.164900000003</v>
      </c>
      <c r="G38" s="67">
        <f>'Jadual 1_Buah-buahan'!G132</f>
        <v>1806.1875</v>
      </c>
      <c r="H38" s="67" t="str">
        <f>'Jadual 1_Buah-buahan'!H132</f>
        <v>-</v>
      </c>
      <c r="I38" s="67" t="str">
        <f>'Jadual 1_Buah-buahan'!I132</f>
        <v>-</v>
      </c>
      <c r="J38" s="67">
        <f>'Jadual 1_Buah-buahan'!J132</f>
        <v>1575.869322</v>
      </c>
      <c r="K38" s="67">
        <f>'Jadual 1_Buah-buahan'!K132</f>
        <v>2626.4488699999997</v>
      </c>
      <c r="L38" s="67">
        <f>'Jadual 1_Buah-buahan'!L132</f>
        <v>48326.659208000005</v>
      </c>
      <c r="M38" s="67">
        <f>'Jadual 1_Buah-buahan'!M132</f>
        <v>54335.164900000003</v>
      </c>
      <c r="N38" s="67">
        <f>'Jadual 1_Buah-buahan'!N132</f>
        <v>1.4468279915453659</v>
      </c>
      <c r="O38" s="67">
        <f>'Jadual 1_Buah-buahan'!O132</f>
        <v>3.963912305603742</v>
      </c>
      <c r="P38" s="67">
        <f>'Jadual 1_Buah-buahan'!P132</f>
        <v>100.04331038052914</v>
      </c>
      <c r="Q38" s="67">
        <f>'Jadual 1_Buah-buahan'!Q132</f>
        <v>3.3951489030890589</v>
      </c>
      <c r="S38" s="67">
        <f t="shared" si="57"/>
        <v>0.87307476098487768</v>
      </c>
      <c r="T38" s="67">
        <f t="shared" si="58"/>
        <v>-36.25960964556446</v>
      </c>
      <c r="U38" s="67">
        <f t="shared" si="59"/>
        <v>-1.0195641842849454</v>
      </c>
      <c r="V38" s="67">
        <f t="shared" si="60"/>
        <v>91.11032459988445</v>
      </c>
      <c r="W38" s="67" t="str">
        <f t="shared" si="61"/>
        <v>-</v>
      </c>
      <c r="X38" s="67" t="str">
        <f t="shared" si="62"/>
        <v>-</v>
      </c>
      <c r="Y38" s="67">
        <f t="shared" si="63"/>
        <v>-2.633513095531498</v>
      </c>
      <c r="Z38" s="67">
        <f t="shared" si="64"/>
        <v>-2.633513095531498</v>
      </c>
      <c r="AA38" s="67">
        <f t="shared" si="65"/>
        <v>-2.633513095531498</v>
      </c>
      <c r="AB38" s="67">
        <f t="shared" si="66"/>
        <v>-1.0195641842849454</v>
      </c>
      <c r="AC38" s="67">
        <f t="shared" si="67"/>
        <v>-4.6848036497733148</v>
      </c>
      <c r="AD38" s="67">
        <f t="shared" si="68"/>
        <v>-4.6848036497733148</v>
      </c>
      <c r="AE38" s="67">
        <f t="shared" si="69"/>
        <v>3.6014320409412051</v>
      </c>
      <c r="AF38" s="67">
        <f t="shared" si="70"/>
        <v>-34.535595993131963</v>
      </c>
    </row>
    <row r="39" spans="1:32" hidden="1" x14ac:dyDescent="0.25">
      <c r="A39" t="s">
        <v>300</v>
      </c>
      <c r="B39" s="62">
        <f>'Jadual 1_Buah-buahan'!B133</f>
        <v>0</v>
      </c>
      <c r="C39" s="66">
        <f>'Jadual 1_Buah-buahan'!C133</f>
        <v>2024</v>
      </c>
      <c r="D39" s="67">
        <f>'Jadual 1_Buah-buahan'!D133</f>
        <v>56333.333919999997</v>
      </c>
      <c r="E39" s="67">
        <f>'Jadual 1_Buah-buahan'!E133</f>
        <v>1817.7909999999999</v>
      </c>
      <c r="F39" s="67">
        <f>'Jadual 1_Buah-buahan'!F133</f>
        <v>58151.124919999995</v>
      </c>
      <c r="G39" s="67">
        <f>'Jadual 1_Buah-buahan'!G133</f>
        <v>1496.7386000000001</v>
      </c>
      <c r="H39" s="67" t="str">
        <f>'Jadual 1_Buah-buahan'!H133</f>
        <v>-</v>
      </c>
      <c r="I39" s="67" t="str">
        <f>'Jadual 1_Buah-buahan'!I133</f>
        <v>-</v>
      </c>
      <c r="J39" s="67">
        <f>'Jadual 1_Buah-buahan'!J133</f>
        <v>1699.6315896000001</v>
      </c>
      <c r="K39" s="67">
        <f>'Jadual 1_Buah-buahan'!K133</f>
        <v>2832.7193160000002</v>
      </c>
      <c r="L39" s="67">
        <f>'Jadual 1_Buah-buahan'!L133</f>
        <v>52122.035414399994</v>
      </c>
      <c r="M39" s="67">
        <f>'Jadual 1_Buah-buahan'!M133</f>
        <v>58151.124919999995</v>
      </c>
      <c r="N39" s="67">
        <f>'Jadual 1_Buah-buahan'!N133</f>
        <v>1.5303499353884</v>
      </c>
      <c r="O39" s="67">
        <f>'Jadual 1_Buah-buahan'!O133</f>
        <v>4.1927395490093158</v>
      </c>
      <c r="P39" s="67">
        <f>'Jadual 1_Buah-buahan'!P133</f>
        <v>99.433314133548976</v>
      </c>
      <c r="Q39" s="67">
        <f>'Jadual 1_Buah-buahan'!Q133</f>
        <v>3.2085618044339981</v>
      </c>
      <c r="S39" s="67">
        <f t="shared" si="57"/>
        <v>7.1959689454854185</v>
      </c>
      <c r="T39" s="67">
        <f t="shared" si="58"/>
        <v>1.9262805470560522</v>
      </c>
      <c r="U39" s="67">
        <f t="shared" si="59"/>
        <v>7.0230025564898853</v>
      </c>
      <c r="V39" s="67">
        <f t="shared" si="60"/>
        <v>-17.132711858541811</v>
      </c>
      <c r="W39" s="67" t="str">
        <f t="shared" si="61"/>
        <v>-</v>
      </c>
      <c r="X39" s="67" t="str">
        <f t="shared" si="62"/>
        <v>-</v>
      </c>
      <c r="Y39" s="67">
        <f t="shared" si="63"/>
        <v>7.853586961317859</v>
      </c>
      <c r="Z39" s="67">
        <f t="shared" si="64"/>
        <v>7.853586961317859</v>
      </c>
      <c r="AA39" s="67">
        <f t="shared" si="65"/>
        <v>7.8535869613178306</v>
      </c>
      <c r="AB39" s="67">
        <f t="shared" si="66"/>
        <v>7.0230025564898853</v>
      </c>
      <c r="AC39" s="67">
        <f t="shared" si="67"/>
        <v>5.7727625074369655</v>
      </c>
      <c r="AD39" s="67">
        <f t="shared" si="68"/>
        <v>5.7727625074369939</v>
      </c>
      <c r="AE39" s="67">
        <f t="shared" si="69"/>
        <v>-0.60973216965727772</v>
      </c>
      <c r="AF39" s="67">
        <f t="shared" si="70"/>
        <v>-5.4956970660490185</v>
      </c>
    </row>
    <row r="40" spans="1:32" s="71" customFormat="1" hidden="1" x14ac:dyDescent="0.25">
      <c r="A40" s="71" t="s">
        <v>300</v>
      </c>
      <c r="B40" s="72" t="str">
        <f>'Jadual 1_Buah-buahan'!B31</f>
        <v xml:space="preserve">Cempedak/ </v>
      </c>
      <c r="C40" s="73">
        <f>'Jadual 1_Buah-buahan'!C31</f>
        <v>2020</v>
      </c>
      <c r="D40" s="74">
        <f>'Jadual 1_Buah-buahan'!D31</f>
        <v>60093.529450000009</v>
      </c>
      <c r="E40" s="74">
        <f>'Jadual 1_Buah-buahan'!E31</f>
        <v>227.38800000000001</v>
      </c>
      <c r="F40" s="74">
        <f>'Jadual 1_Buah-buahan'!F31</f>
        <v>60320.917450000008</v>
      </c>
      <c r="G40" s="74">
        <f>'Jadual 1_Buah-buahan'!G31</f>
        <v>5649.8235499999992</v>
      </c>
      <c r="H40" s="74" t="str">
        <f>'Jadual 1_Buah-buahan'!H31</f>
        <v>-</v>
      </c>
      <c r="I40" s="74">
        <f>'Jadual 1_Buah-buahan'!I31</f>
        <v>3280.2656340000003</v>
      </c>
      <c r="J40" s="74">
        <f>'Jadual 1_Buah-buahan'!J31</f>
        <v>0</v>
      </c>
      <c r="K40" s="74" t="str">
        <f>'Jadual 1_Buah-buahan'!K31</f>
        <v>-</v>
      </c>
      <c r="L40" s="74">
        <f>'Jadual 1_Buah-buahan'!L31</f>
        <v>51390.828266000004</v>
      </c>
      <c r="M40" s="74">
        <f>'Jadual 1_Buah-buahan'!M31</f>
        <v>60320.917450000008</v>
      </c>
      <c r="N40" s="74">
        <f>'Jadual 1_Buah-buahan'!N31</f>
        <v>1.5838203376327555</v>
      </c>
      <c r="O40" s="74">
        <f>'Jadual 1_Buah-buahan'!O31</f>
        <v>4.3392338017335765</v>
      </c>
      <c r="P40" s="74">
        <f>'Jadual 1_Buah-buahan'!P31</f>
        <v>109.91828617864915</v>
      </c>
      <c r="Q40" s="74">
        <f>'Jadual 1_Buah-buahan'!Q31</f>
        <v>0.41591997485164639</v>
      </c>
    </row>
    <row r="41" spans="1:32" s="71" customFormat="1" hidden="1" x14ac:dyDescent="0.25">
      <c r="A41" s="71" t="s">
        <v>300</v>
      </c>
      <c r="B41" s="72" t="str">
        <f>'Jadual 1_Buah-buahan'!B32</f>
        <v>nangka</v>
      </c>
      <c r="C41" s="73">
        <f>'Jadual 1_Buah-buahan'!C32</f>
        <v>2021</v>
      </c>
      <c r="D41" s="74">
        <f>'Jadual 1_Buah-buahan'!D32</f>
        <v>66532.807740000004</v>
      </c>
      <c r="E41" s="74">
        <f>'Jadual 1_Buah-buahan'!E32</f>
        <v>768.46699999999998</v>
      </c>
      <c r="F41" s="74">
        <f>'Jadual 1_Buah-buahan'!F32</f>
        <v>67301.274740000008</v>
      </c>
      <c r="G41" s="74">
        <f>'Jadual 1_Buah-buahan'!G32</f>
        <v>7260.2939500000011</v>
      </c>
      <c r="H41" s="74" t="str">
        <f>'Jadual 1_Buah-buahan'!H32</f>
        <v>-</v>
      </c>
      <c r="I41" s="74">
        <f>'Jadual 1_Buah-buahan'!I32</f>
        <v>3602.4588474000002</v>
      </c>
      <c r="J41" s="74">
        <f>'Jadual 1_Buah-buahan'!J32</f>
        <v>0</v>
      </c>
      <c r="K41" s="74" t="str">
        <f>'Jadual 1_Buah-buahan'!K32</f>
        <v>-</v>
      </c>
      <c r="L41" s="74">
        <f>'Jadual 1_Buah-buahan'!L32</f>
        <v>56438.521942600011</v>
      </c>
      <c r="M41" s="74">
        <f>'Jadual 1_Buah-buahan'!M32</f>
        <v>67301.274740000008</v>
      </c>
      <c r="N41" s="74">
        <f>'Jadual 1_Buah-buahan'!N32</f>
        <v>1.7325031080919011</v>
      </c>
      <c r="O41" s="74">
        <f>'Jadual 1_Buah-buahan'!O32</f>
        <v>4.7465838577860309</v>
      </c>
      <c r="P41" s="74">
        <f>'Jadual 1_Buah-buahan'!P32</f>
        <v>110.81232662188827</v>
      </c>
      <c r="Q41" s="74">
        <f>'Jadual 1_Buah-buahan'!Q32</f>
        <v>1.2799041419523085</v>
      </c>
      <c r="S41" s="74">
        <f t="shared" ref="S41:S44" si="71">IFERROR(D41/D40*100-100,"-")</f>
        <v>10.715427016743462</v>
      </c>
      <c r="T41" s="74">
        <f t="shared" ref="T41:T44" si="72">IFERROR(E41/E40*100-100,"-")</f>
        <v>237.95406969585025</v>
      </c>
      <c r="U41" s="74">
        <f t="shared" ref="U41:U44" si="73">IFERROR(F41/F40*100-100,"-")</f>
        <v>11.572034354063021</v>
      </c>
      <c r="V41" s="74">
        <f t="shared" ref="V41:V44" si="74">IFERROR(G41/G40*100-100,"-")</f>
        <v>28.504791092104142</v>
      </c>
      <c r="W41" s="74" t="str">
        <f t="shared" ref="W41:W44" si="75">IFERROR(H41/H40*100-100,"-")</f>
        <v>-</v>
      </c>
      <c r="X41" s="74">
        <f t="shared" ref="X41:X44" si="76">IFERROR(I41/I40*100-100,"-")</f>
        <v>9.822168365283062</v>
      </c>
      <c r="Y41" s="74" t="str">
        <f t="shared" ref="Y41:Y44" si="77">IFERROR(J41/J40*100-100,"-")</f>
        <v>-</v>
      </c>
      <c r="Z41" s="74" t="str">
        <f t="shared" ref="Z41:Z44" si="78">IFERROR(K41/K40*100-100,"-")</f>
        <v>-</v>
      </c>
      <c r="AA41" s="74">
        <f t="shared" ref="AA41:AA44" si="79">IFERROR(L41/L40*100-100,"-")</f>
        <v>9.822168365283062</v>
      </c>
      <c r="AB41" s="74">
        <f t="shared" ref="AB41:AB44" si="80">IFERROR(M41/M40*100-100,"-")</f>
        <v>11.572034354063021</v>
      </c>
      <c r="AC41" s="74">
        <f t="shared" ref="AC41:AC44" si="81">IFERROR(N41/N40*100-100,"-")</f>
        <v>9.3876033112046713</v>
      </c>
      <c r="AD41" s="74">
        <f t="shared" ref="AD41:AD44" si="82">IFERROR(O41/O40*100-100,"-")</f>
        <v>9.3876033112046997</v>
      </c>
      <c r="AE41" s="74">
        <f t="shared" ref="AE41:AE44" si="83">IFERROR(P41/P40*100-100,"-")</f>
        <v>0.81336825229065823</v>
      </c>
      <c r="AF41" s="74">
        <f t="shared" ref="AF41:AF44" si="84">IFERROR(Q41/Q40*100-100,"-")</f>
        <v>207.72846204581418</v>
      </c>
    </row>
    <row r="42" spans="1:32" s="71" customFormat="1" hidden="1" x14ac:dyDescent="0.25">
      <c r="A42" s="71" t="s">
        <v>300</v>
      </c>
      <c r="B42" s="72" t="str">
        <f>'Jadual 1_Buah-buahan'!B33</f>
        <v>Jackfruit</v>
      </c>
      <c r="C42" s="73">
        <f>'Jadual 1_Buah-buahan'!C33</f>
        <v>2022</v>
      </c>
      <c r="D42" s="74">
        <f>'Jadual 1_Buah-buahan'!D33</f>
        <v>60223.249840000004</v>
      </c>
      <c r="E42" s="74">
        <f>'Jadual 1_Buah-buahan'!E33</f>
        <v>73.046000000000006</v>
      </c>
      <c r="F42" s="74">
        <f>'Jadual 1_Buah-buahan'!F33</f>
        <v>60296.295840000006</v>
      </c>
      <c r="G42" s="74">
        <f>'Jadual 1_Buah-buahan'!G33</f>
        <v>7576.6136100000003</v>
      </c>
      <c r="H42" s="74" t="str">
        <f>'Jadual 1_Buah-buahan'!H33</f>
        <v>-</v>
      </c>
      <c r="I42" s="74">
        <f>'Jadual 1_Buah-buahan'!I33</f>
        <v>3163.1809338000003</v>
      </c>
      <c r="J42" s="74">
        <f>'Jadual 1_Buah-buahan'!J33</f>
        <v>0</v>
      </c>
      <c r="K42" s="74" t="str">
        <f>'Jadual 1_Buah-buahan'!K33</f>
        <v>-</v>
      </c>
      <c r="L42" s="74">
        <f>'Jadual 1_Buah-buahan'!L33</f>
        <v>49556.501296200004</v>
      </c>
      <c r="M42" s="74">
        <f>'Jadual 1_Buah-buahan'!M33</f>
        <v>60296.295840000006</v>
      </c>
      <c r="N42" s="74">
        <f>'Jadual 1_Buah-buahan'!N33</f>
        <v>1.5155773973472466</v>
      </c>
      <c r="O42" s="74">
        <f>'Jadual 1_Buah-buahan'!O33</f>
        <v>4.1522668420472515</v>
      </c>
      <c r="P42" s="74">
        <f>'Jadual 1_Buah-buahan'!P33</f>
        <v>114.23295303121176</v>
      </c>
      <c r="Q42" s="74">
        <f>'Jadual 1_Buah-buahan'!Q33</f>
        <v>0.13855546336816377</v>
      </c>
      <c r="S42" s="74">
        <f t="shared" si="71"/>
        <v>-9.4833783727522558</v>
      </c>
      <c r="T42" s="74">
        <f t="shared" si="72"/>
        <v>-90.494582070537831</v>
      </c>
      <c r="U42" s="74">
        <f t="shared" si="73"/>
        <v>-10.408389628668729</v>
      </c>
      <c r="V42" s="74">
        <f t="shared" si="74"/>
        <v>4.3568437060320235</v>
      </c>
      <c r="W42" s="74" t="str">
        <f t="shared" si="75"/>
        <v>-</v>
      </c>
      <c r="X42" s="74">
        <f t="shared" si="76"/>
        <v>-12.193835716320251</v>
      </c>
      <c r="Y42" s="74" t="str">
        <f t="shared" si="77"/>
        <v>-</v>
      </c>
      <c r="Z42" s="74" t="str">
        <f t="shared" si="78"/>
        <v>-</v>
      </c>
      <c r="AA42" s="74">
        <f t="shared" si="79"/>
        <v>-12.193835716320251</v>
      </c>
      <c r="AB42" s="74">
        <f t="shared" si="80"/>
        <v>-10.408389628668729</v>
      </c>
      <c r="AC42" s="74">
        <f t="shared" si="81"/>
        <v>-12.520942082670572</v>
      </c>
      <c r="AD42" s="74">
        <f t="shared" si="82"/>
        <v>-12.520942082670572</v>
      </c>
      <c r="AE42" s="74">
        <f t="shared" si="83"/>
        <v>3.086864533577824</v>
      </c>
      <c r="AF42" s="74">
        <f t="shared" si="84"/>
        <v>-89.174543715686596</v>
      </c>
    </row>
    <row r="43" spans="1:32" s="71" customFormat="1" hidden="1" x14ac:dyDescent="0.25">
      <c r="A43" s="71" t="s">
        <v>300</v>
      </c>
      <c r="B43" s="72">
        <f>'Jadual 1_Buah-buahan'!B34</f>
        <v>0</v>
      </c>
      <c r="C43" s="73">
        <f>'Jadual 1_Buah-buahan'!C34</f>
        <v>2023</v>
      </c>
      <c r="D43" s="74" t="str">
        <f>'Jadual 1_Buah-buahan'!D34</f>
        <v>60,216.6r</v>
      </c>
      <c r="E43" s="74">
        <f>'Jadual 1_Buah-buahan'!E34</f>
        <v>924.81550000000004</v>
      </c>
      <c r="F43" s="74">
        <f>'Jadual 1_Buah-buahan'!F34</f>
        <v>61141.414364799995</v>
      </c>
      <c r="G43" s="74">
        <f>'Jadual 1_Buah-buahan'!G34</f>
        <v>6087.6141999999982</v>
      </c>
      <c r="H43" s="74" t="str">
        <f>'Jadual 1_Buah-buahan'!H34</f>
        <v>-</v>
      </c>
      <c r="I43" s="74">
        <f>'Jadual 1_Buah-buahan'!I34</f>
        <v>3303.2</v>
      </c>
      <c r="J43" s="74">
        <f>'Jadual 1_Buah-buahan'!J34</f>
        <v>0</v>
      </c>
      <c r="K43" s="74" t="str">
        <f>'Jadual 1_Buah-buahan'!K34</f>
        <v>-</v>
      </c>
      <c r="L43" s="74">
        <f>'Jadual 1_Buah-buahan'!L34</f>
        <v>51750.572154911999</v>
      </c>
      <c r="M43" s="74">
        <f>'Jadual 1_Buah-buahan'!M34</f>
        <v>61141.414364799995</v>
      </c>
      <c r="N43" s="74">
        <f>'Jadual 1_Buah-buahan'!N34</f>
        <v>1.5493348309046817</v>
      </c>
      <c r="O43" s="74">
        <f>'Jadual 1_Buah-buahan'!O34</f>
        <v>4.2481647207522322</v>
      </c>
      <c r="P43" s="74">
        <f>'Jadual 1_Buah-buahan'!P34</f>
        <v>109.37020218421142</v>
      </c>
      <c r="Q43" s="74">
        <f>'Jadual 1_Buah-buahan'!Q34</f>
        <v>1.6784904315739808</v>
      </c>
      <c r="S43" s="74" t="str">
        <f t="shared" si="71"/>
        <v>-</v>
      </c>
      <c r="T43" s="74">
        <f t="shared" si="72"/>
        <v>1166.0727486789146</v>
      </c>
      <c r="U43" s="74">
        <f t="shared" si="73"/>
        <v>1.401609357633788</v>
      </c>
      <c r="V43" s="74">
        <f t="shared" si="74"/>
        <v>-19.652571539806971</v>
      </c>
      <c r="W43" s="74" t="str">
        <f t="shared" si="75"/>
        <v>-</v>
      </c>
      <c r="X43" s="74">
        <f t="shared" si="76"/>
        <v>4.426527256276529</v>
      </c>
      <c r="Y43" s="74" t="str">
        <f t="shared" si="77"/>
        <v>-</v>
      </c>
      <c r="Z43" s="74" t="str">
        <f t="shared" si="78"/>
        <v>-</v>
      </c>
      <c r="AA43" s="74">
        <f t="shared" si="79"/>
        <v>4.4274127537737229</v>
      </c>
      <c r="AB43" s="74">
        <f t="shared" si="80"/>
        <v>1.401609357633788</v>
      </c>
      <c r="AC43" s="74">
        <f t="shared" si="81"/>
        <v>2.2273645421554704</v>
      </c>
      <c r="AD43" s="74">
        <f t="shared" si="82"/>
        <v>2.3095307299108754</v>
      </c>
      <c r="AE43" s="74">
        <f t="shared" si="83"/>
        <v>-4.2568722229142537</v>
      </c>
      <c r="AF43" s="74">
        <f t="shared" si="84"/>
        <v>1111.4213259956171</v>
      </c>
    </row>
    <row r="44" spans="1:32" s="71" customFormat="1" hidden="1" x14ac:dyDescent="0.25">
      <c r="A44" s="71" t="s">
        <v>300</v>
      </c>
      <c r="B44" s="72">
        <f>'Jadual 1_Buah-buahan'!B35</f>
        <v>0</v>
      </c>
      <c r="C44" s="73">
        <f>'Jadual 1_Buah-buahan'!C35</f>
        <v>2024</v>
      </c>
      <c r="D44" s="74">
        <f>'Jadual 1_Buah-buahan'!D35</f>
        <v>64050.557580000001</v>
      </c>
      <c r="E44" s="74">
        <f>'Jadual 1_Buah-buahan'!E35</f>
        <v>347.79700000000003</v>
      </c>
      <c r="F44" s="74">
        <f>'Jadual 1_Buah-buahan'!F35</f>
        <v>64398.354579999992</v>
      </c>
      <c r="G44" s="74">
        <f>'Jadual 1_Buah-buahan'!G35</f>
        <v>6226.1580700000013</v>
      </c>
      <c r="H44" s="74" t="str">
        <f>'Jadual 1_Buah-buahan'!H35</f>
        <v>-</v>
      </c>
      <c r="I44" s="74">
        <f>'Jadual 1_Buah-buahan'!I35</f>
        <v>3490.3</v>
      </c>
      <c r="J44" s="74">
        <f>'Jadual 1_Buah-buahan'!J35</f>
        <v>0</v>
      </c>
      <c r="K44" s="74" t="str">
        <f>'Jadual 1_Buah-buahan'!K35</f>
        <v>-</v>
      </c>
      <c r="L44" s="74">
        <f>'Jadual 1_Buah-buahan'!L35</f>
        <v>54681.864719399993</v>
      </c>
      <c r="M44" s="74">
        <f>'Jadual 1_Buah-buahan'!M35</f>
        <v>64398.354579999992</v>
      </c>
      <c r="N44" s="74">
        <f>'Jadual 1_Buah-buahan'!N35</f>
        <v>1.6055088308606555</v>
      </c>
      <c r="O44" s="74">
        <f>'Jadual 1_Buah-buahan'!O35</f>
        <v>4.3986543311250834</v>
      </c>
      <c r="P44" s="74">
        <f>'Jadual 1_Buah-buahan'!P35</f>
        <v>110.10510419524813</v>
      </c>
      <c r="Q44" s="74">
        <f>'Jadual 1_Buah-buahan'!Q35</f>
        <v>0.59787496581844313</v>
      </c>
      <c r="S44" s="74" t="str">
        <f t="shared" si="71"/>
        <v>-</v>
      </c>
      <c r="T44" s="74">
        <f t="shared" si="72"/>
        <v>-62.392823217171426</v>
      </c>
      <c r="U44" s="74">
        <f t="shared" si="73"/>
        <v>5.3268970779241158</v>
      </c>
      <c r="V44" s="74">
        <f t="shared" si="74"/>
        <v>2.2758319671440859</v>
      </c>
      <c r="W44" s="74" t="str">
        <f t="shared" si="75"/>
        <v>-</v>
      </c>
      <c r="X44" s="74">
        <f t="shared" si="76"/>
        <v>5.6642044078469382</v>
      </c>
      <c r="Y44" s="74" t="str">
        <f t="shared" si="77"/>
        <v>-</v>
      </c>
      <c r="Z44" s="74" t="str">
        <f t="shared" si="78"/>
        <v>-</v>
      </c>
      <c r="AA44" s="74">
        <f t="shared" si="79"/>
        <v>5.6642708330129352</v>
      </c>
      <c r="AB44" s="74">
        <f t="shared" si="80"/>
        <v>5.3268970779241158</v>
      </c>
      <c r="AC44" s="74">
        <f t="shared" si="81"/>
        <v>3.6256849607629817</v>
      </c>
      <c r="AD44" s="74">
        <f t="shared" si="82"/>
        <v>3.542461751487906</v>
      </c>
      <c r="AE44" s="74">
        <f t="shared" si="83"/>
        <v>0.67193988523392534</v>
      </c>
      <c r="AF44" s="74">
        <f t="shared" si="84"/>
        <v>-64.380198148773815</v>
      </c>
    </row>
    <row r="45" spans="1:32" hidden="1" x14ac:dyDescent="0.25">
      <c r="A45" t="s">
        <v>300</v>
      </c>
      <c r="B45" s="62" t="str">
        <f>'Jadual 1_Buah-buahan'!B86</f>
        <v xml:space="preserve">Limau </v>
      </c>
      <c r="C45" s="66">
        <f>'Jadual 1_Buah-buahan'!C86</f>
        <v>2020</v>
      </c>
      <c r="D45" s="67">
        <f>'Jadual 1_Buah-buahan'!D86</f>
        <v>16040.151</v>
      </c>
      <c r="E45" s="67">
        <f>'Jadual 1_Buah-buahan'!E86</f>
        <v>1737.3985299999999</v>
      </c>
      <c r="F45" s="67">
        <f>'Jadual 1_Buah-buahan'!F86</f>
        <v>17777.54953</v>
      </c>
      <c r="G45" s="67">
        <f>'Jadual 1_Buah-buahan'!G86</f>
        <v>3061.8156500000005</v>
      </c>
      <c r="H45" s="67" t="str">
        <f>'Jadual 1_Buah-buahan'!H86</f>
        <v>-</v>
      </c>
      <c r="I45" s="67">
        <f>'Jadual 1_Buah-buahan'!I86</f>
        <v>2245.6211400000002</v>
      </c>
      <c r="J45" s="67">
        <f>'Jadual 1_Buah-buahan'!J86</f>
        <v>0</v>
      </c>
      <c r="K45" s="67" t="str">
        <f>'Jadual 1_Buah-buahan'!K86</f>
        <v>-</v>
      </c>
      <c r="L45" s="67">
        <f>'Jadual 1_Buah-buahan'!L86</f>
        <v>12470.11274</v>
      </c>
      <c r="M45" s="67">
        <f>'Jadual 1_Buah-buahan'!M86</f>
        <v>17777.54953</v>
      </c>
      <c r="N45" s="67">
        <f>'Jadual 1_Buah-buahan'!N86</f>
        <v>0.38431795782618539</v>
      </c>
      <c r="O45" s="67">
        <f>'Jadual 1_Buah-buahan'!O86</f>
        <v>1.0529259118525627</v>
      </c>
      <c r="P45" s="67">
        <f>'Jadual 1_Buah-buahan'!P86</f>
        <v>109.0000072765654</v>
      </c>
      <c r="Q45" s="67">
        <f>'Jadual 1_Buah-buahan'!Q86</f>
        <v>11.806400850733514</v>
      </c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</row>
    <row r="46" spans="1:32" hidden="1" x14ac:dyDescent="0.25">
      <c r="A46" t="s">
        <v>300</v>
      </c>
      <c r="B46" s="62" t="str">
        <f>'Jadual 1_Buah-buahan'!B88</f>
        <v>Pomelo</v>
      </c>
      <c r="C46" s="66">
        <f>'Jadual 1_Buah-buahan'!C87</f>
        <v>2021</v>
      </c>
      <c r="D46" s="67">
        <f>'Jadual 1_Buah-buahan'!D87</f>
        <v>15837.88265</v>
      </c>
      <c r="E46" s="67">
        <f>'Jadual 1_Buah-buahan'!E87</f>
        <v>3068.3613799999998</v>
      </c>
      <c r="F46" s="67">
        <f>'Jadual 1_Buah-buahan'!F87</f>
        <v>18906.244029999998</v>
      </c>
      <c r="G46" s="67">
        <f>'Jadual 1_Buah-buahan'!G87</f>
        <v>3999.3735999999994</v>
      </c>
      <c r="H46" s="67" t="str">
        <f>'Jadual 1_Buah-buahan'!H87</f>
        <v>-</v>
      </c>
      <c r="I46" s="67">
        <f>'Jadual 1_Buah-buahan'!I87</f>
        <v>2217.3035709999999</v>
      </c>
      <c r="J46" s="67">
        <f>'Jadual 1_Buah-buahan'!J87</f>
        <v>0</v>
      </c>
      <c r="K46" s="67" t="str">
        <f>'Jadual 1_Buah-buahan'!K87</f>
        <v>-</v>
      </c>
      <c r="L46" s="67">
        <f>'Jadual 1_Buah-buahan'!L87</f>
        <v>12689.566858999999</v>
      </c>
      <c r="M46" s="67">
        <f>'Jadual 1_Buah-buahan'!M87</f>
        <v>18906.244029999998</v>
      </c>
      <c r="N46" s="67">
        <f>'Jadual 1_Buah-buahan'!N87</f>
        <v>0.38953383729497237</v>
      </c>
      <c r="O46" s="67">
        <f>'Jadual 1_Buah-buahan'!O87</f>
        <v>1.0672159925889655</v>
      </c>
      <c r="P46" s="67">
        <f>'Jadual 1_Buah-buahan'!P87</f>
        <v>106.24552433303735</v>
      </c>
      <c r="Q46" s="67">
        <f>'Jadual 1_Buah-buahan'!Q87</f>
        <v>20.583538271218472</v>
      </c>
      <c r="S46" s="67">
        <f t="shared" ref="S46:S49" si="85">IFERROR(D46/D45*100-100,"-")</f>
        <v>-1.2610127548051082</v>
      </c>
      <c r="T46" s="67">
        <f t="shared" ref="T46:T49" si="86">IFERROR(E46/E45*100-100,"-")</f>
        <v>76.606652245757346</v>
      </c>
      <c r="U46" s="67">
        <f t="shared" ref="U46:U49" si="87">IFERROR(F46/F45*100-100,"-")</f>
        <v>6.3489880767611027</v>
      </c>
      <c r="V46" s="67">
        <f t="shared" ref="V46:V49" si="88">IFERROR(G46/G45*100-100,"-")</f>
        <v>30.620979744485879</v>
      </c>
      <c r="W46" s="67" t="str">
        <f t="shared" ref="W46:W49" si="89">IFERROR(H46/H45*100-100,"-")</f>
        <v>-</v>
      </c>
      <c r="X46" s="67">
        <f t="shared" ref="X46:X49" si="90">IFERROR(I46/I45*100-100,"-")</f>
        <v>-1.2610127548051224</v>
      </c>
      <c r="Y46" s="67" t="str">
        <f t="shared" ref="Y46:Y49" si="91">IFERROR(J46/J45*100-100,"-")</f>
        <v>-</v>
      </c>
      <c r="Z46" s="67" t="str">
        <f t="shared" ref="Z46:Z49" si="92">IFERROR(K46/K45*100-100,"-")</f>
        <v>-</v>
      </c>
      <c r="AA46" s="67">
        <f t="shared" ref="AA46:AA49" si="93">IFERROR(L46/L45*100-100,"-")</f>
        <v>1.7598406973183387</v>
      </c>
      <c r="AB46" s="67">
        <f t="shared" ref="AB46:AB49" si="94">IFERROR(M46/M45*100-100,"-")</f>
        <v>6.3489880767611027</v>
      </c>
      <c r="AC46" s="67">
        <f t="shared" ref="AC46:AC49" si="95">IFERROR(N46/N45*100-100,"-")</f>
        <v>1.3571781808712728</v>
      </c>
      <c r="AD46" s="67">
        <f t="shared" ref="AD46:AD49" si="96">IFERROR(O46/O45*100-100,"-")</f>
        <v>1.3571781808712728</v>
      </c>
      <c r="AE46" s="67">
        <f t="shared" ref="AE46:AE49" si="97">IFERROR(P46/P45*100-100,"-")</f>
        <v>-2.5270484033446934</v>
      </c>
      <c r="AF46" s="67">
        <f t="shared" ref="AF46:AF49" si="98">IFERROR(Q46/Q45*100-100,"-")</f>
        <v>74.342193962859113</v>
      </c>
    </row>
    <row r="47" spans="1:32" hidden="1" x14ac:dyDescent="0.25">
      <c r="A47" t="s">
        <v>300</v>
      </c>
      <c r="B47" s="62" t="e">
        <f>'Jadual 1_Buah-buahan'!#REF!</f>
        <v>#REF!</v>
      </c>
      <c r="C47" s="66">
        <f>'Jadual 1_Buah-buahan'!C88</f>
        <v>2022</v>
      </c>
      <c r="D47" s="67">
        <f>'Jadual 1_Buah-buahan'!D88</f>
        <v>13220.624</v>
      </c>
      <c r="E47" s="67">
        <f>'Jadual 1_Buah-buahan'!E88</f>
        <v>2650.8639199999998</v>
      </c>
      <c r="F47" s="67">
        <f>'Jadual 1_Buah-buahan'!F88</f>
        <v>15871.48792</v>
      </c>
      <c r="G47" s="67">
        <f>'Jadual 1_Buah-buahan'!G88</f>
        <v>3631.8684500000004</v>
      </c>
      <c r="H47" s="67" t="str">
        <f>'Jadual 1_Buah-buahan'!H88</f>
        <v>-</v>
      </c>
      <c r="I47" s="67">
        <f>'Jadual 1_Buah-buahan'!I88</f>
        <v>1850.8873599999999</v>
      </c>
      <c r="J47" s="67">
        <f>'Jadual 1_Buah-buahan'!J88</f>
        <v>0</v>
      </c>
      <c r="K47" s="67" t="str">
        <f>'Jadual 1_Buah-buahan'!K88</f>
        <v>-</v>
      </c>
      <c r="L47" s="67">
        <f>'Jadual 1_Buah-buahan'!L88</f>
        <v>10388.732109999999</v>
      </c>
      <c r="M47" s="67">
        <f>'Jadual 1_Buah-buahan'!M88</f>
        <v>15871.48792</v>
      </c>
      <c r="N47" s="67">
        <f>'Jadual 1_Buah-buahan'!N88</f>
        <v>0.31771474694403068</v>
      </c>
      <c r="O47" s="67">
        <f>'Jadual 1_Buah-buahan'!O88</f>
        <v>0.87045136149049507</v>
      </c>
      <c r="P47" s="67">
        <f>'Jadual 1_Buah-buahan'!P88</f>
        <v>108.01499207066443</v>
      </c>
      <c r="Q47" s="67">
        <f>'Jadual 1_Buah-buahan'!Q88</f>
        <v>21.658058295827068</v>
      </c>
      <c r="S47" s="67">
        <f t="shared" si="85"/>
        <v>-16.525306493541919</v>
      </c>
      <c r="T47" s="67">
        <f t="shared" si="86"/>
        <v>-13.606528315774852</v>
      </c>
      <c r="U47" s="67">
        <f t="shared" si="87"/>
        <v>-16.051607633882838</v>
      </c>
      <c r="V47" s="67">
        <f t="shared" si="88"/>
        <v>-9.1890677580108786</v>
      </c>
      <c r="W47" s="67" t="str">
        <f t="shared" si="89"/>
        <v>-</v>
      </c>
      <c r="X47" s="67">
        <f t="shared" si="90"/>
        <v>-16.525306493541919</v>
      </c>
      <c r="Y47" s="67" t="str">
        <f t="shared" si="91"/>
        <v>-</v>
      </c>
      <c r="Z47" s="67" t="str">
        <f t="shared" si="92"/>
        <v>-</v>
      </c>
      <c r="AA47" s="67">
        <f t="shared" si="93"/>
        <v>-18.131704372306032</v>
      </c>
      <c r="AB47" s="67">
        <f t="shared" si="94"/>
        <v>-16.051607633882838</v>
      </c>
      <c r="AC47" s="67">
        <f t="shared" si="95"/>
        <v>-18.437189141172624</v>
      </c>
      <c r="AD47" s="67">
        <f t="shared" si="96"/>
        <v>-18.437189141172624</v>
      </c>
      <c r="AE47" s="67">
        <f t="shared" si="97"/>
        <v>1.6654515554749452</v>
      </c>
      <c r="AF47" s="67">
        <f t="shared" si="98"/>
        <v>5.2202882247464544</v>
      </c>
    </row>
    <row r="48" spans="1:32" hidden="1" x14ac:dyDescent="0.25">
      <c r="A48" t="s">
        <v>300</v>
      </c>
      <c r="B48" s="62">
        <f>'Jadual 1_Buah-buahan'!B89</f>
        <v>0</v>
      </c>
      <c r="C48" s="66">
        <f>'Jadual 1_Buah-buahan'!C89</f>
        <v>2023</v>
      </c>
      <c r="D48" s="67">
        <f>'Jadual 1_Buah-buahan'!D89</f>
        <v>17051.759560000002</v>
      </c>
      <c r="E48" s="67">
        <f>'Jadual 1_Buah-buahan'!E89</f>
        <v>2144.9291900000003</v>
      </c>
      <c r="F48" s="67">
        <f>'Jadual 1_Buah-buahan'!F89</f>
        <v>19196.688750000001</v>
      </c>
      <c r="G48" s="67">
        <f>'Jadual 1_Buah-buahan'!G89</f>
        <v>3186.6482999999998</v>
      </c>
      <c r="H48" s="67" t="str">
        <f>'Jadual 1_Buah-buahan'!H89</f>
        <v>-</v>
      </c>
      <c r="I48" s="67">
        <f>'Jadual 1_Buah-buahan'!I89</f>
        <v>2387.2463383999998</v>
      </c>
      <c r="J48" s="67">
        <f>'Jadual 1_Buah-buahan'!J89</f>
        <v>0</v>
      </c>
      <c r="K48" s="67" t="str">
        <f>'Jadual 1_Buah-buahan'!K89</f>
        <v>-</v>
      </c>
      <c r="L48" s="67">
        <f>'Jadual 1_Buah-buahan'!L89</f>
        <v>13622.7941116</v>
      </c>
      <c r="M48" s="67">
        <f>'Jadual 1_Buah-buahan'!M89</f>
        <v>19196.688750000001</v>
      </c>
      <c r="N48" s="67">
        <f>'Jadual 1_Buah-buahan'!N89</f>
        <v>0.4078461074433114</v>
      </c>
      <c r="O48" s="67">
        <f>'Jadual 1_Buah-buahan'!O89</f>
        <v>1.1173865957350997</v>
      </c>
      <c r="P48" s="67">
        <f>'Jadual 1_Buah-buahan'!P89</f>
        <v>106.50666132451903</v>
      </c>
      <c r="Q48" s="67">
        <f>'Jadual 1_Buah-buahan'!Q89</f>
        <v>13.397400192077594</v>
      </c>
      <c r="S48" s="67">
        <f t="shared" si="85"/>
        <v>28.978477566565715</v>
      </c>
      <c r="T48" s="67">
        <f t="shared" si="86"/>
        <v>-19.085654536352038</v>
      </c>
      <c r="U48" s="67">
        <f t="shared" si="87"/>
        <v>20.950781973061552</v>
      </c>
      <c r="V48" s="67">
        <f t="shared" si="88"/>
        <v>-12.258708048745561</v>
      </c>
      <c r="W48" s="67" t="str">
        <f t="shared" si="89"/>
        <v>-</v>
      </c>
      <c r="X48" s="67">
        <f t="shared" si="90"/>
        <v>28.978477566565687</v>
      </c>
      <c r="Y48" s="67" t="str">
        <f t="shared" si="91"/>
        <v>-</v>
      </c>
      <c r="Z48" s="67" t="str">
        <f t="shared" si="92"/>
        <v>-</v>
      </c>
      <c r="AA48" s="67">
        <f t="shared" si="93"/>
        <v>31.130478362099183</v>
      </c>
      <c r="AB48" s="67">
        <f t="shared" si="94"/>
        <v>20.950781973061552</v>
      </c>
      <c r="AC48" s="67">
        <f t="shared" si="95"/>
        <v>28.368642427277223</v>
      </c>
      <c r="AD48" s="67">
        <f t="shared" si="96"/>
        <v>28.368642427277194</v>
      </c>
      <c r="AE48" s="67">
        <f t="shared" si="97"/>
        <v>-1.3964086995985099</v>
      </c>
      <c r="AF48" s="67">
        <f t="shared" si="98"/>
        <v>-38.14126821027665</v>
      </c>
    </row>
    <row r="49" spans="1:32" hidden="1" x14ac:dyDescent="0.25">
      <c r="A49" t="s">
        <v>300</v>
      </c>
      <c r="B49" s="62">
        <f>'Jadual 1_Buah-buahan'!B90</f>
        <v>0</v>
      </c>
      <c r="C49" s="66">
        <f>'Jadual 1_Buah-buahan'!C90</f>
        <v>2024</v>
      </c>
      <c r="D49" s="67">
        <f>'Jadual 1_Buah-buahan'!D90</f>
        <v>23552.503970000002</v>
      </c>
      <c r="E49" s="67">
        <f>'Jadual 1_Buah-buahan'!E90</f>
        <v>2956.3073100000006</v>
      </c>
      <c r="F49" s="67">
        <f>'Jadual 1_Buah-buahan'!F90</f>
        <v>26508.811280000002</v>
      </c>
      <c r="G49" s="67">
        <f>'Jadual 1_Buah-buahan'!G90</f>
        <v>2738.8248499999995</v>
      </c>
      <c r="H49" s="67" t="str">
        <f>'Jadual 1_Buah-buahan'!H90</f>
        <v>-</v>
      </c>
      <c r="I49" s="67">
        <f>'Jadual 1_Buah-buahan'!I90</f>
        <v>3297.3505558000002</v>
      </c>
      <c r="J49" s="67">
        <f>'Jadual 1_Buah-buahan'!J90</f>
        <v>0</v>
      </c>
      <c r="K49" s="67" t="str">
        <f>'Jadual 1_Buah-buahan'!K90</f>
        <v>-</v>
      </c>
      <c r="L49" s="67">
        <f>'Jadual 1_Buah-buahan'!L90</f>
        <v>20472.635874200001</v>
      </c>
      <c r="M49" s="67">
        <f>'Jadual 1_Buah-buahan'!M90</f>
        <v>26508.811280000002</v>
      </c>
      <c r="N49" s="67">
        <f>'Jadual 1_Buah-buahan'!N90</f>
        <v>0.60121507555187503</v>
      </c>
      <c r="O49" s="67">
        <f>'Jadual 1_Buah-buahan'!O90</f>
        <v>1.6471645905530825</v>
      </c>
      <c r="P49" s="67">
        <f>'Jadual 1_Buah-buahan'!P90</f>
        <v>99.085054336734856</v>
      </c>
      <c r="Q49" s="67">
        <f>'Jadual 1_Buah-buahan'!Q90</f>
        <v>12.437143448550133</v>
      </c>
      <c r="S49" s="67">
        <f t="shared" si="85"/>
        <v>38.123598841080508</v>
      </c>
      <c r="T49" s="67">
        <f t="shared" si="86"/>
        <v>37.827734537008212</v>
      </c>
      <c r="U49" s="67">
        <f t="shared" si="87"/>
        <v>38.090540640765454</v>
      </c>
      <c r="V49" s="67">
        <f t="shared" si="88"/>
        <v>-14.053118130419364</v>
      </c>
      <c r="W49" s="67" t="str">
        <f t="shared" si="89"/>
        <v>-</v>
      </c>
      <c r="X49" s="67">
        <f t="shared" si="90"/>
        <v>38.123598841080565</v>
      </c>
      <c r="Y49" s="67" t="str">
        <f t="shared" si="91"/>
        <v>-</v>
      </c>
      <c r="Z49" s="67" t="str">
        <f t="shared" si="92"/>
        <v>-</v>
      </c>
      <c r="AA49" s="67">
        <f t="shared" si="93"/>
        <v>50.282208675291258</v>
      </c>
      <c r="AB49" s="67">
        <f t="shared" si="94"/>
        <v>38.090540640765454</v>
      </c>
      <c r="AC49" s="67">
        <f t="shared" si="95"/>
        <v>47.412238238767799</v>
      </c>
      <c r="AD49" s="67">
        <f t="shared" si="96"/>
        <v>47.412238238767799</v>
      </c>
      <c r="AE49" s="67">
        <f t="shared" si="97"/>
        <v>-6.9682092138547205</v>
      </c>
      <c r="AF49" s="67">
        <f t="shared" si="98"/>
        <v>-7.1674857043928455</v>
      </c>
    </row>
    <row r="50" spans="1:32" s="71" customFormat="1" hidden="1" x14ac:dyDescent="0.25">
      <c r="A50" s="71" t="s">
        <v>300</v>
      </c>
      <c r="B50" s="72" t="str">
        <f>'Jadual 1_Buah-buahan'!B25</f>
        <v>Buah naga</v>
      </c>
      <c r="C50" s="73">
        <f>'Jadual 1_Buah-buahan'!C25</f>
        <v>2020</v>
      </c>
      <c r="D50" s="74">
        <f>'Jadual 1_Buah-buahan'!D25</f>
        <v>8562.6399799999981</v>
      </c>
      <c r="E50" s="74">
        <f>'Jadual 1_Buah-buahan'!E25</f>
        <v>2454.6318799999999</v>
      </c>
      <c r="F50" s="74">
        <f>'Jadual 1_Buah-buahan'!F25</f>
        <v>11017.271859999997</v>
      </c>
      <c r="G50" s="74">
        <f>'Jadual 1_Buah-buahan'!G25</f>
        <v>3886.8306899999998</v>
      </c>
      <c r="H50" s="74" t="str">
        <f>'Jadual 1_Buah-buahan'!H25</f>
        <v>-</v>
      </c>
      <c r="I50" s="74" t="str">
        <f>'Jadual 1_Buah-buahan'!I25</f>
        <v>-</v>
      </c>
      <c r="J50" s="74" t="str">
        <f>'Jadual 1_Buah-buahan'!J25</f>
        <v>-</v>
      </c>
      <c r="K50" s="74" t="str">
        <f>'Jadual 1_Buah-buahan'!K25</f>
        <v>-</v>
      </c>
      <c r="L50" s="74">
        <f>'Jadual 1_Buah-buahan'!L25</f>
        <v>7130.4411699999973</v>
      </c>
      <c r="M50" s="74">
        <f>'Jadual 1_Buah-buahan'!M25</f>
        <v>11017.271859999997</v>
      </c>
      <c r="N50" s="74">
        <f>'Jadual 1_Buah-buahan'!N25</f>
        <v>0.2197539545944919</v>
      </c>
      <c r="O50" s="74">
        <f>'Jadual 1_Buah-buahan'!O25</f>
        <v>0.60206562902600524</v>
      </c>
      <c r="P50" s="74">
        <f>'Jadual 1_Buah-buahan'!P25</f>
        <v>120.08569702567226</v>
      </c>
      <c r="Q50" s="74">
        <f>'Jadual 1_Buah-buahan'!Q25</f>
        <v>34.424684552863376</v>
      </c>
    </row>
    <row r="51" spans="1:32" s="71" customFormat="1" hidden="1" x14ac:dyDescent="0.25">
      <c r="A51" s="71" t="s">
        <v>300</v>
      </c>
      <c r="B51" s="72" t="str">
        <f>'Jadual 1_Buah-buahan'!B26</f>
        <v>Dragon fruit</v>
      </c>
      <c r="C51" s="73">
        <f>'Jadual 1_Buah-buahan'!C26</f>
        <v>2021</v>
      </c>
      <c r="D51" s="74">
        <f>'Jadual 1_Buah-buahan'!D26</f>
        <v>11201.036299999998</v>
      </c>
      <c r="E51" s="74">
        <f>'Jadual 1_Buah-buahan'!E26</f>
        <v>2582.0952499999999</v>
      </c>
      <c r="F51" s="74">
        <f>'Jadual 1_Buah-buahan'!F26</f>
        <v>13783.131549999998</v>
      </c>
      <c r="G51" s="74">
        <f>'Jadual 1_Buah-buahan'!G26</f>
        <v>5323.8869000000004</v>
      </c>
      <c r="H51" s="74" t="str">
        <f>'Jadual 1_Buah-buahan'!H26</f>
        <v>-</v>
      </c>
      <c r="I51" s="74" t="str">
        <f>'Jadual 1_Buah-buahan'!I26</f>
        <v>-</v>
      </c>
      <c r="J51" s="74" t="str">
        <f>'Jadual 1_Buah-buahan'!J26</f>
        <v>-</v>
      </c>
      <c r="K51" s="74" t="str">
        <f>'Jadual 1_Buah-buahan'!K26</f>
        <v>-</v>
      </c>
      <c r="L51" s="74">
        <f>'Jadual 1_Buah-buahan'!L26</f>
        <v>8459.2446499999969</v>
      </c>
      <c r="M51" s="74">
        <f>'Jadual 1_Buah-buahan'!M26</f>
        <v>13783.131549999998</v>
      </c>
      <c r="N51" s="74">
        <f>'Jadual 1_Buah-buahan'!N26</f>
        <v>0.25967490188953063</v>
      </c>
      <c r="O51" s="74">
        <f>'Jadual 1_Buah-buahan'!O26</f>
        <v>0.71143808736857705</v>
      </c>
      <c r="P51" s="74">
        <f>'Jadual 1_Buah-buahan'!P26</f>
        <v>132.41177863321406</v>
      </c>
      <c r="Q51" s="74">
        <f>'Jadual 1_Buah-buahan'!Q26</f>
        <v>30.523945775702334</v>
      </c>
      <c r="S51" s="74">
        <f t="shared" ref="S51:S54" si="99">IFERROR(D51/D50*100-100,"-")</f>
        <v>30.812883948905693</v>
      </c>
      <c r="T51" s="74">
        <f t="shared" ref="T51:T54" si="100">IFERROR(E51/E50*100-100,"-")</f>
        <v>5.192769271781799</v>
      </c>
      <c r="U51" s="74">
        <f t="shared" ref="U51:U54" si="101">IFERROR(F51/F50*100-100,"-")</f>
        <v>25.104760281371512</v>
      </c>
      <c r="V51" s="74">
        <f t="shared" ref="V51:V54" si="102">IFERROR(G51/G50*100-100,"-")</f>
        <v>36.972441678441101</v>
      </c>
      <c r="W51" s="74" t="str">
        <f t="shared" ref="W51:W54" si="103">IFERROR(H51/H50*100-100,"-")</f>
        <v>-</v>
      </c>
      <c r="X51" s="74" t="str">
        <f t="shared" ref="X51:X54" si="104">IFERROR(I51/I50*100-100,"-")</f>
        <v>-</v>
      </c>
      <c r="Y51" s="74" t="str">
        <f t="shared" ref="Y51:Y54" si="105">IFERROR(J51/J50*100-100,"-")</f>
        <v>-</v>
      </c>
      <c r="Z51" s="74" t="str">
        <f t="shared" ref="Z51:Z54" si="106">IFERROR(K51/K50*100-100,"-")</f>
        <v>-</v>
      </c>
      <c r="AA51" s="74">
        <f t="shared" ref="AA51:AA54" si="107">IFERROR(L51/L50*100-100,"-")</f>
        <v>18.635641867303974</v>
      </c>
      <c r="AB51" s="74">
        <f t="shared" ref="AB51:AB54" si="108">IFERROR(M51/M50*100-100,"-")</f>
        <v>25.104760281371512</v>
      </c>
      <c r="AC51" s="74">
        <f t="shared" ref="AC51:AC54" si="109">IFERROR(N51/N50*100-100,"-")</f>
        <v>18.166202000188875</v>
      </c>
      <c r="AD51" s="74">
        <f t="shared" ref="AD51:AD54" si="110">IFERROR(O51/O50*100-100,"-")</f>
        <v>18.166202000188861</v>
      </c>
      <c r="AE51" s="74">
        <f t="shared" ref="AE51:AE54" si="111">IFERROR(P51/P50*100-100,"-")</f>
        <v>10.264404431867263</v>
      </c>
      <c r="AF51" s="74">
        <f t="shared" ref="AF51:AF54" si="112">IFERROR(Q51/Q50*100-100,"-")</f>
        <v>-11.331225914854713</v>
      </c>
    </row>
    <row r="52" spans="1:32" s="71" customFormat="1" hidden="1" x14ac:dyDescent="0.25">
      <c r="A52" s="71" t="s">
        <v>300</v>
      </c>
      <c r="B52" s="72">
        <f>'Jadual 1_Buah-buahan'!B27</f>
        <v>0</v>
      </c>
      <c r="C52" s="73">
        <f>'Jadual 1_Buah-buahan'!C27</f>
        <v>2022</v>
      </c>
      <c r="D52" s="74">
        <f>'Jadual 1_Buah-buahan'!D27</f>
        <v>27719.241300000002</v>
      </c>
      <c r="E52" s="74">
        <f>'Jadual 1_Buah-buahan'!E27</f>
        <v>2843.5529999999999</v>
      </c>
      <c r="F52" s="74">
        <f>'Jadual 1_Buah-buahan'!F27</f>
        <v>30562.794300000001</v>
      </c>
      <c r="G52" s="74">
        <f>'Jadual 1_Buah-buahan'!G27</f>
        <v>5300.4788399999998</v>
      </c>
      <c r="H52" s="74" t="str">
        <f>'Jadual 1_Buah-buahan'!H27</f>
        <v>-</v>
      </c>
      <c r="I52" s="74" t="str">
        <f>'Jadual 1_Buah-buahan'!I27</f>
        <v>-</v>
      </c>
      <c r="J52" s="74" t="str">
        <f>'Jadual 1_Buah-buahan'!J27</f>
        <v>-</v>
      </c>
      <c r="K52" s="74" t="str">
        <f>'Jadual 1_Buah-buahan'!K27</f>
        <v>-</v>
      </c>
      <c r="L52" s="74">
        <f>'Jadual 1_Buah-buahan'!L27</f>
        <v>25262.315460000002</v>
      </c>
      <c r="M52" s="74">
        <f>'Jadual 1_Buah-buahan'!M27</f>
        <v>30562.794300000001</v>
      </c>
      <c r="N52" s="74">
        <f>'Jadual 1_Buah-buahan'!N27</f>
        <v>0.7725880385218804</v>
      </c>
      <c r="O52" s="74">
        <f>'Jadual 1_Buah-buahan'!O27</f>
        <v>2.116679557594193</v>
      </c>
      <c r="P52" s="74">
        <f>'Jadual 1_Buah-buahan'!P27</f>
        <v>109.72565576536427</v>
      </c>
      <c r="Q52" s="74">
        <f>'Jadual 1_Buah-buahan'!Q27</f>
        <v>11.256105975330891</v>
      </c>
      <c r="S52" s="74">
        <f t="shared" si="99"/>
        <v>147.47032825882377</v>
      </c>
      <c r="T52" s="74">
        <f t="shared" si="100"/>
        <v>10.125798031656657</v>
      </c>
      <c r="U52" s="74">
        <f t="shared" si="101"/>
        <v>121.7405688187022</v>
      </c>
      <c r="V52" s="74">
        <f t="shared" si="102"/>
        <v>-0.43967988876700304</v>
      </c>
      <c r="W52" s="74" t="str">
        <f t="shared" si="103"/>
        <v>-</v>
      </c>
      <c r="X52" s="74" t="str">
        <f t="shared" si="104"/>
        <v>-</v>
      </c>
      <c r="Y52" s="74" t="str">
        <f t="shared" si="105"/>
        <v>-</v>
      </c>
      <c r="Z52" s="74" t="str">
        <f t="shared" si="106"/>
        <v>-</v>
      </c>
      <c r="AA52" s="74">
        <f t="shared" si="107"/>
        <v>198.63559342736363</v>
      </c>
      <c r="AB52" s="74">
        <f t="shared" si="108"/>
        <v>121.7405688187022</v>
      </c>
      <c r="AC52" s="74">
        <f t="shared" si="109"/>
        <v>197.52125942866445</v>
      </c>
      <c r="AD52" s="74">
        <f t="shared" si="110"/>
        <v>197.52125942866451</v>
      </c>
      <c r="AE52" s="74">
        <f t="shared" si="111"/>
        <v>-17.133009692960371</v>
      </c>
      <c r="AF52" s="74">
        <f t="shared" si="112"/>
        <v>-63.123686373827283</v>
      </c>
    </row>
    <row r="53" spans="1:32" s="71" customFormat="1" hidden="1" x14ac:dyDescent="0.25">
      <c r="A53" s="71" t="s">
        <v>300</v>
      </c>
      <c r="B53" s="72">
        <f>'Jadual 1_Buah-buahan'!B28</f>
        <v>0</v>
      </c>
      <c r="C53" s="73">
        <f>'Jadual 1_Buah-buahan'!C28</f>
        <v>2023</v>
      </c>
      <c r="D53" s="74">
        <f>'Jadual 1_Buah-buahan'!D28</f>
        <v>36155.946599999996</v>
      </c>
      <c r="E53" s="74">
        <f>'Jadual 1_Buah-buahan'!E28</f>
        <v>2994.51575</v>
      </c>
      <c r="F53" s="74">
        <f>'Jadual 1_Buah-buahan'!F28</f>
        <v>39150.462349999994</v>
      </c>
      <c r="G53" s="74">
        <f>'Jadual 1_Buah-buahan'!G28</f>
        <v>5415.704740000001</v>
      </c>
      <c r="H53" s="74" t="str">
        <f>'Jadual 1_Buah-buahan'!H28</f>
        <v>-</v>
      </c>
      <c r="I53" s="74" t="str">
        <f>'Jadual 1_Buah-buahan'!I28</f>
        <v>-</v>
      </c>
      <c r="J53" s="74" t="str">
        <f>'Jadual 1_Buah-buahan'!J28</f>
        <v>-</v>
      </c>
      <c r="K53" s="74" t="str">
        <f>'Jadual 1_Buah-buahan'!K28</f>
        <v>-</v>
      </c>
      <c r="L53" s="74">
        <f>'Jadual 1_Buah-buahan'!L28</f>
        <v>33734.757609999993</v>
      </c>
      <c r="M53" s="74">
        <f>'Jadual 1_Buah-buahan'!M28</f>
        <v>39150.462349999994</v>
      </c>
      <c r="N53" s="74">
        <f>'Jadual 1_Buah-buahan'!N28</f>
        <v>1.0099682535072958</v>
      </c>
      <c r="O53" s="74">
        <f>'Jadual 1_Buah-buahan'!O28</f>
        <v>2.7670363109788925</v>
      </c>
      <c r="P53" s="74">
        <f>'Jadual 1_Buah-buahan'!P28</f>
        <v>107.17713468699206</v>
      </c>
      <c r="Q53" s="74">
        <f>'Jadual 1_Buah-buahan'!Q28</f>
        <v>8.8766481876613099</v>
      </c>
      <c r="S53" s="74">
        <f t="shared" si="99"/>
        <v>30.436277850072315</v>
      </c>
      <c r="T53" s="74">
        <f t="shared" si="100"/>
        <v>5.3089479956941261</v>
      </c>
      <c r="U53" s="74">
        <f t="shared" si="101"/>
        <v>28.098438793602043</v>
      </c>
      <c r="V53" s="74">
        <f t="shared" si="102"/>
        <v>2.1738771812548379</v>
      </c>
      <c r="W53" s="74" t="str">
        <f t="shared" si="103"/>
        <v>-</v>
      </c>
      <c r="X53" s="74" t="str">
        <f t="shared" si="104"/>
        <v>-</v>
      </c>
      <c r="Y53" s="74" t="str">
        <f t="shared" si="105"/>
        <v>-</v>
      </c>
      <c r="Z53" s="74" t="str">
        <f t="shared" si="106"/>
        <v>-</v>
      </c>
      <c r="AA53" s="74">
        <f t="shared" si="107"/>
        <v>33.537868543424452</v>
      </c>
      <c r="AB53" s="74">
        <f t="shared" si="108"/>
        <v>28.098438793602043</v>
      </c>
      <c r="AC53" s="74">
        <f t="shared" si="109"/>
        <v>30.725328784480325</v>
      </c>
      <c r="AD53" s="74">
        <f t="shared" si="110"/>
        <v>30.725328784480325</v>
      </c>
      <c r="AE53" s="74">
        <f t="shared" si="111"/>
        <v>-2.3226300727898348</v>
      </c>
      <c r="AF53" s="74">
        <f t="shared" si="112"/>
        <v>-21.139262484596799</v>
      </c>
    </row>
    <row r="54" spans="1:32" s="71" customFormat="1" hidden="1" x14ac:dyDescent="0.25">
      <c r="A54" s="71" t="s">
        <v>300</v>
      </c>
      <c r="B54" s="72">
        <f>'Jadual 1_Buah-buahan'!B29</f>
        <v>0</v>
      </c>
      <c r="C54" s="73">
        <f>'Jadual 1_Buah-buahan'!C29</f>
        <v>2024</v>
      </c>
      <c r="D54" s="74">
        <f>'Jadual 1_Buah-buahan'!D29</f>
        <v>26997.761650000004</v>
      </c>
      <c r="E54" s="74">
        <f>'Jadual 1_Buah-buahan'!E29</f>
        <v>4132.9985500000003</v>
      </c>
      <c r="F54" s="74">
        <f>'Jadual 1_Buah-buahan'!F29</f>
        <v>31130.760200000004</v>
      </c>
      <c r="G54" s="74">
        <f>'Jadual 1_Buah-buahan'!G29</f>
        <v>4901.0189</v>
      </c>
      <c r="H54" s="74" t="str">
        <f>'Jadual 1_Buah-buahan'!H29</f>
        <v>-</v>
      </c>
      <c r="I54" s="74" t="str">
        <f>'Jadual 1_Buah-buahan'!I29</f>
        <v>-</v>
      </c>
      <c r="J54" s="74" t="str">
        <f>'Jadual 1_Buah-buahan'!J29</f>
        <v>-</v>
      </c>
      <c r="K54" s="74" t="str">
        <f>'Jadual 1_Buah-buahan'!K29</f>
        <v>-</v>
      </c>
      <c r="L54" s="74">
        <f>'Jadual 1_Buah-buahan'!L29</f>
        <v>26229.741300000005</v>
      </c>
      <c r="M54" s="74">
        <f>'Jadual 1_Buah-buahan'!M29</f>
        <v>31130.760200000004</v>
      </c>
      <c r="N54" s="74">
        <f>'Jadual 1_Buah-buahan'!N29</f>
        <v>0.77028263455117318</v>
      </c>
      <c r="O54" s="74">
        <f>'Jadual 1_Buah-buahan'!O29</f>
        <v>2.1103633823319812</v>
      </c>
      <c r="P54" s="74">
        <f>'Jadual 1_Buah-buahan'!P29</f>
        <v>102.92805156259774</v>
      </c>
      <c r="Q54" s="74">
        <f>'Jadual 1_Buah-buahan'!Q29</f>
        <v>15.756916939169352</v>
      </c>
      <c r="S54" s="74">
        <f t="shared" si="99"/>
        <v>-25.329678272066019</v>
      </c>
      <c r="T54" s="74">
        <f t="shared" si="100"/>
        <v>38.018928436091898</v>
      </c>
      <c r="U54" s="74">
        <f t="shared" si="101"/>
        <v>-20.484310193593387</v>
      </c>
      <c r="V54" s="74">
        <f t="shared" si="102"/>
        <v>-9.5035801379378881</v>
      </c>
      <c r="W54" s="74" t="str">
        <f t="shared" si="103"/>
        <v>-</v>
      </c>
      <c r="X54" s="74" t="str">
        <f t="shared" si="104"/>
        <v>-</v>
      </c>
      <c r="Y54" s="74" t="str">
        <f t="shared" si="105"/>
        <v>-</v>
      </c>
      <c r="Z54" s="74" t="str">
        <f t="shared" si="106"/>
        <v>-</v>
      </c>
      <c r="AA54" s="74">
        <f t="shared" si="107"/>
        <v>-22.247132754780125</v>
      </c>
      <c r="AB54" s="74">
        <f t="shared" si="108"/>
        <v>-20.484310193593387</v>
      </c>
      <c r="AC54" s="74">
        <f t="shared" si="109"/>
        <v>-23.731995349732173</v>
      </c>
      <c r="AD54" s="74">
        <f t="shared" si="110"/>
        <v>-23.731995349732173</v>
      </c>
      <c r="AE54" s="74">
        <f t="shared" si="111"/>
        <v>-3.9645425647957921</v>
      </c>
      <c r="AF54" s="74">
        <f t="shared" si="112"/>
        <v>77.509760509284718</v>
      </c>
    </row>
    <row r="55" spans="1:32" hidden="1" x14ac:dyDescent="0.25">
      <c r="A55" t="s">
        <v>300</v>
      </c>
      <c r="B55" s="62" t="str">
        <f>'Jadual 1_Buah-buahan'!B62</f>
        <v>Jagung manis</v>
      </c>
      <c r="C55" s="66">
        <f>'Jadual 1_Buah-buahan'!C62</f>
        <v>2020</v>
      </c>
      <c r="D55" s="67">
        <f>'Jadual 1_Buah-buahan'!D62</f>
        <v>68207.367109999992</v>
      </c>
      <c r="E55" s="67">
        <f>'Jadual 1_Buah-buahan'!E62</f>
        <v>3287.8950999999997</v>
      </c>
      <c r="F55" s="67">
        <f>'Jadual 1_Buah-buahan'!F62</f>
        <v>71495.262209999986</v>
      </c>
      <c r="G55" s="67">
        <f>'Jadual 1_Buah-buahan'!G62</f>
        <v>6882.5685800000001</v>
      </c>
      <c r="H55" s="67" t="str">
        <f>'Jadual 1_Buah-buahan'!H62</f>
        <v>-</v>
      </c>
      <c r="I55" s="67" t="str">
        <f>'Jadual 1_Buah-buahan'!I62</f>
        <v>-</v>
      </c>
      <c r="J55" s="67" t="str">
        <f>'Jadual 1_Buah-buahan'!J62</f>
        <v>-</v>
      </c>
      <c r="K55" s="67">
        <f>'Jadual 1_Buah-buahan'!K62</f>
        <v>8152.2376798372916</v>
      </c>
      <c r="L55" s="67">
        <f>'Jadual 1_Buah-buahan'!L62</f>
        <v>56460.455950162694</v>
      </c>
      <c r="M55" s="67">
        <f>'Jadual 1_Buah-buahan'!M62</f>
        <v>71495.262209999986</v>
      </c>
      <c r="N55" s="67">
        <f>'Jadual 1_Buah-buahan'!N62</f>
        <v>1.7400618247098401</v>
      </c>
      <c r="O55" s="67">
        <f>'Jadual 1_Buah-buahan'!O62</f>
        <v>4.7672926704379179</v>
      </c>
      <c r="P55" s="67">
        <f>'Jadual 1_Buah-buahan'!P62</f>
        <v>105.56341684280281</v>
      </c>
      <c r="Q55" s="67">
        <f>'Jadual 1_Buah-buahan'!Q62</f>
        <v>5.0886210050735512</v>
      </c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</row>
    <row r="56" spans="1:32" hidden="1" x14ac:dyDescent="0.25">
      <c r="A56" t="s">
        <v>300</v>
      </c>
      <c r="B56" s="62" t="str">
        <f>'Jadual 1_Buah-buahan'!B63</f>
        <v>Sweet corn</v>
      </c>
      <c r="C56" s="66">
        <f>'Jadual 1_Buah-buahan'!C63</f>
        <v>2021</v>
      </c>
      <c r="D56" s="67">
        <f>'Jadual 1_Buah-buahan'!D63</f>
        <v>74735.00354000002</v>
      </c>
      <c r="E56" s="67">
        <f>'Jadual 1_Buah-buahan'!E63</f>
        <v>3782.7383799999998</v>
      </c>
      <c r="F56" s="67">
        <f>'Jadual 1_Buah-buahan'!F63</f>
        <v>78517.741920000015</v>
      </c>
      <c r="G56" s="67">
        <f>'Jadual 1_Buah-buahan'!G63</f>
        <v>8187.5765300000003</v>
      </c>
      <c r="H56" s="67" t="str">
        <f>'Jadual 1_Buah-buahan'!H63</f>
        <v>-</v>
      </c>
      <c r="I56" s="67" t="str">
        <f>'Jadual 1_Buah-buahan'!I63</f>
        <v>-</v>
      </c>
      <c r="J56" s="67" t="str">
        <f>'Jadual 1_Buah-buahan'!J63</f>
        <v>-</v>
      </c>
      <c r="K56" s="67">
        <f>'Jadual 1_Buah-buahan'!K63</f>
        <v>8873.6158811886817</v>
      </c>
      <c r="L56" s="67">
        <f>'Jadual 1_Buah-buahan'!L63</f>
        <v>61456.549508811324</v>
      </c>
      <c r="M56" s="67">
        <f>'Jadual 1_Buah-buahan'!M63</f>
        <v>78517.741920000015</v>
      </c>
      <c r="N56" s="67">
        <f>'Jadual 1_Buah-buahan'!N63</f>
        <v>1.8865423716253047</v>
      </c>
      <c r="O56" s="67">
        <f>'Jadual 1_Buah-buahan'!O63</f>
        <v>5.1686092373296022</v>
      </c>
      <c r="P56" s="67">
        <f>'Jadual 1_Buah-buahan'!P63</f>
        <v>106.26308515780387</v>
      </c>
      <c r="Q56" s="67">
        <f>'Jadual 1_Buah-buahan'!Q63</f>
        <v>5.3785432737484413</v>
      </c>
      <c r="S56" s="67">
        <f t="shared" ref="S56:S59" si="113">IFERROR(D56/D55*100-100,"-")</f>
        <v>9.5702806112904426</v>
      </c>
      <c r="T56" s="67">
        <f t="shared" ref="T56:T59" si="114">IFERROR(E56/E55*100-100,"-")</f>
        <v>15.05045827039919</v>
      </c>
      <c r="U56" s="67">
        <f t="shared" ref="U56:U59" si="115">IFERROR(F56/F55*100-100,"-")</f>
        <v>9.8223007971817822</v>
      </c>
      <c r="V56" s="67">
        <f t="shared" ref="V56:V59" si="116">IFERROR(G56/G55*100-100,"-")</f>
        <v>18.961059883837734</v>
      </c>
      <c r="W56" s="67" t="str">
        <f t="shared" ref="W56:W59" si="117">IFERROR(H56/H55*100-100,"-")</f>
        <v>-</v>
      </c>
      <c r="X56" s="67" t="str">
        <f t="shared" ref="X56:X59" si="118">IFERROR(I56/I55*100-100,"-")</f>
        <v>-</v>
      </c>
      <c r="Y56" s="67" t="str">
        <f t="shared" ref="Y56:Y59" si="119">IFERROR(J56/J55*100-100,"-")</f>
        <v>-</v>
      </c>
      <c r="Z56" s="67">
        <f t="shared" ref="Z56:Z59" si="120">IFERROR(K56/K55*100-100,"-")</f>
        <v>8.8488367204449361</v>
      </c>
      <c r="AA56" s="67">
        <f t="shared" ref="AA56:AA59" si="121">IFERROR(L56/L55*100-100,"-")</f>
        <v>8.8488367204449219</v>
      </c>
      <c r="AB56" s="67">
        <f t="shared" ref="AB56:AB59" si="122">IFERROR(M56/M55*100-100,"-")</f>
        <v>9.8223007971817822</v>
      </c>
      <c r="AC56" s="67">
        <f t="shared" ref="AC56:AC59" si="123">IFERROR(N56/N55*100-100,"-")</f>
        <v>8.4181231284635913</v>
      </c>
      <c r="AD56" s="67">
        <f t="shared" ref="AD56:AD59" si="124">IFERROR(O56/O55*100-100,"-")</f>
        <v>8.4181231284635913</v>
      </c>
      <c r="AE56" s="67">
        <f t="shared" ref="AE56:AE59" si="125">IFERROR(P56/P55*100-100,"-")</f>
        <v>0.66279430500337355</v>
      </c>
      <c r="AF56" s="67">
        <f t="shared" ref="AF56:AF59" si="126">IFERROR(Q56/Q55*100-100,"-")</f>
        <v>5.6974624045655275</v>
      </c>
    </row>
    <row r="57" spans="1:32" hidden="1" x14ac:dyDescent="0.25">
      <c r="A57" t="s">
        <v>300</v>
      </c>
      <c r="B57" s="62">
        <f>'Jadual 1_Buah-buahan'!B64</f>
        <v>0</v>
      </c>
      <c r="C57" s="66">
        <f>'Jadual 1_Buah-buahan'!C64</f>
        <v>2022</v>
      </c>
      <c r="D57" s="67">
        <f>'Jadual 1_Buah-buahan'!D64</f>
        <v>63154.734970000005</v>
      </c>
      <c r="E57" s="67">
        <f>'Jadual 1_Buah-buahan'!E64</f>
        <v>2722.0997000000002</v>
      </c>
      <c r="F57" s="67">
        <f>'Jadual 1_Buah-buahan'!F64</f>
        <v>65876.834670000011</v>
      </c>
      <c r="G57" s="67">
        <f>'Jadual 1_Buah-buahan'!G64</f>
        <v>7730.8341349999992</v>
      </c>
      <c r="H57" s="67" t="str">
        <f>'Jadual 1_Buah-buahan'!H64</f>
        <v>-</v>
      </c>
      <c r="I57" s="67" t="str">
        <f>'Jadual 1_Buah-buahan'!I64</f>
        <v>-</v>
      </c>
      <c r="J57" s="67" t="str">
        <f>'Jadual 1_Buah-buahan'!J64</f>
        <v>-</v>
      </c>
      <c r="K57" s="67">
        <f>'Jadual 1_Buah-buahan'!K64</f>
        <v>7336.3295950437923</v>
      </c>
      <c r="L57" s="67">
        <f>'Jadual 1_Buah-buahan'!L64</f>
        <v>50809.670939956224</v>
      </c>
      <c r="M57" s="67">
        <f>'Jadual 1_Buah-buahan'!M64</f>
        <v>65876.834670000011</v>
      </c>
      <c r="N57" s="67">
        <f>'Jadual 1_Buah-buahan'!N64</f>
        <v>1.5539028549046039</v>
      </c>
      <c r="O57" s="67">
        <f>'Jadual 1_Buah-buahan'!O64</f>
        <v>4.2572680956290512</v>
      </c>
      <c r="P57" s="67">
        <f>'Jadual 1_Buah-buahan'!P64</f>
        <v>108.61406526487589</v>
      </c>
      <c r="Q57" s="67">
        <f>'Jadual 1_Buah-buahan'!Q64</f>
        <v>4.6814908591373845</v>
      </c>
      <c r="S57" s="67">
        <f t="shared" si="113"/>
        <v>-15.495106739109161</v>
      </c>
      <c r="T57" s="67">
        <f t="shared" si="114"/>
        <v>-28.038911853058153</v>
      </c>
      <c r="U57" s="67">
        <f t="shared" si="115"/>
        <v>-16.099427901122709</v>
      </c>
      <c r="V57" s="67">
        <f t="shared" si="116"/>
        <v>-5.5784809256616654</v>
      </c>
      <c r="W57" s="67" t="str">
        <f t="shared" si="117"/>
        <v>-</v>
      </c>
      <c r="X57" s="67" t="str">
        <f t="shared" si="118"/>
        <v>-</v>
      </c>
      <c r="Y57" s="67" t="str">
        <f t="shared" si="119"/>
        <v>-</v>
      </c>
      <c r="Z57" s="67">
        <f t="shared" si="120"/>
        <v>-17.324237455486511</v>
      </c>
      <c r="AA57" s="67">
        <f t="shared" si="121"/>
        <v>-17.324237455486497</v>
      </c>
      <c r="AB57" s="67">
        <f t="shared" si="122"/>
        <v>-16.099427901122709</v>
      </c>
      <c r="AC57" s="67">
        <f t="shared" si="123"/>
        <v>-17.632231415726068</v>
      </c>
      <c r="AD57" s="67">
        <f t="shared" si="124"/>
        <v>-17.632231415726096</v>
      </c>
      <c r="AE57" s="67">
        <f t="shared" si="125"/>
        <v>2.212414690935006</v>
      </c>
      <c r="AF57" s="67">
        <f t="shared" si="126"/>
        <v>-12.959873689465809</v>
      </c>
    </row>
    <row r="58" spans="1:32" hidden="1" x14ac:dyDescent="0.25">
      <c r="A58" t="s">
        <v>300</v>
      </c>
      <c r="B58" s="62">
        <f>'Jadual 1_Buah-buahan'!B65</f>
        <v>0</v>
      </c>
      <c r="C58" s="66">
        <f>'Jadual 1_Buah-buahan'!C65</f>
        <v>2023</v>
      </c>
      <c r="D58" s="67">
        <f>'Jadual 1_Buah-buahan'!D65</f>
        <v>63507.971670000006</v>
      </c>
      <c r="E58" s="67">
        <f>'Jadual 1_Buah-buahan'!E65</f>
        <v>2322.0150799999997</v>
      </c>
      <c r="F58" s="67">
        <f>'Jadual 1_Buah-buahan'!F65</f>
        <v>65829.986750000011</v>
      </c>
      <c r="G58" s="67">
        <f>'Jadual 1_Buah-buahan'!G65</f>
        <v>8224.2758680000006</v>
      </c>
      <c r="H58" s="67" t="str">
        <f>'Jadual 1_Buah-buahan'!H65</f>
        <v>-</v>
      </c>
      <c r="I58" s="67" t="str">
        <f>'Jadual 1_Buah-buahan'!I65</f>
        <v>-</v>
      </c>
      <c r="J58" s="67" t="str">
        <f>'Jadual 1_Buah-buahan'!J65</f>
        <v>-</v>
      </c>
      <c r="K58" s="67">
        <f>'Jadual 1_Buah-buahan'!K65</f>
        <v>7268.1607969367942</v>
      </c>
      <c r="L58" s="67">
        <f>'Jadual 1_Buah-buahan'!L65</f>
        <v>50337.550085063223</v>
      </c>
      <c r="M58" s="67">
        <f>'Jadual 1_Buah-buahan'!M65</f>
        <v>65829.986750000011</v>
      </c>
      <c r="N58" s="67">
        <f>'Jadual 1_Buah-buahan'!N65</f>
        <v>1.5070310607531097</v>
      </c>
      <c r="O58" s="67">
        <f>'Jadual 1_Buah-buahan'!O65</f>
        <v>4.1288522212413961</v>
      </c>
      <c r="P58" s="67">
        <f>'Jadual 1_Buah-buahan'!P65</f>
        <v>110.24596467542989</v>
      </c>
      <c r="Q58" s="67">
        <f>'Jadual 1_Buah-buahan'!Q65</f>
        <v>4.0308765302045027</v>
      </c>
      <c r="S58" s="67">
        <f t="shared" si="113"/>
        <v>0.55931942421703695</v>
      </c>
      <c r="T58" s="67">
        <f t="shared" si="114"/>
        <v>-14.697647554937106</v>
      </c>
      <c r="U58" s="67">
        <f t="shared" si="115"/>
        <v>-7.1114406505216721E-2</v>
      </c>
      <c r="V58" s="67">
        <f t="shared" si="116"/>
        <v>6.3827748000184101</v>
      </c>
      <c r="W58" s="67" t="str">
        <f t="shared" si="117"/>
        <v>-</v>
      </c>
      <c r="X58" s="67" t="str">
        <f t="shared" si="118"/>
        <v>-</v>
      </c>
      <c r="Y58" s="67" t="str">
        <f t="shared" si="119"/>
        <v>-</v>
      </c>
      <c r="Z58" s="67">
        <f t="shared" si="120"/>
        <v>-0.92919486814020047</v>
      </c>
      <c r="AA58" s="67">
        <f t="shared" si="121"/>
        <v>-0.92919486814021468</v>
      </c>
      <c r="AB58" s="67">
        <f t="shared" si="122"/>
        <v>-7.1114406505216721E-2</v>
      </c>
      <c r="AC58" s="67">
        <f t="shared" si="123"/>
        <v>-3.0163915333286155</v>
      </c>
      <c r="AD58" s="67">
        <f t="shared" si="124"/>
        <v>-3.0163915333286155</v>
      </c>
      <c r="AE58" s="67">
        <f t="shared" si="125"/>
        <v>1.502475214949655</v>
      </c>
      <c r="AF58" s="67">
        <f t="shared" si="126"/>
        <v>-13.897588364676722</v>
      </c>
    </row>
    <row r="59" spans="1:32" hidden="1" x14ac:dyDescent="0.25">
      <c r="A59" t="s">
        <v>300</v>
      </c>
      <c r="B59" s="62">
        <f>'Jadual 1_Buah-buahan'!B66</f>
        <v>0</v>
      </c>
      <c r="C59" s="66">
        <f>'Jadual 1_Buah-buahan'!C66</f>
        <v>2024</v>
      </c>
      <c r="D59" s="67">
        <f>'Jadual 1_Buah-buahan'!D66</f>
        <v>58649.855769999995</v>
      </c>
      <c r="E59" s="67">
        <f>'Jadual 1_Buah-buahan'!E66</f>
        <v>2041.5185100000001</v>
      </c>
      <c r="F59" s="67">
        <f>'Jadual 1_Buah-buahan'!F66</f>
        <v>60691.374279999996</v>
      </c>
      <c r="G59" s="67">
        <f>'Jadual 1_Buah-buahan'!G66</f>
        <v>9187.0055049999992</v>
      </c>
      <c r="H59" s="67" t="str">
        <f>'Jadual 1_Buah-buahan'!H66</f>
        <v>-</v>
      </c>
      <c r="I59" s="67" t="str">
        <f>'Jadual 1_Buah-buahan'!I66</f>
        <v>-</v>
      </c>
      <c r="J59" s="67" t="str">
        <f>'Jadual 1_Buah-buahan'!J66</f>
        <v>-</v>
      </c>
      <c r="K59" s="67">
        <f>'Jadual 1_Buah-buahan'!K66</f>
        <v>6498.3493523452153</v>
      </c>
      <c r="L59" s="67">
        <f>'Jadual 1_Buah-buahan'!L66</f>
        <v>45006.019422654783</v>
      </c>
      <c r="M59" s="67">
        <f>'Jadual 1_Buah-buahan'!M66</f>
        <v>60691.374279999996</v>
      </c>
      <c r="N59" s="67">
        <f>'Jadual 1_Buah-buahan'!N66</f>
        <v>1.3214172924743539</v>
      </c>
      <c r="O59" s="67">
        <f>'Jadual 1_Buah-buahan'!O66</f>
        <v>3.6203213492448052</v>
      </c>
      <c r="P59" s="67">
        <f>'Jadual 1_Buah-buahan'!P66</f>
        <v>113.87355512736308</v>
      </c>
      <c r="Q59" s="67">
        <f>'Jadual 1_Buah-buahan'!Q66</f>
        <v>3.9637773621078622</v>
      </c>
      <c r="S59" s="67">
        <f t="shared" si="113"/>
        <v>-7.6496159021480707</v>
      </c>
      <c r="T59" s="67">
        <f t="shared" si="114"/>
        <v>-12.079877190117116</v>
      </c>
      <c r="U59" s="67">
        <f t="shared" si="115"/>
        <v>-7.8058841018983145</v>
      </c>
      <c r="V59" s="67">
        <f t="shared" si="116"/>
        <v>11.705950194908993</v>
      </c>
      <c r="W59" s="67" t="str">
        <f t="shared" si="117"/>
        <v>-</v>
      </c>
      <c r="X59" s="67" t="str">
        <f t="shared" si="118"/>
        <v>-</v>
      </c>
      <c r="Y59" s="67" t="str">
        <f t="shared" si="119"/>
        <v>-</v>
      </c>
      <c r="Z59" s="67">
        <f t="shared" si="120"/>
        <v>-10.591557700760006</v>
      </c>
      <c r="AA59" s="67">
        <f t="shared" si="121"/>
        <v>-10.591557700760006</v>
      </c>
      <c r="AB59" s="67">
        <f t="shared" si="122"/>
        <v>-7.8058841018983145</v>
      </c>
      <c r="AC59" s="67">
        <f t="shared" si="123"/>
        <v>-12.316519089261419</v>
      </c>
      <c r="AD59" s="67">
        <f t="shared" si="124"/>
        <v>-12.316519089261419</v>
      </c>
      <c r="AE59" s="67">
        <f t="shared" si="125"/>
        <v>3.2904519114264303</v>
      </c>
      <c r="AF59" s="67">
        <f t="shared" si="126"/>
        <v>-1.664629705074006</v>
      </c>
    </row>
    <row r="60" spans="1:32" s="71" customFormat="1" hidden="1" x14ac:dyDescent="0.25">
      <c r="A60" s="71" t="s">
        <v>300</v>
      </c>
      <c r="B60" s="72" t="str">
        <f>'Jadual 1_Buah-buahan'!B43</f>
        <v>Epal</v>
      </c>
      <c r="C60" s="73">
        <f>'Jadual 1_Buah-buahan'!C43</f>
        <v>2020</v>
      </c>
      <c r="D60" s="74" t="str">
        <f>'Jadual 1_Buah-buahan'!D43</f>
        <v>-</v>
      </c>
      <c r="E60" s="74">
        <f>'Jadual 1_Buah-buahan'!E43</f>
        <v>105736.51047999998</v>
      </c>
      <c r="F60" s="74">
        <f>'Jadual 1_Buah-buahan'!F43</f>
        <v>105736.51047999998</v>
      </c>
      <c r="G60" s="74" t="str">
        <f>'Jadual 1_Buah-buahan'!G43</f>
        <v>-</v>
      </c>
      <c r="H60" s="74" t="str">
        <f>'Jadual 1_Buah-buahan'!H43</f>
        <v>-</v>
      </c>
      <c r="I60" s="74" t="str">
        <f>'Jadual 1_Buah-buahan'!I43</f>
        <v>-</v>
      </c>
      <c r="J60" s="74" t="str">
        <f>'Jadual 1_Buah-buahan'!J43</f>
        <v>-</v>
      </c>
      <c r="K60" s="74" t="str">
        <f>'Jadual 1_Buah-buahan'!K43</f>
        <v>-</v>
      </c>
      <c r="L60" s="74">
        <f>'Jadual 1_Buah-buahan'!L43</f>
        <v>105736.51047999998</v>
      </c>
      <c r="M60" s="74">
        <f>'Jadual 1_Buah-buahan'!M43</f>
        <v>105736.51047999998</v>
      </c>
      <c r="N60" s="74">
        <f>'Jadual 1_Buah-buahan'!N43</f>
        <v>3.3</v>
      </c>
      <c r="O60" s="74">
        <f>'Jadual 1_Buah-buahan'!O43</f>
        <v>8.9</v>
      </c>
      <c r="P60" s="74" t="str">
        <f>'Jadual 1_Buah-buahan'!P43</f>
        <v>-</v>
      </c>
      <c r="Q60" s="74">
        <f>'Jadual 1_Buah-buahan'!Q43</f>
        <v>100</v>
      </c>
    </row>
    <row r="61" spans="1:32" s="71" customFormat="1" hidden="1" x14ac:dyDescent="0.25">
      <c r="A61" s="71" t="s">
        <v>300</v>
      </c>
      <c r="B61" s="72" t="str">
        <f>'Jadual 1_Buah-buahan'!B44</f>
        <v>Apple</v>
      </c>
      <c r="C61" s="73">
        <f>'Jadual 1_Buah-buahan'!C44</f>
        <v>2021</v>
      </c>
      <c r="D61" s="74" t="str">
        <f>'Jadual 1_Buah-buahan'!D44</f>
        <v>-</v>
      </c>
      <c r="E61" s="74">
        <f>'Jadual 1_Buah-buahan'!E44</f>
        <v>105634.96672</v>
      </c>
      <c r="F61" s="74">
        <f>'Jadual 1_Buah-buahan'!F44</f>
        <v>105634.96672</v>
      </c>
      <c r="G61" s="74" t="str">
        <f>'Jadual 1_Buah-buahan'!G44</f>
        <v>-</v>
      </c>
      <c r="H61" s="74" t="str">
        <f>'Jadual 1_Buah-buahan'!H44</f>
        <v>-</v>
      </c>
      <c r="I61" s="74" t="str">
        <f>'Jadual 1_Buah-buahan'!I44</f>
        <v>-</v>
      </c>
      <c r="J61" s="74" t="str">
        <f>'Jadual 1_Buah-buahan'!J44</f>
        <v>-</v>
      </c>
      <c r="K61" s="74" t="str">
        <f>'Jadual 1_Buah-buahan'!K44</f>
        <v>-</v>
      </c>
      <c r="L61" s="74">
        <f>'Jadual 1_Buah-buahan'!L44</f>
        <v>105634.96672</v>
      </c>
      <c r="M61" s="74">
        <f>'Jadual 1_Buah-buahan'!M44</f>
        <v>105634.96672</v>
      </c>
      <c r="N61" s="74">
        <f>'Jadual 1_Buah-buahan'!N44</f>
        <v>3.1917176133843852</v>
      </c>
      <c r="O61" s="74">
        <f>'Jadual 1_Buah-buahan'!O44</f>
        <v>8.9</v>
      </c>
      <c r="P61" s="74" t="str">
        <f>'Jadual 1_Buah-buahan'!P44</f>
        <v>-</v>
      </c>
      <c r="Q61" s="74">
        <f>'Jadual 1_Buah-buahan'!Q44</f>
        <v>100</v>
      </c>
      <c r="S61" s="74" t="str">
        <f t="shared" ref="S61:S64" si="127">IFERROR(D61/D60*100-100,"-")</f>
        <v>-</v>
      </c>
      <c r="T61" s="74">
        <f t="shared" ref="T61:T64" si="128">IFERROR(E61/E60*100-100,"-")</f>
        <v>-9.6034718319174317E-2</v>
      </c>
      <c r="U61" s="74">
        <f t="shared" ref="U61:U64" si="129">IFERROR(F61/F60*100-100,"-")</f>
        <v>-9.6034718319174317E-2</v>
      </c>
      <c r="V61" s="74" t="str">
        <f t="shared" ref="V61:V64" si="130">IFERROR(G61/G60*100-100,"-")</f>
        <v>-</v>
      </c>
      <c r="W61" s="74" t="str">
        <f t="shared" ref="W61:W64" si="131">IFERROR(H61/H60*100-100,"-")</f>
        <v>-</v>
      </c>
      <c r="X61" s="74" t="str">
        <f t="shared" ref="X61:X64" si="132">IFERROR(I61/I60*100-100,"-")</f>
        <v>-</v>
      </c>
      <c r="Y61" s="74" t="str">
        <f t="shared" ref="Y61:Y64" si="133">IFERROR(J61/J60*100-100,"-")</f>
        <v>-</v>
      </c>
      <c r="Z61" s="74" t="str">
        <f t="shared" ref="Z61:Z64" si="134">IFERROR(K61/K60*100-100,"-")</f>
        <v>-</v>
      </c>
      <c r="AA61" s="74">
        <f t="shared" ref="AA61:AA64" si="135">IFERROR(L61/L60*100-100,"-")</f>
        <v>-9.6034718319174317E-2</v>
      </c>
      <c r="AB61" s="74">
        <f t="shared" ref="AB61:AB64" si="136">IFERROR(M61/M60*100-100,"-")</f>
        <v>-9.6034718319174317E-2</v>
      </c>
      <c r="AC61" s="74">
        <f t="shared" ref="AC61:AC64" si="137">IFERROR(N61/N60*100-100,"-")</f>
        <v>-3.2812844428974159</v>
      </c>
      <c r="AD61" s="74">
        <f t="shared" ref="AD61:AD64" si="138">IFERROR(O61/O60*100-100,"-")</f>
        <v>0</v>
      </c>
      <c r="AE61" s="74" t="str">
        <f t="shared" ref="AE61:AE64" si="139">IFERROR(P61/P60*100-100,"-")</f>
        <v>-</v>
      </c>
      <c r="AF61" s="74">
        <f t="shared" ref="AF61:AF64" si="140">IFERROR(Q61/Q60*100-100,"-")</f>
        <v>0</v>
      </c>
    </row>
    <row r="62" spans="1:32" s="71" customFormat="1" hidden="1" x14ac:dyDescent="0.25">
      <c r="A62" s="71" t="s">
        <v>300</v>
      </c>
      <c r="B62" s="72">
        <f>'Jadual 1_Buah-buahan'!B45</f>
        <v>0</v>
      </c>
      <c r="C62" s="73">
        <f>'Jadual 1_Buah-buahan'!C45</f>
        <v>2022</v>
      </c>
      <c r="D62" s="74" t="str">
        <f>'Jadual 1_Buah-buahan'!D45</f>
        <v>-</v>
      </c>
      <c r="E62" s="74">
        <f>'Jadual 1_Buah-buahan'!E45</f>
        <v>103889.259064</v>
      </c>
      <c r="F62" s="74">
        <f>'Jadual 1_Buah-buahan'!F45</f>
        <v>103889.259064</v>
      </c>
      <c r="G62" s="74" t="str">
        <f>'Jadual 1_Buah-buahan'!G45</f>
        <v>-</v>
      </c>
      <c r="H62" s="74" t="str">
        <f>'Jadual 1_Buah-buahan'!H45</f>
        <v>-</v>
      </c>
      <c r="I62" s="74" t="str">
        <f>'Jadual 1_Buah-buahan'!I45</f>
        <v>-</v>
      </c>
      <c r="J62" s="74" t="str">
        <f>'Jadual 1_Buah-buahan'!J45</f>
        <v>-</v>
      </c>
      <c r="K62" s="74" t="str">
        <f>'Jadual 1_Buah-buahan'!K45</f>
        <v>-</v>
      </c>
      <c r="L62" s="74">
        <f>'Jadual 1_Buah-buahan'!L45</f>
        <v>103889.259064</v>
      </c>
      <c r="M62" s="74">
        <f>'Jadual 1_Buah-buahan'!M45</f>
        <v>103889.259064</v>
      </c>
      <c r="N62" s="74">
        <f>'Jadual 1_Buah-buahan'!N45</f>
        <v>3.2</v>
      </c>
      <c r="O62" s="74">
        <f>'Jadual 1_Buah-buahan'!O45</f>
        <v>8.6999999999999993</v>
      </c>
      <c r="P62" s="74" t="str">
        <f>'Jadual 1_Buah-buahan'!P45</f>
        <v>-</v>
      </c>
      <c r="Q62" s="74">
        <f>'Jadual 1_Buah-buahan'!Q45</f>
        <v>100</v>
      </c>
      <c r="S62" s="74" t="str">
        <f t="shared" si="127"/>
        <v>-</v>
      </c>
      <c r="T62" s="74">
        <f t="shared" si="128"/>
        <v>-1.6525850390309103</v>
      </c>
      <c r="U62" s="74">
        <f t="shared" si="129"/>
        <v>-1.6525850390309103</v>
      </c>
      <c r="V62" s="74" t="str">
        <f t="shared" si="130"/>
        <v>-</v>
      </c>
      <c r="W62" s="74" t="str">
        <f t="shared" si="131"/>
        <v>-</v>
      </c>
      <c r="X62" s="74" t="str">
        <f t="shared" si="132"/>
        <v>-</v>
      </c>
      <c r="Y62" s="74" t="str">
        <f t="shared" si="133"/>
        <v>-</v>
      </c>
      <c r="Z62" s="74" t="str">
        <f t="shared" si="134"/>
        <v>-</v>
      </c>
      <c r="AA62" s="74">
        <f t="shared" si="135"/>
        <v>-1.6525850390309103</v>
      </c>
      <c r="AB62" s="74">
        <f t="shared" si="136"/>
        <v>-1.6525850390309103</v>
      </c>
      <c r="AC62" s="74">
        <f t="shared" si="137"/>
        <v>0.25949622174854881</v>
      </c>
      <c r="AD62" s="74">
        <f t="shared" si="138"/>
        <v>-2.2471910112359694</v>
      </c>
      <c r="AE62" s="74" t="str">
        <f t="shared" si="139"/>
        <v>-</v>
      </c>
      <c r="AF62" s="74">
        <f t="shared" si="140"/>
        <v>0</v>
      </c>
    </row>
    <row r="63" spans="1:32" s="71" customFormat="1" hidden="1" x14ac:dyDescent="0.25">
      <c r="A63" s="71" t="s">
        <v>300</v>
      </c>
      <c r="B63" s="72">
        <f>'Jadual 1_Buah-buahan'!B46</f>
        <v>0</v>
      </c>
      <c r="C63" s="73">
        <f>'Jadual 1_Buah-buahan'!C46</f>
        <v>2023</v>
      </c>
      <c r="D63" s="74" t="str">
        <f>'Jadual 1_Buah-buahan'!D46</f>
        <v>-</v>
      </c>
      <c r="E63" s="74">
        <f>'Jadual 1_Buah-buahan'!E46</f>
        <v>101362.8413916</v>
      </c>
      <c r="F63" s="74">
        <f>'Jadual 1_Buah-buahan'!F46</f>
        <v>101362.8413916</v>
      </c>
      <c r="G63" s="74" t="str">
        <f>'Jadual 1_Buah-buahan'!G46</f>
        <v>-</v>
      </c>
      <c r="H63" s="74" t="str">
        <f>'Jadual 1_Buah-buahan'!H46</f>
        <v>-</v>
      </c>
      <c r="I63" s="74" t="str">
        <f>'Jadual 1_Buah-buahan'!I46</f>
        <v>-</v>
      </c>
      <c r="J63" s="74" t="str">
        <f>'Jadual 1_Buah-buahan'!J46</f>
        <v>-</v>
      </c>
      <c r="K63" s="74" t="str">
        <f>'Jadual 1_Buah-buahan'!K46</f>
        <v>-</v>
      </c>
      <c r="L63" s="74">
        <f>'Jadual 1_Buah-buahan'!L46</f>
        <v>101362.8413916</v>
      </c>
      <c r="M63" s="74">
        <f>'Jadual 1_Buah-buahan'!M46</f>
        <v>101362.8413916</v>
      </c>
      <c r="N63" s="74">
        <f>'Jadual 1_Buah-buahan'!N46</f>
        <v>3</v>
      </c>
      <c r="O63" s="74">
        <f>'Jadual 1_Buah-buahan'!O46</f>
        <v>8.3000000000000007</v>
      </c>
      <c r="P63" s="74" t="str">
        <f>'Jadual 1_Buah-buahan'!P46</f>
        <v>-</v>
      </c>
      <c r="Q63" s="74">
        <f>'Jadual 1_Buah-buahan'!Q46</f>
        <v>100</v>
      </c>
      <c r="S63" s="74" t="str">
        <f t="shared" si="127"/>
        <v>-</v>
      </c>
      <c r="T63" s="74">
        <f t="shared" si="128"/>
        <v>-2.4318372227908753</v>
      </c>
      <c r="U63" s="74">
        <f t="shared" si="129"/>
        <v>-2.4318372227908753</v>
      </c>
      <c r="V63" s="74" t="str">
        <f t="shared" si="130"/>
        <v>-</v>
      </c>
      <c r="W63" s="74" t="str">
        <f t="shared" si="131"/>
        <v>-</v>
      </c>
      <c r="X63" s="74" t="str">
        <f t="shared" si="132"/>
        <v>-</v>
      </c>
      <c r="Y63" s="74" t="str">
        <f t="shared" si="133"/>
        <v>-</v>
      </c>
      <c r="Z63" s="74" t="str">
        <f t="shared" si="134"/>
        <v>-</v>
      </c>
      <c r="AA63" s="74">
        <f t="shared" si="135"/>
        <v>-2.4318372227908753</v>
      </c>
      <c r="AB63" s="74">
        <f t="shared" si="136"/>
        <v>-2.4318372227908753</v>
      </c>
      <c r="AC63" s="74">
        <f t="shared" si="137"/>
        <v>-6.25</v>
      </c>
      <c r="AD63" s="74">
        <f t="shared" si="138"/>
        <v>-4.5977011494252764</v>
      </c>
      <c r="AE63" s="74" t="str">
        <f t="shared" si="139"/>
        <v>-</v>
      </c>
      <c r="AF63" s="74">
        <f t="shared" si="140"/>
        <v>0</v>
      </c>
    </row>
    <row r="64" spans="1:32" s="71" customFormat="1" hidden="1" x14ac:dyDescent="0.25">
      <c r="A64" s="71" t="s">
        <v>300</v>
      </c>
      <c r="B64" s="72">
        <f>'Jadual 1_Buah-buahan'!B47</f>
        <v>0</v>
      </c>
      <c r="C64" s="73">
        <f>'Jadual 1_Buah-buahan'!C47</f>
        <v>2024</v>
      </c>
      <c r="D64" s="74" t="str">
        <f>'Jadual 1_Buah-buahan'!D47</f>
        <v>-</v>
      </c>
      <c r="E64" s="74">
        <f>'Jadual 1_Buah-buahan'!E47</f>
        <v>100419.26560100001</v>
      </c>
      <c r="F64" s="74">
        <f>'Jadual 1_Buah-buahan'!F47</f>
        <v>100419.26560100001</v>
      </c>
      <c r="G64" s="74" t="str">
        <f>'Jadual 1_Buah-buahan'!G47</f>
        <v>-</v>
      </c>
      <c r="H64" s="74" t="str">
        <f>'Jadual 1_Buah-buahan'!H47</f>
        <v>-</v>
      </c>
      <c r="I64" s="74" t="str">
        <f>'Jadual 1_Buah-buahan'!I47</f>
        <v>-</v>
      </c>
      <c r="J64" s="74" t="str">
        <f>'Jadual 1_Buah-buahan'!J47</f>
        <v>-</v>
      </c>
      <c r="K64" s="74" t="str">
        <f>'Jadual 1_Buah-buahan'!K47</f>
        <v>-</v>
      </c>
      <c r="L64" s="74">
        <f>'Jadual 1_Buah-buahan'!L47</f>
        <v>100419.26560100001</v>
      </c>
      <c r="M64" s="74">
        <f>'Jadual 1_Buah-buahan'!M47</f>
        <v>100419.26560100001</v>
      </c>
      <c r="N64" s="74">
        <f>'Jadual 1_Buah-buahan'!N47</f>
        <v>3</v>
      </c>
      <c r="O64" s="74">
        <f>'Jadual 1_Buah-buahan'!O47</f>
        <v>8.1999999999999993</v>
      </c>
      <c r="P64" s="74" t="str">
        <f>'Jadual 1_Buah-buahan'!P47</f>
        <v>-</v>
      </c>
      <c r="Q64" s="74">
        <f>'Jadual 1_Buah-buahan'!Q47</f>
        <v>100</v>
      </c>
      <c r="S64" s="74" t="str">
        <f t="shared" si="127"/>
        <v>-</v>
      </c>
      <c r="T64" s="74">
        <f t="shared" si="128"/>
        <v>-0.93088924663686612</v>
      </c>
      <c r="U64" s="74">
        <f t="shared" si="129"/>
        <v>-0.93088924663686612</v>
      </c>
      <c r="V64" s="74" t="str">
        <f t="shared" si="130"/>
        <v>-</v>
      </c>
      <c r="W64" s="74" t="str">
        <f t="shared" si="131"/>
        <v>-</v>
      </c>
      <c r="X64" s="74" t="str">
        <f t="shared" si="132"/>
        <v>-</v>
      </c>
      <c r="Y64" s="74" t="str">
        <f t="shared" si="133"/>
        <v>-</v>
      </c>
      <c r="Z64" s="74" t="str">
        <f t="shared" si="134"/>
        <v>-</v>
      </c>
      <c r="AA64" s="74">
        <f t="shared" si="135"/>
        <v>-0.93088924663686612</v>
      </c>
      <c r="AB64" s="74">
        <f t="shared" si="136"/>
        <v>-0.93088924663686612</v>
      </c>
      <c r="AC64" s="74">
        <f t="shared" si="137"/>
        <v>0</v>
      </c>
      <c r="AD64" s="74">
        <f t="shared" si="138"/>
        <v>-1.2048192771084416</v>
      </c>
      <c r="AE64" s="74" t="str">
        <f t="shared" si="139"/>
        <v>-</v>
      </c>
      <c r="AF64" s="74">
        <f t="shared" si="140"/>
        <v>0</v>
      </c>
    </row>
    <row r="65" spans="1:32" hidden="1" x14ac:dyDescent="0.25">
      <c r="A65" t="s">
        <v>300</v>
      </c>
      <c r="B65" s="62" t="str">
        <f>'Jadual 1_Buah-buahan'!B19</f>
        <v>Betik</v>
      </c>
      <c r="C65" s="66">
        <f>'Jadual 1_Buah-buahan'!C19</f>
        <v>2020</v>
      </c>
      <c r="D65" s="67">
        <f>'Jadual 1_Buah-buahan'!D19</f>
        <v>61775.745669999997</v>
      </c>
      <c r="E65" s="67">
        <f>'Jadual 1_Buah-buahan'!E19</f>
        <v>307.41504000000003</v>
      </c>
      <c r="F65" s="67">
        <f>'Jadual 1_Buah-buahan'!F19</f>
        <v>62083.160709999996</v>
      </c>
      <c r="G65" s="67">
        <f>'Jadual 1_Buah-buahan'!G19</f>
        <v>22487.214220000002</v>
      </c>
      <c r="H65" s="67" t="str">
        <f>'Jadual 1_Buah-buahan'!H19</f>
        <v>-</v>
      </c>
      <c r="I65" s="67">
        <f>'Jadual 1_Buah-buahan'!I19</f>
        <v>2375.7567893999994</v>
      </c>
      <c r="J65" s="67">
        <f>'Jadual 1_Buah-buahan'!J19</f>
        <v>0</v>
      </c>
      <c r="K65" s="67" t="str">
        <f>'Jadual 1_Buah-buahan'!K19</f>
        <v>-</v>
      </c>
      <c r="L65" s="67">
        <f>'Jadual 1_Buah-buahan'!L19</f>
        <v>37220.189700599993</v>
      </c>
      <c r="M65" s="67">
        <f>'Jadual 1_Buah-buahan'!M19</f>
        <v>62083.160709999996</v>
      </c>
      <c r="N65" s="67">
        <f>'Jadual 1_Buah-buahan'!N19</f>
        <v>1.1470936625740409</v>
      </c>
      <c r="O65" s="67">
        <f>'Jadual 1_Buah-buahan'!O19</f>
        <v>3.1427223632165506</v>
      </c>
      <c r="P65" s="67">
        <f>'Jadual 1_Buah-buahan'!P19</f>
        <v>156.01532769421621</v>
      </c>
      <c r="Q65" s="67">
        <f>'Jadual 1_Buah-buahan'!Q19</f>
        <v>0.77638007738402737</v>
      </c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idden="1" x14ac:dyDescent="0.25">
      <c r="A66" t="s">
        <v>300</v>
      </c>
      <c r="B66" s="62" t="str">
        <f>'Jadual 1_Buah-buahan'!B20</f>
        <v>Papaya</v>
      </c>
      <c r="C66" s="66">
        <f>'Jadual 1_Buah-buahan'!C20</f>
        <v>2021</v>
      </c>
      <c r="D66" s="67">
        <f>'Jadual 1_Buah-buahan'!D20</f>
        <v>60979.628369999991</v>
      </c>
      <c r="E66" s="67">
        <f>'Jadual 1_Buah-buahan'!E20</f>
        <v>311.50400000000002</v>
      </c>
      <c r="F66" s="67">
        <f>'Jadual 1_Buah-buahan'!F20</f>
        <v>61291.132369999992</v>
      </c>
      <c r="G66" s="67">
        <f>'Jadual 1_Buah-buahan'!G20</f>
        <v>19786.764400000007</v>
      </c>
      <c r="H66" s="67" t="str">
        <f>'Jadual 1_Buah-buahan'!H20</f>
        <v>-</v>
      </c>
      <c r="I66" s="67">
        <f>'Jadual 1_Buah-buahan'!I20</f>
        <v>2490.262078199999</v>
      </c>
      <c r="J66" s="67">
        <f>'Jadual 1_Buah-buahan'!J20</f>
        <v>0</v>
      </c>
      <c r="K66" s="67" t="str">
        <f>'Jadual 1_Buah-buahan'!K20</f>
        <v>-</v>
      </c>
      <c r="L66" s="67">
        <f>'Jadual 1_Buah-buahan'!L20</f>
        <v>39014.105891799984</v>
      </c>
      <c r="M66" s="67">
        <f>'Jadual 1_Buah-buahan'!M20</f>
        <v>61291.132369999992</v>
      </c>
      <c r="N66" s="67">
        <f>'Jadual 1_Buah-buahan'!N20</f>
        <v>1.1976227829940969</v>
      </c>
      <c r="O66" s="67">
        <f>'Jadual 1_Buah-buahan'!O20</f>
        <v>3.2811583095728682</v>
      </c>
      <c r="P66" s="67">
        <f>'Jadual 1_Buah-buahan'!P20</f>
        <v>146.92339951803876</v>
      </c>
      <c r="Q66" s="67">
        <f>'Jadual 1_Buah-buahan'!Q20</f>
        <v>0.75053305287086902</v>
      </c>
      <c r="S66" s="67">
        <f t="shared" ref="S66:S69" si="141">IFERROR(D66/D65*100-100,"-")</f>
        <v>-1.288721473720102</v>
      </c>
      <c r="T66" s="67">
        <f t="shared" ref="T66:T69" si="142">IFERROR(E66/E65*100-100,"-")</f>
        <v>1.3301105892541898</v>
      </c>
      <c r="U66" s="67">
        <f t="shared" ref="U66:U69" si="143">IFERROR(F66/F65*100-100,"-")</f>
        <v>-1.2757538935552759</v>
      </c>
      <c r="V66" s="67">
        <f t="shared" ref="V66:V69" si="144">IFERROR(G66/G65*100-100,"-")</f>
        <v>-12.008823296565694</v>
      </c>
      <c r="W66" s="67" t="str">
        <f t="shared" ref="W66:W69" si="145">IFERROR(H66/H65*100-100,"-")</f>
        <v>-</v>
      </c>
      <c r="X66" s="67">
        <f t="shared" ref="X66:X69" si="146">IFERROR(I66/I65*100-100,"-")</f>
        <v>4.8197395167254484</v>
      </c>
      <c r="Y66" s="67" t="str">
        <f t="shared" ref="Y66:Y69" si="147">IFERROR(J66/J65*100-100,"-")</f>
        <v>-</v>
      </c>
      <c r="Z66" s="67" t="str">
        <f t="shared" ref="Z66:Z69" si="148">IFERROR(K66/K65*100-100,"-")</f>
        <v>-</v>
      </c>
      <c r="AA66" s="67">
        <f t="shared" ref="AA66:AA69" si="149">IFERROR(L66/L65*100-100,"-")</f>
        <v>4.8197395167254484</v>
      </c>
      <c r="AB66" s="67">
        <f t="shared" ref="AB66:AB69" si="150">IFERROR(M66/M65*100-100,"-")</f>
        <v>-1.2757538935552759</v>
      </c>
      <c r="AC66" s="67">
        <f t="shared" ref="AC66:AC69" si="151">IFERROR(N66/N65*100-100,"-")</f>
        <v>4.4049690159276338</v>
      </c>
      <c r="AD66" s="67">
        <f t="shared" ref="AD66:AD69" si="152">IFERROR(O66/O65*100-100,"-")</f>
        <v>4.4049690159276338</v>
      </c>
      <c r="AE66" s="67">
        <f t="shared" ref="AE66:AE69" si="153">IFERROR(P66/P65*100-100,"-")</f>
        <v>-5.8275865009861434</v>
      </c>
      <c r="AF66" s="67">
        <f t="shared" ref="AF66:AF69" si="154">IFERROR(Q66/Q65*100-100,"-")</f>
        <v>-3.3291715315839241</v>
      </c>
    </row>
    <row r="67" spans="1:32" hidden="1" x14ac:dyDescent="0.25">
      <c r="A67" t="s">
        <v>300</v>
      </c>
      <c r="B67" s="62">
        <f>'Jadual 1_Buah-buahan'!B21</f>
        <v>0</v>
      </c>
      <c r="C67" s="66">
        <f>'Jadual 1_Buah-buahan'!C21</f>
        <v>2022</v>
      </c>
      <c r="D67" s="67">
        <f>'Jadual 1_Buah-buahan'!D21</f>
        <v>54753.138499999994</v>
      </c>
      <c r="E67" s="67">
        <f>'Jadual 1_Buah-buahan'!E21</f>
        <v>502.0772</v>
      </c>
      <c r="F67" s="67">
        <f>'Jadual 1_Buah-buahan'!F21</f>
        <v>55255.215699999993</v>
      </c>
      <c r="G67" s="67">
        <f>'Jadual 1_Buah-buahan'!G21</f>
        <v>16766.908869999999</v>
      </c>
      <c r="H67" s="67" t="str">
        <f>'Jadual 1_Buah-buahan'!H21</f>
        <v>-</v>
      </c>
      <c r="I67" s="67">
        <f>'Jadual 1_Buah-buahan'!I21</f>
        <v>2309.2984097999997</v>
      </c>
      <c r="J67" s="67">
        <f>'Jadual 1_Buah-buahan'!J21</f>
        <v>0</v>
      </c>
      <c r="K67" s="67" t="str">
        <f>'Jadual 1_Buah-buahan'!K21</f>
        <v>-</v>
      </c>
      <c r="L67" s="67">
        <f>'Jadual 1_Buah-buahan'!L21</f>
        <v>36179.008420199993</v>
      </c>
      <c r="M67" s="67">
        <f>'Jadual 1_Buah-buahan'!M21</f>
        <v>55255.215699999993</v>
      </c>
      <c r="N67" s="67">
        <f>'Jadual 1_Buah-buahan'!N21</f>
        <v>1.1064559842987818</v>
      </c>
      <c r="O67" s="67">
        <f>'Jadual 1_Buah-buahan'!O21</f>
        <v>3.0313862583528266</v>
      </c>
      <c r="P67" s="67">
        <f>'Jadual 1_Buah-buahan'!P21</f>
        <v>142.25915092040958</v>
      </c>
      <c r="Q67" s="67">
        <f>'Jadual 1_Buah-buahan'!Q21</f>
        <v>1.3044928222424486</v>
      </c>
      <c r="S67" s="67">
        <f t="shared" si="141"/>
        <v>-10.21077044323745</v>
      </c>
      <c r="T67" s="67">
        <f t="shared" si="142"/>
        <v>61.178411834197931</v>
      </c>
      <c r="U67" s="67">
        <f t="shared" si="143"/>
        <v>-9.8479444523273116</v>
      </c>
      <c r="V67" s="67">
        <f t="shared" si="144"/>
        <v>-15.26199771196552</v>
      </c>
      <c r="W67" s="67" t="str">
        <f t="shared" si="145"/>
        <v>-</v>
      </c>
      <c r="X67" s="67">
        <f t="shared" si="146"/>
        <v>-7.2668523519742365</v>
      </c>
      <c r="Y67" s="67" t="str">
        <f t="shared" si="147"/>
        <v>-</v>
      </c>
      <c r="Z67" s="67" t="str">
        <f t="shared" si="148"/>
        <v>-</v>
      </c>
      <c r="AA67" s="67">
        <f t="shared" si="149"/>
        <v>-7.2668523519742507</v>
      </c>
      <c r="AB67" s="67">
        <f t="shared" si="150"/>
        <v>-9.8479444523273116</v>
      </c>
      <c r="AC67" s="67">
        <f t="shared" si="151"/>
        <v>-7.6123133251853403</v>
      </c>
      <c r="AD67" s="67">
        <f t="shared" si="152"/>
        <v>-7.6123133251853545</v>
      </c>
      <c r="AE67" s="67">
        <f t="shared" si="153"/>
        <v>-3.1746124939455456</v>
      </c>
      <c r="AF67" s="67">
        <f t="shared" si="154"/>
        <v>73.808843894699152</v>
      </c>
    </row>
    <row r="68" spans="1:32" hidden="1" x14ac:dyDescent="0.25">
      <c r="A68" t="s">
        <v>300</v>
      </c>
      <c r="B68" s="62">
        <f>'Jadual 1_Buah-buahan'!B22</f>
        <v>0</v>
      </c>
      <c r="C68" s="66">
        <f>'Jadual 1_Buah-buahan'!C22</f>
        <v>2023</v>
      </c>
      <c r="D68" s="67" t="str">
        <f>'Jadual 1_Buah-buahan'!D22</f>
        <v>54,766.7r</v>
      </c>
      <c r="E68" s="67">
        <f>'Jadual 1_Buah-buahan'!E22</f>
        <v>1057.3675000000001</v>
      </c>
      <c r="F68" s="67">
        <f>'Jadual 1_Buah-buahan'!F22</f>
        <v>55824.023160000012</v>
      </c>
      <c r="G68" s="67">
        <f>'Jadual 1_Buah-buahan'!G22</f>
        <v>14272.06559</v>
      </c>
      <c r="H68" s="67" t="str">
        <f>'Jadual 1_Buah-buahan'!H22</f>
        <v>-</v>
      </c>
      <c r="I68" s="67">
        <f>'Jadual 1_Buah-buahan'!I22</f>
        <v>2493.1</v>
      </c>
      <c r="J68" s="67">
        <f>'Jadual 1_Buah-buahan'!J22</f>
        <v>0</v>
      </c>
      <c r="K68" s="67" t="str">
        <f>'Jadual 1_Buah-buahan'!K22</f>
        <v>-</v>
      </c>
      <c r="L68" s="67">
        <f>'Jadual 1_Buah-buahan'!L22</f>
        <v>39058.840120000001</v>
      </c>
      <c r="M68" s="67">
        <f>'Jadual 1_Buah-buahan'!M22</f>
        <v>55824.023160000012</v>
      </c>
      <c r="N68" s="67">
        <f>'Jadual 1_Buah-buahan'!N22</f>
        <v>1.1694398779646609</v>
      </c>
      <c r="O68" s="67">
        <f>'Jadual 1_Buah-buahan'!O22</f>
        <v>3.203944871136057</v>
      </c>
      <c r="P68" s="67">
        <f>'Jadual 1_Buah-buahan'!P22</f>
        <v>131.80074750367024</v>
      </c>
      <c r="Q68" s="67">
        <f>'Jadual 1_Buah-buahan'!Q22</f>
        <v>2.5445210066155246</v>
      </c>
      <c r="S68" s="67" t="str">
        <f t="shared" si="141"/>
        <v>-</v>
      </c>
      <c r="T68" s="67">
        <f t="shared" si="142"/>
        <v>110.59858922094054</v>
      </c>
      <c r="U68" s="67">
        <f t="shared" si="143"/>
        <v>1.029418585728223</v>
      </c>
      <c r="V68" s="67">
        <f t="shared" si="144"/>
        <v>-14.879566050865051</v>
      </c>
      <c r="W68" s="67" t="str">
        <f t="shared" si="145"/>
        <v>-</v>
      </c>
      <c r="X68" s="67">
        <f t="shared" si="146"/>
        <v>7.9591961532558599</v>
      </c>
      <c r="Y68" s="67" t="str">
        <f t="shared" si="147"/>
        <v>-</v>
      </c>
      <c r="Z68" s="67" t="str">
        <f t="shared" si="148"/>
        <v>-</v>
      </c>
      <c r="AA68" s="67">
        <f t="shared" si="149"/>
        <v>7.959951987495856</v>
      </c>
      <c r="AB68" s="67">
        <f t="shared" si="150"/>
        <v>1.029418585728223</v>
      </c>
      <c r="AC68" s="67">
        <f t="shared" si="151"/>
        <v>5.69239938684008</v>
      </c>
      <c r="AD68" s="67">
        <f t="shared" si="152"/>
        <v>5.69239938684008</v>
      </c>
      <c r="AE68" s="67">
        <f t="shared" si="153"/>
        <v>-7.3516560088219336</v>
      </c>
      <c r="AF68" s="67">
        <f t="shared" si="154"/>
        <v>95.058260438830445</v>
      </c>
    </row>
    <row r="69" spans="1:32" hidden="1" x14ac:dyDescent="0.25">
      <c r="A69" t="s">
        <v>300</v>
      </c>
      <c r="B69" s="62">
        <f>'Jadual 1_Buah-buahan'!B23</f>
        <v>0</v>
      </c>
      <c r="C69" s="66">
        <f>'Jadual 1_Buah-buahan'!C23</f>
        <v>2024</v>
      </c>
      <c r="D69" s="67">
        <f>'Jadual 1_Buah-buahan'!D23</f>
        <v>46975.459690000003</v>
      </c>
      <c r="E69" s="67">
        <f>'Jadual 1_Buah-buahan'!E23</f>
        <v>930.57169999999996</v>
      </c>
      <c r="F69" s="67">
        <f>'Jadual 1_Buah-buahan'!F23</f>
        <v>47906.031390000004</v>
      </c>
      <c r="G69" s="67">
        <f>'Jadual 1_Buah-buahan'!G23</f>
        <v>14918.583470000001</v>
      </c>
      <c r="H69" s="67" t="str">
        <f>'Jadual 1_Buah-buahan'!H23</f>
        <v>-</v>
      </c>
      <c r="I69" s="67">
        <f>'Jadual 1_Buah-buahan'!I23</f>
        <v>1979.2</v>
      </c>
      <c r="J69" s="67">
        <f>'Jadual 1_Buah-buahan'!J23</f>
        <v>0</v>
      </c>
      <c r="K69" s="67" t="str">
        <f>'Jadual 1_Buah-buahan'!K23</f>
        <v>-</v>
      </c>
      <c r="L69" s="67">
        <f>'Jadual 1_Buah-buahan'!L23</f>
        <v>31008.247920000005</v>
      </c>
      <c r="M69" s="67">
        <f>'Jadual 1_Buah-buahan'!M23</f>
        <v>47906.031390000004</v>
      </c>
      <c r="N69" s="67">
        <f>'Jadual 1_Buah-buahan'!N23</f>
        <v>0.91061053634871292</v>
      </c>
      <c r="O69" s="67">
        <f>'Jadual 1_Buah-buahan'!O23</f>
        <v>2.4948233872567478</v>
      </c>
      <c r="P69" s="67">
        <f>'Jadual 1_Buah-buahan'!P23</f>
        <v>142.40404351353044</v>
      </c>
      <c r="Q69" s="67">
        <f>'Jadual 1_Buah-buahan'!Q23</f>
        <v>2.8209872502316324</v>
      </c>
      <c r="S69" s="67" t="str">
        <f t="shared" si="141"/>
        <v>-</v>
      </c>
      <c r="T69" s="67">
        <f t="shared" si="142"/>
        <v>-11.991649071869531</v>
      </c>
      <c r="U69" s="67">
        <f t="shared" si="143"/>
        <v>-14.183842943934479</v>
      </c>
      <c r="V69" s="67">
        <f t="shared" si="144"/>
        <v>4.5299531166182163</v>
      </c>
      <c r="W69" s="67" t="str">
        <f t="shared" si="145"/>
        <v>-</v>
      </c>
      <c r="X69" s="67">
        <f t="shared" si="146"/>
        <v>-20.612891580762906</v>
      </c>
      <c r="Y69" s="67" t="str">
        <f t="shared" si="147"/>
        <v>-</v>
      </c>
      <c r="Z69" s="67" t="str">
        <f t="shared" si="148"/>
        <v>-</v>
      </c>
      <c r="AA69" s="67">
        <f t="shared" si="149"/>
        <v>-20.611447178836499</v>
      </c>
      <c r="AB69" s="67">
        <f t="shared" si="150"/>
        <v>-14.183842943934479</v>
      </c>
      <c r="AC69" s="67">
        <f t="shared" si="151"/>
        <v>-22.132761717209831</v>
      </c>
      <c r="AD69" s="67">
        <f t="shared" si="152"/>
        <v>-22.132761717209831</v>
      </c>
      <c r="AE69" s="67">
        <f t="shared" si="153"/>
        <v>8.0449437584296959</v>
      </c>
      <c r="AF69" s="67">
        <f t="shared" si="154"/>
        <v>10.865158625034766</v>
      </c>
    </row>
    <row r="70" spans="1:32" s="71" customFormat="1" hidden="1" x14ac:dyDescent="0.25">
      <c r="A70" s="71" t="s">
        <v>300</v>
      </c>
      <c r="B70" s="72" t="str">
        <f>'Jadual 1_Buah-buahan'!B13</f>
        <v>Belimbing</v>
      </c>
      <c r="C70" s="73">
        <f>'Jadual 1_Buah-buahan'!C13</f>
        <v>2020</v>
      </c>
      <c r="D70" s="74">
        <f>'Jadual 1_Buah-buahan'!D13</f>
        <v>9295.7531199999994</v>
      </c>
      <c r="E70" s="74">
        <f>'Jadual 1_Buah-buahan'!E13</f>
        <v>0.65700000000000003</v>
      </c>
      <c r="F70" s="74">
        <f>'Jadual 1_Buah-buahan'!F13</f>
        <v>9296.4101199999986</v>
      </c>
      <c r="G70" s="74">
        <f>'Jadual 1_Buah-buahan'!G13</f>
        <v>1373.22415</v>
      </c>
      <c r="H70" s="74" t="str">
        <f>'Jadual 1_Buah-buahan'!H13</f>
        <v>-</v>
      </c>
      <c r="I70" s="74" t="str">
        <f>'Jadual 1_Buah-buahan'!I13</f>
        <v>-</v>
      </c>
      <c r="J70" s="74" t="str">
        <f>'Jadual 1_Buah-buahan'!J13</f>
        <v>-</v>
      </c>
      <c r="K70" s="74" t="str">
        <f>'Jadual 1_Buah-buahan'!K13</f>
        <v>-</v>
      </c>
      <c r="L70" s="74">
        <f>'Jadual 1_Buah-buahan'!L13</f>
        <v>7923.1859699999986</v>
      </c>
      <c r="M70" s="74">
        <f>'Jadual 1_Buah-buahan'!M13</f>
        <v>9296.4101199999986</v>
      </c>
      <c r="N70" s="74">
        <f>'Jadual 1_Buah-buahan'!N13</f>
        <v>0.24418565533093034</v>
      </c>
      <c r="O70" s="74">
        <f>'Jadual 1_Buah-buahan'!O13</f>
        <v>0.66900179542720639</v>
      </c>
      <c r="P70" s="74">
        <f>'Jadual 1_Buah-buahan'!P13</f>
        <v>117.33315403704987</v>
      </c>
      <c r="Q70" s="74">
        <f>'Jadual 1_Buah-buahan'!Q13</f>
        <v>8.2921188835859173E-3</v>
      </c>
    </row>
    <row r="71" spans="1:32" s="71" customFormat="1" hidden="1" x14ac:dyDescent="0.25">
      <c r="A71" s="71" t="s">
        <v>300</v>
      </c>
      <c r="B71" s="72" t="str">
        <f>'Jadual 1_Buah-buahan'!B14</f>
        <v>Starfruit</v>
      </c>
      <c r="C71" s="73">
        <f>'Jadual 1_Buah-buahan'!C14</f>
        <v>2021</v>
      </c>
      <c r="D71" s="74">
        <f>'Jadual 1_Buah-buahan'!D14</f>
        <v>7894.5</v>
      </c>
      <c r="E71" s="74">
        <f>'Jadual 1_Buah-buahan'!E14</f>
        <v>0.439</v>
      </c>
      <c r="F71" s="74">
        <f>'Jadual 1_Buah-buahan'!F14</f>
        <v>7894.9390000000003</v>
      </c>
      <c r="G71" s="74">
        <f>'Jadual 1_Buah-buahan'!G14</f>
        <v>1131.08277</v>
      </c>
      <c r="H71" s="74" t="str">
        <f>'Jadual 1_Buah-buahan'!H14</f>
        <v>-</v>
      </c>
      <c r="I71" s="74" t="str">
        <f>'Jadual 1_Buah-buahan'!I14</f>
        <v>-</v>
      </c>
      <c r="J71" s="74" t="str">
        <f>'Jadual 1_Buah-buahan'!J14</f>
        <v>-</v>
      </c>
      <c r="K71" s="74" t="str">
        <f>'Jadual 1_Buah-buahan'!K14</f>
        <v>-</v>
      </c>
      <c r="L71" s="74">
        <f>'Jadual 1_Buah-buahan'!L14</f>
        <v>6763.8562300000003</v>
      </c>
      <c r="M71" s="74">
        <f>'Jadual 1_Buah-buahan'!M14</f>
        <v>7894.9390000000003</v>
      </c>
      <c r="N71" s="74">
        <f>'Jadual 1_Buah-buahan'!N14</f>
        <v>0.20763126917249539</v>
      </c>
      <c r="O71" s="74">
        <f>'Jadual 1_Buah-buahan'!O14</f>
        <v>0.56885279225341201</v>
      </c>
      <c r="P71" s="74">
        <f>'Jadual 1_Buah-buahan'!P14</f>
        <v>116.72353976600671</v>
      </c>
      <c r="Q71" s="74">
        <f>'Jadual 1_Buah-buahan'!Q14</f>
        <v>6.4903804142507626E-3</v>
      </c>
      <c r="S71" s="74">
        <f t="shared" ref="S71:S74" si="155">IFERROR(D71/D70*100-100,"-")</f>
        <v>-15.074121503777633</v>
      </c>
      <c r="T71" s="74">
        <f t="shared" ref="T71:T74" si="156">IFERROR(E71/E70*100-100,"-")</f>
        <v>-33.181126331811257</v>
      </c>
      <c r="U71" s="74">
        <f t="shared" ref="U71:U74" si="157">IFERROR(F71/F70*100-100,"-")</f>
        <v>-15.075401170016363</v>
      </c>
      <c r="V71" s="74">
        <f t="shared" ref="V71:V74" si="158">IFERROR(G71/G70*100-100,"-")</f>
        <v>-17.633055754226291</v>
      </c>
      <c r="W71" s="74" t="str">
        <f t="shared" ref="W71:W74" si="159">IFERROR(H71/H70*100-100,"-")</f>
        <v>-</v>
      </c>
      <c r="X71" s="74" t="str">
        <f t="shared" ref="X71:X74" si="160">IFERROR(I71/I70*100-100,"-")</f>
        <v>-</v>
      </c>
      <c r="Y71" s="74" t="str">
        <f t="shared" ref="Y71:Y74" si="161">IFERROR(J71/J70*100-100,"-")</f>
        <v>-</v>
      </c>
      <c r="Z71" s="74" t="str">
        <f t="shared" ref="Z71:Z74" si="162">IFERROR(K71/K70*100-100,"-")</f>
        <v>-</v>
      </c>
      <c r="AA71" s="74">
        <f t="shared" ref="AA71:AA74" si="163">IFERROR(L71/L70*100-100,"-")</f>
        <v>-14.632115722004173</v>
      </c>
      <c r="AB71" s="74">
        <f t="shared" ref="AB71:AB74" si="164">IFERROR(M71/M70*100-100,"-")</f>
        <v>-15.075401170016363</v>
      </c>
      <c r="AC71" s="74">
        <f t="shared" ref="AC71:AC74" si="165">IFERROR(N71/N70*100-100,"-")</f>
        <v>-14.969915455883324</v>
      </c>
      <c r="AD71" s="74">
        <f t="shared" ref="AD71:AD74" si="166">IFERROR(O71/O70*100-100,"-")</f>
        <v>-14.969915455883324</v>
      </c>
      <c r="AE71" s="74">
        <f t="shared" ref="AE71:AE74" si="167">IFERROR(P71/P70*100-100,"-")</f>
        <v>-0.51955841130006775</v>
      </c>
      <c r="AF71" s="74">
        <f t="shared" ref="AF71:AF74" si="168">IFERROR(Q71/Q70*100-100,"-")</f>
        <v>-21.728324142839526</v>
      </c>
    </row>
    <row r="72" spans="1:32" s="71" customFormat="1" hidden="1" x14ac:dyDescent="0.25">
      <c r="A72" s="71" t="s">
        <v>300</v>
      </c>
      <c r="B72" s="72">
        <f>'Jadual 1_Buah-buahan'!B15</f>
        <v>0</v>
      </c>
      <c r="C72" s="73">
        <f>'Jadual 1_Buah-buahan'!C15</f>
        <v>2022</v>
      </c>
      <c r="D72" s="74">
        <f>'Jadual 1_Buah-buahan'!D15</f>
        <v>6616.1</v>
      </c>
      <c r="E72" s="74">
        <f>'Jadual 1_Buah-buahan'!E15</f>
        <v>0.17</v>
      </c>
      <c r="F72" s="74">
        <f>'Jadual 1_Buah-buahan'!F15</f>
        <v>6616.249240000001</v>
      </c>
      <c r="G72" s="74">
        <f>'Jadual 1_Buah-buahan'!G15</f>
        <v>1105.0938000000001</v>
      </c>
      <c r="H72" s="74" t="str">
        <f>'Jadual 1_Buah-buahan'!H15</f>
        <v>-</v>
      </c>
      <c r="I72" s="74" t="str">
        <f>'Jadual 1_Buah-buahan'!I15</f>
        <v>-</v>
      </c>
      <c r="J72" s="74" t="str">
        <f>'Jadual 1_Buah-buahan'!J15</f>
        <v>-</v>
      </c>
      <c r="K72" s="74" t="str">
        <f>'Jadual 1_Buah-buahan'!K15</f>
        <v>-</v>
      </c>
      <c r="L72" s="74">
        <f>'Jadual 1_Buah-buahan'!L15</f>
        <v>5511.1554400000005</v>
      </c>
      <c r="M72" s="74">
        <f>'Jadual 1_Buah-buahan'!M15</f>
        <v>6616.249240000001</v>
      </c>
      <c r="N72" s="74">
        <f>'Jadual 1_Buah-buahan'!N15</f>
        <v>0.16854665683938824</v>
      </c>
      <c r="O72" s="74">
        <f>'Jadual 1_Buah-buahan'!O15</f>
        <v>0.46177166257366642</v>
      </c>
      <c r="P72" s="74">
        <f>'Jadual 1_Buah-buahan'!P15</f>
        <v>120.05256250504628</v>
      </c>
      <c r="Q72" s="74">
        <f>'Jadual 1_Buah-buahan'!Q15</f>
        <v>3.0846526078023304E-3</v>
      </c>
      <c r="S72" s="74">
        <f t="shared" si="155"/>
        <v>-16.193552473240857</v>
      </c>
      <c r="T72" s="74">
        <f t="shared" si="156"/>
        <v>-61.275626423690206</v>
      </c>
      <c r="U72" s="74">
        <f t="shared" si="157"/>
        <v>-16.196322226175525</v>
      </c>
      <c r="V72" s="74">
        <f t="shared" si="158"/>
        <v>-2.2977071784056875</v>
      </c>
      <c r="W72" s="74" t="str">
        <f t="shared" si="159"/>
        <v>-</v>
      </c>
      <c r="X72" s="74" t="str">
        <f t="shared" si="160"/>
        <v>-</v>
      </c>
      <c r="Y72" s="74" t="str">
        <f t="shared" si="161"/>
        <v>-</v>
      </c>
      <c r="Z72" s="74" t="str">
        <f t="shared" si="162"/>
        <v>-</v>
      </c>
      <c r="AA72" s="74">
        <f t="shared" si="163"/>
        <v>-18.520511782078486</v>
      </c>
      <c r="AB72" s="74">
        <f t="shared" si="164"/>
        <v>-16.196322226175525</v>
      </c>
      <c r="AC72" s="74">
        <f t="shared" si="165"/>
        <v>-18.824049233469026</v>
      </c>
      <c r="AD72" s="74">
        <f t="shared" si="166"/>
        <v>-18.824049233469026</v>
      </c>
      <c r="AE72" s="74">
        <f t="shared" si="167"/>
        <v>2.8520577303543035</v>
      </c>
      <c r="AF72" s="74">
        <f t="shared" si="168"/>
        <v>-52.473469798019273</v>
      </c>
    </row>
    <row r="73" spans="1:32" s="71" customFormat="1" hidden="1" x14ac:dyDescent="0.25">
      <c r="A73" s="71" t="s">
        <v>300</v>
      </c>
      <c r="B73" s="72">
        <f>'Jadual 1_Buah-buahan'!B16</f>
        <v>0</v>
      </c>
      <c r="C73" s="73">
        <f>'Jadual 1_Buah-buahan'!C16</f>
        <v>2023</v>
      </c>
      <c r="D73" s="74" t="str">
        <f>'Jadual 1_Buah-buahan'!D16</f>
        <v>6,351.1r</v>
      </c>
      <c r="E73" s="74">
        <f>'Jadual 1_Buah-buahan'!E16</f>
        <v>9.7200000000000009E-2</v>
      </c>
      <c r="F73" s="74">
        <f>'Jadual 1_Buah-buahan'!F16</f>
        <v>6351.2</v>
      </c>
      <c r="G73" s="74">
        <f>'Jadual 1_Buah-buahan'!G16</f>
        <v>1056.9843999999998</v>
      </c>
      <c r="H73" s="74" t="str">
        <f>'Jadual 1_Buah-buahan'!H16</f>
        <v>-</v>
      </c>
      <c r="I73" s="74" t="str">
        <f>'Jadual 1_Buah-buahan'!I16</f>
        <v>-</v>
      </c>
      <c r="J73" s="74" t="str">
        <f>'Jadual 1_Buah-buahan'!J16</f>
        <v>-</v>
      </c>
      <c r="K73" s="74" t="str">
        <f>'Jadual 1_Buah-buahan'!K16</f>
        <v>-</v>
      </c>
      <c r="L73" s="74">
        <f>'Jadual 1_Buah-buahan'!L16</f>
        <v>5294.2</v>
      </c>
      <c r="M73" s="74">
        <f>'Jadual 1_Buah-buahan'!M16</f>
        <v>6351.2</v>
      </c>
      <c r="N73" s="74">
        <f>'Jadual 1_Buah-buahan'!N16</f>
        <v>0.15850389499967071</v>
      </c>
      <c r="O73" s="74">
        <f>'Jadual 1_Buah-buahan'!O16</f>
        <v>0.43425724657444031</v>
      </c>
      <c r="P73" s="74">
        <f>'Jadual 1_Buah-buahan'!P16</f>
        <v>119.96488168923598</v>
      </c>
      <c r="Q73" s="74">
        <f>'Jadual 1_Buah-buahan'!Q16</f>
        <v>1.8359314218416225E-3</v>
      </c>
      <c r="S73" s="74" t="str">
        <f t="shared" si="155"/>
        <v>-</v>
      </c>
      <c r="T73" s="74">
        <f t="shared" si="156"/>
        <v>-42.823529411764703</v>
      </c>
      <c r="U73" s="74">
        <f t="shared" si="157"/>
        <v>-4.0060346940618103</v>
      </c>
      <c r="V73" s="74">
        <f t="shared" si="158"/>
        <v>-4.3534223067761531</v>
      </c>
      <c r="W73" s="74" t="str">
        <f t="shared" si="159"/>
        <v>-</v>
      </c>
      <c r="X73" s="74" t="str">
        <f t="shared" si="160"/>
        <v>-</v>
      </c>
      <c r="Y73" s="74" t="str">
        <f t="shared" si="161"/>
        <v>-</v>
      </c>
      <c r="Z73" s="74" t="str">
        <f t="shared" si="162"/>
        <v>-</v>
      </c>
      <c r="AA73" s="74">
        <f t="shared" si="163"/>
        <v>-3.9366597868994262</v>
      </c>
      <c r="AB73" s="74">
        <f t="shared" si="164"/>
        <v>-4.0060346940618103</v>
      </c>
      <c r="AC73" s="74">
        <f t="shared" si="165"/>
        <v>-5.9584461822268509</v>
      </c>
      <c r="AD73" s="74">
        <f t="shared" si="166"/>
        <v>-5.9584461822268509</v>
      </c>
      <c r="AE73" s="74">
        <f t="shared" si="167"/>
        <v>-7.3035355498234367E-2</v>
      </c>
      <c r="AF73" s="74">
        <f t="shared" si="168"/>
        <v>-40.481744453238868</v>
      </c>
    </row>
    <row r="74" spans="1:32" s="71" customFormat="1" hidden="1" x14ac:dyDescent="0.25">
      <c r="A74" s="71" t="s">
        <v>300</v>
      </c>
      <c r="B74" s="72">
        <f>'Jadual 1_Buah-buahan'!B17</f>
        <v>0</v>
      </c>
      <c r="C74" s="73">
        <f>'Jadual 1_Buah-buahan'!C17</f>
        <v>2024</v>
      </c>
      <c r="D74" s="74">
        <f>'Jadual 1_Buah-buahan'!D17</f>
        <v>7388.522899999999</v>
      </c>
      <c r="E74" s="74">
        <f>'Jadual 1_Buah-buahan'!E17</f>
        <v>7.8E-2</v>
      </c>
      <c r="F74" s="74">
        <f>'Jadual 1_Buah-buahan'!F17</f>
        <v>7388.6008999999995</v>
      </c>
      <c r="G74" s="74">
        <f>'Jadual 1_Buah-buahan'!G17</f>
        <v>1433.9337399999999</v>
      </c>
      <c r="H74" s="74" t="str">
        <f>'Jadual 1_Buah-buahan'!H17</f>
        <v>-</v>
      </c>
      <c r="I74" s="74" t="str">
        <f>'Jadual 1_Buah-buahan'!I17</f>
        <v>-</v>
      </c>
      <c r="J74" s="74" t="str">
        <f>'Jadual 1_Buah-buahan'!J17</f>
        <v>-</v>
      </c>
      <c r="K74" s="74" t="str">
        <f>'Jadual 1_Buah-buahan'!K17</f>
        <v>-</v>
      </c>
      <c r="L74" s="74">
        <f>'Jadual 1_Buah-buahan'!L17</f>
        <v>5954.6671599999991</v>
      </c>
      <c r="M74" s="74">
        <f>'Jadual 1_Buah-buahan'!M17</f>
        <v>7388.6008999999995</v>
      </c>
      <c r="N74" s="74">
        <f>'Jadual 1_Buah-buahan'!N17</f>
        <v>0.174869307913462</v>
      </c>
      <c r="O74" s="74">
        <f>'Jadual 1_Buah-buahan'!O17</f>
        <v>0.4790939942834575</v>
      </c>
      <c r="P74" s="74">
        <f>'Jadual 1_Buah-buahan'!P17</f>
        <v>124.0811532327446</v>
      </c>
      <c r="Q74" s="74">
        <f>'Jadual 1_Buah-buahan'!Q17</f>
        <v>1.3098968910295905E-3</v>
      </c>
      <c r="S74" s="74" t="str">
        <f t="shared" si="155"/>
        <v>-</v>
      </c>
      <c r="T74" s="74">
        <f t="shared" si="156"/>
        <v>-19.753086419753103</v>
      </c>
      <c r="U74" s="74">
        <f t="shared" si="157"/>
        <v>16.333935319309731</v>
      </c>
      <c r="V74" s="74">
        <f t="shared" si="158"/>
        <v>35.662715551904114</v>
      </c>
      <c r="W74" s="74" t="str">
        <f t="shared" si="159"/>
        <v>-</v>
      </c>
      <c r="X74" s="74" t="str">
        <f t="shared" si="160"/>
        <v>-</v>
      </c>
      <c r="Y74" s="74" t="str">
        <f t="shared" si="161"/>
        <v>-</v>
      </c>
      <c r="Z74" s="74" t="str">
        <f t="shared" si="162"/>
        <v>-</v>
      </c>
      <c r="AA74" s="74">
        <f t="shared" si="163"/>
        <v>12.47529673982848</v>
      </c>
      <c r="AB74" s="74">
        <f t="shared" si="164"/>
        <v>16.333935319309731</v>
      </c>
      <c r="AC74" s="74">
        <f t="shared" si="165"/>
        <v>10.324927922954387</v>
      </c>
      <c r="AD74" s="74">
        <f t="shared" si="166"/>
        <v>10.324927922954359</v>
      </c>
      <c r="AE74" s="74">
        <f t="shared" si="167"/>
        <v>3.4312304447326767</v>
      </c>
      <c r="AF74" s="74">
        <f t="shared" si="168"/>
        <v>-28.652188450719308</v>
      </c>
    </row>
    <row r="75" spans="1:32" hidden="1" x14ac:dyDescent="0.25">
      <c r="A75" t="s">
        <v>300</v>
      </c>
      <c r="B75" s="62" t="str">
        <f>'Jadual 1_Buah-buahan'!B74</f>
        <v>Kelapa</v>
      </c>
      <c r="C75" s="66">
        <f>'Jadual 1_Buah-buahan'!C74</f>
        <v>2020</v>
      </c>
      <c r="D75" s="67">
        <f>'Jadual 1_Buah-buahan'!D74</f>
        <v>560984.31911999988</v>
      </c>
      <c r="E75" s="67">
        <f>'Jadual 1_Buah-buahan'!E74</f>
        <v>286031.19037999999</v>
      </c>
      <c r="F75" s="67">
        <f>'Jadual 1_Buah-buahan'!F74</f>
        <v>847015.50949999993</v>
      </c>
      <c r="G75" s="67">
        <f>'Jadual 1_Buah-buahan'!G74</f>
        <v>4659.2446</v>
      </c>
      <c r="H75" s="67">
        <f>'Jadual 1_Buah-buahan'!H74</f>
        <v>280.49215955999995</v>
      </c>
      <c r="I75" s="67" t="str">
        <f>'Jadual 1_Buah-buahan'!I74</f>
        <v>-</v>
      </c>
      <c r="J75" s="67">
        <f>'Jadual 1_Buah-buahan'!J74</f>
        <v>21058.906622499999</v>
      </c>
      <c r="K75" s="67">
        <f>'Jadual 1_Buah-buahan'!K74</f>
        <v>30308.86356482534</v>
      </c>
      <c r="L75" s="67">
        <f>'Jadual 1_Buah-buahan'!L74</f>
        <v>790708.00255311455</v>
      </c>
      <c r="M75" s="67">
        <f>'Jadual 1_Buah-buahan'!M74</f>
        <v>847015.50949999993</v>
      </c>
      <c r="N75" s="67">
        <f>'Jadual 1_Buah-buahan'!N74</f>
        <v>24.368928422216907</v>
      </c>
      <c r="O75" s="67">
        <f>'Jadual 1_Buah-buahan'!O74</f>
        <v>66.764187458128518</v>
      </c>
      <c r="P75" s="67">
        <f>'Jadual 1_Buah-buahan'!P74</f>
        <v>66.597037678184407</v>
      </c>
      <c r="Q75" s="67">
        <f>'Jadual 1_Buah-buahan'!Q74</f>
        <v>33.956082752462947</v>
      </c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</row>
    <row r="76" spans="1:32" hidden="1" x14ac:dyDescent="0.25">
      <c r="A76" t="s">
        <v>300</v>
      </c>
      <c r="B76" s="62" t="str">
        <f>'Jadual 1_Buah-buahan'!B75</f>
        <v>Coconut</v>
      </c>
      <c r="C76" s="66">
        <f>'Jadual 1_Buah-buahan'!C75</f>
        <v>2021</v>
      </c>
      <c r="D76" s="67">
        <f>'Jadual 1_Buah-buahan'!D75</f>
        <v>557353.68302999996</v>
      </c>
      <c r="E76" s="67">
        <f>'Jadual 1_Buah-buahan'!E75</f>
        <v>254455.24468999999</v>
      </c>
      <c r="F76" s="67">
        <f>'Jadual 1_Buah-buahan'!F75</f>
        <v>811808.92771999992</v>
      </c>
      <c r="G76" s="67">
        <f>'Jadual 1_Buah-buahan'!G75</f>
        <v>11025.374</v>
      </c>
      <c r="H76" s="67">
        <f>'Jadual 1_Buah-buahan'!H75</f>
        <v>278.67684151499998</v>
      </c>
      <c r="I76" s="67" t="str">
        <f>'Jadual 1_Buah-buahan'!I75</f>
        <v>-</v>
      </c>
      <c r="J76" s="67">
        <f>'Jadual 1_Buah-buahan'!J75</f>
        <v>20019.588843000001</v>
      </c>
      <c r="K76" s="67">
        <f>'Jadual 1_Buah-buahan'!K75</f>
        <v>28813.033731679752</v>
      </c>
      <c r="L76" s="67">
        <f>'Jadual 1_Buah-buahan'!L75</f>
        <v>751672.25430380518</v>
      </c>
      <c r="M76" s="67">
        <f>'Jadual 1_Buah-buahan'!M75</f>
        <v>811808.92771999992</v>
      </c>
      <c r="N76" s="67">
        <f>'Jadual 1_Buah-buahan'!N75</f>
        <v>23.074213711199736</v>
      </c>
      <c r="O76" s="67">
        <f>'Jadual 1_Buah-buahan'!O75</f>
        <v>63.21702386630065</v>
      </c>
      <c r="P76" s="67">
        <f>'Jadual 1_Buah-buahan'!P75</f>
        <v>69.601040186307685</v>
      </c>
      <c r="Q76" s="67">
        <f>'Jadual 1_Buah-buahan'!Q75</f>
        <v>31.775783044986483</v>
      </c>
      <c r="S76" s="67">
        <f t="shared" ref="S76:S79" si="169">IFERROR(D76/D75*100-100,"-")</f>
        <v>-0.64719029859786303</v>
      </c>
      <c r="T76" s="67">
        <f t="shared" ref="T76:T79" si="170">IFERROR(E76/E75*100-100,"-")</f>
        <v>-11.039336531114145</v>
      </c>
      <c r="U76" s="67">
        <f t="shared" ref="U76:U79" si="171">IFERROR(F76/F75*100-100,"-")</f>
        <v>-4.1565451145968666</v>
      </c>
      <c r="V76" s="67">
        <f t="shared" ref="V76:V79" si="172">IFERROR(G76/G75*100-100,"-")</f>
        <v>136.63436772561801</v>
      </c>
      <c r="W76" s="67">
        <f t="shared" ref="W76:W79" si="173">IFERROR(H76/H75*100-100,"-")</f>
        <v>-0.64719029859786303</v>
      </c>
      <c r="X76" s="67" t="str">
        <f t="shared" ref="X76:X79" si="174">IFERROR(I76/I75*100-100,"-")</f>
        <v>-</v>
      </c>
      <c r="Y76" s="67">
        <f t="shared" ref="Y76:Y79" si="175">IFERROR(J76/J75*100-100,"-")</f>
        <v>-4.9352884180110124</v>
      </c>
      <c r="Z76" s="67">
        <f t="shared" ref="Z76:Z79" si="176">IFERROR(K76/K75*100-100,"-")</f>
        <v>-4.9352884180110124</v>
      </c>
      <c r="AA76" s="67">
        <f t="shared" ref="AA76:AA79" si="177">IFERROR(L76/L75*100-100,"-")</f>
        <v>-4.9368095584295304</v>
      </c>
      <c r="AB76" s="67">
        <f t="shared" ref="AB76:AB79" si="178">IFERROR(M76/M75*100-100,"-")</f>
        <v>-4.1565451145968666</v>
      </c>
      <c r="AC76" s="67">
        <f t="shared" ref="AC76:AC79" si="179">IFERROR(N76/N75*100-100,"-")</f>
        <v>-5.3129735070204873</v>
      </c>
      <c r="AD76" s="67">
        <f t="shared" ref="AD76:AD79" si="180">IFERROR(O76/O75*100-100,"-")</f>
        <v>-5.3129735070204873</v>
      </c>
      <c r="AE76" s="67">
        <f t="shared" ref="AE76:AE79" si="181">IFERROR(P76/P75*100-100,"-")</f>
        <v>4.5107149099325738</v>
      </c>
      <c r="AF76" s="67">
        <f t="shared" ref="AF76:AF79" si="182">IFERROR(Q76/Q75*100-100,"-")</f>
        <v>-6.4209400223537898</v>
      </c>
    </row>
    <row r="77" spans="1:32" hidden="1" x14ac:dyDescent="0.25">
      <c r="A77" t="s">
        <v>300</v>
      </c>
      <c r="B77" s="62">
        <f>'Jadual 1_Buah-buahan'!B76</f>
        <v>0</v>
      </c>
      <c r="C77" s="66">
        <f>'Jadual 1_Buah-buahan'!C76</f>
        <v>2022</v>
      </c>
      <c r="D77" s="67">
        <f>'Jadual 1_Buah-buahan'!D76</f>
        <v>604428.40329000005</v>
      </c>
      <c r="E77" s="67">
        <f>'Jadual 1_Buah-buahan'!E76</f>
        <v>252091.386</v>
      </c>
      <c r="F77" s="67">
        <f>'Jadual 1_Buah-buahan'!F76</f>
        <v>856519.78928999975</v>
      </c>
      <c r="G77" s="67">
        <f>'Jadual 1_Buah-buahan'!G76</f>
        <v>12580.722</v>
      </c>
      <c r="H77" s="67">
        <f>'Jadual 1_Buah-buahan'!H76</f>
        <v>302.21420164499995</v>
      </c>
      <c r="I77" s="67" t="str">
        <f>'Jadual 1_Buah-buahan'!I76</f>
        <v>-</v>
      </c>
      <c r="J77" s="67">
        <f>'Jadual 1_Buah-buahan'!J76</f>
        <v>21098.476682249995</v>
      </c>
      <c r="K77" s="67">
        <f>'Jadual 1_Buah-buahan'!K76</f>
        <v>30365.814458037112</v>
      </c>
      <c r="L77" s="67">
        <f>'Jadual 1_Buah-buahan'!L76</f>
        <v>792172.56194806763</v>
      </c>
      <c r="M77" s="67">
        <f>'Jadual 1_Buah-buahan'!M76</f>
        <v>856519.78928999975</v>
      </c>
      <c r="N77" s="67">
        <f>'Jadual 1_Buah-buahan'!N76</f>
        <v>24.226868287394915</v>
      </c>
      <c r="O77" s="67">
        <f>'Jadual 1_Buah-buahan'!O76</f>
        <v>66.37498160930113</v>
      </c>
      <c r="P77" s="67">
        <f>'Jadual 1_Buah-buahan'!P76</f>
        <v>71.619910336761578</v>
      </c>
      <c r="Q77" s="67">
        <f>'Jadual 1_Buah-buahan'!Q76</f>
        <v>29.870804157638876</v>
      </c>
      <c r="S77" s="67">
        <f t="shared" si="169"/>
        <v>8.4461127096322315</v>
      </c>
      <c r="T77" s="67">
        <f t="shared" si="170"/>
        <v>-0.92898800057348296</v>
      </c>
      <c r="U77" s="67">
        <f t="shared" si="171"/>
        <v>5.5075597278256367</v>
      </c>
      <c r="V77" s="67">
        <f t="shared" si="172"/>
        <v>14.106986302686877</v>
      </c>
      <c r="W77" s="67">
        <f t="shared" si="173"/>
        <v>8.4461127096321746</v>
      </c>
      <c r="X77" s="67" t="str">
        <f t="shared" si="174"/>
        <v>-</v>
      </c>
      <c r="Y77" s="67">
        <f t="shared" si="175"/>
        <v>5.3891608249848417</v>
      </c>
      <c r="Z77" s="67">
        <f t="shared" si="176"/>
        <v>5.3891608249848559</v>
      </c>
      <c r="AA77" s="67">
        <f t="shared" si="177"/>
        <v>5.3880274830382859</v>
      </c>
      <c r="AB77" s="67">
        <f t="shared" si="178"/>
        <v>5.5075597278256367</v>
      </c>
      <c r="AC77" s="67">
        <f t="shared" si="179"/>
        <v>4.9954229887179338</v>
      </c>
      <c r="AD77" s="67">
        <f t="shared" si="180"/>
        <v>4.9954229887179338</v>
      </c>
      <c r="AE77" s="67">
        <f t="shared" si="181"/>
        <v>2.9006321529819132</v>
      </c>
      <c r="AF77" s="67">
        <f t="shared" si="182"/>
        <v>-5.9950651244396909</v>
      </c>
    </row>
    <row r="78" spans="1:32" hidden="1" x14ac:dyDescent="0.25">
      <c r="A78" t="s">
        <v>300</v>
      </c>
      <c r="B78" s="62">
        <f>'Jadual 1_Buah-buahan'!B77</f>
        <v>0</v>
      </c>
      <c r="C78" s="66">
        <f>'Jadual 1_Buah-buahan'!C77</f>
        <v>2023</v>
      </c>
      <c r="D78" s="67" t="str">
        <f>'Jadual 1_Buah-buahan'!D77</f>
        <v>626,557.3r</v>
      </c>
      <c r="E78" s="67">
        <f>'Jadual 1_Buah-buahan'!E77</f>
        <v>271733.24099999998</v>
      </c>
      <c r="F78" s="67">
        <f>'Jadual 1_Buah-buahan'!F77</f>
        <v>898290.54956249986</v>
      </c>
      <c r="G78" s="67">
        <f>'Jadual 1_Buah-buahan'!G77</f>
        <v>8497.5805500000006</v>
      </c>
      <c r="H78" s="67">
        <f>'Jadual 1_Buah-buahan'!H77</f>
        <v>313.27865428125</v>
      </c>
      <c r="I78" s="67" t="str">
        <f>'Jadual 1_Buah-buahan'!I77</f>
        <v>-</v>
      </c>
      <c r="J78" s="67">
        <f>'Jadual 1_Buah-buahan'!J77</f>
        <v>22244.824225312499</v>
      </c>
      <c r="K78" s="67">
        <f>'Jadual 1_Buah-buahan'!K77</f>
        <v>32015.686025606152</v>
      </c>
      <c r="L78" s="67">
        <f>'Jadual 1_Buah-buahan'!L77</f>
        <v>835219.18010730005</v>
      </c>
      <c r="M78" s="67">
        <f>'Jadual 1_Buah-buahan'!M77</f>
        <v>898290.54956249986</v>
      </c>
      <c r="N78" s="67">
        <f>'Jadual 1_Buah-buahan'!N77</f>
        <v>25.005214692241136</v>
      </c>
      <c r="O78" s="67">
        <f>'Jadual 1_Buah-buahan'!O77</f>
        <v>68.507437512989412</v>
      </c>
      <c r="P78" s="67">
        <f>'Jadual 1_Buah-buahan'!P77</f>
        <v>70.416077715005869</v>
      </c>
      <c r="Q78" s="67">
        <f>'Jadual 1_Buah-buahan'!Q77</f>
        <v>30.538928769191326</v>
      </c>
      <c r="S78" s="67" t="str">
        <f t="shared" si="169"/>
        <v>-</v>
      </c>
      <c r="T78" s="67">
        <f t="shared" si="170"/>
        <v>7.7915613506920778</v>
      </c>
      <c r="U78" s="67">
        <f t="shared" si="171"/>
        <v>4.8768003722512248</v>
      </c>
      <c r="V78" s="67">
        <f t="shared" si="172"/>
        <v>-32.455541502308051</v>
      </c>
      <c r="W78" s="67">
        <f t="shared" si="173"/>
        <v>3.6611292838074689</v>
      </c>
      <c r="X78" s="67" t="str">
        <f t="shared" si="174"/>
        <v>-</v>
      </c>
      <c r="Y78" s="67">
        <f t="shared" si="175"/>
        <v>5.4333190036744128</v>
      </c>
      <c r="Z78" s="67">
        <f t="shared" si="176"/>
        <v>5.4333190036744128</v>
      </c>
      <c r="AA78" s="67">
        <f t="shared" si="177"/>
        <v>5.4339950948786253</v>
      </c>
      <c r="AB78" s="67">
        <f t="shared" si="178"/>
        <v>4.8768003722512248</v>
      </c>
      <c r="AC78" s="67">
        <f t="shared" si="179"/>
        <v>3.212740481406712</v>
      </c>
      <c r="AD78" s="67">
        <f t="shared" si="180"/>
        <v>3.212740481406712</v>
      </c>
      <c r="AE78" s="67">
        <f t="shared" si="181"/>
        <v>-1.6808630674001108</v>
      </c>
      <c r="AF78" s="67">
        <f t="shared" si="182"/>
        <v>2.236714512359697</v>
      </c>
    </row>
    <row r="79" spans="1:32" hidden="1" x14ac:dyDescent="0.25">
      <c r="A79" t="s">
        <v>300</v>
      </c>
      <c r="B79" s="62">
        <f>'Jadual 1_Buah-buahan'!B78</f>
        <v>0</v>
      </c>
      <c r="C79" s="66">
        <f>'Jadual 1_Buah-buahan'!C78</f>
        <v>2024</v>
      </c>
      <c r="D79" s="67">
        <f>'Jadual 1_Buah-buahan'!D78</f>
        <v>673553.37376999983</v>
      </c>
      <c r="E79" s="67">
        <f>'Jadual 1_Buah-buahan'!E78</f>
        <v>305385.10139999999</v>
      </c>
      <c r="F79" s="67">
        <f>'Jadual 1_Buah-buahan'!F78</f>
        <v>978938.47516999976</v>
      </c>
      <c r="G79" s="67">
        <f>'Jadual 1_Buah-buahan'!G78</f>
        <v>8217.121459</v>
      </c>
      <c r="H79" s="67">
        <f>'Jadual 1_Buah-buahan'!H78</f>
        <v>336.77668688499995</v>
      </c>
      <c r="I79" s="67" t="str">
        <f>'Jadual 1_Buah-buahan'!I78</f>
        <v>-</v>
      </c>
      <c r="J79" s="67">
        <f>'Jadual 1_Buah-buahan'!J78</f>
        <v>24268.033842774992</v>
      </c>
      <c r="K79" s="67">
        <f>'Jadual 1_Buah-buahan'!K78</f>
        <v>34927.574347158217</v>
      </c>
      <c r="L79" s="67">
        <f>'Jadual 1_Buah-buahan'!L78</f>
        <v>911188.96883418143</v>
      </c>
      <c r="M79" s="67">
        <f>'Jadual 1_Buah-buahan'!M78</f>
        <v>978938.47516999976</v>
      </c>
      <c r="N79" s="67">
        <f>'Jadual 1_Buah-buahan'!N78</f>
        <v>26.753329345169139</v>
      </c>
      <c r="O79" s="67">
        <f>'Jadual 1_Buah-buahan'!O78</f>
        <v>73.310999074725572</v>
      </c>
      <c r="P79" s="67">
        <f>'Jadual 1_Buah-buahan'!P78</f>
        <v>69.38689163425245</v>
      </c>
      <c r="Q79" s="67">
        <f>'Jadual 1_Buah-buahan'!Q78</f>
        <v>31.45960478076784</v>
      </c>
      <c r="S79" s="67" t="str">
        <f t="shared" si="169"/>
        <v>-</v>
      </c>
      <c r="T79" s="67">
        <f t="shared" si="170"/>
        <v>12.384153030434717</v>
      </c>
      <c r="U79" s="67">
        <f t="shared" si="171"/>
        <v>8.9779332140116992</v>
      </c>
      <c r="V79" s="67">
        <f t="shared" si="172"/>
        <v>-3.300458163941741</v>
      </c>
      <c r="W79" s="67">
        <f t="shared" si="173"/>
        <v>7.5006810335230369</v>
      </c>
      <c r="X79" s="67" t="str">
        <f t="shared" si="174"/>
        <v>-</v>
      </c>
      <c r="Y79" s="67">
        <f t="shared" si="175"/>
        <v>9.0951926478262379</v>
      </c>
      <c r="Z79" s="67">
        <f t="shared" si="176"/>
        <v>9.0951926478262521</v>
      </c>
      <c r="AA79" s="67">
        <f t="shared" si="177"/>
        <v>9.0957907261087598</v>
      </c>
      <c r="AB79" s="67">
        <f t="shared" si="178"/>
        <v>8.9779332140116992</v>
      </c>
      <c r="AC79" s="67">
        <f t="shared" si="179"/>
        <v>6.991000375095453</v>
      </c>
      <c r="AD79" s="67">
        <f t="shared" si="180"/>
        <v>7.0117373180472242</v>
      </c>
      <c r="AE79" s="67">
        <f t="shared" si="181"/>
        <v>-1.4615782562028414</v>
      </c>
      <c r="AF79" s="67">
        <f t="shared" si="182"/>
        <v>3.0147619732664737</v>
      </c>
    </row>
    <row r="80" spans="1:32" s="71" customFormat="1" hidden="1" x14ac:dyDescent="0.25">
      <c r="A80" s="71" t="s">
        <v>300</v>
      </c>
      <c r="B80" s="72" t="e">
        <f>#REF!</f>
        <v>#REF!</v>
      </c>
      <c r="C80" s="73" t="e">
        <f>#REF!</f>
        <v>#REF!</v>
      </c>
      <c r="D80" s="74" t="e">
        <f>#REF!</f>
        <v>#REF!</v>
      </c>
      <c r="E80" s="74" t="e">
        <f>#REF!</f>
        <v>#REF!</v>
      </c>
      <c r="F80" s="74" t="e">
        <f>#REF!</f>
        <v>#REF!</v>
      </c>
      <c r="G80" s="74" t="e">
        <f>#REF!</f>
        <v>#REF!</v>
      </c>
      <c r="H80" s="74" t="e">
        <f>#REF!</f>
        <v>#REF!</v>
      </c>
      <c r="I80" s="74" t="e">
        <f>#REF!</f>
        <v>#REF!</v>
      </c>
      <c r="J80" s="74" t="e">
        <f>#REF!</f>
        <v>#REF!</v>
      </c>
      <c r="K80" s="74" t="e">
        <f>#REF!</f>
        <v>#REF!</v>
      </c>
      <c r="L80" s="74" t="e">
        <f>#REF!</f>
        <v>#REF!</v>
      </c>
      <c r="M80" s="74" t="e">
        <f>#REF!</f>
        <v>#REF!</v>
      </c>
      <c r="N80" s="74" t="e">
        <f>#REF!</f>
        <v>#REF!</v>
      </c>
      <c r="O80" s="74" t="e">
        <f>#REF!</f>
        <v>#REF!</v>
      </c>
      <c r="P80" s="74" t="e">
        <f>#REF!</f>
        <v>#REF!</v>
      </c>
      <c r="Q80" s="74" t="e">
        <f>#REF!</f>
        <v>#REF!</v>
      </c>
    </row>
    <row r="81" spans="1:32" s="71" customFormat="1" hidden="1" x14ac:dyDescent="0.25">
      <c r="A81" s="71" t="s">
        <v>300</v>
      </c>
      <c r="B81" s="72" t="e">
        <f>#REF!</f>
        <v>#REF!</v>
      </c>
      <c r="C81" s="73" t="e">
        <f>#REF!</f>
        <v>#REF!</v>
      </c>
      <c r="D81" s="74" t="e">
        <f>#REF!</f>
        <v>#REF!</v>
      </c>
      <c r="E81" s="74" t="e">
        <f>#REF!</f>
        <v>#REF!</v>
      </c>
      <c r="F81" s="74" t="e">
        <f>#REF!</f>
        <v>#REF!</v>
      </c>
      <c r="G81" s="74" t="e">
        <f>#REF!</f>
        <v>#REF!</v>
      </c>
      <c r="H81" s="74" t="e">
        <f>#REF!</f>
        <v>#REF!</v>
      </c>
      <c r="I81" s="74" t="e">
        <f>#REF!</f>
        <v>#REF!</v>
      </c>
      <c r="J81" s="74" t="e">
        <f>#REF!</f>
        <v>#REF!</v>
      </c>
      <c r="K81" s="74" t="e">
        <f>#REF!</f>
        <v>#REF!</v>
      </c>
      <c r="L81" s="74" t="e">
        <f>#REF!</f>
        <v>#REF!</v>
      </c>
      <c r="M81" s="74" t="e">
        <f>#REF!</f>
        <v>#REF!</v>
      </c>
      <c r="N81" s="74" t="e">
        <f>#REF!</f>
        <v>#REF!</v>
      </c>
      <c r="O81" s="74" t="e">
        <f>#REF!</f>
        <v>#REF!</v>
      </c>
      <c r="P81" s="74" t="e">
        <f>#REF!</f>
        <v>#REF!</v>
      </c>
      <c r="Q81" s="74" t="e">
        <f>#REF!</f>
        <v>#REF!</v>
      </c>
      <c r="S81" s="74" t="str">
        <f t="shared" ref="S81:S84" si="183">IFERROR(D81/D80*100-100,"-")</f>
        <v>-</v>
      </c>
      <c r="T81" s="74" t="str">
        <f t="shared" ref="T81:T84" si="184">IFERROR(E81/E80*100-100,"-")</f>
        <v>-</v>
      </c>
      <c r="U81" s="74" t="str">
        <f t="shared" ref="U81:U84" si="185">IFERROR(F81/F80*100-100,"-")</f>
        <v>-</v>
      </c>
      <c r="V81" s="74" t="str">
        <f t="shared" ref="V81:V84" si="186">IFERROR(G81/G80*100-100,"-")</f>
        <v>-</v>
      </c>
      <c r="W81" s="74" t="str">
        <f t="shared" ref="W81:W84" si="187">IFERROR(H81/H80*100-100,"-")</f>
        <v>-</v>
      </c>
      <c r="X81" s="74" t="str">
        <f t="shared" ref="X81:X84" si="188">IFERROR(I81/I80*100-100,"-")</f>
        <v>-</v>
      </c>
      <c r="Y81" s="74" t="str">
        <f t="shared" ref="Y81:Y84" si="189">IFERROR(J81/J80*100-100,"-")</f>
        <v>-</v>
      </c>
      <c r="Z81" s="74" t="str">
        <f t="shared" ref="Z81:Z84" si="190">IFERROR(K81/K80*100-100,"-")</f>
        <v>-</v>
      </c>
      <c r="AA81" s="74" t="str">
        <f t="shared" ref="AA81:AA84" si="191">IFERROR(L81/L80*100-100,"-")</f>
        <v>-</v>
      </c>
      <c r="AB81" s="74" t="str">
        <f t="shared" ref="AB81:AB84" si="192">IFERROR(M81/M80*100-100,"-")</f>
        <v>-</v>
      </c>
      <c r="AC81" s="74" t="str">
        <f t="shared" ref="AC81:AC84" si="193">IFERROR(N81/N80*100-100,"-")</f>
        <v>-</v>
      </c>
      <c r="AD81" s="74" t="str">
        <f t="shared" ref="AD81:AD84" si="194">IFERROR(O81/O80*100-100,"-")</f>
        <v>-</v>
      </c>
      <c r="AE81" s="74" t="str">
        <f t="shared" ref="AE81:AE84" si="195">IFERROR(P81/P80*100-100,"-")</f>
        <v>-</v>
      </c>
      <c r="AF81" s="74" t="str">
        <f t="shared" ref="AF81:AF84" si="196">IFERROR(Q81/Q80*100-100,"-")</f>
        <v>-</v>
      </c>
    </row>
    <row r="82" spans="1:32" s="71" customFormat="1" hidden="1" x14ac:dyDescent="0.25">
      <c r="A82" s="71" t="s">
        <v>300</v>
      </c>
      <c r="B82" s="72" t="e">
        <f>#REF!</f>
        <v>#REF!</v>
      </c>
      <c r="C82" s="73" t="e">
        <f>#REF!</f>
        <v>#REF!</v>
      </c>
      <c r="D82" s="74" t="e">
        <f>#REF!</f>
        <v>#REF!</v>
      </c>
      <c r="E82" s="74" t="e">
        <f>#REF!</f>
        <v>#REF!</v>
      </c>
      <c r="F82" s="74" t="e">
        <f>#REF!</f>
        <v>#REF!</v>
      </c>
      <c r="G82" s="74" t="e">
        <f>#REF!</f>
        <v>#REF!</v>
      </c>
      <c r="H82" s="74" t="e">
        <f>#REF!</f>
        <v>#REF!</v>
      </c>
      <c r="I82" s="74" t="e">
        <f>#REF!</f>
        <v>#REF!</v>
      </c>
      <c r="J82" s="74" t="e">
        <f>#REF!</f>
        <v>#REF!</v>
      </c>
      <c r="K82" s="74" t="e">
        <f>#REF!</f>
        <v>#REF!</v>
      </c>
      <c r="L82" s="74" t="e">
        <f>#REF!</f>
        <v>#REF!</v>
      </c>
      <c r="M82" s="74" t="e">
        <f>#REF!</f>
        <v>#REF!</v>
      </c>
      <c r="N82" s="74" t="e">
        <f>#REF!</f>
        <v>#REF!</v>
      </c>
      <c r="O82" s="74" t="e">
        <f>#REF!</f>
        <v>#REF!</v>
      </c>
      <c r="P82" s="74" t="e">
        <f>#REF!</f>
        <v>#REF!</v>
      </c>
      <c r="Q82" s="74" t="e">
        <f>#REF!</f>
        <v>#REF!</v>
      </c>
      <c r="S82" s="74" t="str">
        <f t="shared" si="183"/>
        <v>-</v>
      </c>
      <c r="T82" s="74" t="str">
        <f t="shared" si="184"/>
        <v>-</v>
      </c>
      <c r="U82" s="74" t="str">
        <f t="shared" si="185"/>
        <v>-</v>
      </c>
      <c r="V82" s="74" t="str">
        <f t="shared" si="186"/>
        <v>-</v>
      </c>
      <c r="W82" s="74" t="str">
        <f t="shared" si="187"/>
        <v>-</v>
      </c>
      <c r="X82" s="74" t="str">
        <f t="shared" si="188"/>
        <v>-</v>
      </c>
      <c r="Y82" s="74" t="str">
        <f t="shared" si="189"/>
        <v>-</v>
      </c>
      <c r="Z82" s="74" t="str">
        <f t="shared" si="190"/>
        <v>-</v>
      </c>
      <c r="AA82" s="74" t="str">
        <f t="shared" si="191"/>
        <v>-</v>
      </c>
      <c r="AB82" s="74" t="str">
        <f t="shared" si="192"/>
        <v>-</v>
      </c>
      <c r="AC82" s="74" t="str">
        <f t="shared" si="193"/>
        <v>-</v>
      </c>
      <c r="AD82" s="74" t="str">
        <f t="shared" si="194"/>
        <v>-</v>
      </c>
      <c r="AE82" s="74" t="str">
        <f t="shared" si="195"/>
        <v>-</v>
      </c>
      <c r="AF82" s="74" t="str">
        <f t="shared" si="196"/>
        <v>-</v>
      </c>
    </row>
    <row r="83" spans="1:32" s="71" customFormat="1" hidden="1" x14ac:dyDescent="0.25">
      <c r="A83" s="71" t="s">
        <v>300</v>
      </c>
      <c r="B83" s="72" t="e">
        <f>#REF!</f>
        <v>#REF!</v>
      </c>
      <c r="C83" s="73" t="e">
        <f>#REF!</f>
        <v>#REF!</v>
      </c>
      <c r="D83" s="74" t="e">
        <f>#REF!</f>
        <v>#REF!</v>
      </c>
      <c r="E83" s="74" t="e">
        <f>#REF!</f>
        <v>#REF!</v>
      </c>
      <c r="F83" s="74" t="e">
        <f>#REF!</f>
        <v>#REF!</v>
      </c>
      <c r="G83" s="74" t="e">
        <f>#REF!</f>
        <v>#REF!</v>
      </c>
      <c r="H83" s="74" t="e">
        <f>#REF!</f>
        <v>#REF!</v>
      </c>
      <c r="I83" s="74" t="e">
        <f>#REF!</f>
        <v>#REF!</v>
      </c>
      <c r="J83" s="74" t="e">
        <f>#REF!</f>
        <v>#REF!</v>
      </c>
      <c r="K83" s="74" t="e">
        <f>#REF!</f>
        <v>#REF!</v>
      </c>
      <c r="L83" s="74" t="e">
        <f>#REF!</f>
        <v>#REF!</v>
      </c>
      <c r="M83" s="74" t="e">
        <f>#REF!</f>
        <v>#REF!</v>
      </c>
      <c r="N83" s="74" t="e">
        <f>#REF!</f>
        <v>#REF!</v>
      </c>
      <c r="O83" s="74" t="e">
        <f>#REF!</f>
        <v>#REF!</v>
      </c>
      <c r="P83" s="74" t="e">
        <f>#REF!</f>
        <v>#REF!</v>
      </c>
      <c r="Q83" s="74" t="e">
        <f>#REF!</f>
        <v>#REF!</v>
      </c>
      <c r="S83" s="74" t="str">
        <f t="shared" si="183"/>
        <v>-</v>
      </c>
      <c r="T83" s="74" t="str">
        <f t="shared" si="184"/>
        <v>-</v>
      </c>
      <c r="U83" s="74" t="str">
        <f t="shared" si="185"/>
        <v>-</v>
      </c>
      <c r="V83" s="74" t="str">
        <f t="shared" si="186"/>
        <v>-</v>
      </c>
      <c r="W83" s="74" t="str">
        <f t="shared" si="187"/>
        <v>-</v>
      </c>
      <c r="X83" s="74" t="str">
        <f t="shared" si="188"/>
        <v>-</v>
      </c>
      <c r="Y83" s="74" t="str">
        <f t="shared" si="189"/>
        <v>-</v>
      </c>
      <c r="Z83" s="74" t="str">
        <f t="shared" si="190"/>
        <v>-</v>
      </c>
      <c r="AA83" s="74" t="str">
        <f t="shared" si="191"/>
        <v>-</v>
      </c>
      <c r="AB83" s="74" t="str">
        <f t="shared" si="192"/>
        <v>-</v>
      </c>
      <c r="AC83" s="74" t="str">
        <f t="shared" si="193"/>
        <v>-</v>
      </c>
      <c r="AD83" s="74" t="str">
        <f t="shared" si="194"/>
        <v>-</v>
      </c>
      <c r="AE83" s="74" t="str">
        <f t="shared" si="195"/>
        <v>-</v>
      </c>
      <c r="AF83" s="74" t="str">
        <f t="shared" si="196"/>
        <v>-</v>
      </c>
    </row>
    <row r="84" spans="1:32" s="71" customFormat="1" hidden="1" x14ac:dyDescent="0.25">
      <c r="A84" s="71" t="s">
        <v>300</v>
      </c>
      <c r="B84" s="72" t="e">
        <f>#REF!</f>
        <v>#REF!</v>
      </c>
      <c r="C84" s="73" t="e">
        <f>#REF!</f>
        <v>#REF!</v>
      </c>
      <c r="D84" s="74" t="e">
        <f>#REF!</f>
        <v>#REF!</v>
      </c>
      <c r="E84" s="74" t="e">
        <f>#REF!</f>
        <v>#REF!</v>
      </c>
      <c r="F84" s="74" t="e">
        <f>#REF!</f>
        <v>#REF!</v>
      </c>
      <c r="G84" s="74" t="e">
        <f>#REF!</f>
        <v>#REF!</v>
      </c>
      <c r="H84" s="74" t="e">
        <f>#REF!</f>
        <v>#REF!</v>
      </c>
      <c r="I84" s="74" t="e">
        <f>#REF!</f>
        <v>#REF!</v>
      </c>
      <c r="J84" s="74" t="e">
        <f>#REF!</f>
        <v>#REF!</v>
      </c>
      <c r="K84" s="74" t="e">
        <f>#REF!</f>
        <v>#REF!</v>
      </c>
      <c r="L84" s="74" t="e">
        <f>#REF!</f>
        <v>#REF!</v>
      </c>
      <c r="M84" s="74" t="e">
        <f>#REF!</f>
        <v>#REF!</v>
      </c>
      <c r="N84" s="74" t="e">
        <f>#REF!</f>
        <v>#REF!</v>
      </c>
      <c r="O84" s="74" t="e">
        <f>#REF!</f>
        <v>#REF!</v>
      </c>
      <c r="P84" s="74" t="e">
        <f>#REF!</f>
        <v>#REF!</v>
      </c>
      <c r="Q84" s="74" t="e">
        <f>#REF!</f>
        <v>#REF!</v>
      </c>
      <c r="S84" s="74" t="str">
        <f t="shared" si="183"/>
        <v>-</v>
      </c>
      <c r="T84" s="74" t="str">
        <f t="shared" si="184"/>
        <v>-</v>
      </c>
      <c r="U84" s="74" t="str">
        <f t="shared" si="185"/>
        <v>-</v>
      </c>
      <c r="V84" s="74" t="str">
        <f t="shared" si="186"/>
        <v>-</v>
      </c>
      <c r="W84" s="74" t="str">
        <f t="shared" si="187"/>
        <v>-</v>
      </c>
      <c r="X84" s="74" t="str">
        <f t="shared" si="188"/>
        <v>-</v>
      </c>
      <c r="Y84" s="74" t="str">
        <f t="shared" si="189"/>
        <v>-</v>
      </c>
      <c r="Z84" s="74" t="str">
        <f t="shared" si="190"/>
        <v>-</v>
      </c>
      <c r="AA84" s="74" t="str">
        <f t="shared" si="191"/>
        <v>-</v>
      </c>
      <c r="AB84" s="74" t="str">
        <f t="shared" si="192"/>
        <v>-</v>
      </c>
      <c r="AC84" s="74" t="str">
        <f t="shared" si="193"/>
        <v>-</v>
      </c>
      <c r="AD84" s="74" t="str">
        <f t="shared" si="194"/>
        <v>-</v>
      </c>
      <c r="AE84" s="74" t="str">
        <f t="shared" si="195"/>
        <v>-</v>
      </c>
      <c r="AF84" s="74" t="str">
        <f t="shared" si="196"/>
        <v>-</v>
      </c>
    </row>
    <row r="85" spans="1:32" hidden="1" x14ac:dyDescent="0.25">
      <c r="A85" t="s">
        <v>300</v>
      </c>
      <c r="B85" s="62" t="e">
        <f>#REF!</f>
        <v>#REF!</v>
      </c>
      <c r="C85" s="66" t="e">
        <f>#REF!</f>
        <v>#REF!</v>
      </c>
      <c r="D85" s="67" t="e">
        <f>#REF!</f>
        <v>#REF!</v>
      </c>
      <c r="E85" s="67" t="e">
        <f>#REF!</f>
        <v>#REF!</v>
      </c>
      <c r="F85" s="67" t="e">
        <f>#REF!</f>
        <v>#REF!</v>
      </c>
      <c r="G85" s="67" t="e">
        <f>#REF!</f>
        <v>#REF!</v>
      </c>
      <c r="H85" s="67" t="e">
        <f>#REF!</f>
        <v>#REF!</v>
      </c>
      <c r="I85" s="67" t="e">
        <f>#REF!</f>
        <v>#REF!</v>
      </c>
      <c r="J85" s="67" t="e">
        <f>#REF!</f>
        <v>#REF!</v>
      </c>
      <c r="K85" s="67" t="e">
        <f>#REF!</f>
        <v>#REF!</v>
      </c>
      <c r="L85" s="67" t="e">
        <f>#REF!</f>
        <v>#REF!</v>
      </c>
      <c r="M85" s="67" t="e">
        <f>#REF!</f>
        <v>#REF!</v>
      </c>
      <c r="N85" s="67" t="e">
        <f>#REF!</f>
        <v>#REF!</v>
      </c>
      <c r="O85" s="67" t="e">
        <f>#REF!</f>
        <v>#REF!</v>
      </c>
      <c r="P85" s="67" t="e">
        <f>#REF!</f>
        <v>#REF!</v>
      </c>
      <c r="Q85" s="67" t="e">
        <f>#REF!</f>
        <v>#REF!</v>
      </c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</row>
    <row r="86" spans="1:32" hidden="1" x14ac:dyDescent="0.25">
      <c r="A86" t="s">
        <v>300</v>
      </c>
      <c r="B86" s="62" t="e">
        <f>#REF!</f>
        <v>#REF!</v>
      </c>
      <c r="C86" s="66" t="e">
        <f>#REF!</f>
        <v>#REF!</v>
      </c>
      <c r="D86" s="67" t="e">
        <f>#REF!</f>
        <v>#REF!</v>
      </c>
      <c r="E86" s="67" t="e">
        <f>#REF!</f>
        <v>#REF!</v>
      </c>
      <c r="F86" s="67" t="e">
        <f>#REF!</f>
        <v>#REF!</v>
      </c>
      <c r="G86" s="67" t="e">
        <f>#REF!</f>
        <v>#REF!</v>
      </c>
      <c r="H86" s="67" t="e">
        <f>#REF!</f>
        <v>#REF!</v>
      </c>
      <c r="I86" s="67" t="e">
        <f>#REF!</f>
        <v>#REF!</v>
      </c>
      <c r="J86" s="67" t="e">
        <f>#REF!</f>
        <v>#REF!</v>
      </c>
      <c r="K86" s="67" t="e">
        <f>#REF!</f>
        <v>#REF!</v>
      </c>
      <c r="L86" s="67" t="e">
        <f>#REF!</f>
        <v>#REF!</v>
      </c>
      <c r="M86" s="67" t="e">
        <f>#REF!</f>
        <v>#REF!</v>
      </c>
      <c r="N86" s="67" t="e">
        <f>#REF!</f>
        <v>#REF!</v>
      </c>
      <c r="O86" s="67" t="e">
        <f>#REF!</f>
        <v>#REF!</v>
      </c>
      <c r="P86" s="67" t="e">
        <f>#REF!</f>
        <v>#REF!</v>
      </c>
      <c r="Q86" s="67" t="e">
        <f>#REF!</f>
        <v>#REF!</v>
      </c>
      <c r="S86" s="67" t="str">
        <f t="shared" ref="S86:S89" si="197">IFERROR(D86/D85*100-100,"-")</f>
        <v>-</v>
      </c>
      <c r="T86" s="67" t="str">
        <f t="shared" ref="T86:T89" si="198">IFERROR(E86/E85*100-100,"-")</f>
        <v>-</v>
      </c>
      <c r="U86" s="67" t="str">
        <f t="shared" ref="U86:U89" si="199">IFERROR(F86/F85*100-100,"-")</f>
        <v>-</v>
      </c>
      <c r="V86" s="67" t="str">
        <f t="shared" ref="V86:V89" si="200">IFERROR(G86/G85*100-100,"-")</f>
        <v>-</v>
      </c>
      <c r="W86" s="67" t="str">
        <f t="shared" ref="W86:W89" si="201">IFERROR(H86/H85*100-100,"-")</f>
        <v>-</v>
      </c>
      <c r="X86" s="67" t="str">
        <f t="shared" ref="X86:X89" si="202">IFERROR(I86/I85*100-100,"-")</f>
        <v>-</v>
      </c>
      <c r="Y86" s="67" t="str">
        <f t="shared" ref="Y86:Y89" si="203">IFERROR(J86/J85*100-100,"-")</f>
        <v>-</v>
      </c>
      <c r="Z86" s="67" t="str">
        <f t="shared" ref="Z86:Z89" si="204">IFERROR(K86/K85*100-100,"-")</f>
        <v>-</v>
      </c>
      <c r="AA86" s="67" t="str">
        <f t="shared" ref="AA86:AA89" si="205">IFERROR(L86/L85*100-100,"-")</f>
        <v>-</v>
      </c>
      <c r="AB86" s="67" t="str">
        <f t="shared" ref="AB86:AB89" si="206">IFERROR(M86/M85*100-100,"-")</f>
        <v>-</v>
      </c>
      <c r="AC86" s="67" t="str">
        <f t="shared" ref="AC86:AC89" si="207">IFERROR(N86/N85*100-100,"-")</f>
        <v>-</v>
      </c>
      <c r="AD86" s="67" t="str">
        <f t="shared" ref="AD86:AD89" si="208">IFERROR(O86/O85*100-100,"-")</f>
        <v>-</v>
      </c>
      <c r="AE86" s="67" t="str">
        <f t="shared" ref="AE86:AE89" si="209">IFERROR(P86/P85*100-100,"-")</f>
        <v>-</v>
      </c>
      <c r="AF86" s="67" t="str">
        <f t="shared" ref="AF86:AF89" si="210">IFERROR(Q86/Q85*100-100,"-")</f>
        <v>-</v>
      </c>
    </row>
    <row r="87" spans="1:32" hidden="1" x14ac:dyDescent="0.25">
      <c r="A87" t="s">
        <v>300</v>
      </c>
      <c r="B87" s="62" t="e">
        <f>#REF!</f>
        <v>#REF!</v>
      </c>
      <c r="C87" s="66" t="e">
        <f>#REF!</f>
        <v>#REF!</v>
      </c>
      <c r="D87" s="67" t="e">
        <f>#REF!</f>
        <v>#REF!</v>
      </c>
      <c r="E87" s="67" t="e">
        <f>#REF!</f>
        <v>#REF!</v>
      </c>
      <c r="F87" s="67" t="e">
        <f>#REF!</f>
        <v>#REF!</v>
      </c>
      <c r="G87" s="67" t="e">
        <f>#REF!</f>
        <v>#REF!</v>
      </c>
      <c r="H87" s="67" t="e">
        <f>#REF!</f>
        <v>#REF!</v>
      </c>
      <c r="I87" s="67" t="e">
        <f>#REF!</f>
        <v>#REF!</v>
      </c>
      <c r="J87" s="67" t="e">
        <f>#REF!</f>
        <v>#REF!</v>
      </c>
      <c r="K87" s="67" t="e">
        <f>#REF!</f>
        <v>#REF!</v>
      </c>
      <c r="L87" s="67" t="e">
        <f>#REF!</f>
        <v>#REF!</v>
      </c>
      <c r="M87" s="67" t="e">
        <f>#REF!</f>
        <v>#REF!</v>
      </c>
      <c r="N87" s="67" t="e">
        <f>#REF!</f>
        <v>#REF!</v>
      </c>
      <c r="O87" s="67" t="e">
        <f>#REF!</f>
        <v>#REF!</v>
      </c>
      <c r="P87" s="67" t="e">
        <f>#REF!</f>
        <v>#REF!</v>
      </c>
      <c r="Q87" s="67" t="e">
        <f>#REF!</f>
        <v>#REF!</v>
      </c>
      <c r="S87" s="67" t="str">
        <f t="shared" si="197"/>
        <v>-</v>
      </c>
      <c r="T87" s="67" t="str">
        <f t="shared" si="198"/>
        <v>-</v>
      </c>
      <c r="U87" s="67" t="str">
        <f t="shared" si="199"/>
        <v>-</v>
      </c>
      <c r="V87" s="67" t="str">
        <f t="shared" si="200"/>
        <v>-</v>
      </c>
      <c r="W87" s="67" t="str">
        <f t="shared" si="201"/>
        <v>-</v>
      </c>
      <c r="X87" s="67" t="str">
        <f t="shared" si="202"/>
        <v>-</v>
      </c>
      <c r="Y87" s="67" t="str">
        <f t="shared" si="203"/>
        <v>-</v>
      </c>
      <c r="Z87" s="67" t="str">
        <f t="shared" si="204"/>
        <v>-</v>
      </c>
      <c r="AA87" s="67" t="str">
        <f t="shared" si="205"/>
        <v>-</v>
      </c>
      <c r="AB87" s="67" t="str">
        <f t="shared" si="206"/>
        <v>-</v>
      </c>
      <c r="AC87" s="67" t="str">
        <f t="shared" si="207"/>
        <v>-</v>
      </c>
      <c r="AD87" s="67" t="str">
        <f t="shared" si="208"/>
        <v>-</v>
      </c>
      <c r="AE87" s="67" t="str">
        <f t="shared" si="209"/>
        <v>-</v>
      </c>
      <c r="AF87" s="67" t="str">
        <f t="shared" si="210"/>
        <v>-</v>
      </c>
    </row>
    <row r="88" spans="1:32" hidden="1" x14ac:dyDescent="0.25">
      <c r="A88" t="s">
        <v>300</v>
      </c>
      <c r="B88" s="62" t="e">
        <f>#REF!</f>
        <v>#REF!</v>
      </c>
      <c r="C88" s="66" t="e">
        <f>#REF!</f>
        <v>#REF!</v>
      </c>
      <c r="D88" s="67" t="e">
        <f>#REF!</f>
        <v>#REF!</v>
      </c>
      <c r="E88" s="67" t="e">
        <f>#REF!</f>
        <v>#REF!</v>
      </c>
      <c r="F88" s="67" t="e">
        <f>#REF!</f>
        <v>#REF!</v>
      </c>
      <c r="G88" s="67" t="e">
        <f>#REF!</f>
        <v>#REF!</v>
      </c>
      <c r="H88" s="67" t="e">
        <f>#REF!</f>
        <v>#REF!</v>
      </c>
      <c r="I88" s="67" t="e">
        <f>#REF!</f>
        <v>#REF!</v>
      </c>
      <c r="J88" s="67" t="e">
        <f>#REF!</f>
        <v>#REF!</v>
      </c>
      <c r="K88" s="67" t="e">
        <f>#REF!</f>
        <v>#REF!</v>
      </c>
      <c r="L88" s="67" t="e">
        <f>#REF!</f>
        <v>#REF!</v>
      </c>
      <c r="M88" s="67" t="e">
        <f>#REF!</f>
        <v>#REF!</v>
      </c>
      <c r="N88" s="67" t="e">
        <f>#REF!</f>
        <v>#REF!</v>
      </c>
      <c r="O88" s="67" t="e">
        <f>#REF!</f>
        <v>#REF!</v>
      </c>
      <c r="P88" s="67" t="e">
        <f>#REF!</f>
        <v>#REF!</v>
      </c>
      <c r="Q88" s="67" t="e">
        <f>#REF!</f>
        <v>#REF!</v>
      </c>
      <c r="S88" s="67" t="str">
        <f t="shared" si="197"/>
        <v>-</v>
      </c>
      <c r="T88" s="67" t="str">
        <f t="shared" si="198"/>
        <v>-</v>
      </c>
      <c r="U88" s="67" t="str">
        <f t="shared" si="199"/>
        <v>-</v>
      </c>
      <c r="V88" s="67" t="str">
        <f t="shared" si="200"/>
        <v>-</v>
      </c>
      <c r="W88" s="67" t="str">
        <f t="shared" si="201"/>
        <v>-</v>
      </c>
      <c r="X88" s="67" t="str">
        <f t="shared" si="202"/>
        <v>-</v>
      </c>
      <c r="Y88" s="67" t="str">
        <f t="shared" si="203"/>
        <v>-</v>
      </c>
      <c r="Z88" s="67" t="str">
        <f t="shared" si="204"/>
        <v>-</v>
      </c>
      <c r="AA88" s="67" t="str">
        <f t="shared" si="205"/>
        <v>-</v>
      </c>
      <c r="AB88" s="67" t="str">
        <f t="shared" si="206"/>
        <v>-</v>
      </c>
      <c r="AC88" s="67" t="str">
        <f t="shared" si="207"/>
        <v>-</v>
      </c>
      <c r="AD88" s="67" t="str">
        <f t="shared" si="208"/>
        <v>-</v>
      </c>
      <c r="AE88" s="67" t="str">
        <f t="shared" si="209"/>
        <v>-</v>
      </c>
      <c r="AF88" s="67" t="str">
        <f t="shared" si="210"/>
        <v>-</v>
      </c>
    </row>
    <row r="89" spans="1:32" hidden="1" x14ac:dyDescent="0.25">
      <c r="A89" t="s">
        <v>300</v>
      </c>
      <c r="B89" s="62" t="e">
        <f>#REF!</f>
        <v>#REF!</v>
      </c>
      <c r="C89" s="66" t="e">
        <f>#REF!</f>
        <v>#REF!</v>
      </c>
      <c r="D89" s="67" t="e">
        <f>#REF!</f>
        <v>#REF!</v>
      </c>
      <c r="E89" s="67" t="e">
        <f>#REF!</f>
        <v>#REF!</v>
      </c>
      <c r="F89" s="67" t="e">
        <f>#REF!</f>
        <v>#REF!</v>
      </c>
      <c r="G89" s="67" t="e">
        <f>#REF!</f>
        <v>#REF!</v>
      </c>
      <c r="H89" s="67" t="e">
        <f>#REF!</f>
        <v>#REF!</v>
      </c>
      <c r="I89" s="67" t="e">
        <f>#REF!</f>
        <v>#REF!</v>
      </c>
      <c r="J89" s="67" t="e">
        <f>#REF!</f>
        <v>#REF!</v>
      </c>
      <c r="K89" s="67" t="e">
        <f>#REF!</f>
        <v>#REF!</v>
      </c>
      <c r="L89" s="67" t="e">
        <f>#REF!</f>
        <v>#REF!</v>
      </c>
      <c r="M89" s="67" t="e">
        <f>#REF!</f>
        <v>#REF!</v>
      </c>
      <c r="N89" s="67" t="e">
        <f>#REF!</f>
        <v>#REF!</v>
      </c>
      <c r="O89" s="67" t="e">
        <f>#REF!</f>
        <v>#REF!</v>
      </c>
      <c r="P89" s="67" t="e">
        <f>#REF!</f>
        <v>#REF!</v>
      </c>
      <c r="Q89" s="67" t="e">
        <f>#REF!</f>
        <v>#REF!</v>
      </c>
      <c r="S89" s="67" t="str">
        <f t="shared" si="197"/>
        <v>-</v>
      </c>
      <c r="T89" s="67" t="str">
        <f t="shared" si="198"/>
        <v>-</v>
      </c>
      <c r="U89" s="67" t="str">
        <f t="shared" si="199"/>
        <v>-</v>
      </c>
      <c r="V89" s="67" t="str">
        <f t="shared" si="200"/>
        <v>-</v>
      </c>
      <c r="W89" s="67" t="str">
        <f t="shared" si="201"/>
        <v>-</v>
      </c>
      <c r="X89" s="67" t="str">
        <f t="shared" si="202"/>
        <v>-</v>
      </c>
      <c r="Y89" s="67" t="str">
        <f t="shared" si="203"/>
        <v>-</v>
      </c>
      <c r="Z89" s="67" t="str">
        <f t="shared" si="204"/>
        <v>-</v>
      </c>
      <c r="AA89" s="67" t="str">
        <f t="shared" si="205"/>
        <v>-</v>
      </c>
      <c r="AB89" s="67" t="str">
        <f t="shared" si="206"/>
        <v>-</v>
      </c>
      <c r="AC89" s="67" t="str">
        <f t="shared" si="207"/>
        <v>-</v>
      </c>
      <c r="AD89" s="67" t="str">
        <f t="shared" si="208"/>
        <v>-</v>
      </c>
      <c r="AE89" s="67" t="str">
        <f t="shared" si="209"/>
        <v>-</v>
      </c>
      <c r="AF89" s="67" t="str">
        <f t="shared" si="210"/>
        <v>-</v>
      </c>
    </row>
    <row r="90" spans="1:32" s="71" customFormat="1" hidden="1" x14ac:dyDescent="0.25">
      <c r="A90" s="71" t="s">
        <v>300</v>
      </c>
      <c r="B90" s="72" t="e">
        <f>#REF!</f>
        <v>#REF!</v>
      </c>
      <c r="C90" s="73" t="e">
        <f>#REF!</f>
        <v>#REF!</v>
      </c>
      <c r="D90" s="74" t="e">
        <f>#REF!</f>
        <v>#REF!</v>
      </c>
      <c r="E90" s="74" t="e">
        <f>#REF!</f>
        <v>#REF!</v>
      </c>
      <c r="F90" s="74" t="e">
        <f>#REF!</f>
        <v>#REF!</v>
      </c>
      <c r="G90" s="74" t="e">
        <f>#REF!</f>
        <v>#REF!</v>
      </c>
      <c r="H90" s="74" t="e">
        <f>#REF!</f>
        <v>#REF!</v>
      </c>
      <c r="I90" s="74" t="e">
        <f>#REF!</f>
        <v>#REF!</v>
      </c>
      <c r="J90" s="74" t="e">
        <f>#REF!</f>
        <v>#REF!</v>
      </c>
      <c r="K90" s="74" t="e">
        <f>#REF!</f>
        <v>#REF!</v>
      </c>
      <c r="L90" s="74" t="e">
        <f>#REF!</f>
        <v>#REF!</v>
      </c>
      <c r="M90" s="74" t="e">
        <f>#REF!</f>
        <v>#REF!</v>
      </c>
      <c r="N90" s="74" t="e">
        <f>#REF!</f>
        <v>#REF!</v>
      </c>
      <c r="O90" s="74" t="e">
        <f>#REF!</f>
        <v>#REF!</v>
      </c>
      <c r="P90" s="74" t="e">
        <f>#REF!</f>
        <v>#REF!</v>
      </c>
      <c r="Q90" s="74" t="e">
        <f>#REF!</f>
        <v>#REF!</v>
      </c>
    </row>
    <row r="91" spans="1:32" s="71" customFormat="1" hidden="1" x14ac:dyDescent="0.25">
      <c r="A91" s="71" t="s">
        <v>300</v>
      </c>
      <c r="B91" s="72" t="e">
        <f>#REF!</f>
        <v>#REF!</v>
      </c>
      <c r="C91" s="73" t="e">
        <f>#REF!</f>
        <v>#REF!</v>
      </c>
      <c r="D91" s="74" t="e">
        <f>#REF!</f>
        <v>#REF!</v>
      </c>
      <c r="E91" s="74" t="e">
        <f>#REF!</f>
        <v>#REF!</v>
      </c>
      <c r="F91" s="74" t="e">
        <f>#REF!</f>
        <v>#REF!</v>
      </c>
      <c r="G91" s="74" t="e">
        <f>#REF!</f>
        <v>#REF!</v>
      </c>
      <c r="H91" s="74" t="e">
        <f>#REF!</f>
        <v>#REF!</v>
      </c>
      <c r="I91" s="74" t="e">
        <f>#REF!</f>
        <v>#REF!</v>
      </c>
      <c r="J91" s="74" t="e">
        <f>#REF!</f>
        <v>#REF!</v>
      </c>
      <c r="K91" s="74" t="e">
        <f>#REF!</f>
        <v>#REF!</v>
      </c>
      <c r="L91" s="74" t="e">
        <f>#REF!</f>
        <v>#REF!</v>
      </c>
      <c r="M91" s="74" t="e">
        <f>#REF!</f>
        <v>#REF!</v>
      </c>
      <c r="N91" s="74" t="e">
        <f>#REF!</f>
        <v>#REF!</v>
      </c>
      <c r="O91" s="74" t="e">
        <f>#REF!</f>
        <v>#REF!</v>
      </c>
      <c r="P91" s="74" t="e">
        <f>#REF!</f>
        <v>#REF!</v>
      </c>
      <c r="Q91" s="74" t="e">
        <f>#REF!</f>
        <v>#REF!</v>
      </c>
      <c r="S91" s="74" t="str">
        <f t="shared" ref="S91:S94" si="211">IFERROR(D91/D90*100-100,"-")</f>
        <v>-</v>
      </c>
      <c r="T91" s="74" t="str">
        <f t="shared" ref="T91:T94" si="212">IFERROR(E91/E90*100-100,"-")</f>
        <v>-</v>
      </c>
      <c r="U91" s="74" t="str">
        <f t="shared" ref="U91:U94" si="213">IFERROR(F91/F90*100-100,"-")</f>
        <v>-</v>
      </c>
      <c r="V91" s="74" t="str">
        <f t="shared" ref="V91:V94" si="214">IFERROR(G91/G90*100-100,"-")</f>
        <v>-</v>
      </c>
      <c r="W91" s="74" t="str">
        <f t="shared" ref="W91:W94" si="215">IFERROR(H91/H90*100-100,"-")</f>
        <v>-</v>
      </c>
      <c r="X91" s="74" t="str">
        <f t="shared" ref="X91:X94" si="216">IFERROR(I91/I90*100-100,"-")</f>
        <v>-</v>
      </c>
      <c r="Y91" s="74" t="str">
        <f t="shared" ref="Y91:Y94" si="217">IFERROR(J91/J90*100-100,"-")</f>
        <v>-</v>
      </c>
      <c r="Z91" s="74" t="str">
        <f t="shared" ref="Z91:Z94" si="218">IFERROR(K91/K90*100-100,"-")</f>
        <v>-</v>
      </c>
      <c r="AA91" s="74" t="str">
        <f t="shared" ref="AA91:AA94" si="219">IFERROR(L91/L90*100-100,"-")</f>
        <v>-</v>
      </c>
      <c r="AB91" s="74" t="str">
        <f t="shared" ref="AB91:AB94" si="220">IFERROR(M91/M90*100-100,"-")</f>
        <v>-</v>
      </c>
      <c r="AC91" s="74" t="str">
        <f t="shared" ref="AC91:AC94" si="221">IFERROR(N91/N90*100-100,"-")</f>
        <v>-</v>
      </c>
      <c r="AD91" s="74" t="str">
        <f t="shared" ref="AD91:AD94" si="222">IFERROR(O91/O90*100-100,"-")</f>
        <v>-</v>
      </c>
      <c r="AE91" s="74" t="str">
        <f t="shared" ref="AE91:AE94" si="223">IFERROR(P91/P90*100-100,"-")</f>
        <v>-</v>
      </c>
      <c r="AF91" s="74" t="str">
        <f t="shared" ref="AF91:AF94" si="224">IFERROR(Q91/Q90*100-100,"-")</f>
        <v>-</v>
      </c>
    </row>
    <row r="92" spans="1:32" s="71" customFormat="1" hidden="1" x14ac:dyDescent="0.25">
      <c r="A92" s="71" t="s">
        <v>300</v>
      </c>
      <c r="B92" s="72" t="e">
        <f>#REF!</f>
        <v>#REF!</v>
      </c>
      <c r="C92" s="73" t="e">
        <f>#REF!</f>
        <v>#REF!</v>
      </c>
      <c r="D92" s="74" t="e">
        <f>#REF!</f>
        <v>#REF!</v>
      </c>
      <c r="E92" s="74" t="e">
        <f>#REF!</f>
        <v>#REF!</v>
      </c>
      <c r="F92" s="74" t="e">
        <f>#REF!</f>
        <v>#REF!</v>
      </c>
      <c r="G92" s="74" t="e">
        <f>#REF!</f>
        <v>#REF!</v>
      </c>
      <c r="H92" s="74" t="e">
        <f>#REF!</f>
        <v>#REF!</v>
      </c>
      <c r="I92" s="74" t="e">
        <f>#REF!</f>
        <v>#REF!</v>
      </c>
      <c r="J92" s="74" t="e">
        <f>#REF!</f>
        <v>#REF!</v>
      </c>
      <c r="K92" s="74" t="e">
        <f>#REF!</f>
        <v>#REF!</v>
      </c>
      <c r="L92" s="74" t="e">
        <f>#REF!</f>
        <v>#REF!</v>
      </c>
      <c r="M92" s="74" t="e">
        <f>#REF!</f>
        <v>#REF!</v>
      </c>
      <c r="N92" s="74" t="e">
        <f>#REF!</f>
        <v>#REF!</v>
      </c>
      <c r="O92" s="74" t="e">
        <f>#REF!</f>
        <v>#REF!</v>
      </c>
      <c r="P92" s="74" t="e">
        <f>#REF!</f>
        <v>#REF!</v>
      </c>
      <c r="Q92" s="74" t="e">
        <f>#REF!</f>
        <v>#REF!</v>
      </c>
      <c r="S92" s="74" t="str">
        <f t="shared" si="211"/>
        <v>-</v>
      </c>
      <c r="T92" s="74" t="str">
        <f t="shared" si="212"/>
        <v>-</v>
      </c>
      <c r="U92" s="74" t="str">
        <f t="shared" si="213"/>
        <v>-</v>
      </c>
      <c r="V92" s="74" t="str">
        <f t="shared" si="214"/>
        <v>-</v>
      </c>
      <c r="W92" s="74" t="str">
        <f t="shared" si="215"/>
        <v>-</v>
      </c>
      <c r="X92" s="74" t="str">
        <f t="shared" si="216"/>
        <v>-</v>
      </c>
      <c r="Y92" s="74" t="str">
        <f t="shared" si="217"/>
        <v>-</v>
      </c>
      <c r="Z92" s="74" t="str">
        <f t="shared" si="218"/>
        <v>-</v>
      </c>
      <c r="AA92" s="74" t="str">
        <f t="shared" si="219"/>
        <v>-</v>
      </c>
      <c r="AB92" s="74" t="str">
        <f t="shared" si="220"/>
        <v>-</v>
      </c>
      <c r="AC92" s="74" t="str">
        <f t="shared" si="221"/>
        <v>-</v>
      </c>
      <c r="AD92" s="74" t="str">
        <f t="shared" si="222"/>
        <v>-</v>
      </c>
      <c r="AE92" s="74" t="str">
        <f t="shared" si="223"/>
        <v>-</v>
      </c>
      <c r="AF92" s="74" t="str">
        <f t="shared" si="224"/>
        <v>-</v>
      </c>
    </row>
    <row r="93" spans="1:32" s="71" customFormat="1" hidden="1" x14ac:dyDescent="0.25">
      <c r="A93" s="71" t="s">
        <v>300</v>
      </c>
      <c r="B93" s="72" t="e">
        <f>#REF!</f>
        <v>#REF!</v>
      </c>
      <c r="C93" s="73" t="e">
        <f>#REF!</f>
        <v>#REF!</v>
      </c>
      <c r="D93" s="74" t="e">
        <f>#REF!</f>
        <v>#REF!</v>
      </c>
      <c r="E93" s="74" t="e">
        <f>#REF!</f>
        <v>#REF!</v>
      </c>
      <c r="F93" s="74" t="e">
        <f>#REF!</f>
        <v>#REF!</v>
      </c>
      <c r="G93" s="74" t="e">
        <f>#REF!</f>
        <v>#REF!</v>
      </c>
      <c r="H93" s="74" t="e">
        <f>#REF!</f>
        <v>#REF!</v>
      </c>
      <c r="I93" s="74" t="e">
        <f>#REF!</f>
        <v>#REF!</v>
      </c>
      <c r="J93" s="74" t="e">
        <f>#REF!</f>
        <v>#REF!</v>
      </c>
      <c r="K93" s="74" t="e">
        <f>#REF!</f>
        <v>#REF!</v>
      </c>
      <c r="L93" s="74" t="e">
        <f>#REF!</f>
        <v>#REF!</v>
      </c>
      <c r="M93" s="74" t="e">
        <f>#REF!</f>
        <v>#REF!</v>
      </c>
      <c r="N93" s="74" t="e">
        <f>#REF!</f>
        <v>#REF!</v>
      </c>
      <c r="O93" s="74" t="e">
        <f>#REF!</f>
        <v>#REF!</v>
      </c>
      <c r="P93" s="74" t="e">
        <f>#REF!</f>
        <v>#REF!</v>
      </c>
      <c r="Q93" s="74" t="e">
        <f>#REF!</f>
        <v>#REF!</v>
      </c>
      <c r="S93" s="74" t="str">
        <f t="shared" si="211"/>
        <v>-</v>
      </c>
      <c r="T93" s="74" t="str">
        <f t="shared" si="212"/>
        <v>-</v>
      </c>
      <c r="U93" s="74" t="str">
        <f t="shared" si="213"/>
        <v>-</v>
      </c>
      <c r="V93" s="74" t="str">
        <f t="shared" si="214"/>
        <v>-</v>
      </c>
      <c r="W93" s="74" t="str">
        <f t="shared" si="215"/>
        <v>-</v>
      </c>
      <c r="X93" s="74" t="str">
        <f t="shared" si="216"/>
        <v>-</v>
      </c>
      <c r="Y93" s="74" t="str">
        <f t="shared" si="217"/>
        <v>-</v>
      </c>
      <c r="Z93" s="74" t="str">
        <f t="shared" si="218"/>
        <v>-</v>
      </c>
      <c r="AA93" s="74" t="str">
        <f t="shared" si="219"/>
        <v>-</v>
      </c>
      <c r="AB93" s="74" t="str">
        <f t="shared" si="220"/>
        <v>-</v>
      </c>
      <c r="AC93" s="74" t="str">
        <f t="shared" si="221"/>
        <v>-</v>
      </c>
      <c r="AD93" s="74" t="str">
        <f t="shared" si="222"/>
        <v>-</v>
      </c>
      <c r="AE93" s="74" t="str">
        <f t="shared" si="223"/>
        <v>-</v>
      </c>
      <c r="AF93" s="74" t="str">
        <f t="shared" si="224"/>
        <v>-</v>
      </c>
    </row>
    <row r="94" spans="1:32" s="71" customFormat="1" hidden="1" x14ac:dyDescent="0.25">
      <c r="A94" s="71" t="s">
        <v>300</v>
      </c>
      <c r="B94" s="72" t="e">
        <f>#REF!</f>
        <v>#REF!</v>
      </c>
      <c r="C94" s="73" t="e">
        <f>#REF!</f>
        <v>#REF!</v>
      </c>
      <c r="D94" s="74" t="e">
        <f>#REF!</f>
        <v>#REF!</v>
      </c>
      <c r="E94" s="74" t="e">
        <f>#REF!</f>
        <v>#REF!</v>
      </c>
      <c r="F94" s="74" t="e">
        <f>#REF!</f>
        <v>#REF!</v>
      </c>
      <c r="G94" s="74" t="e">
        <f>#REF!</f>
        <v>#REF!</v>
      </c>
      <c r="H94" s="74" t="e">
        <f>#REF!</f>
        <v>#REF!</v>
      </c>
      <c r="I94" s="74" t="e">
        <f>#REF!</f>
        <v>#REF!</v>
      </c>
      <c r="J94" s="74" t="e">
        <f>#REF!</f>
        <v>#REF!</v>
      </c>
      <c r="K94" s="74" t="e">
        <f>#REF!</f>
        <v>#REF!</v>
      </c>
      <c r="L94" s="74" t="e">
        <f>#REF!</f>
        <v>#REF!</v>
      </c>
      <c r="M94" s="74" t="e">
        <f>#REF!</f>
        <v>#REF!</v>
      </c>
      <c r="N94" s="74" t="e">
        <f>#REF!</f>
        <v>#REF!</v>
      </c>
      <c r="O94" s="74" t="e">
        <f>#REF!</f>
        <v>#REF!</v>
      </c>
      <c r="P94" s="74" t="e">
        <f>#REF!</f>
        <v>#REF!</v>
      </c>
      <c r="Q94" s="74" t="e">
        <f>#REF!</f>
        <v>#REF!</v>
      </c>
      <c r="S94" s="74" t="str">
        <f t="shared" si="211"/>
        <v>-</v>
      </c>
      <c r="T94" s="74" t="str">
        <f t="shared" si="212"/>
        <v>-</v>
      </c>
      <c r="U94" s="74" t="str">
        <f t="shared" si="213"/>
        <v>-</v>
      </c>
      <c r="V94" s="74" t="str">
        <f t="shared" si="214"/>
        <v>-</v>
      </c>
      <c r="W94" s="74" t="str">
        <f t="shared" si="215"/>
        <v>-</v>
      </c>
      <c r="X94" s="74" t="str">
        <f t="shared" si="216"/>
        <v>-</v>
      </c>
      <c r="Y94" s="74" t="str">
        <f t="shared" si="217"/>
        <v>-</v>
      </c>
      <c r="Z94" s="74" t="str">
        <f t="shared" si="218"/>
        <v>-</v>
      </c>
      <c r="AA94" s="74" t="str">
        <f t="shared" si="219"/>
        <v>-</v>
      </c>
      <c r="AB94" s="74" t="str">
        <f t="shared" si="220"/>
        <v>-</v>
      </c>
      <c r="AC94" s="74" t="str">
        <f t="shared" si="221"/>
        <v>-</v>
      </c>
      <c r="AD94" s="74" t="str">
        <f t="shared" si="222"/>
        <v>-</v>
      </c>
      <c r="AE94" s="74" t="str">
        <f t="shared" si="223"/>
        <v>-</v>
      </c>
      <c r="AF94" s="74" t="str">
        <f t="shared" si="224"/>
        <v>-</v>
      </c>
    </row>
    <row r="95" spans="1:32" hidden="1" x14ac:dyDescent="0.25">
      <c r="A95" t="s">
        <v>300</v>
      </c>
      <c r="B95" s="62" t="e">
        <f>#REF!</f>
        <v>#REF!</v>
      </c>
      <c r="C95" s="66" t="e">
        <f>#REF!</f>
        <v>#REF!</v>
      </c>
      <c r="D95" s="67" t="e">
        <f>#REF!</f>
        <v>#REF!</v>
      </c>
      <c r="E95" s="67" t="e">
        <f>#REF!</f>
        <v>#REF!</v>
      </c>
      <c r="F95" s="67" t="e">
        <f>#REF!</f>
        <v>#REF!</v>
      </c>
      <c r="G95" s="67" t="e">
        <f>#REF!</f>
        <v>#REF!</v>
      </c>
      <c r="H95" s="67" t="e">
        <f>#REF!</f>
        <v>#REF!</v>
      </c>
      <c r="I95" s="67" t="e">
        <f>#REF!</f>
        <v>#REF!</v>
      </c>
      <c r="J95" s="67" t="e">
        <f>#REF!</f>
        <v>#REF!</v>
      </c>
      <c r="K95" s="67" t="e">
        <f>#REF!</f>
        <v>#REF!</v>
      </c>
      <c r="L95" s="67" t="e">
        <f>#REF!</f>
        <v>#REF!</v>
      </c>
      <c r="M95" s="67" t="e">
        <f>#REF!</f>
        <v>#REF!</v>
      </c>
      <c r="N95" s="67" t="e">
        <f>#REF!</f>
        <v>#REF!</v>
      </c>
      <c r="O95" s="67" t="e">
        <f>#REF!</f>
        <v>#REF!</v>
      </c>
      <c r="P95" s="67" t="e">
        <f>#REF!</f>
        <v>#REF!</v>
      </c>
      <c r="Q95" s="67" t="e">
        <f>#REF!</f>
        <v>#REF!</v>
      </c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</row>
    <row r="96" spans="1:32" hidden="1" x14ac:dyDescent="0.25">
      <c r="A96" t="s">
        <v>300</v>
      </c>
      <c r="B96" s="62" t="e">
        <f>#REF!</f>
        <v>#REF!</v>
      </c>
      <c r="C96" s="66" t="e">
        <f>#REF!</f>
        <v>#REF!</v>
      </c>
      <c r="D96" s="67" t="e">
        <f>#REF!</f>
        <v>#REF!</v>
      </c>
      <c r="E96" s="67" t="e">
        <f>#REF!</f>
        <v>#REF!</v>
      </c>
      <c r="F96" s="67" t="e">
        <f>#REF!</f>
        <v>#REF!</v>
      </c>
      <c r="G96" s="67" t="e">
        <f>#REF!</f>
        <v>#REF!</v>
      </c>
      <c r="H96" s="67" t="e">
        <f>#REF!</f>
        <v>#REF!</v>
      </c>
      <c r="I96" s="67" t="e">
        <f>#REF!</f>
        <v>#REF!</v>
      </c>
      <c r="J96" s="67" t="e">
        <f>#REF!</f>
        <v>#REF!</v>
      </c>
      <c r="K96" s="67" t="e">
        <f>#REF!</f>
        <v>#REF!</v>
      </c>
      <c r="L96" s="67" t="e">
        <f>#REF!</f>
        <v>#REF!</v>
      </c>
      <c r="M96" s="67" t="e">
        <f>#REF!</f>
        <v>#REF!</v>
      </c>
      <c r="N96" s="67" t="e">
        <f>#REF!</f>
        <v>#REF!</v>
      </c>
      <c r="O96" s="67" t="e">
        <f>#REF!</f>
        <v>#REF!</v>
      </c>
      <c r="P96" s="67" t="e">
        <f>#REF!</f>
        <v>#REF!</v>
      </c>
      <c r="Q96" s="67" t="e">
        <f>#REF!</f>
        <v>#REF!</v>
      </c>
      <c r="S96" s="67" t="str">
        <f t="shared" ref="S96:S99" si="225">IFERROR(D96/D95*100-100,"-")</f>
        <v>-</v>
      </c>
      <c r="T96" s="67" t="str">
        <f t="shared" ref="T96:T99" si="226">IFERROR(E96/E95*100-100,"-")</f>
        <v>-</v>
      </c>
      <c r="U96" s="67" t="str">
        <f t="shared" ref="U96:U99" si="227">IFERROR(F96/F95*100-100,"-")</f>
        <v>-</v>
      </c>
      <c r="V96" s="67" t="str">
        <f t="shared" ref="V96:V99" si="228">IFERROR(G96/G95*100-100,"-")</f>
        <v>-</v>
      </c>
      <c r="W96" s="67" t="str">
        <f t="shared" ref="W96:W99" si="229">IFERROR(H96/H95*100-100,"-")</f>
        <v>-</v>
      </c>
      <c r="X96" s="67" t="str">
        <f t="shared" ref="X96:X99" si="230">IFERROR(I96/I95*100-100,"-")</f>
        <v>-</v>
      </c>
      <c r="Y96" s="67" t="str">
        <f t="shared" ref="Y96:Y99" si="231">IFERROR(J96/J95*100-100,"-")</f>
        <v>-</v>
      </c>
      <c r="Z96" s="67" t="str">
        <f t="shared" ref="Z96:Z99" si="232">IFERROR(K96/K95*100-100,"-")</f>
        <v>-</v>
      </c>
      <c r="AA96" s="67" t="str">
        <f t="shared" ref="AA96:AA99" si="233">IFERROR(L96/L95*100-100,"-")</f>
        <v>-</v>
      </c>
      <c r="AB96" s="67" t="str">
        <f t="shared" ref="AB96:AB99" si="234">IFERROR(M96/M95*100-100,"-")</f>
        <v>-</v>
      </c>
      <c r="AC96" s="67" t="str">
        <f t="shared" ref="AC96:AC99" si="235">IFERROR(N96/N95*100-100,"-")</f>
        <v>-</v>
      </c>
      <c r="AD96" s="67" t="str">
        <f t="shared" ref="AD96:AD99" si="236">IFERROR(O96/O95*100-100,"-")</f>
        <v>-</v>
      </c>
      <c r="AE96" s="67" t="str">
        <f t="shared" ref="AE96:AE99" si="237">IFERROR(P96/P95*100-100,"-")</f>
        <v>-</v>
      </c>
      <c r="AF96" s="67" t="str">
        <f t="shared" ref="AF96:AF99" si="238">IFERROR(Q96/Q95*100-100,"-")</f>
        <v>-</v>
      </c>
    </row>
    <row r="97" spans="1:32" hidden="1" x14ac:dyDescent="0.25">
      <c r="A97" t="s">
        <v>300</v>
      </c>
      <c r="B97" s="62" t="e">
        <f>#REF!</f>
        <v>#REF!</v>
      </c>
      <c r="C97" s="66" t="e">
        <f>#REF!</f>
        <v>#REF!</v>
      </c>
      <c r="D97" s="67" t="e">
        <f>#REF!</f>
        <v>#REF!</v>
      </c>
      <c r="E97" s="67" t="e">
        <f>#REF!</f>
        <v>#REF!</v>
      </c>
      <c r="F97" s="67" t="e">
        <f>#REF!</f>
        <v>#REF!</v>
      </c>
      <c r="G97" s="67" t="e">
        <f>#REF!</f>
        <v>#REF!</v>
      </c>
      <c r="H97" s="67" t="e">
        <f>#REF!</f>
        <v>#REF!</v>
      </c>
      <c r="I97" s="67" t="e">
        <f>#REF!</f>
        <v>#REF!</v>
      </c>
      <c r="J97" s="67" t="e">
        <f>#REF!</f>
        <v>#REF!</v>
      </c>
      <c r="K97" s="67" t="e">
        <f>#REF!</f>
        <v>#REF!</v>
      </c>
      <c r="L97" s="67" t="e">
        <f>#REF!</f>
        <v>#REF!</v>
      </c>
      <c r="M97" s="67" t="e">
        <f>#REF!</f>
        <v>#REF!</v>
      </c>
      <c r="N97" s="67" t="e">
        <f>#REF!</f>
        <v>#REF!</v>
      </c>
      <c r="O97" s="67" t="e">
        <f>#REF!</f>
        <v>#REF!</v>
      </c>
      <c r="P97" s="67" t="e">
        <f>#REF!</f>
        <v>#REF!</v>
      </c>
      <c r="Q97" s="67" t="e">
        <f>#REF!</f>
        <v>#REF!</v>
      </c>
      <c r="S97" s="67" t="str">
        <f t="shared" si="225"/>
        <v>-</v>
      </c>
      <c r="T97" s="67" t="str">
        <f t="shared" si="226"/>
        <v>-</v>
      </c>
      <c r="U97" s="67" t="str">
        <f t="shared" si="227"/>
        <v>-</v>
      </c>
      <c r="V97" s="67" t="str">
        <f t="shared" si="228"/>
        <v>-</v>
      </c>
      <c r="W97" s="67" t="str">
        <f t="shared" si="229"/>
        <v>-</v>
      </c>
      <c r="X97" s="67" t="str">
        <f t="shared" si="230"/>
        <v>-</v>
      </c>
      <c r="Y97" s="67" t="str">
        <f t="shared" si="231"/>
        <v>-</v>
      </c>
      <c r="Z97" s="67" t="str">
        <f t="shared" si="232"/>
        <v>-</v>
      </c>
      <c r="AA97" s="67" t="str">
        <f t="shared" si="233"/>
        <v>-</v>
      </c>
      <c r="AB97" s="67" t="str">
        <f t="shared" si="234"/>
        <v>-</v>
      </c>
      <c r="AC97" s="67" t="str">
        <f t="shared" si="235"/>
        <v>-</v>
      </c>
      <c r="AD97" s="67" t="str">
        <f t="shared" si="236"/>
        <v>-</v>
      </c>
      <c r="AE97" s="67" t="str">
        <f t="shared" si="237"/>
        <v>-</v>
      </c>
      <c r="AF97" s="67" t="str">
        <f t="shared" si="238"/>
        <v>-</v>
      </c>
    </row>
    <row r="98" spans="1:32" hidden="1" x14ac:dyDescent="0.25">
      <c r="A98" t="s">
        <v>300</v>
      </c>
      <c r="B98" s="62" t="e">
        <f>#REF!</f>
        <v>#REF!</v>
      </c>
      <c r="C98" s="66" t="e">
        <f>#REF!</f>
        <v>#REF!</v>
      </c>
      <c r="D98" s="67" t="e">
        <f>#REF!</f>
        <v>#REF!</v>
      </c>
      <c r="E98" s="67" t="e">
        <f>#REF!</f>
        <v>#REF!</v>
      </c>
      <c r="F98" s="67" t="e">
        <f>#REF!</f>
        <v>#REF!</v>
      </c>
      <c r="G98" s="67" t="e">
        <f>#REF!</f>
        <v>#REF!</v>
      </c>
      <c r="H98" s="67" t="e">
        <f>#REF!</f>
        <v>#REF!</v>
      </c>
      <c r="I98" s="67" t="e">
        <f>#REF!</f>
        <v>#REF!</v>
      </c>
      <c r="J98" s="67" t="e">
        <f>#REF!</f>
        <v>#REF!</v>
      </c>
      <c r="K98" s="67" t="e">
        <f>#REF!</f>
        <v>#REF!</v>
      </c>
      <c r="L98" s="67" t="e">
        <f>#REF!</f>
        <v>#REF!</v>
      </c>
      <c r="M98" s="67" t="e">
        <f>#REF!</f>
        <v>#REF!</v>
      </c>
      <c r="N98" s="67" t="e">
        <f>#REF!</f>
        <v>#REF!</v>
      </c>
      <c r="O98" s="67" t="e">
        <f>#REF!</f>
        <v>#REF!</v>
      </c>
      <c r="P98" s="67" t="e">
        <f>#REF!</f>
        <v>#REF!</v>
      </c>
      <c r="Q98" s="67" t="e">
        <f>#REF!</f>
        <v>#REF!</v>
      </c>
      <c r="S98" s="67" t="str">
        <f t="shared" si="225"/>
        <v>-</v>
      </c>
      <c r="T98" s="67" t="str">
        <f t="shared" si="226"/>
        <v>-</v>
      </c>
      <c r="U98" s="67" t="str">
        <f t="shared" si="227"/>
        <v>-</v>
      </c>
      <c r="V98" s="67" t="str">
        <f t="shared" si="228"/>
        <v>-</v>
      </c>
      <c r="W98" s="67" t="str">
        <f t="shared" si="229"/>
        <v>-</v>
      </c>
      <c r="X98" s="67" t="str">
        <f t="shared" si="230"/>
        <v>-</v>
      </c>
      <c r="Y98" s="67" t="str">
        <f t="shared" si="231"/>
        <v>-</v>
      </c>
      <c r="Z98" s="67" t="str">
        <f t="shared" si="232"/>
        <v>-</v>
      </c>
      <c r="AA98" s="67" t="str">
        <f t="shared" si="233"/>
        <v>-</v>
      </c>
      <c r="AB98" s="67" t="str">
        <f t="shared" si="234"/>
        <v>-</v>
      </c>
      <c r="AC98" s="67" t="str">
        <f t="shared" si="235"/>
        <v>-</v>
      </c>
      <c r="AD98" s="67" t="str">
        <f t="shared" si="236"/>
        <v>-</v>
      </c>
      <c r="AE98" s="67" t="str">
        <f t="shared" si="237"/>
        <v>-</v>
      </c>
      <c r="AF98" s="67" t="str">
        <f t="shared" si="238"/>
        <v>-</v>
      </c>
    </row>
    <row r="99" spans="1:32" hidden="1" x14ac:dyDescent="0.25">
      <c r="A99" t="s">
        <v>300</v>
      </c>
      <c r="B99" s="62" t="e">
        <f>#REF!</f>
        <v>#REF!</v>
      </c>
      <c r="C99" s="66" t="e">
        <f>#REF!</f>
        <v>#REF!</v>
      </c>
      <c r="D99" s="67" t="e">
        <f>#REF!</f>
        <v>#REF!</v>
      </c>
      <c r="E99" s="67" t="e">
        <f>#REF!</f>
        <v>#REF!</v>
      </c>
      <c r="F99" s="67" t="e">
        <f>#REF!</f>
        <v>#REF!</v>
      </c>
      <c r="G99" s="67" t="e">
        <f>#REF!</f>
        <v>#REF!</v>
      </c>
      <c r="H99" s="67" t="e">
        <f>#REF!</f>
        <v>#REF!</v>
      </c>
      <c r="I99" s="67" t="e">
        <f>#REF!</f>
        <v>#REF!</v>
      </c>
      <c r="J99" s="67" t="e">
        <f>#REF!</f>
        <v>#REF!</v>
      </c>
      <c r="K99" s="67" t="e">
        <f>#REF!</f>
        <v>#REF!</v>
      </c>
      <c r="L99" s="67" t="e">
        <f>#REF!</f>
        <v>#REF!</v>
      </c>
      <c r="M99" s="67" t="e">
        <f>#REF!</f>
        <v>#REF!</v>
      </c>
      <c r="N99" s="67" t="e">
        <f>#REF!</f>
        <v>#REF!</v>
      </c>
      <c r="O99" s="67" t="e">
        <f>#REF!</f>
        <v>#REF!</v>
      </c>
      <c r="P99" s="67" t="e">
        <f>#REF!</f>
        <v>#REF!</v>
      </c>
      <c r="Q99" s="67" t="e">
        <f>#REF!</f>
        <v>#REF!</v>
      </c>
      <c r="S99" s="67" t="str">
        <f t="shared" si="225"/>
        <v>-</v>
      </c>
      <c r="T99" s="67" t="str">
        <f t="shared" si="226"/>
        <v>-</v>
      </c>
      <c r="U99" s="67" t="str">
        <f t="shared" si="227"/>
        <v>-</v>
      </c>
      <c r="V99" s="67" t="str">
        <f t="shared" si="228"/>
        <v>-</v>
      </c>
      <c r="W99" s="67" t="str">
        <f t="shared" si="229"/>
        <v>-</v>
      </c>
      <c r="X99" s="67" t="str">
        <f t="shared" si="230"/>
        <v>-</v>
      </c>
      <c r="Y99" s="67" t="str">
        <f t="shared" si="231"/>
        <v>-</v>
      </c>
      <c r="Z99" s="67" t="str">
        <f t="shared" si="232"/>
        <v>-</v>
      </c>
      <c r="AA99" s="67" t="str">
        <f t="shared" si="233"/>
        <v>-</v>
      </c>
      <c r="AB99" s="67" t="str">
        <f t="shared" si="234"/>
        <v>-</v>
      </c>
      <c r="AC99" s="67" t="str">
        <f t="shared" si="235"/>
        <v>-</v>
      </c>
      <c r="AD99" s="67" t="str">
        <f t="shared" si="236"/>
        <v>-</v>
      </c>
      <c r="AE99" s="67" t="str">
        <f t="shared" si="237"/>
        <v>-</v>
      </c>
      <c r="AF99" s="67" t="str">
        <f t="shared" si="238"/>
        <v>-</v>
      </c>
    </row>
    <row r="100" spans="1:32" s="71" customFormat="1" hidden="1" x14ac:dyDescent="0.25">
      <c r="A100" s="71" t="s">
        <v>300</v>
      </c>
      <c r="B100" s="72" t="e">
        <f>#REF!</f>
        <v>#REF!</v>
      </c>
      <c r="C100" s="73" t="e">
        <f>#REF!</f>
        <v>#REF!</v>
      </c>
      <c r="D100" s="74" t="e">
        <f>#REF!</f>
        <v>#REF!</v>
      </c>
      <c r="E100" s="74" t="e">
        <f>#REF!</f>
        <v>#REF!</v>
      </c>
      <c r="F100" s="74" t="e">
        <f>#REF!</f>
        <v>#REF!</v>
      </c>
      <c r="G100" s="74" t="e">
        <f>#REF!</f>
        <v>#REF!</v>
      </c>
      <c r="H100" s="74" t="e">
        <f>#REF!</f>
        <v>#REF!</v>
      </c>
      <c r="I100" s="74" t="e">
        <f>#REF!</f>
        <v>#REF!</v>
      </c>
      <c r="J100" s="74" t="e">
        <f>#REF!</f>
        <v>#REF!</v>
      </c>
      <c r="K100" s="74" t="e">
        <f>#REF!</f>
        <v>#REF!</v>
      </c>
      <c r="L100" s="74" t="e">
        <f>#REF!</f>
        <v>#REF!</v>
      </c>
      <c r="M100" s="74" t="e">
        <f>#REF!</f>
        <v>#REF!</v>
      </c>
      <c r="N100" s="74" t="e">
        <f>#REF!</f>
        <v>#REF!</v>
      </c>
      <c r="O100" s="74" t="e">
        <f>#REF!</f>
        <v>#REF!</v>
      </c>
      <c r="P100" s="74" t="e">
        <f>#REF!</f>
        <v>#REF!</v>
      </c>
      <c r="Q100" s="74" t="e">
        <f>#REF!</f>
        <v>#REF!</v>
      </c>
    </row>
    <row r="101" spans="1:32" s="71" customFormat="1" hidden="1" x14ac:dyDescent="0.25">
      <c r="A101" s="71" t="s">
        <v>300</v>
      </c>
      <c r="B101" s="72" t="e">
        <f>#REF!</f>
        <v>#REF!</v>
      </c>
      <c r="C101" s="73" t="e">
        <f>#REF!</f>
        <v>#REF!</v>
      </c>
      <c r="D101" s="74" t="e">
        <f>#REF!</f>
        <v>#REF!</v>
      </c>
      <c r="E101" s="74" t="e">
        <f>#REF!</f>
        <v>#REF!</v>
      </c>
      <c r="F101" s="74" t="e">
        <f>#REF!</f>
        <v>#REF!</v>
      </c>
      <c r="G101" s="74" t="e">
        <f>#REF!</f>
        <v>#REF!</v>
      </c>
      <c r="H101" s="74" t="e">
        <f>#REF!</f>
        <v>#REF!</v>
      </c>
      <c r="I101" s="74" t="e">
        <f>#REF!</f>
        <v>#REF!</v>
      </c>
      <c r="J101" s="74" t="e">
        <f>#REF!</f>
        <v>#REF!</v>
      </c>
      <c r="K101" s="74" t="e">
        <f>#REF!</f>
        <v>#REF!</v>
      </c>
      <c r="L101" s="74" t="e">
        <f>#REF!</f>
        <v>#REF!</v>
      </c>
      <c r="M101" s="74" t="e">
        <f>#REF!</f>
        <v>#REF!</v>
      </c>
      <c r="N101" s="74" t="e">
        <f>#REF!</f>
        <v>#REF!</v>
      </c>
      <c r="O101" s="74" t="e">
        <f>#REF!</f>
        <v>#REF!</v>
      </c>
      <c r="P101" s="74" t="e">
        <f>#REF!</f>
        <v>#REF!</v>
      </c>
      <c r="Q101" s="74" t="e">
        <f>#REF!</f>
        <v>#REF!</v>
      </c>
      <c r="S101" s="74" t="str">
        <f t="shared" ref="S101:S104" si="239">IFERROR(D101/D100*100-100,"-")</f>
        <v>-</v>
      </c>
      <c r="T101" s="74" t="str">
        <f t="shared" ref="T101:T104" si="240">IFERROR(E101/E100*100-100,"-")</f>
        <v>-</v>
      </c>
      <c r="U101" s="74" t="str">
        <f t="shared" ref="U101:U104" si="241">IFERROR(F101/F100*100-100,"-")</f>
        <v>-</v>
      </c>
      <c r="V101" s="74" t="str">
        <f t="shared" ref="V101:V104" si="242">IFERROR(G101/G100*100-100,"-")</f>
        <v>-</v>
      </c>
      <c r="W101" s="74" t="str">
        <f t="shared" ref="W101:W104" si="243">IFERROR(H101/H100*100-100,"-")</f>
        <v>-</v>
      </c>
      <c r="X101" s="74" t="str">
        <f t="shared" ref="X101:X104" si="244">IFERROR(I101/I100*100-100,"-")</f>
        <v>-</v>
      </c>
      <c r="Y101" s="74" t="str">
        <f t="shared" ref="Y101:Y104" si="245">IFERROR(J101/J100*100-100,"-")</f>
        <v>-</v>
      </c>
      <c r="Z101" s="74" t="str">
        <f t="shared" ref="Z101:Z104" si="246">IFERROR(K101/K100*100-100,"-")</f>
        <v>-</v>
      </c>
      <c r="AA101" s="74" t="str">
        <f t="shared" ref="AA101:AA104" si="247">IFERROR(L101/L100*100-100,"-")</f>
        <v>-</v>
      </c>
      <c r="AB101" s="74" t="str">
        <f t="shared" ref="AB101:AB104" si="248">IFERROR(M101/M100*100-100,"-")</f>
        <v>-</v>
      </c>
      <c r="AC101" s="74" t="str">
        <f t="shared" ref="AC101:AC104" si="249">IFERROR(N101/N100*100-100,"-")</f>
        <v>-</v>
      </c>
      <c r="AD101" s="74" t="str">
        <f t="shared" ref="AD101:AD104" si="250">IFERROR(O101/O100*100-100,"-")</f>
        <v>-</v>
      </c>
      <c r="AE101" s="74" t="str">
        <f t="shared" ref="AE101:AE104" si="251">IFERROR(P101/P100*100-100,"-")</f>
        <v>-</v>
      </c>
      <c r="AF101" s="74" t="str">
        <f t="shared" ref="AF101:AF104" si="252">IFERROR(Q101/Q100*100-100,"-")</f>
        <v>-</v>
      </c>
    </row>
    <row r="102" spans="1:32" s="71" customFormat="1" hidden="1" x14ac:dyDescent="0.25">
      <c r="A102" s="71" t="s">
        <v>300</v>
      </c>
      <c r="B102" s="72" t="e">
        <f>#REF!</f>
        <v>#REF!</v>
      </c>
      <c r="C102" s="73" t="e">
        <f>#REF!</f>
        <v>#REF!</v>
      </c>
      <c r="D102" s="74" t="e">
        <f>#REF!</f>
        <v>#REF!</v>
      </c>
      <c r="E102" s="74" t="e">
        <f>#REF!</f>
        <v>#REF!</v>
      </c>
      <c r="F102" s="74" t="e">
        <f>#REF!</f>
        <v>#REF!</v>
      </c>
      <c r="G102" s="74" t="e">
        <f>#REF!</f>
        <v>#REF!</v>
      </c>
      <c r="H102" s="74" t="e">
        <f>#REF!</f>
        <v>#REF!</v>
      </c>
      <c r="I102" s="74" t="e">
        <f>#REF!</f>
        <v>#REF!</v>
      </c>
      <c r="J102" s="74" t="e">
        <f>#REF!</f>
        <v>#REF!</v>
      </c>
      <c r="K102" s="74" t="e">
        <f>#REF!</f>
        <v>#REF!</v>
      </c>
      <c r="L102" s="74" t="e">
        <f>#REF!</f>
        <v>#REF!</v>
      </c>
      <c r="M102" s="74" t="e">
        <f>#REF!</f>
        <v>#REF!</v>
      </c>
      <c r="N102" s="74" t="e">
        <f>#REF!</f>
        <v>#REF!</v>
      </c>
      <c r="O102" s="74" t="e">
        <f>#REF!</f>
        <v>#REF!</v>
      </c>
      <c r="P102" s="74" t="e">
        <f>#REF!</f>
        <v>#REF!</v>
      </c>
      <c r="Q102" s="74" t="e">
        <f>#REF!</f>
        <v>#REF!</v>
      </c>
      <c r="S102" s="74" t="str">
        <f t="shared" si="239"/>
        <v>-</v>
      </c>
      <c r="T102" s="74" t="str">
        <f t="shared" si="240"/>
        <v>-</v>
      </c>
      <c r="U102" s="74" t="str">
        <f t="shared" si="241"/>
        <v>-</v>
      </c>
      <c r="V102" s="74" t="str">
        <f t="shared" si="242"/>
        <v>-</v>
      </c>
      <c r="W102" s="74" t="str">
        <f t="shared" si="243"/>
        <v>-</v>
      </c>
      <c r="X102" s="74" t="str">
        <f t="shared" si="244"/>
        <v>-</v>
      </c>
      <c r="Y102" s="74" t="str">
        <f t="shared" si="245"/>
        <v>-</v>
      </c>
      <c r="Z102" s="74" t="str">
        <f t="shared" si="246"/>
        <v>-</v>
      </c>
      <c r="AA102" s="74" t="str">
        <f t="shared" si="247"/>
        <v>-</v>
      </c>
      <c r="AB102" s="74" t="str">
        <f t="shared" si="248"/>
        <v>-</v>
      </c>
      <c r="AC102" s="74" t="str">
        <f t="shared" si="249"/>
        <v>-</v>
      </c>
      <c r="AD102" s="74" t="str">
        <f t="shared" si="250"/>
        <v>-</v>
      </c>
      <c r="AE102" s="74" t="str">
        <f t="shared" si="251"/>
        <v>-</v>
      </c>
      <c r="AF102" s="74" t="str">
        <f t="shared" si="252"/>
        <v>-</v>
      </c>
    </row>
    <row r="103" spans="1:32" s="71" customFormat="1" hidden="1" x14ac:dyDescent="0.25">
      <c r="A103" s="71" t="s">
        <v>300</v>
      </c>
      <c r="B103" s="72" t="e">
        <f>#REF!</f>
        <v>#REF!</v>
      </c>
      <c r="C103" s="73" t="e">
        <f>#REF!</f>
        <v>#REF!</v>
      </c>
      <c r="D103" s="74" t="e">
        <f>#REF!</f>
        <v>#REF!</v>
      </c>
      <c r="E103" s="74" t="e">
        <f>#REF!</f>
        <v>#REF!</v>
      </c>
      <c r="F103" s="74" t="e">
        <f>#REF!</f>
        <v>#REF!</v>
      </c>
      <c r="G103" s="74" t="e">
        <f>#REF!</f>
        <v>#REF!</v>
      </c>
      <c r="H103" s="74" t="e">
        <f>#REF!</f>
        <v>#REF!</v>
      </c>
      <c r="I103" s="74" t="e">
        <f>#REF!</f>
        <v>#REF!</v>
      </c>
      <c r="J103" s="74" t="e">
        <f>#REF!</f>
        <v>#REF!</v>
      </c>
      <c r="K103" s="74" t="e">
        <f>#REF!</f>
        <v>#REF!</v>
      </c>
      <c r="L103" s="74" t="e">
        <f>#REF!</f>
        <v>#REF!</v>
      </c>
      <c r="M103" s="74" t="e">
        <f>#REF!</f>
        <v>#REF!</v>
      </c>
      <c r="N103" s="74" t="e">
        <f>#REF!</f>
        <v>#REF!</v>
      </c>
      <c r="O103" s="74" t="e">
        <f>#REF!</f>
        <v>#REF!</v>
      </c>
      <c r="P103" s="74" t="e">
        <f>#REF!</f>
        <v>#REF!</v>
      </c>
      <c r="Q103" s="74" t="e">
        <f>#REF!</f>
        <v>#REF!</v>
      </c>
      <c r="S103" s="74" t="str">
        <f t="shared" si="239"/>
        <v>-</v>
      </c>
      <c r="T103" s="74" t="str">
        <f t="shared" si="240"/>
        <v>-</v>
      </c>
      <c r="U103" s="74" t="str">
        <f t="shared" si="241"/>
        <v>-</v>
      </c>
      <c r="V103" s="74" t="str">
        <f t="shared" si="242"/>
        <v>-</v>
      </c>
      <c r="W103" s="74" t="str">
        <f t="shared" si="243"/>
        <v>-</v>
      </c>
      <c r="X103" s="74" t="str">
        <f t="shared" si="244"/>
        <v>-</v>
      </c>
      <c r="Y103" s="74" t="str">
        <f t="shared" si="245"/>
        <v>-</v>
      </c>
      <c r="Z103" s="74" t="str">
        <f t="shared" si="246"/>
        <v>-</v>
      </c>
      <c r="AA103" s="74" t="str">
        <f t="shared" si="247"/>
        <v>-</v>
      </c>
      <c r="AB103" s="74" t="str">
        <f t="shared" si="248"/>
        <v>-</v>
      </c>
      <c r="AC103" s="74" t="str">
        <f t="shared" si="249"/>
        <v>-</v>
      </c>
      <c r="AD103" s="74" t="str">
        <f t="shared" si="250"/>
        <v>-</v>
      </c>
      <c r="AE103" s="74" t="str">
        <f t="shared" si="251"/>
        <v>-</v>
      </c>
      <c r="AF103" s="74" t="str">
        <f t="shared" si="252"/>
        <v>-</v>
      </c>
    </row>
    <row r="104" spans="1:32" s="71" customFormat="1" hidden="1" x14ac:dyDescent="0.25">
      <c r="A104" s="71" t="s">
        <v>300</v>
      </c>
      <c r="B104" s="72" t="e">
        <f>#REF!</f>
        <v>#REF!</v>
      </c>
      <c r="C104" s="73" t="e">
        <f>#REF!</f>
        <v>#REF!</v>
      </c>
      <c r="D104" s="74" t="e">
        <f>#REF!</f>
        <v>#REF!</v>
      </c>
      <c r="E104" s="74" t="e">
        <f>#REF!</f>
        <v>#REF!</v>
      </c>
      <c r="F104" s="74" t="e">
        <f>#REF!</f>
        <v>#REF!</v>
      </c>
      <c r="G104" s="74" t="e">
        <f>#REF!</f>
        <v>#REF!</v>
      </c>
      <c r="H104" s="74" t="e">
        <f>#REF!</f>
        <v>#REF!</v>
      </c>
      <c r="I104" s="74" t="e">
        <f>#REF!</f>
        <v>#REF!</v>
      </c>
      <c r="J104" s="74" t="e">
        <f>#REF!</f>
        <v>#REF!</v>
      </c>
      <c r="K104" s="74" t="e">
        <f>#REF!</f>
        <v>#REF!</v>
      </c>
      <c r="L104" s="74" t="e">
        <f>#REF!</f>
        <v>#REF!</v>
      </c>
      <c r="M104" s="74" t="e">
        <f>#REF!</f>
        <v>#REF!</v>
      </c>
      <c r="N104" s="74" t="e">
        <f>#REF!</f>
        <v>#REF!</v>
      </c>
      <c r="O104" s="74" t="e">
        <f>#REF!</f>
        <v>#REF!</v>
      </c>
      <c r="P104" s="74" t="e">
        <f>#REF!</f>
        <v>#REF!</v>
      </c>
      <c r="Q104" s="74" t="e">
        <f>#REF!</f>
        <v>#REF!</v>
      </c>
      <c r="S104" s="74" t="str">
        <f t="shared" si="239"/>
        <v>-</v>
      </c>
      <c r="T104" s="74" t="str">
        <f t="shared" si="240"/>
        <v>-</v>
      </c>
      <c r="U104" s="74" t="str">
        <f t="shared" si="241"/>
        <v>-</v>
      </c>
      <c r="V104" s="74" t="str">
        <f t="shared" si="242"/>
        <v>-</v>
      </c>
      <c r="W104" s="74" t="str">
        <f t="shared" si="243"/>
        <v>-</v>
      </c>
      <c r="X104" s="74" t="str">
        <f t="shared" si="244"/>
        <v>-</v>
      </c>
      <c r="Y104" s="74" t="str">
        <f t="shared" si="245"/>
        <v>-</v>
      </c>
      <c r="Z104" s="74" t="str">
        <f t="shared" si="246"/>
        <v>-</v>
      </c>
      <c r="AA104" s="74" t="str">
        <f t="shared" si="247"/>
        <v>-</v>
      </c>
      <c r="AB104" s="74" t="str">
        <f t="shared" si="248"/>
        <v>-</v>
      </c>
      <c r="AC104" s="74" t="str">
        <f t="shared" si="249"/>
        <v>-</v>
      </c>
      <c r="AD104" s="74" t="str">
        <f t="shared" si="250"/>
        <v>-</v>
      </c>
      <c r="AE104" s="74" t="str">
        <f t="shared" si="251"/>
        <v>-</v>
      </c>
      <c r="AF104" s="74" t="str">
        <f t="shared" si="252"/>
        <v>-</v>
      </c>
    </row>
    <row r="105" spans="1:32" hidden="1" x14ac:dyDescent="0.25">
      <c r="A105" t="s">
        <v>300</v>
      </c>
      <c r="B105" s="62" t="e">
        <f>#REF!</f>
        <v>#REF!</v>
      </c>
      <c r="C105" s="66" t="e">
        <f>#REF!</f>
        <v>#REF!</v>
      </c>
      <c r="D105" s="67" t="e">
        <f>#REF!</f>
        <v>#REF!</v>
      </c>
      <c r="E105" s="67" t="e">
        <f>#REF!</f>
        <v>#REF!</v>
      </c>
      <c r="F105" s="67" t="e">
        <f>#REF!</f>
        <v>#REF!</v>
      </c>
      <c r="G105" s="67" t="e">
        <f>#REF!</f>
        <v>#REF!</v>
      </c>
      <c r="H105" s="67" t="e">
        <f>#REF!</f>
        <v>#REF!</v>
      </c>
      <c r="I105" s="67" t="e">
        <f>#REF!</f>
        <v>#REF!</v>
      </c>
      <c r="J105" s="67" t="e">
        <f>#REF!</f>
        <v>#REF!</v>
      </c>
      <c r="K105" s="67" t="e">
        <f>#REF!</f>
        <v>#REF!</v>
      </c>
      <c r="L105" s="67" t="e">
        <f>#REF!</f>
        <v>#REF!</v>
      </c>
      <c r="M105" s="67" t="e">
        <f>#REF!</f>
        <v>#REF!</v>
      </c>
      <c r="N105" s="67" t="e">
        <f>#REF!</f>
        <v>#REF!</v>
      </c>
      <c r="O105" s="67" t="e">
        <f>#REF!</f>
        <v>#REF!</v>
      </c>
      <c r="P105" s="67" t="e">
        <f>#REF!</f>
        <v>#REF!</v>
      </c>
      <c r="Q105" s="67" t="e">
        <f>#REF!</f>
        <v>#REF!</v>
      </c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</row>
    <row r="106" spans="1:32" hidden="1" x14ac:dyDescent="0.25">
      <c r="A106" t="s">
        <v>300</v>
      </c>
      <c r="B106" s="62" t="e">
        <f>#REF!</f>
        <v>#REF!</v>
      </c>
      <c r="C106" s="66" t="e">
        <f>#REF!</f>
        <v>#REF!</v>
      </c>
      <c r="D106" s="67" t="e">
        <f>#REF!</f>
        <v>#REF!</v>
      </c>
      <c r="E106" s="67" t="e">
        <f>#REF!</f>
        <v>#REF!</v>
      </c>
      <c r="F106" s="67" t="e">
        <f>#REF!</f>
        <v>#REF!</v>
      </c>
      <c r="G106" s="67" t="e">
        <f>#REF!</f>
        <v>#REF!</v>
      </c>
      <c r="H106" s="67" t="e">
        <f>#REF!</f>
        <v>#REF!</v>
      </c>
      <c r="I106" s="67" t="e">
        <f>#REF!</f>
        <v>#REF!</v>
      </c>
      <c r="J106" s="67" t="e">
        <f>#REF!</f>
        <v>#REF!</v>
      </c>
      <c r="K106" s="67" t="e">
        <f>#REF!</f>
        <v>#REF!</v>
      </c>
      <c r="L106" s="67" t="e">
        <f>#REF!</f>
        <v>#REF!</v>
      </c>
      <c r="M106" s="67" t="e">
        <f>#REF!</f>
        <v>#REF!</v>
      </c>
      <c r="N106" s="67" t="e">
        <f>#REF!</f>
        <v>#REF!</v>
      </c>
      <c r="O106" s="67" t="e">
        <f>#REF!</f>
        <v>#REF!</v>
      </c>
      <c r="P106" s="67" t="e">
        <f>#REF!</f>
        <v>#REF!</v>
      </c>
      <c r="Q106" s="67" t="e">
        <f>#REF!</f>
        <v>#REF!</v>
      </c>
      <c r="S106" s="67" t="str">
        <f t="shared" ref="S106:S109" si="253">IFERROR(D106/D105*100-100,"-")</f>
        <v>-</v>
      </c>
      <c r="T106" s="67" t="str">
        <f t="shared" ref="T106:T109" si="254">IFERROR(E106/E105*100-100,"-")</f>
        <v>-</v>
      </c>
      <c r="U106" s="67" t="str">
        <f t="shared" ref="U106:U109" si="255">IFERROR(F106/F105*100-100,"-")</f>
        <v>-</v>
      </c>
      <c r="V106" s="67" t="str">
        <f t="shared" ref="V106:V109" si="256">IFERROR(G106/G105*100-100,"-")</f>
        <v>-</v>
      </c>
      <c r="W106" s="67" t="str">
        <f t="shared" ref="W106:W109" si="257">IFERROR(H106/H105*100-100,"-")</f>
        <v>-</v>
      </c>
      <c r="X106" s="67" t="str">
        <f t="shared" ref="X106:X109" si="258">IFERROR(I106/I105*100-100,"-")</f>
        <v>-</v>
      </c>
      <c r="Y106" s="67" t="str">
        <f t="shared" ref="Y106:Y109" si="259">IFERROR(J106/J105*100-100,"-")</f>
        <v>-</v>
      </c>
      <c r="Z106" s="67" t="str">
        <f t="shared" ref="Z106:Z109" si="260">IFERROR(K106/K105*100-100,"-")</f>
        <v>-</v>
      </c>
      <c r="AA106" s="67" t="str">
        <f t="shared" ref="AA106:AA109" si="261">IFERROR(L106/L105*100-100,"-")</f>
        <v>-</v>
      </c>
      <c r="AB106" s="67" t="str">
        <f t="shared" ref="AB106:AB109" si="262">IFERROR(M106/M105*100-100,"-")</f>
        <v>-</v>
      </c>
      <c r="AC106" s="67" t="str">
        <f t="shared" ref="AC106:AC109" si="263">IFERROR(N106/N105*100-100,"-")</f>
        <v>-</v>
      </c>
      <c r="AD106" s="67" t="str">
        <f t="shared" ref="AD106:AD109" si="264">IFERROR(O106/O105*100-100,"-")</f>
        <v>-</v>
      </c>
      <c r="AE106" s="67" t="str">
        <f t="shared" ref="AE106:AE109" si="265">IFERROR(P106/P105*100-100,"-")</f>
        <v>-</v>
      </c>
      <c r="AF106" s="67" t="str">
        <f t="shared" ref="AF106:AF109" si="266">IFERROR(Q106/Q105*100-100,"-")</f>
        <v>-</v>
      </c>
    </row>
    <row r="107" spans="1:32" hidden="1" x14ac:dyDescent="0.25">
      <c r="A107" t="s">
        <v>300</v>
      </c>
      <c r="B107" s="62" t="e">
        <f>#REF!</f>
        <v>#REF!</v>
      </c>
      <c r="C107" s="66" t="e">
        <f>#REF!</f>
        <v>#REF!</v>
      </c>
      <c r="D107" s="67" t="e">
        <f>#REF!</f>
        <v>#REF!</v>
      </c>
      <c r="E107" s="67" t="e">
        <f>#REF!</f>
        <v>#REF!</v>
      </c>
      <c r="F107" s="67" t="e">
        <f>#REF!</f>
        <v>#REF!</v>
      </c>
      <c r="G107" s="67" t="e">
        <f>#REF!</f>
        <v>#REF!</v>
      </c>
      <c r="H107" s="67" t="e">
        <f>#REF!</f>
        <v>#REF!</v>
      </c>
      <c r="I107" s="67" t="e">
        <f>#REF!</f>
        <v>#REF!</v>
      </c>
      <c r="J107" s="67" t="e">
        <f>#REF!</f>
        <v>#REF!</v>
      </c>
      <c r="K107" s="67" t="e">
        <f>#REF!</f>
        <v>#REF!</v>
      </c>
      <c r="L107" s="67" t="e">
        <f>#REF!</f>
        <v>#REF!</v>
      </c>
      <c r="M107" s="67" t="e">
        <f>#REF!</f>
        <v>#REF!</v>
      </c>
      <c r="N107" s="67" t="e">
        <f>#REF!</f>
        <v>#REF!</v>
      </c>
      <c r="O107" s="67" t="e">
        <f>#REF!</f>
        <v>#REF!</v>
      </c>
      <c r="P107" s="67" t="e">
        <f>#REF!</f>
        <v>#REF!</v>
      </c>
      <c r="Q107" s="67" t="e">
        <f>#REF!</f>
        <v>#REF!</v>
      </c>
      <c r="S107" s="67" t="str">
        <f t="shared" si="253"/>
        <v>-</v>
      </c>
      <c r="T107" s="67" t="str">
        <f t="shared" si="254"/>
        <v>-</v>
      </c>
      <c r="U107" s="67" t="str">
        <f t="shared" si="255"/>
        <v>-</v>
      </c>
      <c r="V107" s="67" t="str">
        <f t="shared" si="256"/>
        <v>-</v>
      </c>
      <c r="W107" s="67" t="str">
        <f t="shared" si="257"/>
        <v>-</v>
      </c>
      <c r="X107" s="67" t="str">
        <f t="shared" si="258"/>
        <v>-</v>
      </c>
      <c r="Y107" s="67" t="str">
        <f t="shared" si="259"/>
        <v>-</v>
      </c>
      <c r="Z107" s="67" t="str">
        <f t="shared" si="260"/>
        <v>-</v>
      </c>
      <c r="AA107" s="67" t="str">
        <f t="shared" si="261"/>
        <v>-</v>
      </c>
      <c r="AB107" s="67" t="str">
        <f t="shared" si="262"/>
        <v>-</v>
      </c>
      <c r="AC107" s="67" t="str">
        <f t="shared" si="263"/>
        <v>-</v>
      </c>
      <c r="AD107" s="67" t="str">
        <f t="shared" si="264"/>
        <v>-</v>
      </c>
      <c r="AE107" s="67" t="str">
        <f t="shared" si="265"/>
        <v>-</v>
      </c>
      <c r="AF107" s="67" t="str">
        <f t="shared" si="266"/>
        <v>-</v>
      </c>
    </row>
    <row r="108" spans="1:32" hidden="1" x14ac:dyDescent="0.25">
      <c r="A108" t="s">
        <v>300</v>
      </c>
      <c r="B108" s="62" t="e">
        <f>#REF!</f>
        <v>#REF!</v>
      </c>
      <c r="C108" s="66" t="e">
        <f>#REF!</f>
        <v>#REF!</v>
      </c>
      <c r="D108" s="67" t="e">
        <f>#REF!</f>
        <v>#REF!</v>
      </c>
      <c r="E108" s="67" t="e">
        <f>#REF!</f>
        <v>#REF!</v>
      </c>
      <c r="F108" s="67" t="e">
        <f>#REF!</f>
        <v>#REF!</v>
      </c>
      <c r="G108" s="67" t="e">
        <f>#REF!</f>
        <v>#REF!</v>
      </c>
      <c r="H108" s="67" t="e">
        <f>#REF!</f>
        <v>#REF!</v>
      </c>
      <c r="I108" s="67" t="e">
        <f>#REF!</f>
        <v>#REF!</v>
      </c>
      <c r="J108" s="67" t="e">
        <f>#REF!</f>
        <v>#REF!</v>
      </c>
      <c r="K108" s="67" t="e">
        <f>#REF!</f>
        <v>#REF!</v>
      </c>
      <c r="L108" s="67" t="e">
        <f>#REF!</f>
        <v>#REF!</v>
      </c>
      <c r="M108" s="67" t="e">
        <f>#REF!</f>
        <v>#REF!</v>
      </c>
      <c r="N108" s="67" t="e">
        <f>#REF!</f>
        <v>#REF!</v>
      </c>
      <c r="O108" s="67" t="e">
        <f>#REF!</f>
        <v>#REF!</v>
      </c>
      <c r="P108" s="67" t="e">
        <f>#REF!</f>
        <v>#REF!</v>
      </c>
      <c r="Q108" s="67" t="e">
        <f>#REF!</f>
        <v>#REF!</v>
      </c>
      <c r="S108" s="67" t="str">
        <f t="shared" si="253"/>
        <v>-</v>
      </c>
      <c r="T108" s="67" t="str">
        <f t="shared" si="254"/>
        <v>-</v>
      </c>
      <c r="U108" s="67" t="str">
        <f t="shared" si="255"/>
        <v>-</v>
      </c>
      <c r="V108" s="67" t="str">
        <f t="shared" si="256"/>
        <v>-</v>
      </c>
      <c r="W108" s="67" t="str">
        <f t="shared" si="257"/>
        <v>-</v>
      </c>
      <c r="X108" s="67" t="str">
        <f t="shared" si="258"/>
        <v>-</v>
      </c>
      <c r="Y108" s="67" t="str">
        <f t="shared" si="259"/>
        <v>-</v>
      </c>
      <c r="Z108" s="67" t="str">
        <f t="shared" si="260"/>
        <v>-</v>
      </c>
      <c r="AA108" s="67" t="str">
        <f t="shared" si="261"/>
        <v>-</v>
      </c>
      <c r="AB108" s="67" t="str">
        <f t="shared" si="262"/>
        <v>-</v>
      </c>
      <c r="AC108" s="67" t="str">
        <f t="shared" si="263"/>
        <v>-</v>
      </c>
      <c r="AD108" s="67" t="str">
        <f t="shared" si="264"/>
        <v>-</v>
      </c>
      <c r="AE108" s="67" t="str">
        <f t="shared" si="265"/>
        <v>-</v>
      </c>
      <c r="AF108" s="67" t="str">
        <f t="shared" si="266"/>
        <v>-</v>
      </c>
    </row>
    <row r="109" spans="1:32" hidden="1" x14ac:dyDescent="0.25">
      <c r="A109" t="s">
        <v>300</v>
      </c>
      <c r="B109" s="62" t="e">
        <f>#REF!</f>
        <v>#REF!</v>
      </c>
      <c r="C109" s="66" t="e">
        <f>#REF!</f>
        <v>#REF!</v>
      </c>
      <c r="D109" s="67" t="e">
        <f>#REF!</f>
        <v>#REF!</v>
      </c>
      <c r="E109" s="67" t="e">
        <f>#REF!</f>
        <v>#REF!</v>
      </c>
      <c r="F109" s="67" t="e">
        <f>#REF!</f>
        <v>#REF!</v>
      </c>
      <c r="G109" s="67" t="e">
        <f>#REF!</f>
        <v>#REF!</v>
      </c>
      <c r="H109" s="67" t="e">
        <f>#REF!</f>
        <v>#REF!</v>
      </c>
      <c r="I109" s="67" t="e">
        <f>#REF!</f>
        <v>#REF!</v>
      </c>
      <c r="J109" s="67" t="e">
        <f>#REF!</f>
        <v>#REF!</v>
      </c>
      <c r="K109" s="67" t="e">
        <f>#REF!</f>
        <v>#REF!</v>
      </c>
      <c r="L109" s="67" t="e">
        <f>#REF!</f>
        <v>#REF!</v>
      </c>
      <c r="M109" s="67" t="e">
        <f>#REF!</f>
        <v>#REF!</v>
      </c>
      <c r="N109" s="67" t="e">
        <f>#REF!</f>
        <v>#REF!</v>
      </c>
      <c r="O109" s="67" t="e">
        <f>#REF!</f>
        <v>#REF!</v>
      </c>
      <c r="P109" s="67" t="e">
        <f>#REF!</f>
        <v>#REF!</v>
      </c>
      <c r="Q109" s="67" t="e">
        <f>#REF!</f>
        <v>#REF!</v>
      </c>
      <c r="S109" s="67" t="str">
        <f t="shared" si="253"/>
        <v>-</v>
      </c>
      <c r="T109" s="67" t="str">
        <f t="shared" si="254"/>
        <v>-</v>
      </c>
      <c r="U109" s="67" t="str">
        <f t="shared" si="255"/>
        <v>-</v>
      </c>
      <c r="V109" s="67" t="str">
        <f t="shared" si="256"/>
        <v>-</v>
      </c>
      <c r="W109" s="67" t="str">
        <f t="shared" si="257"/>
        <v>-</v>
      </c>
      <c r="X109" s="67" t="str">
        <f t="shared" si="258"/>
        <v>-</v>
      </c>
      <c r="Y109" s="67" t="str">
        <f t="shared" si="259"/>
        <v>-</v>
      </c>
      <c r="Z109" s="67" t="str">
        <f t="shared" si="260"/>
        <v>-</v>
      </c>
      <c r="AA109" s="67" t="str">
        <f t="shared" si="261"/>
        <v>-</v>
      </c>
      <c r="AB109" s="67" t="str">
        <f t="shared" si="262"/>
        <v>-</v>
      </c>
      <c r="AC109" s="67" t="str">
        <f t="shared" si="263"/>
        <v>-</v>
      </c>
      <c r="AD109" s="67" t="str">
        <f t="shared" si="264"/>
        <v>-</v>
      </c>
      <c r="AE109" s="67" t="str">
        <f t="shared" si="265"/>
        <v>-</v>
      </c>
      <c r="AF109" s="67" t="str">
        <f t="shared" si="266"/>
        <v>-</v>
      </c>
    </row>
    <row r="110" spans="1:32" s="71" customFormat="1" hidden="1" x14ac:dyDescent="0.25">
      <c r="A110" s="71" t="s">
        <v>300</v>
      </c>
      <c r="B110" s="72" t="e">
        <f>#REF!</f>
        <v>#REF!</v>
      </c>
      <c r="C110" s="73" t="e">
        <f>#REF!</f>
        <v>#REF!</v>
      </c>
      <c r="D110" s="74" t="e">
        <f>#REF!</f>
        <v>#REF!</v>
      </c>
      <c r="E110" s="74" t="e">
        <f>#REF!</f>
        <v>#REF!</v>
      </c>
      <c r="F110" s="74" t="e">
        <f>#REF!</f>
        <v>#REF!</v>
      </c>
      <c r="G110" s="74" t="e">
        <f>#REF!</f>
        <v>#REF!</v>
      </c>
      <c r="H110" s="74" t="e">
        <f>#REF!</f>
        <v>#REF!</v>
      </c>
      <c r="I110" s="74" t="e">
        <f>#REF!</f>
        <v>#REF!</v>
      </c>
      <c r="J110" s="74" t="e">
        <f>#REF!</f>
        <v>#REF!</v>
      </c>
      <c r="K110" s="74" t="e">
        <f>#REF!</f>
        <v>#REF!</v>
      </c>
      <c r="L110" s="74" t="e">
        <f>#REF!</f>
        <v>#REF!</v>
      </c>
      <c r="M110" s="74" t="e">
        <f>#REF!</f>
        <v>#REF!</v>
      </c>
      <c r="N110" s="74" t="e">
        <f>#REF!</f>
        <v>#REF!</v>
      </c>
      <c r="O110" s="74" t="e">
        <f>#REF!</f>
        <v>#REF!</v>
      </c>
      <c r="P110" s="74" t="e">
        <f>#REF!</f>
        <v>#REF!</v>
      </c>
      <c r="Q110" s="74" t="e">
        <f>#REF!</f>
        <v>#REF!</v>
      </c>
    </row>
    <row r="111" spans="1:32" s="71" customFormat="1" hidden="1" x14ac:dyDescent="0.25">
      <c r="A111" s="71" t="s">
        <v>300</v>
      </c>
      <c r="B111" s="72" t="e">
        <f>#REF!</f>
        <v>#REF!</v>
      </c>
      <c r="C111" s="73" t="e">
        <f>#REF!</f>
        <v>#REF!</v>
      </c>
      <c r="D111" s="74" t="e">
        <f>#REF!</f>
        <v>#REF!</v>
      </c>
      <c r="E111" s="74" t="e">
        <f>#REF!</f>
        <v>#REF!</v>
      </c>
      <c r="F111" s="74" t="e">
        <f>#REF!</f>
        <v>#REF!</v>
      </c>
      <c r="G111" s="74" t="e">
        <f>#REF!</f>
        <v>#REF!</v>
      </c>
      <c r="H111" s="74" t="e">
        <f>#REF!</f>
        <v>#REF!</v>
      </c>
      <c r="I111" s="74" t="e">
        <f>#REF!</f>
        <v>#REF!</v>
      </c>
      <c r="J111" s="74" t="e">
        <f>#REF!</f>
        <v>#REF!</v>
      </c>
      <c r="K111" s="74" t="e">
        <f>#REF!</f>
        <v>#REF!</v>
      </c>
      <c r="L111" s="74" t="e">
        <f>#REF!</f>
        <v>#REF!</v>
      </c>
      <c r="M111" s="74" t="e">
        <f>#REF!</f>
        <v>#REF!</v>
      </c>
      <c r="N111" s="74" t="e">
        <f>#REF!</f>
        <v>#REF!</v>
      </c>
      <c r="O111" s="74" t="e">
        <f>#REF!</f>
        <v>#REF!</v>
      </c>
      <c r="P111" s="74" t="e">
        <f>#REF!</f>
        <v>#REF!</v>
      </c>
      <c r="Q111" s="74" t="e">
        <f>#REF!</f>
        <v>#REF!</v>
      </c>
      <c r="S111" s="74" t="str">
        <f t="shared" ref="S111:S114" si="267">IFERROR(D111/D110*100-100,"-")</f>
        <v>-</v>
      </c>
      <c r="T111" s="74" t="str">
        <f t="shared" ref="T111:T114" si="268">IFERROR(E111/E110*100-100,"-")</f>
        <v>-</v>
      </c>
      <c r="U111" s="74" t="str">
        <f t="shared" ref="U111:U114" si="269">IFERROR(F111/F110*100-100,"-")</f>
        <v>-</v>
      </c>
      <c r="V111" s="74" t="str">
        <f t="shared" ref="V111:V114" si="270">IFERROR(G111/G110*100-100,"-")</f>
        <v>-</v>
      </c>
      <c r="W111" s="74" t="str">
        <f t="shared" ref="W111:W114" si="271">IFERROR(H111/H110*100-100,"-")</f>
        <v>-</v>
      </c>
      <c r="X111" s="74" t="str">
        <f t="shared" ref="X111:X114" si="272">IFERROR(I111/I110*100-100,"-")</f>
        <v>-</v>
      </c>
      <c r="Y111" s="74" t="str">
        <f t="shared" ref="Y111:Y114" si="273">IFERROR(J111/J110*100-100,"-")</f>
        <v>-</v>
      </c>
      <c r="Z111" s="74" t="str">
        <f t="shared" ref="Z111:Z114" si="274">IFERROR(K111/K110*100-100,"-")</f>
        <v>-</v>
      </c>
      <c r="AA111" s="74" t="str">
        <f t="shared" ref="AA111:AA114" si="275">IFERROR(L111/L110*100-100,"-")</f>
        <v>-</v>
      </c>
      <c r="AB111" s="74" t="str">
        <f t="shared" ref="AB111:AB114" si="276">IFERROR(M111/M110*100-100,"-")</f>
        <v>-</v>
      </c>
      <c r="AC111" s="74" t="str">
        <f t="shared" ref="AC111:AC114" si="277">IFERROR(N111/N110*100-100,"-")</f>
        <v>-</v>
      </c>
      <c r="AD111" s="74" t="str">
        <f t="shared" ref="AD111:AD114" si="278">IFERROR(O111/O110*100-100,"-")</f>
        <v>-</v>
      </c>
      <c r="AE111" s="74" t="str">
        <f t="shared" ref="AE111:AE114" si="279">IFERROR(P111/P110*100-100,"-")</f>
        <v>-</v>
      </c>
      <c r="AF111" s="74" t="str">
        <f t="shared" ref="AF111:AF114" si="280">IFERROR(Q111/Q110*100-100,"-")</f>
        <v>-</v>
      </c>
    </row>
    <row r="112" spans="1:32" s="71" customFormat="1" hidden="1" x14ac:dyDescent="0.25">
      <c r="A112" s="71" t="s">
        <v>300</v>
      </c>
      <c r="B112" s="72" t="e">
        <f>#REF!</f>
        <v>#REF!</v>
      </c>
      <c r="C112" s="73" t="e">
        <f>#REF!</f>
        <v>#REF!</v>
      </c>
      <c r="D112" s="74" t="e">
        <f>#REF!</f>
        <v>#REF!</v>
      </c>
      <c r="E112" s="74" t="e">
        <f>#REF!</f>
        <v>#REF!</v>
      </c>
      <c r="F112" s="74" t="e">
        <f>#REF!</f>
        <v>#REF!</v>
      </c>
      <c r="G112" s="74" t="e">
        <f>#REF!</f>
        <v>#REF!</v>
      </c>
      <c r="H112" s="74" t="e">
        <f>#REF!</f>
        <v>#REF!</v>
      </c>
      <c r="I112" s="74" t="e">
        <f>#REF!</f>
        <v>#REF!</v>
      </c>
      <c r="J112" s="74" t="e">
        <f>#REF!</f>
        <v>#REF!</v>
      </c>
      <c r="K112" s="74" t="e">
        <f>#REF!</f>
        <v>#REF!</v>
      </c>
      <c r="L112" s="74" t="e">
        <f>#REF!</f>
        <v>#REF!</v>
      </c>
      <c r="M112" s="74" t="e">
        <f>#REF!</f>
        <v>#REF!</v>
      </c>
      <c r="N112" s="74" t="e">
        <f>#REF!</f>
        <v>#REF!</v>
      </c>
      <c r="O112" s="74" t="e">
        <f>#REF!</f>
        <v>#REF!</v>
      </c>
      <c r="P112" s="74" t="e">
        <f>#REF!</f>
        <v>#REF!</v>
      </c>
      <c r="Q112" s="74" t="e">
        <f>#REF!</f>
        <v>#REF!</v>
      </c>
      <c r="S112" s="74" t="str">
        <f t="shared" si="267"/>
        <v>-</v>
      </c>
      <c r="T112" s="74" t="str">
        <f t="shared" si="268"/>
        <v>-</v>
      </c>
      <c r="U112" s="74" t="str">
        <f t="shared" si="269"/>
        <v>-</v>
      </c>
      <c r="V112" s="74" t="str">
        <f t="shared" si="270"/>
        <v>-</v>
      </c>
      <c r="W112" s="74" t="str">
        <f t="shared" si="271"/>
        <v>-</v>
      </c>
      <c r="X112" s="74" t="str">
        <f t="shared" si="272"/>
        <v>-</v>
      </c>
      <c r="Y112" s="74" t="str">
        <f t="shared" si="273"/>
        <v>-</v>
      </c>
      <c r="Z112" s="74" t="str">
        <f t="shared" si="274"/>
        <v>-</v>
      </c>
      <c r="AA112" s="74" t="str">
        <f t="shared" si="275"/>
        <v>-</v>
      </c>
      <c r="AB112" s="74" t="str">
        <f t="shared" si="276"/>
        <v>-</v>
      </c>
      <c r="AC112" s="74" t="str">
        <f t="shared" si="277"/>
        <v>-</v>
      </c>
      <c r="AD112" s="74" t="str">
        <f t="shared" si="278"/>
        <v>-</v>
      </c>
      <c r="AE112" s="74" t="str">
        <f t="shared" si="279"/>
        <v>-</v>
      </c>
      <c r="AF112" s="74" t="str">
        <f t="shared" si="280"/>
        <v>-</v>
      </c>
    </row>
    <row r="113" spans="1:32" s="71" customFormat="1" hidden="1" x14ac:dyDescent="0.25">
      <c r="A113" s="71" t="s">
        <v>300</v>
      </c>
      <c r="B113" s="72" t="e">
        <f>#REF!</f>
        <v>#REF!</v>
      </c>
      <c r="C113" s="73" t="e">
        <f>#REF!</f>
        <v>#REF!</v>
      </c>
      <c r="D113" s="74" t="e">
        <f>#REF!</f>
        <v>#REF!</v>
      </c>
      <c r="E113" s="74" t="e">
        <f>#REF!</f>
        <v>#REF!</v>
      </c>
      <c r="F113" s="74" t="e">
        <f>#REF!</f>
        <v>#REF!</v>
      </c>
      <c r="G113" s="74" t="e">
        <f>#REF!</f>
        <v>#REF!</v>
      </c>
      <c r="H113" s="74" t="e">
        <f>#REF!</f>
        <v>#REF!</v>
      </c>
      <c r="I113" s="74" t="e">
        <f>#REF!</f>
        <v>#REF!</v>
      </c>
      <c r="J113" s="74" t="e">
        <f>#REF!</f>
        <v>#REF!</v>
      </c>
      <c r="K113" s="74" t="e">
        <f>#REF!</f>
        <v>#REF!</v>
      </c>
      <c r="L113" s="74" t="e">
        <f>#REF!</f>
        <v>#REF!</v>
      </c>
      <c r="M113" s="74" t="e">
        <f>#REF!</f>
        <v>#REF!</v>
      </c>
      <c r="N113" s="74" t="e">
        <f>#REF!</f>
        <v>#REF!</v>
      </c>
      <c r="O113" s="74" t="e">
        <f>#REF!</f>
        <v>#REF!</v>
      </c>
      <c r="P113" s="74" t="e">
        <f>#REF!</f>
        <v>#REF!</v>
      </c>
      <c r="Q113" s="74" t="e">
        <f>#REF!</f>
        <v>#REF!</v>
      </c>
      <c r="S113" s="74" t="str">
        <f t="shared" si="267"/>
        <v>-</v>
      </c>
      <c r="T113" s="74" t="str">
        <f t="shared" si="268"/>
        <v>-</v>
      </c>
      <c r="U113" s="74" t="str">
        <f t="shared" si="269"/>
        <v>-</v>
      </c>
      <c r="V113" s="74" t="str">
        <f t="shared" si="270"/>
        <v>-</v>
      </c>
      <c r="W113" s="74" t="str">
        <f t="shared" si="271"/>
        <v>-</v>
      </c>
      <c r="X113" s="74" t="str">
        <f t="shared" si="272"/>
        <v>-</v>
      </c>
      <c r="Y113" s="74" t="str">
        <f t="shared" si="273"/>
        <v>-</v>
      </c>
      <c r="Z113" s="74" t="str">
        <f t="shared" si="274"/>
        <v>-</v>
      </c>
      <c r="AA113" s="74" t="str">
        <f t="shared" si="275"/>
        <v>-</v>
      </c>
      <c r="AB113" s="74" t="str">
        <f t="shared" si="276"/>
        <v>-</v>
      </c>
      <c r="AC113" s="74" t="str">
        <f t="shared" si="277"/>
        <v>-</v>
      </c>
      <c r="AD113" s="74" t="str">
        <f t="shared" si="278"/>
        <v>-</v>
      </c>
      <c r="AE113" s="74" t="str">
        <f t="shared" si="279"/>
        <v>-</v>
      </c>
      <c r="AF113" s="74" t="str">
        <f t="shared" si="280"/>
        <v>-</v>
      </c>
    </row>
    <row r="114" spans="1:32" s="71" customFormat="1" hidden="1" x14ac:dyDescent="0.25">
      <c r="A114" s="71" t="s">
        <v>300</v>
      </c>
      <c r="B114" s="72" t="e">
        <f>#REF!</f>
        <v>#REF!</v>
      </c>
      <c r="C114" s="73" t="e">
        <f>#REF!</f>
        <v>#REF!</v>
      </c>
      <c r="D114" s="74" t="e">
        <f>#REF!</f>
        <v>#REF!</v>
      </c>
      <c r="E114" s="74" t="e">
        <f>#REF!</f>
        <v>#REF!</v>
      </c>
      <c r="F114" s="74" t="e">
        <f>#REF!</f>
        <v>#REF!</v>
      </c>
      <c r="G114" s="74" t="e">
        <f>#REF!</f>
        <v>#REF!</v>
      </c>
      <c r="H114" s="74" t="e">
        <f>#REF!</f>
        <v>#REF!</v>
      </c>
      <c r="I114" s="74" t="e">
        <f>#REF!</f>
        <v>#REF!</v>
      </c>
      <c r="J114" s="74" t="e">
        <f>#REF!</f>
        <v>#REF!</v>
      </c>
      <c r="K114" s="74" t="e">
        <f>#REF!</f>
        <v>#REF!</v>
      </c>
      <c r="L114" s="74" t="e">
        <f>#REF!</f>
        <v>#REF!</v>
      </c>
      <c r="M114" s="74" t="e">
        <f>#REF!</f>
        <v>#REF!</v>
      </c>
      <c r="N114" s="74" t="e">
        <f>#REF!</f>
        <v>#REF!</v>
      </c>
      <c r="O114" s="74" t="e">
        <f>#REF!</f>
        <v>#REF!</v>
      </c>
      <c r="P114" s="74" t="e">
        <f>#REF!</f>
        <v>#REF!</v>
      </c>
      <c r="Q114" s="74" t="e">
        <f>#REF!</f>
        <v>#REF!</v>
      </c>
      <c r="S114" s="74" t="str">
        <f t="shared" si="267"/>
        <v>-</v>
      </c>
      <c r="T114" s="74" t="str">
        <f t="shared" si="268"/>
        <v>-</v>
      </c>
      <c r="U114" s="74" t="str">
        <f t="shared" si="269"/>
        <v>-</v>
      </c>
      <c r="V114" s="74" t="str">
        <f t="shared" si="270"/>
        <v>-</v>
      </c>
      <c r="W114" s="74" t="str">
        <f t="shared" si="271"/>
        <v>-</v>
      </c>
      <c r="X114" s="74" t="str">
        <f t="shared" si="272"/>
        <v>-</v>
      </c>
      <c r="Y114" s="74" t="str">
        <f t="shared" si="273"/>
        <v>-</v>
      </c>
      <c r="Z114" s="74" t="str">
        <f t="shared" si="274"/>
        <v>-</v>
      </c>
      <c r="AA114" s="74" t="str">
        <f t="shared" si="275"/>
        <v>-</v>
      </c>
      <c r="AB114" s="74" t="str">
        <f t="shared" si="276"/>
        <v>-</v>
      </c>
      <c r="AC114" s="74" t="str">
        <f t="shared" si="277"/>
        <v>-</v>
      </c>
      <c r="AD114" s="74" t="str">
        <f t="shared" si="278"/>
        <v>-</v>
      </c>
      <c r="AE114" s="74" t="str">
        <f t="shared" si="279"/>
        <v>-</v>
      </c>
      <c r="AF114" s="74" t="str">
        <f t="shared" si="280"/>
        <v>-</v>
      </c>
    </row>
    <row r="115" spans="1:32" hidden="1" x14ac:dyDescent="0.25">
      <c r="A115" t="s">
        <v>300</v>
      </c>
      <c r="B115" s="62" t="e">
        <f>#REF!</f>
        <v>#REF!</v>
      </c>
      <c r="C115" s="66" t="e">
        <f>#REF!</f>
        <v>#REF!</v>
      </c>
      <c r="D115" s="67" t="e">
        <f>#REF!</f>
        <v>#REF!</v>
      </c>
      <c r="E115" s="67" t="e">
        <f>#REF!</f>
        <v>#REF!</v>
      </c>
      <c r="F115" s="67" t="e">
        <f>#REF!</f>
        <v>#REF!</v>
      </c>
      <c r="G115" s="67" t="e">
        <f>#REF!</f>
        <v>#REF!</v>
      </c>
      <c r="H115" s="67" t="e">
        <f>#REF!</f>
        <v>#REF!</v>
      </c>
      <c r="I115" s="67" t="e">
        <f>#REF!</f>
        <v>#REF!</v>
      </c>
      <c r="J115" s="67" t="e">
        <f>#REF!</f>
        <v>#REF!</v>
      </c>
      <c r="K115" s="67" t="e">
        <f>#REF!</f>
        <v>#REF!</v>
      </c>
      <c r="L115" s="67" t="e">
        <f>#REF!</f>
        <v>#REF!</v>
      </c>
      <c r="M115" s="67" t="e">
        <f>#REF!</f>
        <v>#REF!</v>
      </c>
      <c r="N115" s="67" t="e">
        <f>#REF!</f>
        <v>#REF!</v>
      </c>
      <c r="O115" s="67" t="e">
        <f>#REF!</f>
        <v>#REF!</v>
      </c>
      <c r="P115" s="67" t="e">
        <f>#REF!</f>
        <v>#REF!</v>
      </c>
      <c r="Q115" s="67" t="e">
        <f>#REF!</f>
        <v>#REF!</v>
      </c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</row>
    <row r="116" spans="1:32" hidden="1" x14ac:dyDescent="0.25">
      <c r="A116" t="s">
        <v>300</v>
      </c>
      <c r="B116" s="62" t="e">
        <f>#REF!</f>
        <v>#REF!</v>
      </c>
      <c r="C116" s="66" t="e">
        <f>#REF!</f>
        <v>#REF!</v>
      </c>
      <c r="D116" s="67" t="e">
        <f>#REF!</f>
        <v>#REF!</v>
      </c>
      <c r="E116" s="67" t="e">
        <f>#REF!</f>
        <v>#REF!</v>
      </c>
      <c r="F116" s="67" t="e">
        <f>#REF!</f>
        <v>#REF!</v>
      </c>
      <c r="G116" s="67" t="e">
        <f>#REF!</f>
        <v>#REF!</v>
      </c>
      <c r="H116" s="67" t="e">
        <f>#REF!</f>
        <v>#REF!</v>
      </c>
      <c r="I116" s="67" t="e">
        <f>#REF!</f>
        <v>#REF!</v>
      </c>
      <c r="J116" s="67" t="e">
        <f>#REF!</f>
        <v>#REF!</v>
      </c>
      <c r="K116" s="67" t="e">
        <f>#REF!</f>
        <v>#REF!</v>
      </c>
      <c r="L116" s="67" t="e">
        <f>#REF!</f>
        <v>#REF!</v>
      </c>
      <c r="M116" s="67" t="e">
        <f>#REF!</f>
        <v>#REF!</v>
      </c>
      <c r="N116" s="67" t="e">
        <f>#REF!</f>
        <v>#REF!</v>
      </c>
      <c r="O116" s="67" t="e">
        <f>#REF!</f>
        <v>#REF!</v>
      </c>
      <c r="P116" s="67" t="e">
        <f>#REF!</f>
        <v>#REF!</v>
      </c>
      <c r="Q116" s="67" t="e">
        <f>#REF!</f>
        <v>#REF!</v>
      </c>
      <c r="S116" s="67" t="str">
        <f t="shared" ref="S116:S119" si="281">IFERROR(D116/D115*100-100,"-")</f>
        <v>-</v>
      </c>
      <c r="T116" s="67" t="str">
        <f t="shared" ref="T116:T119" si="282">IFERROR(E116/E115*100-100,"-")</f>
        <v>-</v>
      </c>
      <c r="U116" s="67" t="str">
        <f t="shared" ref="U116:U119" si="283">IFERROR(F116/F115*100-100,"-")</f>
        <v>-</v>
      </c>
      <c r="V116" s="67" t="str">
        <f t="shared" ref="V116:V119" si="284">IFERROR(G116/G115*100-100,"-")</f>
        <v>-</v>
      </c>
      <c r="W116" s="67" t="str">
        <f t="shared" ref="W116:W119" si="285">IFERROR(H116/H115*100-100,"-")</f>
        <v>-</v>
      </c>
      <c r="X116" s="67" t="str">
        <f t="shared" ref="X116:X119" si="286">IFERROR(I116/I115*100-100,"-")</f>
        <v>-</v>
      </c>
      <c r="Y116" s="67" t="str">
        <f t="shared" ref="Y116:Y119" si="287">IFERROR(J116/J115*100-100,"-")</f>
        <v>-</v>
      </c>
      <c r="Z116" s="67" t="str">
        <f t="shared" ref="Z116:Z119" si="288">IFERROR(K116/K115*100-100,"-")</f>
        <v>-</v>
      </c>
      <c r="AA116" s="67" t="str">
        <f t="shared" ref="AA116:AA119" si="289">IFERROR(L116/L115*100-100,"-")</f>
        <v>-</v>
      </c>
      <c r="AB116" s="67" t="str">
        <f t="shared" ref="AB116:AB119" si="290">IFERROR(M116/M115*100-100,"-")</f>
        <v>-</v>
      </c>
      <c r="AC116" s="67" t="str">
        <f t="shared" ref="AC116:AC119" si="291">IFERROR(N116/N115*100-100,"-")</f>
        <v>-</v>
      </c>
      <c r="AD116" s="67" t="str">
        <f t="shared" ref="AD116:AD119" si="292">IFERROR(O116/O115*100-100,"-")</f>
        <v>-</v>
      </c>
      <c r="AE116" s="67" t="str">
        <f t="shared" ref="AE116:AE119" si="293">IFERROR(P116/P115*100-100,"-")</f>
        <v>-</v>
      </c>
      <c r="AF116" s="67" t="str">
        <f t="shared" ref="AF116:AF119" si="294">IFERROR(Q116/Q115*100-100,"-")</f>
        <v>-</v>
      </c>
    </row>
    <row r="117" spans="1:32" hidden="1" x14ac:dyDescent="0.25">
      <c r="A117" t="s">
        <v>300</v>
      </c>
      <c r="B117" s="62" t="e">
        <f>#REF!</f>
        <v>#REF!</v>
      </c>
      <c r="C117" s="66" t="e">
        <f>#REF!</f>
        <v>#REF!</v>
      </c>
      <c r="D117" s="67" t="e">
        <f>#REF!</f>
        <v>#REF!</v>
      </c>
      <c r="E117" s="67" t="e">
        <f>#REF!</f>
        <v>#REF!</v>
      </c>
      <c r="F117" s="67" t="e">
        <f>#REF!</f>
        <v>#REF!</v>
      </c>
      <c r="G117" s="67" t="e">
        <f>#REF!</f>
        <v>#REF!</v>
      </c>
      <c r="H117" s="67" t="e">
        <f>#REF!</f>
        <v>#REF!</v>
      </c>
      <c r="I117" s="67" t="e">
        <f>#REF!</f>
        <v>#REF!</v>
      </c>
      <c r="J117" s="67" t="e">
        <f>#REF!</f>
        <v>#REF!</v>
      </c>
      <c r="K117" s="67" t="e">
        <f>#REF!</f>
        <v>#REF!</v>
      </c>
      <c r="L117" s="67" t="e">
        <f>#REF!</f>
        <v>#REF!</v>
      </c>
      <c r="M117" s="67" t="e">
        <f>#REF!</f>
        <v>#REF!</v>
      </c>
      <c r="N117" s="67" t="e">
        <f>#REF!</f>
        <v>#REF!</v>
      </c>
      <c r="O117" s="67" t="e">
        <f>#REF!</f>
        <v>#REF!</v>
      </c>
      <c r="P117" s="67" t="e">
        <f>#REF!</f>
        <v>#REF!</v>
      </c>
      <c r="Q117" s="67" t="e">
        <f>#REF!</f>
        <v>#REF!</v>
      </c>
      <c r="S117" s="67" t="str">
        <f t="shared" si="281"/>
        <v>-</v>
      </c>
      <c r="T117" s="67" t="str">
        <f t="shared" si="282"/>
        <v>-</v>
      </c>
      <c r="U117" s="67" t="str">
        <f t="shared" si="283"/>
        <v>-</v>
      </c>
      <c r="V117" s="67" t="str">
        <f t="shared" si="284"/>
        <v>-</v>
      </c>
      <c r="W117" s="67" t="str">
        <f t="shared" si="285"/>
        <v>-</v>
      </c>
      <c r="X117" s="67" t="str">
        <f t="shared" si="286"/>
        <v>-</v>
      </c>
      <c r="Y117" s="67" t="str">
        <f t="shared" si="287"/>
        <v>-</v>
      </c>
      <c r="Z117" s="67" t="str">
        <f t="shared" si="288"/>
        <v>-</v>
      </c>
      <c r="AA117" s="67" t="str">
        <f t="shared" si="289"/>
        <v>-</v>
      </c>
      <c r="AB117" s="67" t="str">
        <f t="shared" si="290"/>
        <v>-</v>
      </c>
      <c r="AC117" s="67" t="str">
        <f t="shared" si="291"/>
        <v>-</v>
      </c>
      <c r="AD117" s="67" t="str">
        <f t="shared" si="292"/>
        <v>-</v>
      </c>
      <c r="AE117" s="67" t="str">
        <f t="shared" si="293"/>
        <v>-</v>
      </c>
      <c r="AF117" s="67" t="str">
        <f t="shared" si="294"/>
        <v>-</v>
      </c>
    </row>
    <row r="118" spans="1:32" hidden="1" x14ac:dyDescent="0.25">
      <c r="A118" t="s">
        <v>300</v>
      </c>
      <c r="B118" s="62" t="e">
        <f>#REF!</f>
        <v>#REF!</v>
      </c>
      <c r="C118" s="66" t="e">
        <f>#REF!</f>
        <v>#REF!</v>
      </c>
      <c r="D118" s="67" t="e">
        <f>#REF!</f>
        <v>#REF!</v>
      </c>
      <c r="E118" s="67" t="e">
        <f>#REF!</f>
        <v>#REF!</v>
      </c>
      <c r="F118" s="67" t="e">
        <f>#REF!</f>
        <v>#REF!</v>
      </c>
      <c r="G118" s="67" t="e">
        <f>#REF!</f>
        <v>#REF!</v>
      </c>
      <c r="H118" s="67" t="e">
        <f>#REF!</f>
        <v>#REF!</v>
      </c>
      <c r="I118" s="67" t="e">
        <f>#REF!</f>
        <v>#REF!</v>
      </c>
      <c r="J118" s="67" t="e">
        <f>#REF!</f>
        <v>#REF!</v>
      </c>
      <c r="K118" s="67" t="e">
        <f>#REF!</f>
        <v>#REF!</v>
      </c>
      <c r="L118" s="67" t="e">
        <f>#REF!</f>
        <v>#REF!</v>
      </c>
      <c r="M118" s="67" t="e">
        <f>#REF!</f>
        <v>#REF!</v>
      </c>
      <c r="N118" s="67" t="e">
        <f>#REF!</f>
        <v>#REF!</v>
      </c>
      <c r="O118" s="67" t="e">
        <f>#REF!</f>
        <v>#REF!</v>
      </c>
      <c r="P118" s="67" t="e">
        <f>#REF!</f>
        <v>#REF!</v>
      </c>
      <c r="Q118" s="67" t="e">
        <f>#REF!</f>
        <v>#REF!</v>
      </c>
      <c r="S118" s="67" t="str">
        <f t="shared" si="281"/>
        <v>-</v>
      </c>
      <c r="T118" s="67" t="str">
        <f t="shared" si="282"/>
        <v>-</v>
      </c>
      <c r="U118" s="67" t="str">
        <f t="shared" si="283"/>
        <v>-</v>
      </c>
      <c r="V118" s="67" t="str">
        <f t="shared" si="284"/>
        <v>-</v>
      </c>
      <c r="W118" s="67" t="str">
        <f t="shared" si="285"/>
        <v>-</v>
      </c>
      <c r="X118" s="67" t="str">
        <f t="shared" si="286"/>
        <v>-</v>
      </c>
      <c r="Y118" s="67" t="str">
        <f t="shared" si="287"/>
        <v>-</v>
      </c>
      <c r="Z118" s="67" t="str">
        <f t="shared" si="288"/>
        <v>-</v>
      </c>
      <c r="AA118" s="67" t="str">
        <f t="shared" si="289"/>
        <v>-</v>
      </c>
      <c r="AB118" s="67" t="str">
        <f t="shared" si="290"/>
        <v>-</v>
      </c>
      <c r="AC118" s="67" t="str">
        <f t="shared" si="291"/>
        <v>-</v>
      </c>
      <c r="AD118" s="67" t="str">
        <f t="shared" si="292"/>
        <v>-</v>
      </c>
      <c r="AE118" s="67" t="str">
        <f t="shared" si="293"/>
        <v>-</v>
      </c>
      <c r="AF118" s="67" t="str">
        <f t="shared" si="294"/>
        <v>-</v>
      </c>
    </row>
    <row r="119" spans="1:32" hidden="1" x14ac:dyDescent="0.25">
      <c r="A119" t="s">
        <v>300</v>
      </c>
      <c r="B119" s="62" t="e">
        <f>#REF!</f>
        <v>#REF!</v>
      </c>
      <c r="C119" s="66" t="e">
        <f>#REF!</f>
        <v>#REF!</v>
      </c>
      <c r="D119" s="67" t="e">
        <f>#REF!</f>
        <v>#REF!</v>
      </c>
      <c r="E119" s="67" t="e">
        <f>#REF!</f>
        <v>#REF!</v>
      </c>
      <c r="F119" s="67" t="e">
        <f>#REF!</f>
        <v>#REF!</v>
      </c>
      <c r="G119" s="67" t="e">
        <f>#REF!</f>
        <v>#REF!</v>
      </c>
      <c r="H119" s="67" t="e">
        <f>#REF!</f>
        <v>#REF!</v>
      </c>
      <c r="I119" s="67" t="e">
        <f>#REF!</f>
        <v>#REF!</v>
      </c>
      <c r="J119" s="67" t="e">
        <f>#REF!</f>
        <v>#REF!</v>
      </c>
      <c r="K119" s="67" t="e">
        <f>#REF!</f>
        <v>#REF!</v>
      </c>
      <c r="L119" s="67" t="e">
        <f>#REF!</f>
        <v>#REF!</v>
      </c>
      <c r="M119" s="67" t="e">
        <f>#REF!</f>
        <v>#REF!</v>
      </c>
      <c r="N119" s="67" t="e">
        <f>#REF!</f>
        <v>#REF!</v>
      </c>
      <c r="O119" s="67" t="e">
        <f>#REF!</f>
        <v>#REF!</v>
      </c>
      <c r="P119" s="67" t="e">
        <f>#REF!</f>
        <v>#REF!</v>
      </c>
      <c r="Q119" s="67" t="e">
        <f>#REF!</f>
        <v>#REF!</v>
      </c>
      <c r="S119" s="67" t="str">
        <f t="shared" si="281"/>
        <v>-</v>
      </c>
      <c r="T119" s="67" t="str">
        <f t="shared" si="282"/>
        <v>-</v>
      </c>
      <c r="U119" s="67" t="str">
        <f t="shared" si="283"/>
        <v>-</v>
      </c>
      <c r="V119" s="67" t="str">
        <f t="shared" si="284"/>
        <v>-</v>
      </c>
      <c r="W119" s="67" t="str">
        <f t="shared" si="285"/>
        <v>-</v>
      </c>
      <c r="X119" s="67" t="str">
        <f t="shared" si="286"/>
        <v>-</v>
      </c>
      <c r="Y119" s="67" t="str">
        <f t="shared" si="287"/>
        <v>-</v>
      </c>
      <c r="Z119" s="67" t="str">
        <f t="shared" si="288"/>
        <v>-</v>
      </c>
      <c r="AA119" s="67" t="str">
        <f t="shared" si="289"/>
        <v>-</v>
      </c>
      <c r="AB119" s="67" t="str">
        <f t="shared" si="290"/>
        <v>-</v>
      </c>
      <c r="AC119" s="67" t="str">
        <f t="shared" si="291"/>
        <v>-</v>
      </c>
      <c r="AD119" s="67" t="str">
        <f t="shared" si="292"/>
        <v>-</v>
      </c>
      <c r="AE119" s="67" t="str">
        <f t="shared" si="293"/>
        <v>-</v>
      </c>
      <c r="AF119" s="67" t="str">
        <f t="shared" si="294"/>
        <v>-</v>
      </c>
    </row>
    <row r="120" spans="1:32" s="71" customFormat="1" hidden="1" x14ac:dyDescent="0.25">
      <c r="A120" s="71" t="s">
        <v>300</v>
      </c>
      <c r="B120" s="72" t="e">
        <f>#REF!</f>
        <v>#REF!</v>
      </c>
      <c r="C120" s="73" t="e">
        <f>#REF!</f>
        <v>#REF!</v>
      </c>
      <c r="D120" s="74" t="e">
        <f>#REF!</f>
        <v>#REF!</v>
      </c>
      <c r="E120" s="74" t="e">
        <f>#REF!</f>
        <v>#REF!</v>
      </c>
      <c r="F120" s="74" t="e">
        <f>#REF!</f>
        <v>#REF!</v>
      </c>
      <c r="G120" s="74" t="e">
        <f>#REF!</f>
        <v>#REF!</v>
      </c>
      <c r="H120" s="74" t="e">
        <f>#REF!</f>
        <v>#REF!</v>
      </c>
      <c r="I120" s="74" t="e">
        <f>#REF!</f>
        <v>#REF!</v>
      </c>
      <c r="J120" s="74" t="e">
        <f>#REF!</f>
        <v>#REF!</v>
      </c>
      <c r="K120" s="74" t="e">
        <f>#REF!</f>
        <v>#REF!</v>
      </c>
      <c r="L120" s="74" t="e">
        <f>#REF!</f>
        <v>#REF!</v>
      </c>
      <c r="M120" s="74" t="e">
        <f>#REF!</f>
        <v>#REF!</v>
      </c>
      <c r="N120" s="74" t="e">
        <f>#REF!</f>
        <v>#REF!</v>
      </c>
      <c r="O120" s="74" t="e">
        <f>#REF!</f>
        <v>#REF!</v>
      </c>
      <c r="P120" s="74" t="e">
        <f>#REF!</f>
        <v>#REF!</v>
      </c>
      <c r="Q120" s="74" t="e">
        <f>#REF!</f>
        <v>#REF!</v>
      </c>
    </row>
    <row r="121" spans="1:32" s="71" customFormat="1" hidden="1" x14ac:dyDescent="0.25">
      <c r="A121" s="71" t="s">
        <v>300</v>
      </c>
      <c r="B121" s="72" t="e">
        <f>#REF!</f>
        <v>#REF!</v>
      </c>
      <c r="C121" s="73" t="e">
        <f>#REF!</f>
        <v>#REF!</v>
      </c>
      <c r="D121" s="74" t="e">
        <f>#REF!</f>
        <v>#REF!</v>
      </c>
      <c r="E121" s="74" t="e">
        <f>#REF!</f>
        <v>#REF!</v>
      </c>
      <c r="F121" s="74" t="e">
        <f>#REF!</f>
        <v>#REF!</v>
      </c>
      <c r="G121" s="74" t="e">
        <f>#REF!</f>
        <v>#REF!</v>
      </c>
      <c r="H121" s="74" t="e">
        <f>#REF!</f>
        <v>#REF!</v>
      </c>
      <c r="I121" s="74" t="e">
        <f>#REF!</f>
        <v>#REF!</v>
      </c>
      <c r="J121" s="74" t="e">
        <f>#REF!</f>
        <v>#REF!</v>
      </c>
      <c r="K121" s="74" t="e">
        <f>#REF!</f>
        <v>#REF!</v>
      </c>
      <c r="L121" s="74" t="e">
        <f>#REF!</f>
        <v>#REF!</v>
      </c>
      <c r="M121" s="74" t="e">
        <f>#REF!</f>
        <v>#REF!</v>
      </c>
      <c r="N121" s="74" t="e">
        <f>#REF!</f>
        <v>#REF!</v>
      </c>
      <c r="O121" s="74" t="e">
        <f>#REF!</f>
        <v>#REF!</v>
      </c>
      <c r="P121" s="74" t="e">
        <f>#REF!</f>
        <v>#REF!</v>
      </c>
      <c r="Q121" s="74" t="e">
        <f>#REF!</f>
        <v>#REF!</v>
      </c>
      <c r="S121" s="74" t="str">
        <f t="shared" ref="S121:S124" si="295">IFERROR(D121/D120*100-100,"-")</f>
        <v>-</v>
      </c>
      <c r="T121" s="74" t="str">
        <f t="shared" ref="T121:T124" si="296">IFERROR(E121/E120*100-100,"-")</f>
        <v>-</v>
      </c>
      <c r="U121" s="74" t="str">
        <f t="shared" ref="U121:U124" si="297">IFERROR(F121/F120*100-100,"-")</f>
        <v>-</v>
      </c>
      <c r="V121" s="74" t="str">
        <f t="shared" ref="V121:V124" si="298">IFERROR(G121/G120*100-100,"-")</f>
        <v>-</v>
      </c>
      <c r="W121" s="74" t="str">
        <f t="shared" ref="W121:W124" si="299">IFERROR(H121/H120*100-100,"-")</f>
        <v>-</v>
      </c>
      <c r="X121" s="74" t="str">
        <f t="shared" ref="X121:X124" si="300">IFERROR(I121/I120*100-100,"-")</f>
        <v>-</v>
      </c>
      <c r="Y121" s="74" t="str">
        <f t="shared" ref="Y121:Y124" si="301">IFERROR(J121/J120*100-100,"-")</f>
        <v>-</v>
      </c>
      <c r="Z121" s="74" t="str">
        <f t="shared" ref="Z121:Z124" si="302">IFERROR(K121/K120*100-100,"-")</f>
        <v>-</v>
      </c>
      <c r="AA121" s="74" t="str">
        <f t="shared" ref="AA121:AA124" si="303">IFERROR(L121/L120*100-100,"-")</f>
        <v>-</v>
      </c>
      <c r="AB121" s="74" t="str">
        <f t="shared" ref="AB121:AB124" si="304">IFERROR(M121/M120*100-100,"-")</f>
        <v>-</v>
      </c>
      <c r="AC121" s="74" t="str">
        <f t="shared" ref="AC121:AC124" si="305">IFERROR(N121/N120*100-100,"-")</f>
        <v>-</v>
      </c>
      <c r="AD121" s="74" t="str">
        <f t="shared" ref="AD121:AD124" si="306">IFERROR(O121/O120*100-100,"-")</f>
        <v>-</v>
      </c>
      <c r="AE121" s="74" t="str">
        <f t="shared" ref="AE121:AE124" si="307">IFERROR(P121/P120*100-100,"-")</f>
        <v>-</v>
      </c>
      <c r="AF121" s="74" t="str">
        <f t="shared" ref="AF121:AF124" si="308">IFERROR(Q121/Q120*100-100,"-")</f>
        <v>-</v>
      </c>
    </row>
    <row r="122" spans="1:32" s="71" customFormat="1" hidden="1" x14ac:dyDescent="0.25">
      <c r="A122" s="71" t="s">
        <v>300</v>
      </c>
      <c r="B122" s="72" t="e">
        <f>#REF!</f>
        <v>#REF!</v>
      </c>
      <c r="C122" s="73" t="e">
        <f>#REF!</f>
        <v>#REF!</v>
      </c>
      <c r="D122" s="74" t="e">
        <f>#REF!</f>
        <v>#REF!</v>
      </c>
      <c r="E122" s="74" t="e">
        <f>#REF!</f>
        <v>#REF!</v>
      </c>
      <c r="F122" s="74" t="e">
        <f>#REF!</f>
        <v>#REF!</v>
      </c>
      <c r="G122" s="74" t="e">
        <f>#REF!</f>
        <v>#REF!</v>
      </c>
      <c r="H122" s="74" t="e">
        <f>#REF!</f>
        <v>#REF!</v>
      </c>
      <c r="I122" s="74" t="e">
        <f>#REF!</f>
        <v>#REF!</v>
      </c>
      <c r="J122" s="74" t="e">
        <f>#REF!</f>
        <v>#REF!</v>
      </c>
      <c r="K122" s="74" t="e">
        <f>#REF!</f>
        <v>#REF!</v>
      </c>
      <c r="L122" s="74" t="e">
        <f>#REF!</f>
        <v>#REF!</v>
      </c>
      <c r="M122" s="74" t="e">
        <f>#REF!</f>
        <v>#REF!</v>
      </c>
      <c r="N122" s="74" t="e">
        <f>#REF!</f>
        <v>#REF!</v>
      </c>
      <c r="O122" s="74" t="e">
        <f>#REF!</f>
        <v>#REF!</v>
      </c>
      <c r="P122" s="74" t="e">
        <f>#REF!</f>
        <v>#REF!</v>
      </c>
      <c r="Q122" s="74" t="e">
        <f>#REF!</f>
        <v>#REF!</v>
      </c>
      <c r="S122" s="74" t="str">
        <f t="shared" si="295"/>
        <v>-</v>
      </c>
      <c r="T122" s="74" t="str">
        <f t="shared" si="296"/>
        <v>-</v>
      </c>
      <c r="U122" s="74" t="str">
        <f t="shared" si="297"/>
        <v>-</v>
      </c>
      <c r="V122" s="74" t="str">
        <f t="shared" si="298"/>
        <v>-</v>
      </c>
      <c r="W122" s="74" t="str">
        <f t="shared" si="299"/>
        <v>-</v>
      </c>
      <c r="X122" s="74" t="str">
        <f t="shared" si="300"/>
        <v>-</v>
      </c>
      <c r="Y122" s="74" t="str">
        <f t="shared" si="301"/>
        <v>-</v>
      </c>
      <c r="Z122" s="74" t="str">
        <f t="shared" si="302"/>
        <v>-</v>
      </c>
      <c r="AA122" s="74" t="str">
        <f t="shared" si="303"/>
        <v>-</v>
      </c>
      <c r="AB122" s="74" t="str">
        <f t="shared" si="304"/>
        <v>-</v>
      </c>
      <c r="AC122" s="74" t="str">
        <f t="shared" si="305"/>
        <v>-</v>
      </c>
      <c r="AD122" s="74" t="str">
        <f t="shared" si="306"/>
        <v>-</v>
      </c>
      <c r="AE122" s="74" t="str">
        <f t="shared" si="307"/>
        <v>-</v>
      </c>
      <c r="AF122" s="74" t="str">
        <f t="shared" si="308"/>
        <v>-</v>
      </c>
    </row>
    <row r="123" spans="1:32" s="71" customFormat="1" hidden="1" x14ac:dyDescent="0.25">
      <c r="A123" s="71" t="s">
        <v>300</v>
      </c>
      <c r="B123" s="72" t="e">
        <f>#REF!</f>
        <v>#REF!</v>
      </c>
      <c r="C123" s="73" t="e">
        <f>#REF!</f>
        <v>#REF!</v>
      </c>
      <c r="D123" s="74" t="e">
        <f>#REF!</f>
        <v>#REF!</v>
      </c>
      <c r="E123" s="74" t="e">
        <f>#REF!</f>
        <v>#REF!</v>
      </c>
      <c r="F123" s="74" t="e">
        <f>#REF!</f>
        <v>#REF!</v>
      </c>
      <c r="G123" s="74" t="e">
        <f>#REF!</f>
        <v>#REF!</v>
      </c>
      <c r="H123" s="74" t="e">
        <f>#REF!</f>
        <v>#REF!</v>
      </c>
      <c r="I123" s="74" t="e">
        <f>#REF!</f>
        <v>#REF!</v>
      </c>
      <c r="J123" s="74" t="e">
        <f>#REF!</f>
        <v>#REF!</v>
      </c>
      <c r="K123" s="74" t="e">
        <f>#REF!</f>
        <v>#REF!</v>
      </c>
      <c r="L123" s="74" t="e">
        <f>#REF!</f>
        <v>#REF!</v>
      </c>
      <c r="M123" s="74" t="e">
        <f>#REF!</f>
        <v>#REF!</v>
      </c>
      <c r="N123" s="74" t="e">
        <f>#REF!</f>
        <v>#REF!</v>
      </c>
      <c r="O123" s="74" t="e">
        <f>#REF!</f>
        <v>#REF!</v>
      </c>
      <c r="P123" s="74" t="e">
        <f>#REF!</f>
        <v>#REF!</v>
      </c>
      <c r="Q123" s="74" t="e">
        <f>#REF!</f>
        <v>#REF!</v>
      </c>
      <c r="S123" s="74" t="str">
        <f t="shared" si="295"/>
        <v>-</v>
      </c>
      <c r="T123" s="74" t="str">
        <f t="shared" si="296"/>
        <v>-</v>
      </c>
      <c r="U123" s="74" t="str">
        <f t="shared" si="297"/>
        <v>-</v>
      </c>
      <c r="V123" s="74" t="str">
        <f t="shared" si="298"/>
        <v>-</v>
      </c>
      <c r="W123" s="74" t="str">
        <f t="shared" si="299"/>
        <v>-</v>
      </c>
      <c r="X123" s="74" t="str">
        <f t="shared" si="300"/>
        <v>-</v>
      </c>
      <c r="Y123" s="74" t="str">
        <f t="shared" si="301"/>
        <v>-</v>
      </c>
      <c r="Z123" s="74" t="str">
        <f t="shared" si="302"/>
        <v>-</v>
      </c>
      <c r="AA123" s="74" t="str">
        <f t="shared" si="303"/>
        <v>-</v>
      </c>
      <c r="AB123" s="74" t="str">
        <f t="shared" si="304"/>
        <v>-</v>
      </c>
      <c r="AC123" s="74" t="str">
        <f t="shared" si="305"/>
        <v>-</v>
      </c>
      <c r="AD123" s="74" t="str">
        <f t="shared" si="306"/>
        <v>-</v>
      </c>
      <c r="AE123" s="74" t="str">
        <f t="shared" si="307"/>
        <v>-</v>
      </c>
      <c r="AF123" s="74" t="str">
        <f t="shared" si="308"/>
        <v>-</v>
      </c>
    </row>
    <row r="124" spans="1:32" s="71" customFormat="1" hidden="1" x14ac:dyDescent="0.25">
      <c r="A124" s="71" t="s">
        <v>300</v>
      </c>
      <c r="B124" s="72" t="e">
        <f>#REF!</f>
        <v>#REF!</v>
      </c>
      <c r="C124" s="73" t="e">
        <f>#REF!</f>
        <v>#REF!</v>
      </c>
      <c r="D124" s="74" t="e">
        <f>#REF!</f>
        <v>#REF!</v>
      </c>
      <c r="E124" s="74" t="e">
        <f>#REF!</f>
        <v>#REF!</v>
      </c>
      <c r="F124" s="74" t="e">
        <f>#REF!</f>
        <v>#REF!</v>
      </c>
      <c r="G124" s="74" t="e">
        <f>#REF!</f>
        <v>#REF!</v>
      </c>
      <c r="H124" s="74" t="e">
        <f>#REF!</f>
        <v>#REF!</v>
      </c>
      <c r="I124" s="74" t="e">
        <f>#REF!</f>
        <v>#REF!</v>
      </c>
      <c r="J124" s="74" t="e">
        <f>#REF!</f>
        <v>#REF!</v>
      </c>
      <c r="K124" s="74" t="e">
        <f>#REF!</f>
        <v>#REF!</v>
      </c>
      <c r="L124" s="74" t="e">
        <f>#REF!</f>
        <v>#REF!</v>
      </c>
      <c r="M124" s="74" t="e">
        <f>#REF!</f>
        <v>#REF!</v>
      </c>
      <c r="N124" s="74" t="e">
        <f>#REF!</f>
        <v>#REF!</v>
      </c>
      <c r="O124" s="74" t="e">
        <f>#REF!</f>
        <v>#REF!</v>
      </c>
      <c r="P124" s="74" t="e">
        <f>#REF!</f>
        <v>#REF!</v>
      </c>
      <c r="Q124" s="74" t="e">
        <f>#REF!</f>
        <v>#REF!</v>
      </c>
      <c r="S124" s="74" t="str">
        <f t="shared" si="295"/>
        <v>-</v>
      </c>
      <c r="T124" s="74" t="str">
        <f t="shared" si="296"/>
        <v>-</v>
      </c>
      <c r="U124" s="74" t="str">
        <f t="shared" si="297"/>
        <v>-</v>
      </c>
      <c r="V124" s="74" t="str">
        <f t="shared" si="298"/>
        <v>-</v>
      </c>
      <c r="W124" s="74" t="str">
        <f t="shared" si="299"/>
        <v>-</v>
      </c>
      <c r="X124" s="74" t="str">
        <f t="shared" si="300"/>
        <v>-</v>
      </c>
      <c r="Y124" s="74" t="str">
        <f t="shared" si="301"/>
        <v>-</v>
      </c>
      <c r="Z124" s="74" t="str">
        <f t="shared" si="302"/>
        <v>-</v>
      </c>
      <c r="AA124" s="74" t="str">
        <f t="shared" si="303"/>
        <v>-</v>
      </c>
      <c r="AB124" s="74" t="str">
        <f t="shared" si="304"/>
        <v>-</v>
      </c>
      <c r="AC124" s="74" t="str">
        <f t="shared" si="305"/>
        <v>-</v>
      </c>
      <c r="AD124" s="74" t="str">
        <f t="shared" si="306"/>
        <v>-</v>
      </c>
      <c r="AE124" s="74" t="str">
        <f t="shared" si="307"/>
        <v>-</v>
      </c>
      <c r="AF124" s="74" t="str">
        <f t="shared" si="308"/>
        <v>-</v>
      </c>
    </row>
    <row r="125" spans="1:32" hidden="1" x14ac:dyDescent="0.25">
      <c r="A125" t="s">
        <v>300</v>
      </c>
      <c r="B125" s="62" t="e">
        <f>#REF!</f>
        <v>#REF!</v>
      </c>
      <c r="C125" s="66" t="e">
        <f>#REF!</f>
        <v>#REF!</v>
      </c>
      <c r="D125" s="67" t="e">
        <f>#REF!</f>
        <v>#REF!</v>
      </c>
      <c r="E125" s="67" t="e">
        <f>#REF!</f>
        <v>#REF!</v>
      </c>
      <c r="F125" s="67" t="e">
        <f>#REF!</f>
        <v>#REF!</v>
      </c>
      <c r="G125" s="67" t="e">
        <f>#REF!</f>
        <v>#REF!</v>
      </c>
      <c r="H125" s="67" t="e">
        <f>#REF!</f>
        <v>#REF!</v>
      </c>
      <c r="I125" s="67" t="e">
        <f>#REF!</f>
        <v>#REF!</v>
      </c>
      <c r="J125" s="67" t="e">
        <f>#REF!</f>
        <v>#REF!</v>
      </c>
      <c r="K125" s="67" t="e">
        <f>#REF!</f>
        <v>#REF!</v>
      </c>
      <c r="L125" s="67" t="e">
        <f>#REF!</f>
        <v>#REF!</v>
      </c>
      <c r="M125" s="67" t="e">
        <f>#REF!</f>
        <v>#REF!</v>
      </c>
      <c r="N125" s="67" t="e">
        <f>#REF!</f>
        <v>#REF!</v>
      </c>
      <c r="O125" s="67" t="e">
        <f>#REF!</f>
        <v>#REF!</v>
      </c>
      <c r="P125" s="67" t="e">
        <f>#REF!</f>
        <v>#REF!</v>
      </c>
      <c r="Q125" s="67" t="e">
        <f>#REF!</f>
        <v>#REF!</v>
      </c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</row>
    <row r="126" spans="1:32" hidden="1" x14ac:dyDescent="0.25">
      <c r="A126" t="s">
        <v>300</v>
      </c>
      <c r="B126" s="62" t="e">
        <f>#REF!</f>
        <v>#REF!</v>
      </c>
      <c r="C126" s="66" t="e">
        <f>#REF!</f>
        <v>#REF!</v>
      </c>
      <c r="D126" s="67" t="e">
        <f>#REF!</f>
        <v>#REF!</v>
      </c>
      <c r="E126" s="67" t="e">
        <f>#REF!</f>
        <v>#REF!</v>
      </c>
      <c r="F126" s="67" t="e">
        <f>#REF!</f>
        <v>#REF!</v>
      </c>
      <c r="G126" s="67" t="e">
        <f>#REF!</f>
        <v>#REF!</v>
      </c>
      <c r="H126" s="67" t="e">
        <f>#REF!</f>
        <v>#REF!</v>
      </c>
      <c r="I126" s="67" t="e">
        <f>#REF!</f>
        <v>#REF!</v>
      </c>
      <c r="J126" s="67" t="e">
        <f>#REF!</f>
        <v>#REF!</v>
      </c>
      <c r="K126" s="67" t="e">
        <f>#REF!</f>
        <v>#REF!</v>
      </c>
      <c r="L126" s="67" t="e">
        <f>#REF!</f>
        <v>#REF!</v>
      </c>
      <c r="M126" s="67" t="e">
        <f>#REF!</f>
        <v>#REF!</v>
      </c>
      <c r="N126" s="67" t="e">
        <f>#REF!</f>
        <v>#REF!</v>
      </c>
      <c r="O126" s="67" t="e">
        <f>#REF!</f>
        <v>#REF!</v>
      </c>
      <c r="P126" s="67" t="e">
        <f>#REF!</f>
        <v>#REF!</v>
      </c>
      <c r="Q126" s="67" t="e">
        <f>#REF!</f>
        <v>#REF!</v>
      </c>
      <c r="S126" s="67" t="str">
        <f t="shared" ref="S126:S129" si="309">IFERROR(D126/D125*100-100,"-")</f>
        <v>-</v>
      </c>
      <c r="T126" s="67" t="str">
        <f t="shared" ref="T126:T129" si="310">IFERROR(E126/E125*100-100,"-")</f>
        <v>-</v>
      </c>
      <c r="U126" s="67" t="str">
        <f t="shared" ref="U126:U129" si="311">IFERROR(F126/F125*100-100,"-")</f>
        <v>-</v>
      </c>
      <c r="V126" s="67" t="str">
        <f t="shared" ref="V126:V129" si="312">IFERROR(G126/G125*100-100,"-")</f>
        <v>-</v>
      </c>
      <c r="W126" s="67" t="str">
        <f t="shared" ref="W126:W129" si="313">IFERROR(H126/H125*100-100,"-")</f>
        <v>-</v>
      </c>
      <c r="X126" s="67" t="str">
        <f t="shared" ref="X126:X129" si="314">IFERROR(I126/I125*100-100,"-")</f>
        <v>-</v>
      </c>
      <c r="Y126" s="67" t="str">
        <f t="shared" ref="Y126:Y129" si="315">IFERROR(J126/J125*100-100,"-")</f>
        <v>-</v>
      </c>
      <c r="Z126" s="67" t="str">
        <f t="shared" ref="Z126:Z129" si="316">IFERROR(K126/K125*100-100,"-")</f>
        <v>-</v>
      </c>
      <c r="AA126" s="67" t="str">
        <f t="shared" ref="AA126:AA129" si="317">IFERROR(L126/L125*100-100,"-")</f>
        <v>-</v>
      </c>
      <c r="AB126" s="67" t="str">
        <f t="shared" ref="AB126:AB129" si="318">IFERROR(M126/M125*100-100,"-")</f>
        <v>-</v>
      </c>
      <c r="AC126" s="67" t="str">
        <f t="shared" ref="AC126:AC129" si="319">IFERROR(N126/N125*100-100,"-")</f>
        <v>-</v>
      </c>
      <c r="AD126" s="67" t="str">
        <f t="shared" ref="AD126:AD129" si="320">IFERROR(O126/O125*100-100,"-")</f>
        <v>-</v>
      </c>
      <c r="AE126" s="67" t="str">
        <f t="shared" ref="AE126:AE129" si="321">IFERROR(P126/P125*100-100,"-")</f>
        <v>-</v>
      </c>
      <c r="AF126" s="67" t="str">
        <f t="shared" ref="AF126:AF129" si="322">IFERROR(Q126/Q125*100-100,"-")</f>
        <v>-</v>
      </c>
    </row>
    <row r="127" spans="1:32" hidden="1" x14ac:dyDescent="0.25">
      <c r="A127" t="s">
        <v>300</v>
      </c>
      <c r="B127" s="62" t="e">
        <f>#REF!</f>
        <v>#REF!</v>
      </c>
      <c r="C127" s="66" t="e">
        <f>#REF!</f>
        <v>#REF!</v>
      </c>
      <c r="D127" s="67" t="e">
        <f>#REF!</f>
        <v>#REF!</v>
      </c>
      <c r="E127" s="67" t="e">
        <f>#REF!</f>
        <v>#REF!</v>
      </c>
      <c r="F127" s="67" t="e">
        <f>#REF!</f>
        <v>#REF!</v>
      </c>
      <c r="G127" s="67" t="e">
        <f>#REF!</f>
        <v>#REF!</v>
      </c>
      <c r="H127" s="67" t="e">
        <f>#REF!</f>
        <v>#REF!</v>
      </c>
      <c r="I127" s="67" t="e">
        <f>#REF!</f>
        <v>#REF!</v>
      </c>
      <c r="J127" s="67" t="e">
        <f>#REF!</f>
        <v>#REF!</v>
      </c>
      <c r="K127" s="67" t="e">
        <f>#REF!</f>
        <v>#REF!</v>
      </c>
      <c r="L127" s="67" t="e">
        <f>#REF!</f>
        <v>#REF!</v>
      </c>
      <c r="M127" s="67" t="e">
        <f>#REF!</f>
        <v>#REF!</v>
      </c>
      <c r="N127" s="67" t="e">
        <f>#REF!</f>
        <v>#REF!</v>
      </c>
      <c r="O127" s="67" t="e">
        <f>#REF!</f>
        <v>#REF!</v>
      </c>
      <c r="P127" s="67" t="e">
        <f>#REF!</f>
        <v>#REF!</v>
      </c>
      <c r="Q127" s="67" t="e">
        <f>#REF!</f>
        <v>#REF!</v>
      </c>
      <c r="S127" s="67" t="str">
        <f t="shared" si="309"/>
        <v>-</v>
      </c>
      <c r="T127" s="67" t="str">
        <f t="shared" si="310"/>
        <v>-</v>
      </c>
      <c r="U127" s="67" t="str">
        <f t="shared" si="311"/>
        <v>-</v>
      </c>
      <c r="V127" s="67" t="str">
        <f t="shared" si="312"/>
        <v>-</v>
      </c>
      <c r="W127" s="67" t="str">
        <f t="shared" si="313"/>
        <v>-</v>
      </c>
      <c r="X127" s="67" t="str">
        <f t="shared" si="314"/>
        <v>-</v>
      </c>
      <c r="Y127" s="67" t="str">
        <f t="shared" si="315"/>
        <v>-</v>
      </c>
      <c r="Z127" s="67" t="str">
        <f t="shared" si="316"/>
        <v>-</v>
      </c>
      <c r="AA127" s="67" t="str">
        <f t="shared" si="317"/>
        <v>-</v>
      </c>
      <c r="AB127" s="67" t="str">
        <f t="shared" si="318"/>
        <v>-</v>
      </c>
      <c r="AC127" s="67" t="str">
        <f t="shared" si="319"/>
        <v>-</v>
      </c>
      <c r="AD127" s="67" t="str">
        <f t="shared" si="320"/>
        <v>-</v>
      </c>
      <c r="AE127" s="67" t="str">
        <f t="shared" si="321"/>
        <v>-</v>
      </c>
      <c r="AF127" s="67" t="str">
        <f t="shared" si="322"/>
        <v>-</v>
      </c>
    </row>
    <row r="128" spans="1:32" hidden="1" x14ac:dyDescent="0.25">
      <c r="A128" t="s">
        <v>300</v>
      </c>
      <c r="B128" s="62" t="e">
        <f>#REF!</f>
        <v>#REF!</v>
      </c>
      <c r="C128" s="66" t="e">
        <f>#REF!</f>
        <v>#REF!</v>
      </c>
      <c r="D128" s="67" t="e">
        <f>#REF!</f>
        <v>#REF!</v>
      </c>
      <c r="E128" s="67" t="e">
        <f>#REF!</f>
        <v>#REF!</v>
      </c>
      <c r="F128" s="67" t="e">
        <f>#REF!</f>
        <v>#REF!</v>
      </c>
      <c r="G128" s="67" t="e">
        <f>#REF!</f>
        <v>#REF!</v>
      </c>
      <c r="H128" s="67" t="e">
        <f>#REF!</f>
        <v>#REF!</v>
      </c>
      <c r="I128" s="67" t="e">
        <f>#REF!</f>
        <v>#REF!</v>
      </c>
      <c r="J128" s="67" t="e">
        <f>#REF!</f>
        <v>#REF!</v>
      </c>
      <c r="K128" s="67" t="e">
        <f>#REF!</f>
        <v>#REF!</v>
      </c>
      <c r="L128" s="67" t="e">
        <f>#REF!</f>
        <v>#REF!</v>
      </c>
      <c r="M128" s="67" t="e">
        <f>#REF!</f>
        <v>#REF!</v>
      </c>
      <c r="N128" s="67" t="e">
        <f>#REF!</f>
        <v>#REF!</v>
      </c>
      <c r="O128" s="67" t="e">
        <f>#REF!</f>
        <v>#REF!</v>
      </c>
      <c r="P128" s="67" t="e">
        <f>#REF!</f>
        <v>#REF!</v>
      </c>
      <c r="Q128" s="67" t="e">
        <f>#REF!</f>
        <v>#REF!</v>
      </c>
      <c r="S128" s="67" t="str">
        <f t="shared" si="309"/>
        <v>-</v>
      </c>
      <c r="T128" s="67" t="str">
        <f t="shared" si="310"/>
        <v>-</v>
      </c>
      <c r="U128" s="67" t="str">
        <f t="shared" si="311"/>
        <v>-</v>
      </c>
      <c r="V128" s="67" t="str">
        <f t="shared" si="312"/>
        <v>-</v>
      </c>
      <c r="W128" s="67" t="str">
        <f t="shared" si="313"/>
        <v>-</v>
      </c>
      <c r="X128" s="67" t="str">
        <f t="shared" si="314"/>
        <v>-</v>
      </c>
      <c r="Y128" s="67" t="str">
        <f t="shared" si="315"/>
        <v>-</v>
      </c>
      <c r="Z128" s="67" t="str">
        <f t="shared" si="316"/>
        <v>-</v>
      </c>
      <c r="AA128" s="67" t="str">
        <f t="shared" si="317"/>
        <v>-</v>
      </c>
      <c r="AB128" s="67" t="str">
        <f t="shared" si="318"/>
        <v>-</v>
      </c>
      <c r="AC128" s="67" t="str">
        <f t="shared" si="319"/>
        <v>-</v>
      </c>
      <c r="AD128" s="67" t="str">
        <f t="shared" si="320"/>
        <v>-</v>
      </c>
      <c r="AE128" s="67" t="str">
        <f t="shared" si="321"/>
        <v>-</v>
      </c>
      <c r="AF128" s="67" t="str">
        <f t="shared" si="322"/>
        <v>-</v>
      </c>
    </row>
    <row r="129" spans="1:32" hidden="1" x14ac:dyDescent="0.25">
      <c r="A129" t="s">
        <v>300</v>
      </c>
      <c r="B129" s="62" t="e">
        <f>#REF!</f>
        <v>#REF!</v>
      </c>
      <c r="C129" s="66" t="e">
        <f>#REF!</f>
        <v>#REF!</v>
      </c>
      <c r="D129" s="67" t="e">
        <f>#REF!</f>
        <v>#REF!</v>
      </c>
      <c r="E129" s="67" t="e">
        <f>#REF!</f>
        <v>#REF!</v>
      </c>
      <c r="F129" s="67" t="e">
        <f>#REF!</f>
        <v>#REF!</v>
      </c>
      <c r="G129" s="67" t="e">
        <f>#REF!</f>
        <v>#REF!</v>
      </c>
      <c r="H129" s="67" t="e">
        <f>#REF!</f>
        <v>#REF!</v>
      </c>
      <c r="I129" s="67" t="e">
        <f>#REF!</f>
        <v>#REF!</v>
      </c>
      <c r="J129" s="67" t="e">
        <f>#REF!</f>
        <v>#REF!</v>
      </c>
      <c r="K129" s="67" t="e">
        <f>#REF!</f>
        <v>#REF!</v>
      </c>
      <c r="L129" s="67" t="e">
        <f>#REF!</f>
        <v>#REF!</v>
      </c>
      <c r="M129" s="67" t="e">
        <f>#REF!</f>
        <v>#REF!</v>
      </c>
      <c r="N129" s="67" t="e">
        <f>#REF!</f>
        <v>#REF!</v>
      </c>
      <c r="O129" s="67" t="e">
        <f>#REF!</f>
        <v>#REF!</v>
      </c>
      <c r="P129" s="67" t="e">
        <f>#REF!</f>
        <v>#REF!</v>
      </c>
      <c r="Q129" s="67" t="e">
        <f>#REF!</f>
        <v>#REF!</v>
      </c>
      <c r="S129" s="67" t="str">
        <f t="shared" si="309"/>
        <v>-</v>
      </c>
      <c r="T129" s="67" t="str">
        <f t="shared" si="310"/>
        <v>-</v>
      </c>
      <c r="U129" s="67" t="str">
        <f t="shared" si="311"/>
        <v>-</v>
      </c>
      <c r="V129" s="67" t="str">
        <f t="shared" si="312"/>
        <v>-</v>
      </c>
      <c r="W129" s="67" t="str">
        <f t="shared" si="313"/>
        <v>-</v>
      </c>
      <c r="X129" s="67" t="str">
        <f t="shared" si="314"/>
        <v>-</v>
      </c>
      <c r="Y129" s="67" t="str">
        <f t="shared" si="315"/>
        <v>-</v>
      </c>
      <c r="Z129" s="67" t="str">
        <f t="shared" si="316"/>
        <v>-</v>
      </c>
      <c r="AA129" s="67" t="str">
        <f t="shared" si="317"/>
        <v>-</v>
      </c>
      <c r="AB129" s="67" t="str">
        <f t="shared" si="318"/>
        <v>-</v>
      </c>
      <c r="AC129" s="67" t="str">
        <f t="shared" si="319"/>
        <v>-</v>
      </c>
      <c r="AD129" s="67" t="str">
        <f t="shared" si="320"/>
        <v>-</v>
      </c>
      <c r="AE129" s="67" t="str">
        <f t="shared" si="321"/>
        <v>-</v>
      </c>
      <c r="AF129" s="67" t="str">
        <f t="shared" si="322"/>
        <v>-</v>
      </c>
    </row>
    <row r="130" spans="1:32" s="71" customFormat="1" hidden="1" x14ac:dyDescent="0.25">
      <c r="A130" s="71" t="s">
        <v>300</v>
      </c>
      <c r="B130" s="72" t="str">
        <f>'3.TLain'!B31</f>
        <v>Ubi kayu</v>
      </c>
      <c r="C130" s="73">
        <f>'3.TLain'!C31</f>
        <v>2020</v>
      </c>
      <c r="D130" s="74">
        <f>'3.TLain'!D31</f>
        <v>37513.738590000001</v>
      </c>
      <c r="E130" s="74">
        <f>'3.TLain'!E31</f>
        <v>1110.1433</v>
      </c>
      <c r="F130" s="74">
        <f>'3.TLain'!F31</f>
        <v>38623.881890000004</v>
      </c>
      <c r="G130" s="74">
        <f>'3.TLain'!G31</f>
        <v>517.75800000000004</v>
      </c>
      <c r="H130" s="74" t="str">
        <f>'3.TLain'!H31</f>
        <v>-</v>
      </c>
      <c r="I130" s="74">
        <f>'3.TLain'!I31</f>
        <v>2286.3674334000002</v>
      </c>
      <c r="J130" s="74">
        <f>'3.TLain'!J31</f>
        <v>0</v>
      </c>
      <c r="K130" s="74">
        <f>'3.TLain'!K31</f>
        <v>32009.144067600002</v>
      </c>
      <c r="L130" s="74">
        <f>'3.TLain'!L31</f>
        <v>3810.6123889999981</v>
      </c>
      <c r="M130" s="74">
        <f>'3.TLain'!M31</f>
        <v>38623.881890000004</v>
      </c>
      <c r="N130" s="74">
        <f>'3.TLain'!N31</f>
        <v>0.1174397378710179</v>
      </c>
      <c r="O130" s="74">
        <f>'3.TLain'!O31</f>
        <v>0.32175270649593946</v>
      </c>
      <c r="P130" s="74">
        <f>'3.TLain'!P31</f>
        <v>98.44543280835903</v>
      </c>
      <c r="Q130" s="74">
        <f>'3.TLain'!Q31</f>
        <v>2.913293682675842</v>
      </c>
    </row>
    <row r="131" spans="1:32" s="71" customFormat="1" hidden="1" x14ac:dyDescent="0.25">
      <c r="A131" s="71" t="s">
        <v>300</v>
      </c>
      <c r="B131" s="72" t="str">
        <f>'3.TLain'!B32</f>
        <v>Cassava</v>
      </c>
      <c r="C131" s="73">
        <f>'3.TLain'!C32</f>
        <v>2021</v>
      </c>
      <c r="D131" s="74">
        <f>'3.TLain'!D32</f>
        <v>39386.878939999995</v>
      </c>
      <c r="E131" s="74">
        <f>'3.TLain'!E32</f>
        <v>811.52949999999998</v>
      </c>
      <c r="F131" s="74">
        <f>'3.TLain'!F32</f>
        <v>40198.408439999992</v>
      </c>
      <c r="G131" s="74">
        <f>'3.TLain'!G32</f>
        <v>880.92399999999998</v>
      </c>
      <c r="H131" s="74" t="str">
        <f>'3.TLain'!H32</f>
        <v>-</v>
      </c>
      <c r="I131" s="74">
        <f>'3.TLain'!I32</f>
        <v>2359.0490663999994</v>
      </c>
      <c r="J131" s="74">
        <f>'3.TLain'!J32</f>
        <v>0</v>
      </c>
      <c r="K131" s="74">
        <f>'3.TLain'!K32</f>
        <v>33026.686929599993</v>
      </c>
      <c r="L131" s="74">
        <f>'3.TLain'!L32</f>
        <v>3931.7484439999971</v>
      </c>
      <c r="M131" s="74">
        <f>'3.TLain'!M32</f>
        <v>40198.408439999992</v>
      </c>
      <c r="N131" s="74">
        <f>'3.TLain'!N32</f>
        <v>0.12069356469670309</v>
      </c>
      <c r="O131" s="74">
        <f>'3.TLain'!O32</f>
        <v>0.33066730053891258</v>
      </c>
      <c r="P131" s="74">
        <f>'3.TLain'!P32</f>
        <v>100.17649781258488</v>
      </c>
      <c r="Q131" s="74">
        <f>'3.TLain'!Q32</f>
        <v>2.0640422742162601</v>
      </c>
      <c r="S131" s="74">
        <f t="shared" ref="S131:S134" si="323">IFERROR(D131/D130*100-100,"-")</f>
        <v>4.9932116083447795</v>
      </c>
      <c r="T131" s="74">
        <f t="shared" ref="T131:T134" si="324">IFERROR(E131/E130*100-100,"-")</f>
        <v>-26.898671549880092</v>
      </c>
      <c r="U131" s="74">
        <f t="shared" ref="U131:U134" si="325">IFERROR(F131/F130*100-100,"-")</f>
        <v>4.0765621500299005</v>
      </c>
      <c r="V131" s="74">
        <f t="shared" ref="V131:V134" si="326">IFERROR(G131/G130*100-100,"-")</f>
        <v>70.142035468307569</v>
      </c>
      <c r="W131" s="74" t="str">
        <f t="shared" ref="W131:W134" si="327">IFERROR(H131/H130*100-100,"-")</f>
        <v>-</v>
      </c>
      <c r="X131" s="74">
        <f t="shared" ref="X131:X134" si="328">IFERROR(I131/I130*100-100,"-")</f>
        <v>3.1789130626268758</v>
      </c>
      <c r="Y131" s="74" t="str">
        <f t="shared" ref="Y131:Y134" si="329">IFERROR(J131/J130*100-100,"-")</f>
        <v>-</v>
      </c>
      <c r="Z131" s="74">
        <f t="shared" ref="Z131:Z134" si="330">IFERROR(K131/K130*100-100,"-")</f>
        <v>3.1789130626268758</v>
      </c>
      <c r="AA131" s="74">
        <f t="shared" ref="AA131:AA134" si="331">IFERROR(L131/L130*100-100,"-")</f>
        <v>3.1789130626268758</v>
      </c>
      <c r="AB131" s="74">
        <f t="shared" ref="AB131:AB134" si="332">IFERROR(M131/M130*100-100,"-")</f>
        <v>4.0765621500299005</v>
      </c>
      <c r="AC131" s="74">
        <f t="shared" ref="AC131:AC134" si="333">IFERROR(N131/N130*100-100,"-")</f>
        <v>2.7706352931907929</v>
      </c>
      <c r="AD131" s="74">
        <f t="shared" ref="AD131:AD134" si="334">IFERROR(O131/O130*100-100,"-")</f>
        <v>2.7706352931908214</v>
      </c>
      <c r="AE131" s="74">
        <f t="shared" ref="AE131:AE134" si="335">IFERROR(P131/P130*100-100,"-")</f>
        <v>1.7584005218359522</v>
      </c>
      <c r="AF131" s="74">
        <f t="shared" ref="AF131:AF134" si="336">IFERROR(Q131/Q130*100-100,"-")</f>
        <v>-29.150902756894382</v>
      </c>
    </row>
    <row r="132" spans="1:32" s="71" customFormat="1" hidden="1" x14ac:dyDescent="0.25">
      <c r="A132" s="71" t="s">
        <v>300</v>
      </c>
      <c r="B132" s="72">
        <f>'3.TLain'!B33</f>
        <v>0</v>
      </c>
      <c r="C132" s="73">
        <f>'3.TLain'!C33</f>
        <v>2022</v>
      </c>
      <c r="D132" s="74">
        <f>'3.TLain'!D33</f>
        <v>42527.932559999994</v>
      </c>
      <c r="E132" s="74">
        <f>'3.TLain'!E33</f>
        <v>847.44359999999995</v>
      </c>
      <c r="F132" s="74">
        <f>'3.TLain'!F33</f>
        <v>43375.376159999993</v>
      </c>
      <c r="G132" s="74">
        <f>'3.TLain'!G33</f>
        <v>1039.7636</v>
      </c>
      <c r="H132" s="74" t="str">
        <f>'3.TLain'!H33</f>
        <v>-</v>
      </c>
      <c r="I132" s="74">
        <f>'3.TLain'!I33</f>
        <v>2540.1367535999998</v>
      </c>
      <c r="J132" s="74">
        <f>'3.TLain'!J33</f>
        <v>0</v>
      </c>
      <c r="K132" s="74">
        <f>'3.TLain'!K33</f>
        <v>35561.914550399997</v>
      </c>
      <c r="L132" s="74">
        <f>'3.TLain'!L33</f>
        <v>4233.5612559999936</v>
      </c>
      <c r="M132" s="74">
        <f>'3.TLain'!M33</f>
        <v>43375.376159999993</v>
      </c>
      <c r="N132" s="74">
        <f>'3.TLain'!N33</f>
        <v>0.12947422804383155</v>
      </c>
      <c r="O132" s="74">
        <f>'3.TLain'!O33</f>
        <v>0.35472391244885354</v>
      </c>
      <c r="P132" s="74">
        <f>'3.TLain'!P33</f>
        <v>100.45427475444563</v>
      </c>
      <c r="Q132" s="74">
        <f>'3.TLain'!Q33</f>
        <v>2.001727502581812</v>
      </c>
      <c r="S132" s="74">
        <f t="shared" si="323"/>
        <v>7.9748731164632716</v>
      </c>
      <c r="T132" s="74">
        <f t="shared" si="324"/>
        <v>4.4254829923003456</v>
      </c>
      <c r="U132" s="74">
        <f t="shared" si="325"/>
        <v>7.903217672764157</v>
      </c>
      <c r="V132" s="74">
        <f t="shared" si="326"/>
        <v>18.031021972383556</v>
      </c>
      <c r="W132" s="74" t="str">
        <f t="shared" si="327"/>
        <v>-</v>
      </c>
      <c r="X132" s="74">
        <f t="shared" si="328"/>
        <v>7.6763001575184404</v>
      </c>
      <c r="Y132" s="74" t="str">
        <f t="shared" si="329"/>
        <v>-</v>
      </c>
      <c r="Z132" s="74">
        <f t="shared" si="330"/>
        <v>7.6763001575184404</v>
      </c>
      <c r="AA132" s="74">
        <f t="shared" si="331"/>
        <v>7.6763001575183409</v>
      </c>
      <c r="AB132" s="74">
        <f t="shared" si="332"/>
        <v>7.903217672764157</v>
      </c>
      <c r="AC132" s="74">
        <f t="shared" si="333"/>
        <v>7.275171107253172</v>
      </c>
      <c r="AD132" s="74">
        <f t="shared" si="334"/>
        <v>7.275171107253172</v>
      </c>
      <c r="AE132" s="74">
        <f t="shared" si="335"/>
        <v>0.27728753542615436</v>
      </c>
      <c r="AF132" s="74">
        <f t="shared" si="336"/>
        <v>-3.0190646971176847</v>
      </c>
    </row>
    <row r="133" spans="1:32" s="71" customFormat="1" hidden="1" x14ac:dyDescent="0.25">
      <c r="A133" s="71" t="s">
        <v>300</v>
      </c>
      <c r="B133" s="72">
        <f>'3.TLain'!B34</f>
        <v>0</v>
      </c>
      <c r="C133" s="73">
        <f>'3.TLain'!C34</f>
        <v>2023</v>
      </c>
      <c r="D133" s="74">
        <f>'3.TLain'!D34</f>
        <v>45266.089589999996</v>
      </c>
      <c r="E133" s="74">
        <f>'3.TLain'!E34</f>
        <v>1348.8135</v>
      </c>
      <c r="F133" s="74">
        <f>'3.TLain'!F34</f>
        <v>46614.903089999993</v>
      </c>
      <c r="G133" s="74">
        <f>'3.TLain'!G34</f>
        <v>1176.5587</v>
      </c>
      <c r="H133" s="74" t="str">
        <f>'3.TLain'!H34</f>
        <v>-</v>
      </c>
      <c r="I133" s="74">
        <f>'3.TLain'!I34</f>
        <v>2726.3006633999998</v>
      </c>
      <c r="J133" s="74">
        <f>'3.TLain'!J34</f>
        <v>0</v>
      </c>
      <c r="K133" s="74">
        <f>'3.TLain'!K34</f>
        <v>38168.209287599988</v>
      </c>
      <c r="L133" s="74">
        <f>'3.TLain'!L34</f>
        <v>4543.8344390000057</v>
      </c>
      <c r="M133" s="74">
        <f>'3.TLain'!M34</f>
        <v>46614.903089999993</v>
      </c>
      <c r="N133" s="74">
        <f>'3.TLain'!N34</f>
        <v>0.13603561601470596</v>
      </c>
      <c r="O133" s="74">
        <f>'3.TLain'!O34</f>
        <v>0.37270031784850949</v>
      </c>
      <c r="P133" s="74">
        <f>'3.TLain'!P34</f>
        <v>99.620904321421747</v>
      </c>
      <c r="Q133" s="74">
        <f>'3.TLain'!Q34</f>
        <v>2.9684477242899834</v>
      </c>
      <c r="S133" s="74">
        <f t="shared" si="323"/>
        <v>6.4384908110379087</v>
      </c>
      <c r="T133" s="74">
        <f t="shared" si="324"/>
        <v>59.162627459809727</v>
      </c>
      <c r="U133" s="74">
        <f t="shared" si="325"/>
        <v>7.4685852130717194</v>
      </c>
      <c r="V133" s="74">
        <f t="shared" si="326"/>
        <v>13.156365543090772</v>
      </c>
      <c r="W133" s="74" t="str">
        <f t="shared" si="327"/>
        <v>-</v>
      </c>
      <c r="X133" s="74">
        <f t="shared" si="328"/>
        <v>7.3288931997917075</v>
      </c>
      <c r="Y133" s="74" t="str">
        <f t="shared" si="329"/>
        <v>-</v>
      </c>
      <c r="Z133" s="74">
        <f t="shared" si="330"/>
        <v>7.3288931997916649</v>
      </c>
      <c r="AA133" s="74">
        <f t="shared" si="331"/>
        <v>7.3288931997919917</v>
      </c>
      <c r="AB133" s="74">
        <f t="shared" si="332"/>
        <v>7.4685852130717194</v>
      </c>
      <c r="AC133" s="74">
        <f t="shared" si="333"/>
        <v>5.0677173905629758</v>
      </c>
      <c r="AD133" s="74">
        <f t="shared" si="334"/>
        <v>5.0677173905629758</v>
      </c>
      <c r="AE133" s="74">
        <f t="shared" si="335"/>
        <v>-0.82960176165823896</v>
      </c>
      <c r="AF133" s="74">
        <f t="shared" si="336"/>
        <v>48.294296824183277</v>
      </c>
    </row>
    <row r="134" spans="1:32" s="71" customFormat="1" hidden="1" x14ac:dyDescent="0.25">
      <c r="A134" s="71" t="s">
        <v>300</v>
      </c>
      <c r="B134" s="72">
        <f>'3.TLain'!B35</f>
        <v>0</v>
      </c>
      <c r="C134" s="73">
        <f>'3.TLain'!C35</f>
        <v>2024</v>
      </c>
      <c r="D134" s="74">
        <f>'3.TLain'!D35</f>
        <v>41341.209849999999</v>
      </c>
      <c r="E134" s="74">
        <f>'3.TLain'!E35</f>
        <v>6695.1646000000001</v>
      </c>
      <c r="F134" s="74">
        <f>'3.TLain'!F35</f>
        <v>48036.374450000003</v>
      </c>
      <c r="G134" s="74">
        <f>'3.TLain'!G35</f>
        <v>773.59450000000004</v>
      </c>
      <c r="H134" s="74" t="str">
        <f>'3.TLain'!H35</f>
        <v>-</v>
      </c>
      <c r="I134" s="74">
        <f>'3.TLain'!I35</f>
        <v>2835.7667970000002</v>
      </c>
      <c r="J134" s="74">
        <f>'3.TLain'!J35</f>
        <v>0</v>
      </c>
      <c r="K134" s="74">
        <f>'3.TLain'!K35</f>
        <v>39700.735158000003</v>
      </c>
      <c r="L134" s="74">
        <f>'3.TLain'!L35</f>
        <v>4726.277995000004</v>
      </c>
      <c r="M134" s="74">
        <f>'3.TLain'!M35</f>
        <v>48036.374450000003</v>
      </c>
      <c r="N134" s="74">
        <f>'3.TLain'!N35</f>
        <v>0.1387677815490225</v>
      </c>
      <c r="O134" s="74">
        <f>'3.TLain'!O35</f>
        <v>0.38018570287403419</v>
      </c>
      <c r="P134" s="74">
        <f>'3.TLain'!P35</f>
        <v>87.470965300254193</v>
      </c>
      <c r="Q134" s="74">
        <f>'3.TLain'!Q35</f>
        <v>14.165829024621306</v>
      </c>
      <c r="S134" s="74">
        <f t="shared" si="323"/>
        <v>-8.6706843368839657</v>
      </c>
      <c r="T134" s="74">
        <f t="shared" si="324"/>
        <v>396.37437644270318</v>
      </c>
      <c r="U134" s="74">
        <f t="shared" si="325"/>
        <v>3.0493925027701039</v>
      </c>
      <c r="V134" s="74">
        <f t="shared" si="326"/>
        <v>-34.249391891794261</v>
      </c>
      <c r="W134" s="74" t="str">
        <f t="shared" si="327"/>
        <v>-</v>
      </c>
      <c r="X134" s="74">
        <f t="shared" si="328"/>
        <v>4.0151893395163398</v>
      </c>
      <c r="Y134" s="74" t="str">
        <f t="shared" si="329"/>
        <v>-</v>
      </c>
      <c r="Z134" s="74">
        <f t="shared" si="330"/>
        <v>4.0151893395163825</v>
      </c>
      <c r="AA134" s="74">
        <f t="shared" si="331"/>
        <v>4.0151893395162972</v>
      </c>
      <c r="AB134" s="74">
        <f t="shared" si="332"/>
        <v>3.0493925027701039</v>
      </c>
      <c r="AC134" s="74">
        <f t="shared" si="333"/>
        <v>2.0084192760381256</v>
      </c>
      <c r="AD134" s="74">
        <f t="shared" si="334"/>
        <v>2.0084192760380972</v>
      </c>
      <c r="AE134" s="74">
        <f t="shared" si="335"/>
        <v>-12.196174190475531</v>
      </c>
      <c r="AF134" s="74">
        <f t="shared" si="336"/>
        <v>377.21335662091207</v>
      </c>
    </row>
    <row r="135" spans="1:32" hidden="1" x14ac:dyDescent="0.25">
      <c r="A135" t="s">
        <v>300</v>
      </c>
      <c r="B135" s="62" t="str">
        <f>'3.TLain'!B37</f>
        <v>Ubi keledek</v>
      </c>
      <c r="C135" s="66">
        <f>'3.TLain'!C37</f>
        <v>2020</v>
      </c>
      <c r="D135" s="67">
        <f>'3.TLain'!D37</f>
        <v>54750.358849999997</v>
      </c>
      <c r="E135" s="67">
        <f>'3.TLain'!E37</f>
        <v>19017.8979</v>
      </c>
      <c r="F135" s="67">
        <f>'3.TLain'!F37</f>
        <v>73768.25675</v>
      </c>
      <c r="G135" s="67">
        <f>'3.TLain'!G37</f>
        <v>1391.3779699999998</v>
      </c>
      <c r="H135" s="67" t="str">
        <f>'3.TLain'!H37</f>
        <v>-</v>
      </c>
      <c r="I135" s="67">
        <f>'3.TLain'!I37</f>
        <v>3618.843938999999</v>
      </c>
      <c r="J135" s="67">
        <f>'3.TLain'!J37</f>
        <v>0</v>
      </c>
      <c r="K135" s="67" t="str">
        <f>'3.TLain'!K37</f>
        <v>-</v>
      </c>
      <c r="L135" s="67">
        <f>'3.TLain'!L37</f>
        <v>68758.034841000001</v>
      </c>
      <c r="M135" s="67">
        <f>'3.TLain'!M37</f>
        <v>73768.25675</v>
      </c>
      <c r="N135" s="67">
        <f>'3.TLain'!N37</f>
        <v>2.1190624403476579</v>
      </c>
      <c r="O135" s="67">
        <f>'3.TLain'!O37</f>
        <v>5.8056505215004321</v>
      </c>
      <c r="P135" s="67">
        <f>'3.TLain'!P37</f>
        <v>75.64620051718677</v>
      </c>
      <c r="Q135" s="67">
        <f>'3.TLain'!Q37</f>
        <v>26.276206187072059</v>
      </c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</row>
    <row r="136" spans="1:32" hidden="1" x14ac:dyDescent="0.25">
      <c r="A136" t="s">
        <v>300</v>
      </c>
      <c r="B136" s="62" t="str">
        <f>'3.TLain'!B38</f>
        <v>Sweet potato</v>
      </c>
      <c r="C136" s="66">
        <f>'3.TLain'!C38</f>
        <v>2021</v>
      </c>
      <c r="D136" s="67">
        <f>'3.TLain'!D38</f>
        <v>53613.773539999995</v>
      </c>
      <c r="E136" s="67">
        <f>'3.TLain'!E38</f>
        <v>17291.101999999999</v>
      </c>
      <c r="F136" s="67">
        <f>'3.TLain'!F38</f>
        <v>70904.875539999994</v>
      </c>
      <c r="G136" s="67">
        <f>'3.TLain'!G38</f>
        <v>2273.670415</v>
      </c>
      <c r="H136" s="67" t="str">
        <f>'3.TLain'!H38</f>
        <v>-</v>
      </c>
      <c r="I136" s="67">
        <f>'3.TLain'!I38</f>
        <v>3431.5602562500003</v>
      </c>
      <c r="J136" s="67">
        <f>'3.TLain'!J38</f>
        <v>0</v>
      </c>
      <c r="K136" s="67" t="str">
        <f>'3.TLain'!K38</f>
        <v>-</v>
      </c>
      <c r="L136" s="67">
        <f>'3.TLain'!L38</f>
        <v>65199.644868749994</v>
      </c>
      <c r="M136" s="67">
        <f>'3.TLain'!M38</f>
        <v>70904.875539999994</v>
      </c>
      <c r="N136" s="67">
        <f>'3.TLain'!N38</f>
        <v>2.0014448198427393</v>
      </c>
      <c r="O136" s="67">
        <f>'3.TLain'!O38</f>
        <v>5.4834104653225735</v>
      </c>
      <c r="P136" s="67">
        <f>'3.TLain'!P38</f>
        <v>78.118653814036463</v>
      </c>
      <c r="Q136" s="67">
        <f>'3.TLain'!Q38</f>
        <v>25.194227565299503</v>
      </c>
      <c r="S136" s="67">
        <f t="shared" ref="S136:S139" si="337">IFERROR(D136/D135*100-100,"-")</f>
        <v>-2.0759412976888711</v>
      </c>
      <c r="T136" s="67">
        <f t="shared" ref="T136:T139" si="338">IFERROR(E136/E135*100-100,"-")</f>
        <v>-9.0798463062523922</v>
      </c>
      <c r="U136" s="67">
        <f t="shared" ref="U136:U139" si="339">IFERROR(F136/F135*100-100,"-")</f>
        <v>-3.8815899089278787</v>
      </c>
      <c r="V136" s="67">
        <f t="shared" ref="V136:V139" si="340">IFERROR(G136/G135*100-100,"-")</f>
        <v>63.411414009954484</v>
      </c>
      <c r="W136" s="67" t="str">
        <f t="shared" ref="W136:W139" si="341">IFERROR(H136/H135*100-100,"-")</f>
        <v>-</v>
      </c>
      <c r="X136" s="67">
        <f t="shared" ref="X136:X139" si="342">IFERROR(I136/I135*100-100,"-")</f>
        <v>-5.1752351277615816</v>
      </c>
      <c r="Y136" s="67" t="str">
        <f t="shared" ref="Y136:Y139" si="343">IFERROR(J136/J135*100-100,"-")</f>
        <v>-</v>
      </c>
      <c r="Z136" s="67" t="str">
        <f t="shared" ref="Z136:Z139" si="344">IFERROR(K136/K135*100-100,"-")</f>
        <v>-</v>
      </c>
      <c r="AA136" s="67">
        <f t="shared" ref="AA136:AA139" si="345">IFERROR(L136/L135*100-100,"-")</f>
        <v>-5.1752351277616242</v>
      </c>
      <c r="AB136" s="67">
        <f t="shared" ref="AB136:AB139" si="346">IFERROR(M136/M135*100-100,"-")</f>
        <v>-3.8815899089278787</v>
      </c>
      <c r="AC136" s="67">
        <f t="shared" ref="AC136:AC139" si="347">IFERROR(N136/N135*100-100,"-")</f>
        <v>-5.5504556291235048</v>
      </c>
      <c r="AD136" s="67">
        <f t="shared" ref="AD136:AD139" si="348">IFERROR(O136/O135*100-100,"-")</f>
        <v>-5.5504556291234906</v>
      </c>
      <c r="AE136" s="67">
        <f t="shared" ref="AE136:AE139" si="349">IFERROR(P136/P135*100-100,"-")</f>
        <v>3.2684434643719555</v>
      </c>
      <c r="AF136" s="67">
        <f t="shared" ref="AF136:AF139" si="350">IFERROR(Q136/Q135*100-100,"-")</f>
        <v>-4.1177124812823678</v>
      </c>
    </row>
    <row r="137" spans="1:32" hidden="1" x14ac:dyDescent="0.25">
      <c r="A137" t="s">
        <v>300</v>
      </c>
      <c r="B137" s="62">
        <f>'3.TLain'!B39</f>
        <v>0</v>
      </c>
      <c r="C137" s="66">
        <f>'3.TLain'!C39</f>
        <v>2022</v>
      </c>
      <c r="D137" s="67">
        <f>'3.TLain'!D39</f>
        <v>44686.65224000001</v>
      </c>
      <c r="E137" s="67">
        <f>'3.TLain'!E39</f>
        <v>19236.82992</v>
      </c>
      <c r="F137" s="67">
        <f>'3.TLain'!F39</f>
        <v>63923.482160000014</v>
      </c>
      <c r="G137" s="67">
        <f>'3.TLain'!G39</f>
        <v>3126.5160500000002</v>
      </c>
      <c r="H137" s="67" t="str">
        <f>'3.TLain'!H39</f>
        <v>-</v>
      </c>
      <c r="I137" s="67">
        <f>'3.TLain'!I39</f>
        <v>3039.8483055000002</v>
      </c>
      <c r="J137" s="67">
        <f>'3.TLain'!J39</f>
        <v>0</v>
      </c>
      <c r="K137" s="67" t="str">
        <f>'3.TLain'!K39</f>
        <v>-</v>
      </c>
      <c r="L137" s="67">
        <f>'3.TLain'!L39</f>
        <v>57757.117804500012</v>
      </c>
      <c r="M137" s="67">
        <f>'3.TLain'!M39</f>
        <v>63923.482160000014</v>
      </c>
      <c r="N137" s="67">
        <f>'3.TLain'!N39</f>
        <v>1.7663753491640186</v>
      </c>
      <c r="O137" s="67">
        <f>'3.TLain'!O39</f>
        <v>4.8393845182575852</v>
      </c>
      <c r="P137" s="67">
        <f>'3.TLain'!P39</f>
        <v>73.501450975610211</v>
      </c>
      <c r="Q137" s="67">
        <f>'3.TLain'!Q39</f>
        <v>31.641101770102782</v>
      </c>
      <c r="S137" s="67">
        <f t="shared" si="337"/>
        <v>-16.650798312750112</v>
      </c>
      <c r="T137" s="67">
        <f t="shared" si="338"/>
        <v>11.252769892861664</v>
      </c>
      <c r="U137" s="67">
        <f t="shared" si="339"/>
        <v>-9.8461400952061808</v>
      </c>
      <c r="V137" s="67">
        <f t="shared" si="340"/>
        <v>37.509642091199936</v>
      </c>
      <c r="W137" s="67" t="str">
        <f t="shared" si="341"/>
        <v>-</v>
      </c>
      <c r="X137" s="67">
        <f t="shared" si="342"/>
        <v>-11.414980985298556</v>
      </c>
      <c r="Y137" s="67" t="str">
        <f t="shared" si="343"/>
        <v>-</v>
      </c>
      <c r="Z137" s="67" t="str">
        <f t="shared" si="344"/>
        <v>-</v>
      </c>
      <c r="AA137" s="67">
        <f t="shared" si="345"/>
        <v>-11.414980985298527</v>
      </c>
      <c r="AB137" s="67">
        <f t="shared" si="346"/>
        <v>-9.8461400952061808</v>
      </c>
      <c r="AC137" s="67">
        <f t="shared" si="347"/>
        <v>-11.744988837473471</v>
      </c>
      <c r="AD137" s="67">
        <f t="shared" si="348"/>
        <v>-11.744988837473471</v>
      </c>
      <c r="AE137" s="67">
        <f t="shared" si="349"/>
        <v>-5.9104997500566583</v>
      </c>
      <c r="AF137" s="67">
        <f t="shared" si="350"/>
        <v>25.588695617255937</v>
      </c>
    </row>
    <row r="138" spans="1:32" hidden="1" x14ac:dyDescent="0.25">
      <c r="A138" t="s">
        <v>300</v>
      </c>
      <c r="B138" s="62">
        <f>'3.TLain'!B40</f>
        <v>0</v>
      </c>
      <c r="C138" s="66">
        <f>'3.TLain'!C40</f>
        <v>2023</v>
      </c>
      <c r="D138" s="67">
        <f>'3.TLain'!D40</f>
        <v>32983.788999999997</v>
      </c>
      <c r="E138" s="67">
        <f>'3.TLain'!E40</f>
        <v>21833.498580000003</v>
      </c>
      <c r="F138" s="67">
        <f>'3.TLain'!F40</f>
        <v>54817.287580000004</v>
      </c>
      <c r="G138" s="67">
        <f>'3.TLain'!G40</f>
        <v>1925.3516100000004</v>
      </c>
      <c r="H138" s="67" t="str">
        <f>'3.TLain'!H40</f>
        <v>-</v>
      </c>
      <c r="I138" s="67">
        <f>'3.TLain'!I40</f>
        <v>2644.5967985000002</v>
      </c>
      <c r="J138" s="67">
        <f>'3.TLain'!J40</f>
        <v>0</v>
      </c>
      <c r="K138" s="67" t="str">
        <f>'3.TLain'!K40</f>
        <v>-</v>
      </c>
      <c r="L138" s="67">
        <f>'3.TLain'!L40</f>
        <v>50247.339171500003</v>
      </c>
      <c r="M138" s="67">
        <f>'3.TLain'!M40</f>
        <v>54817.287580000004</v>
      </c>
      <c r="N138" s="67">
        <f>'3.TLain'!N40</f>
        <v>1.504330280748343</v>
      </c>
      <c r="O138" s="67">
        <f>'3.TLain'!O40</f>
        <v>4.1214528239680632</v>
      </c>
      <c r="P138" s="67">
        <f>'3.TLain'!P40</f>
        <v>62.360714152547203</v>
      </c>
      <c r="Q138" s="67">
        <f>'3.TLain'!Q40</f>
        <v>41.279446818478782</v>
      </c>
      <c r="S138" s="67">
        <f t="shared" si="337"/>
        <v>-26.188722254571843</v>
      </c>
      <c r="T138" s="67">
        <f t="shared" si="338"/>
        <v>13.498422925184343</v>
      </c>
      <c r="U138" s="67">
        <f t="shared" si="339"/>
        <v>-14.245460779510211</v>
      </c>
      <c r="V138" s="67">
        <f t="shared" si="340"/>
        <v>-38.418623822513233</v>
      </c>
      <c r="W138" s="67" t="str">
        <f t="shared" si="341"/>
        <v>-</v>
      </c>
      <c r="X138" s="67">
        <f t="shared" si="342"/>
        <v>-13.002343119716571</v>
      </c>
      <c r="Y138" s="67" t="str">
        <f t="shared" si="343"/>
        <v>-</v>
      </c>
      <c r="Z138" s="67" t="str">
        <f t="shared" si="344"/>
        <v>-</v>
      </c>
      <c r="AA138" s="67">
        <f t="shared" si="345"/>
        <v>-13.002343119716585</v>
      </c>
      <c r="AB138" s="67">
        <f t="shared" si="346"/>
        <v>-14.245460779510211</v>
      </c>
      <c r="AC138" s="67">
        <f t="shared" si="347"/>
        <v>-14.83518599485069</v>
      </c>
      <c r="AD138" s="67">
        <f t="shared" si="348"/>
        <v>-14.83518599485069</v>
      </c>
      <c r="AE138" s="67">
        <f t="shared" si="349"/>
        <v>-15.157165845283529</v>
      </c>
      <c r="AF138" s="67">
        <f t="shared" si="350"/>
        <v>30.461471027166112</v>
      </c>
    </row>
    <row r="139" spans="1:32" hidden="1" x14ac:dyDescent="0.25">
      <c r="A139" t="s">
        <v>300</v>
      </c>
      <c r="B139" s="62">
        <f>'3.TLain'!B41</f>
        <v>0</v>
      </c>
      <c r="C139" s="66">
        <f>'3.TLain'!C41</f>
        <v>2024</v>
      </c>
      <c r="D139" s="67">
        <f>'3.TLain'!D41</f>
        <v>50583.326789999999</v>
      </c>
      <c r="E139" s="67">
        <f>'3.TLain'!E41</f>
        <v>24720.918529999999</v>
      </c>
      <c r="F139" s="67">
        <f>'3.TLain'!F41</f>
        <v>75304.245320000002</v>
      </c>
      <c r="G139" s="67">
        <f>'3.TLain'!G41</f>
        <v>1290.27701</v>
      </c>
      <c r="H139" s="67" t="str">
        <f>'3.TLain'!H41</f>
        <v>-</v>
      </c>
      <c r="I139" s="67">
        <f>'3.TLain'!I41</f>
        <v>3700.6984155</v>
      </c>
      <c r="J139" s="67">
        <f>'3.TLain'!J41</f>
        <v>0</v>
      </c>
      <c r="K139" s="67" t="str">
        <f>'3.TLain'!K41</f>
        <v>-</v>
      </c>
      <c r="L139" s="67">
        <f>'3.TLain'!L41</f>
        <v>70313.269894500001</v>
      </c>
      <c r="M139" s="67">
        <f>'3.TLain'!M41</f>
        <v>75304.245320000002</v>
      </c>
      <c r="N139" s="67">
        <f>'3.TLain'!N41</f>
        <v>2.0644609747966021</v>
      </c>
      <c r="O139" s="67">
        <f>'3.TLain'!O41</f>
        <v>5.6560574651961693</v>
      </c>
      <c r="P139" s="67">
        <f>'3.TLain'!P41</f>
        <v>68.342946534276976</v>
      </c>
      <c r="Q139" s="67">
        <f>'3.TLain'!Q41</f>
        <v>33.400341982014723</v>
      </c>
      <c r="S139" s="67">
        <f t="shared" si="337"/>
        <v>53.358144481217749</v>
      </c>
      <c r="T139" s="67">
        <f t="shared" si="338"/>
        <v>13.224724106492673</v>
      </c>
      <c r="U139" s="67">
        <f t="shared" si="339"/>
        <v>37.373169385846495</v>
      </c>
      <c r="V139" s="67">
        <f t="shared" si="340"/>
        <v>-32.984863476443152</v>
      </c>
      <c r="W139" s="67" t="str">
        <f t="shared" si="341"/>
        <v>-</v>
      </c>
      <c r="X139" s="67">
        <f t="shared" si="342"/>
        <v>39.934315038081195</v>
      </c>
      <c r="Y139" s="67" t="str">
        <f t="shared" si="343"/>
        <v>-</v>
      </c>
      <c r="Z139" s="67" t="str">
        <f t="shared" si="344"/>
        <v>-</v>
      </c>
      <c r="AA139" s="67">
        <f t="shared" si="345"/>
        <v>39.934315038081195</v>
      </c>
      <c r="AB139" s="67">
        <f t="shared" si="346"/>
        <v>37.373169385846495</v>
      </c>
      <c r="AC139" s="67">
        <f t="shared" si="347"/>
        <v>37.234555550501625</v>
      </c>
      <c r="AD139" s="67">
        <f t="shared" si="348"/>
        <v>37.234555550501625</v>
      </c>
      <c r="AE139" s="67">
        <f t="shared" si="349"/>
        <v>9.5929504063984865</v>
      </c>
      <c r="AF139" s="67">
        <f t="shared" si="350"/>
        <v>-19.08723455309719</v>
      </c>
    </row>
    <row r="140" spans="1:32" s="71" customFormat="1" hidden="1" x14ac:dyDescent="0.25">
      <c r="A140" s="71" t="s">
        <v>300</v>
      </c>
      <c r="B140" s="72" t="str">
        <f>'3.TLain'!B25</f>
        <v>Tebu</v>
      </c>
      <c r="C140" s="73">
        <f>'3.TLain'!C25</f>
        <v>2020</v>
      </c>
      <c r="D140" s="74">
        <f>'3.TLain'!D25</f>
        <v>23519.409130000004</v>
      </c>
      <c r="E140" s="74">
        <f>'3.TLain'!E25</f>
        <v>153.38</v>
      </c>
      <c r="F140" s="74">
        <f>'3.TLain'!F25</f>
        <v>23672.789130000005</v>
      </c>
      <c r="G140" s="74">
        <f>'3.TLain'!G25</f>
        <v>8760.0789999999997</v>
      </c>
      <c r="H140" s="74" t="str">
        <f>'3.TLain'!H25</f>
        <v>-</v>
      </c>
      <c r="I140" s="74" t="str">
        <f>'3.TLain'!I25</f>
        <v>-</v>
      </c>
      <c r="J140" s="74" t="str">
        <f>'3.TLain'!J25</f>
        <v>-</v>
      </c>
      <c r="K140" s="74">
        <f>'3.TLain'!K25</f>
        <v>14763.583028700004</v>
      </c>
      <c r="L140" s="74">
        <f>'3.TLain'!L25</f>
        <v>149.1271013000005</v>
      </c>
      <c r="M140" s="74">
        <f>'3.TLain'!M25</f>
        <v>23672.789130000005</v>
      </c>
      <c r="N140" s="74">
        <f>'3.TLain'!N25</f>
        <v>4.5959667104144295E-3</v>
      </c>
      <c r="O140" s="74">
        <f>'3.TLain'!O25</f>
        <v>1.2591689617573778E-2</v>
      </c>
      <c r="P140" s="74">
        <f>'3.TLain'!P25</f>
        <v>157.71384895818395</v>
      </c>
      <c r="Q140" s="74">
        <f>'3.TLain'!Q25</f>
        <v>1.0285186170919016</v>
      </c>
    </row>
    <row r="141" spans="1:32" s="71" customFormat="1" hidden="1" x14ac:dyDescent="0.25">
      <c r="A141" s="71" t="s">
        <v>300</v>
      </c>
      <c r="B141" s="72" t="str">
        <f>'3.TLain'!B26</f>
        <v>Sugarcane</v>
      </c>
      <c r="C141" s="73">
        <f>'3.TLain'!C26</f>
        <v>2021</v>
      </c>
      <c r="D141" s="74">
        <f>'3.TLain'!D26</f>
        <v>25591.056290000004</v>
      </c>
      <c r="E141" s="74">
        <f>'3.TLain'!E26</f>
        <v>81.463999999999999</v>
      </c>
      <c r="F141" s="74">
        <f>'3.TLain'!F26</f>
        <v>25672.520289999997</v>
      </c>
      <c r="G141" s="74">
        <f>'3.TLain'!G26</f>
        <v>8543.4639999999999</v>
      </c>
      <c r="H141" s="74" t="str">
        <f>'3.TLain'!H26</f>
        <v>-</v>
      </c>
      <c r="I141" s="74" t="str">
        <f>'3.TLain'!I26</f>
        <v>-</v>
      </c>
      <c r="J141" s="74" t="str">
        <f>'3.TLain'!J26</f>
        <v>-</v>
      </c>
      <c r="K141" s="74">
        <f>'3.TLain'!K26</f>
        <v>16957.765727099995</v>
      </c>
      <c r="L141" s="74">
        <f>'3.TLain'!L26</f>
        <v>171.29056290000153</v>
      </c>
      <c r="M141" s="74">
        <f>'3.TLain'!M26</f>
        <v>25672.520289999997</v>
      </c>
      <c r="N141" s="74">
        <f>'3.TLain'!N26</f>
        <v>5.2581361523407876E-3</v>
      </c>
      <c r="O141" s="74">
        <f>'3.TLain'!O26</f>
        <v>1.440585247216654E-2</v>
      </c>
      <c r="P141" s="74">
        <f>'3.TLain'!P26</f>
        <v>149.40143728139972</v>
      </c>
      <c r="Q141" s="74">
        <f>'3.TLain'!Q26</f>
        <v>0.47558953990687142</v>
      </c>
      <c r="S141" s="74">
        <f t="shared" ref="S141:S144" si="351">IFERROR(D141/D140*100-100,"-")</f>
        <v>8.8082449203944009</v>
      </c>
      <c r="T141" s="74">
        <f t="shared" ref="T141:T144" si="352">IFERROR(E141/E140*100-100,"-")</f>
        <v>-46.887469031164429</v>
      </c>
      <c r="U141" s="74">
        <f t="shared" ref="U141:U144" si="353">IFERROR(F141/F140*100-100,"-")</f>
        <v>8.4473829805959753</v>
      </c>
      <c r="V141" s="74">
        <f t="shared" ref="V141:V144" si="354">IFERROR(G141/G140*100-100,"-")</f>
        <v>-2.4727516726732688</v>
      </c>
      <c r="W141" s="74" t="str">
        <f t="shared" ref="W141:W144" si="355">IFERROR(H141/H140*100-100,"-")</f>
        <v>-</v>
      </c>
      <c r="X141" s="74" t="str">
        <f t="shared" ref="X141:X144" si="356">IFERROR(I141/I140*100-100,"-")</f>
        <v>-</v>
      </c>
      <c r="Y141" s="74" t="str">
        <f t="shared" ref="Y141:Y144" si="357">IFERROR(J141/J140*100-100,"-")</f>
        <v>-</v>
      </c>
      <c r="Z141" s="74">
        <f t="shared" ref="Z141:Z144" si="358">IFERROR(K141/K140*100-100,"-")</f>
        <v>14.862128618334452</v>
      </c>
      <c r="AA141" s="74">
        <f t="shared" ref="AA141:AA144" si="359">IFERROR(L141/L140*100-100,"-")</f>
        <v>14.862128618335163</v>
      </c>
      <c r="AB141" s="74">
        <f t="shared" ref="AB141:AB144" si="360">IFERROR(M141/M140*100-100,"-")</f>
        <v>8.4473829805959753</v>
      </c>
      <c r="AC141" s="74">
        <f t="shared" ref="AC141:AC144" si="361">IFERROR(N141/N140*100-100,"-")</f>
        <v>14.407620499641283</v>
      </c>
      <c r="AD141" s="74">
        <f t="shared" ref="AD141:AD144" si="362">IFERROR(O141/O140*100-100,"-")</f>
        <v>14.407620499641283</v>
      </c>
      <c r="AE141" s="74">
        <f t="shared" ref="AE141:AE144" si="363">IFERROR(P141/P140*100-100,"-")</f>
        <v>-5.270565477726791</v>
      </c>
      <c r="AF141" s="74">
        <f t="shared" ref="AF141:AF144" si="364">IFERROR(Q141/Q140*100-100,"-")</f>
        <v>-53.759753882571104</v>
      </c>
    </row>
    <row r="142" spans="1:32" s="71" customFormat="1" hidden="1" x14ac:dyDescent="0.25">
      <c r="A142" s="71" t="s">
        <v>300</v>
      </c>
      <c r="B142" s="72">
        <f>'3.TLain'!B27</f>
        <v>0</v>
      </c>
      <c r="C142" s="73">
        <f>'3.TLain'!C27</f>
        <v>2022</v>
      </c>
      <c r="D142" s="74">
        <f>'3.TLain'!D27</f>
        <v>25032.384130000002</v>
      </c>
      <c r="E142" s="74">
        <f>'3.TLain'!E27</f>
        <v>117.08499999999999</v>
      </c>
      <c r="F142" s="74">
        <f>'3.TLain'!F27</f>
        <v>25149.469129999998</v>
      </c>
      <c r="G142" s="74">
        <f>'3.TLain'!G27</f>
        <v>7835.9359999999997</v>
      </c>
      <c r="H142" s="74" t="str">
        <f>'3.TLain'!H27</f>
        <v>-</v>
      </c>
      <c r="I142" s="74" t="str">
        <f>'3.TLain'!I27</f>
        <v>-</v>
      </c>
      <c r="J142" s="74" t="str">
        <f>'3.TLain'!J27</f>
        <v>-</v>
      </c>
      <c r="K142" s="74">
        <f>'3.TLain'!K27</f>
        <v>17140.397798699996</v>
      </c>
      <c r="L142" s="74">
        <f>'3.TLain'!L27</f>
        <v>173.13533129999996</v>
      </c>
      <c r="M142" s="74">
        <f>'3.TLain'!M27</f>
        <v>25149.469129999998</v>
      </c>
      <c r="N142" s="74">
        <f>'3.TLain'!N27</f>
        <v>5.2949661081224892E-3</v>
      </c>
      <c r="O142" s="74">
        <f>'3.TLain'!O27</f>
        <v>1.450675646060956E-2</v>
      </c>
      <c r="P142" s="74">
        <f>'3.TLain'!P27</f>
        <v>144.58276044549899</v>
      </c>
      <c r="Q142" s="74">
        <f>'3.TLain'!Q27</f>
        <v>0.6762628928529969</v>
      </c>
      <c r="S142" s="74">
        <f t="shared" si="351"/>
        <v>-2.1830758123818015</v>
      </c>
      <c r="T142" s="74">
        <f t="shared" si="352"/>
        <v>43.726063046253557</v>
      </c>
      <c r="U142" s="74">
        <f t="shared" si="353"/>
        <v>-2.0373970069613279</v>
      </c>
      <c r="V142" s="74">
        <f t="shared" si="354"/>
        <v>-8.2815120424221362</v>
      </c>
      <c r="W142" s="74" t="str">
        <f t="shared" si="355"/>
        <v>-</v>
      </c>
      <c r="X142" s="74" t="str">
        <f t="shared" si="356"/>
        <v>-</v>
      </c>
      <c r="Y142" s="74" t="str">
        <f t="shared" si="357"/>
        <v>-</v>
      </c>
      <c r="Z142" s="74">
        <f t="shared" si="358"/>
        <v>1.0769819240287006</v>
      </c>
      <c r="AA142" s="74">
        <f t="shared" si="359"/>
        <v>1.0769819240277627</v>
      </c>
      <c r="AB142" s="74">
        <f t="shared" si="360"/>
        <v>-2.0373970069613279</v>
      </c>
      <c r="AC142" s="74">
        <f t="shared" si="361"/>
        <v>0.70043746899375492</v>
      </c>
      <c r="AD142" s="74">
        <f t="shared" si="362"/>
        <v>0.70043746899376913</v>
      </c>
      <c r="AE142" s="74">
        <f t="shared" si="363"/>
        <v>-3.2253216057250427</v>
      </c>
      <c r="AF142" s="74">
        <f t="shared" si="364"/>
        <v>42.194652343577786</v>
      </c>
    </row>
    <row r="143" spans="1:32" s="71" customFormat="1" hidden="1" x14ac:dyDescent="0.25">
      <c r="A143" s="71" t="s">
        <v>300</v>
      </c>
      <c r="B143" s="72">
        <f>'3.TLain'!B28</f>
        <v>0</v>
      </c>
      <c r="C143" s="73">
        <f>'3.TLain'!C28</f>
        <v>2023</v>
      </c>
      <c r="D143" s="74">
        <f>'3.TLain'!D28</f>
        <v>20364.199070000002</v>
      </c>
      <c r="E143" s="74">
        <f>'3.TLain'!E28</f>
        <v>306.57620000000003</v>
      </c>
      <c r="F143" s="74">
        <f>'3.TLain'!F28</f>
        <v>20670.775270000002</v>
      </c>
      <c r="G143" s="74">
        <f>'3.TLain'!G28</f>
        <v>8093.38</v>
      </c>
      <c r="H143" s="74" t="str">
        <f>'3.TLain'!H28</f>
        <v>-</v>
      </c>
      <c r="I143" s="74" t="str">
        <f>'3.TLain'!I28</f>
        <v>-</v>
      </c>
      <c r="J143" s="74" t="str">
        <f>'3.TLain'!J28</f>
        <v>-</v>
      </c>
      <c r="K143" s="74">
        <f>'3.TLain'!K28</f>
        <v>12451.621317300001</v>
      </c>
      <c r="L143" s="74">
        <f>'3.TLain'!L28</f>
        <v>125.77395269999943</v>
      </c>
      <c r="M143" s="74">
        <f>'3.TLain'!M28</f>
        <v>20670.775270000002</v>
      </c>
      <c r="N143" s="74">
        <f>'3.TLain'!N28</f>
        <v>3.7654842762964696E-3</v>
      </c>
      <c r="O143" s="74">
        <f>'3.TLain'!O28</f>
        <v>1.0316395277524574E-2</v>
      </c>
      <c r="P143" s="74">
        <f>'3.TLain'!P28</f>
        <v>161.91110029413903</v>
      </c>
      <c r="Q143" s="74">
        <f>'3.TLain'!Q28</f>
        <v>2.4375174145258458</v>
      </c>
      <c r="S143" s="74">
        <f t="shared" si="351"/>
        <v>-18.64858351388682</v>
      </c>
      <c r="T143" s="74">
        <f t="shared" si="352"/>
        <v>161.84071401118848</v>
      </c>
      <c r="U143" s="74">
        <f t="shared" si="353"/>
        <v>-17.808303773130163</v>
      </c>
      <c r="V143" s="74">
        <f t="shared" si="354"/>
        <v>3.2854275481576138</v>
      </c>
      <c r="W143" s="74" t="str">
        <f t="shared" si="355"/>
        <v>-</v>
      </c>
      <c r="X143" s="74" t="str">
        <f t="shared" si="356"/>
        <v>-</v>
      </c>
      <c r="Y143" s="74" t="str">
        <f t="shared" si="357"/>
        <v>-</v>
      </c>
      <c r="Z143" s="74">
        <f t="shared" si="358"/>
        <v>-27.355120554761058</v>
      </c>
      <c r="AA143" s="74">
        <f t="shared" si="359"/>
        <v>-27.355120554761399</v>
      </c>
      <c r="AB143" s="74">
        <f t="shared" si="360"/>
        <v>-17.808303773130163</v>
      </c>
      <c r="AC143" s="74">
        <f t="shared" si="361"/>
        <v>-28.885583034795843</v>
      </c>
      <c r="AD143" s="74">
        <f t="shared" si="362"/>
        <v>-28.885583034795857</v>
      </c>
      <c r="AE143" s="74">
        <f t="shared" si="363"/>
        <v>11.985066404353262</v>
      </c>
      <c r="AF143" s="74">
        <f t="shared" si="364"/>
        <v>260.43932622748571</v>
      </c>
    </row>
    <row r="144" spans="1:32" s="71" customFormat="1" hidden="1" x14ac:dyDescent="0.25">
      <c r="A144" s="71" t="s">
        <v>300</v>
      </c>
      <c r="B144" s="72">
        <f>'3.TLain'!B29</f>
        <v>0</v>
      </c>
      <c r="C144" s="73">
        <f>'3.TLain'!C29</f>
        <v>2024</v>
      </c>
      <c r="D144" s="74">
        <f>'3.TLain'!D29</f>
        <v>17954.610540000001</v>
      </c>
      <c r="E144" s="74">
        <f>'3.TLain'!E29</f>
        <v>109.22069999999999</v>
      </c>
      <c r="F144" s="74">
        <f>'3.TLain'!F29</f>
        <v>18063.831240000003</v>
      </c>
      <c r="G144" s="74">
        <f>'3.TLain'!G29</f>
        <v>8071.2860000000001</v>
      </c>
      <c r="H144" s="74" t="str">
        <f>'3.TLain'!H29</f>
        <v>-</v>
      </c>
      <c r="I144" s="74" t="str">
        <f>'3.TLain'!I29</f>
        <v>-</v>
      </c>
      <c r="J144" s="74" t="str">
        <f>'3.TLain'!J29</f>
        <v>-</v>
      </c>
      <c r="K144" s="74">
        <f>'3.TLain'!K29</f>
        <v>9892.6197876000024</v>
      </c>
      <c r="L144" s="74">
        <f>'3.TLain'!L29</f>
        <v>99.925452400000722</v>
      </c>
      <c r="M144" s="74">
        <f>'3.TLain'!M29</f>
        <v>18063.831240000003</v>
      </c>
      <c r="N144" s="74">
        <f>'3.TLain'!N29</f>
        <v>2.933901341499599E-3</v>
      </c>
      <c r="O144" s="74">
        <f>'3.TLain'!O29</f>
        <v>8.0380858671221887E-3</v>
      </c>
      <c r="P144" s="74">
        <f>'3.TLain'!P29</f>
        <v>179.68005256686729</v>
      </c>
      <c r="Q144" s="74">
        <f>'3.TLain'!Q29</f>
        <v>1.0930218215354306</v>
      </c>
      <c r="S144" s="74">
        <f t="shared" si="351"/>
        <v>-11.832473851376463</v>
      </c>
      <c r="T144" s="74">
        <f t="shared" si="352"/>
        <v>-64.374044691009942</v>
      </c>
      <c r="U144" s="74">
        <f t="shared" si="353"/>
        <v>-12.611738050210036</v>
      </c>
      <c r="V144" s="74">
        <f t="shared" si="354"/>
        <v>-0.27298854125223215</v>
      </c>
      <c r="W144" s="74" t="str">
        <f t="shared" si="355"/>
        <v>-</v>
      </c>
      <c r="X144" s="74" t="str">
        <f t="shared" si="356"/>
        <v>-</v>
      </c>
      <c r="Y144" s="74" t="str">
        <f t="shared" si="357"/>
        <v>-</v>
      </c>
      <c r="Z144" s="74">
        <f t="shared" si="358"/>
        <v>-20.551552801759073</v>
      </c>
      <c r="AA144" s="74">
        <f t="shared" si="359"/>
        <v>-20.551552801758149</v>
      </c>
      <c r="AB144" s="74">
        <f t="shared" si="360"/>
        <v>-12.611738050210036</v>
      </c>
      <c r="AC144" s="74">
        <f t="shared" si="361"/>
        <v>-22.08435552451094</v>
      </c>
      <c r="AD144" s="74">
        <f t="shared" si="362"/>
        <v>-22.08435552451094</v>
      </c>
      <c r="AE144" s="74">
        <f t="shared" si="363"/>
        <v>10.974511469842369</v>
      </c>
      <c r="AF144" s="74">
        <f t="shared" si="364"/>
        <v>-55.158399483761272</v>
      </c>
    </row>
    <row r="145" spans="1:34" hidden="1" x14ac:dyDescent="0.25">
      <c r="A145" t="s">
        <v>300</v>
      </c>
      <c r="B145" s="62" t="str">
        <f>'3.TLain'!B13</f>
        <v>Halia</v>
      </c>
      <c r="C145" s="66">
        <f>'3.TLain'!C13</f>
        <v>2020</v>
      </c>
      <c r="D145" s="67">
        <f>'3.TLain'!D13</f>
        <v>11751.21846</v>
      </c>
      <c r="E145" s="67">
        <f>'3.TLain'!E13</f>
        <v>50586.767140000011</v>
      </c>
      <c r="F145" s="67">
        <f>'3.TLain'!F13</f>
        <v>62337.985600000015</v>
      </c>
      <c r="G145" s="67">
        <f>'3.TLain'!G13</f>
        <v>305.86302999999998</v>
      </c>
      <c r="H145" s="67" t="str">
        <f>'3.TLain'!H13</f>
        <v>-</v>
      </c>
      <c r="I145" s="67">
        <f>'3.TLain'!I13</f>
        <v>4962.569805600001</v>
      </c>
      <c r="J145" s="67">
        <f>'3.TLain'!J13</f>
        <v>0</v>
      </c>
      <c r="K145" s="67" t="str">
        <f>'3.TLain'!K13</f>
        <v>-</v>
      </c>
      <c r="L145" s="67">
        <f>'3.TLain'!L13</f>
        <v>57069.55276440001</v>
      </c>
      <c r="M145" s="67">
        <f>'3.TLain'!M13</f>
        <v>62337.985600000015</v>
      </c>
      <c r="N145" s="67">
        <f>'3.TLain'!N13</f>
        <v>1.758833655297646</v>
      </c>
      <c r="O145" s="67">
        <f>'3.TLain'!O13</f>
        <v>4.8187223432812214</v>
      </c>
      <c r="P145" s="67">
        <f>'3.TLain'!P13</f>
        <v>18.94376328448114</v>
      </c>
      <c r="Q145" s="67">
        <f>'3.TLain'!Q13</f>
        <v>81.549308719712883</v>
      </c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</row>
    <row r="146" spans="1:34" hidden="1" x14ac:dyDescent="0.25">
      <c r="A146" t="s">
        <v>300</v>
      </c>
      <c r="B146" s="62" t="str">
        <f>'3.TLain'!B14</f>
        <v>Ginger</v>
      </c>
      <c r="C146" s="66">
        <f>'3.TLain'!C14</f>
        <v>2021</v>
      </c>
      <c r="D146" s="67">
        <f>'3.TLain'!D14</f>
        <v>8718.6148200000007</v>
      </c>
      <c r="E146" s="67">
        <f>'3.TLain'!E14</f>
        <v>51737.31697</v>
      </c>
      <c r="F146" s="67">
        <f>'3.TLain'!F14</f>
        <v>60455.931790000002</v>
      </c>
      <c r="G146" s="67">
        <f>'3.TLain'!G14</f>
        <v>656.82658000000004</v>
      </c>
      <c r="H146" s="67" t="str">
        <f>'3.TLain'!H14</f>
        <v>-</v>
      </c>
      <c r="I146" s="67">
        <f>'3.TLain'!I14</f>
        <v>4783.9284168000004</v>
      </c>
      <c r="J146" s="67">
        <f>'3.TLain'!J14</f>
        <v>0</v>
      </c>
      <c r="K146" s="67" t="str">
        <f>'3.TLain'!K14</f>
        <v>-</v>
      </c>
      <c r="L146" s="67">
        <f>'3.TLain'!L14</f>
        <v>55015.1767932</v>
      </c>
      <c r="M146" s="67">
        <f>'3.TLain'!M14</f>
        <v>60455.931790000002</v>
      </c>
      <c r="N146" s="67">
        <f>'3.TLain'!N14</f>
        <v>1.6888104348902355</v>
      </c>
      <c r="O146" s="67">
        <f>'3.TLain'!O14</f>
        <v>4.6268779038088645</v>
      </c>
      <c r="P146" s="67">
        <f>'3.TLain'!P14</f>
        <v>14.579841603619876</v>
      </c>
      <c r="Q146" s="67">
        <f>'3.TLain'!Q14</f>
        <v>86.518547038975001</v>
      </c>
      <c r="S146" s="67">
        <f t="shared" ref="S146:S149" si="365">IFERROR(D146/D145*100-100,"-")</f>
        <v>-25.806716557288809</v>
      </c>
      <c r="T146" s="67">
        <f t="shared" ref="T146:T149" si="366">IFERROR(E146/E145*100-100,"-")</f>
        <v>2.274408694304995</v>
      </c>
      <c r="U146" s="67">
        <f t="shared" ref="U146:U149" si="367">IFERROR(F146/F145*100-100,"-")</f>
        <v>-3.0191123307648411</v>
      </c>
      <c r="V146" s="67">
        <f t="shared" ref="V146:V149" si="368">IFERROR(G146/G145*100-100,"-")</f>
        <v>114.74533224888282</v>
      </c>
      <c r="W146" s="67" t="str">
        <f t="shared" ref="W146:W149" si="369">IFERROR(H146/H145*100-100,"-")</f>
        <v>-</v>
      </c>
      <c r="X146" s="67">
        <f t="shared" ref="X146:X149" si="370">IFERROR(I146/I145*100-100,"-")</f>
        <v>-3.5997758378816798</v>
      </c>
      <c r="Y146" s="67" t="str">
        <f t="shared" ref="Y146:Y149" si="371">IFERROR(J146/J145*100-100,"-")</f>
        <v>-</v>
      </c>
      <c r="Z146" s="67" t="str">
        <f t="shared" ref="Z146:Z149" si="372">IFERROR(K146/K145*100-100,"-")</f>
        <v>-</v>
      </c>
      <c r="AA146" s="67">
        <f t="shared" ref="AA146:AA149" si="373">IFERROR(L146/L145*100-100,"-")</f>
        <v>-3.5997758378816798</v>
      </c>
      <c r="AB146" s="67">
        <f t="shared" ref="AB146:AB149" si="374">IFERROR(M146/M145*100-100,"-")</f>
        <v>-3.0191123307648411</v>
      </c>
      <c r="AC146" s="67">
        <f t="shared" ref="AC146:AC149" si="375">IFERROR(N146/N145*100-100,"-")</f>
        <v>-3.9812304134901524</v>
      </c>
      <c r="AD146" s="67">
        <f t="shared" ref="AD146:AD149" si="376">IFERROR(O146/O145*100-100,"-")</f>
        <v>-3.9812304134901382</v>
      </c>
      <c r="AE146" s="67">
        <f t="shared" ref="AE146:AE149" si="377">IFERROR(P146/P145*100-100,"-")</f>
        <v>-23.036191992729442</v>
      </c>
      <c r="AF146" s="67">
        <f t="shared" ref="AF146:AF149" si="378">IFERROR(Q146/Q145*100-100,"-")</f>
        <v>6.0935382497741699</v>
      </c>
    </row>
    <row r="147" spans="1:34" hidden="1" x14ac:dyDescent="0.25">
      <c r="A147" t="s">
        <v>300</v>
      </c>
      <c r="B147" s="62">
        <f>'3.TLain'!B15</f>
        <v>0</v>
      </c>
      <c r="C147" s="66">
        <f>'3.TLain'!C15</f>
        <v>2022</v>
      </c>
      <c r="D147" s="67">
        <f>'3.TLain'!D15</f>
        <v>10623.332050000001</v>
      </c>
      <c r="E147" s="67">
        <f>'3.TLain'!E15</f>
        <v>57136.554680000001</v>
      </c>
      <c r="F147" s="67">
        <f>'3.TLain'!F15</f>
        <v>67759.886730000013</v>
      </c>
      <c r="G147" s="67">
        <f>'3.TLain'!G15</f>
        <v>1028.43345</v>
      </c>
      <c r="H147" s="67" t="str">
        <f>'3.TLain'!H15</f>
        <v>-</v>
      </c>
      <c r="I147" s="67">
        <f>'3.TLain'!I15</f>
        <v>5338.5162624000013</v>
      </c>
      <c r="J147" s="67">
        <f>'3.TLain'!J15</f>
        <v>0</v>
      </c>
      <c r="K147" s="67" t="str">
        <f>'3.TLain'!K15</f>
        <v>-</v>
      </c>
      <c r="L147" s="67">
        <f>'3.TLain'!L15</f>
        <v>61392.937017600016</v>
      </c>
      <c r="M147" s="67">
        <f>'3.TLain'!M15</f>
        <v>67759.886730000013</v>
      </c>
      <c r="N147" s="67">
        <f>'3.TLain'!N15</f>
        <v>1.8775689418528911</v>
      </c>
      <c r="O147" s="67">
        <f>'3.TLain'!O15</f>
        <v>5.1440244982270986</v>
      </c>
      <c r="P147" s="67">
        <f>'3.TLain'!P15</f>
        <v>15.919527490919943</v>
      </c>
      <c r="Q147" s="67">
        <f>'3.TLain'!Q15</f>
        <v>85.621624993328766</v>
      </c>
      <c r="S147" s="67">
        <f t="shared" si="365"/>
        <v>21.846557845756507</v>
      </c>
      <c r="T147" s="67">
        <f t="shared" si="366"/>
        <v>10.435867235115339</v>
      </c>
      <c r="U147" s="67">
        <f t="shared" si="367"/>
        <v>12.081452925696468</v>
      </c>
      <c r="V147" s="67">
        <f t="shared" si="368"/>
        <v>56.576101107235957</v>
      </c>
      <c r="W147" s="67" t="str">
        <f t="shared" si="369"/>
        <v>-</v>
      </c>
      <c r="X147" s="67">
        <f t="shared" si="370"/>
        <v>11.592728763507878</v>
      </c>
      <c r="Y147" s="67" t="str">
        <f t="shared" si="371"/>
        <v>-</v>
      </c>
      <c r="Z147" s="67" t="str">
        <f t="shared" si="372"/>
        <v>-</v>
      </c>
      <c r="AA147" s="67">
        <f t="shared" si="373"/>
        <v>11.592728763507893</v>
      </c>
      <c r="AB147" s="67">
        <f t="shared" si="374"/>
        <v>12.081452925696468</v>
      </c>
      <c r="AC147" s="67">
        <f t="shared" si="375"/>
        <v>11.177009749760572</v>
      </c>
      <c r="AD147" s="67">
        <f t="shared" si="376"/>
        <v>11.177009749760572</v>
      </c>
      <c r="AE147" s="67">
        <f t="shared" si="377"/>
        <v>9.1886175702172892</v>
      </c>
      <c r="AF147" s="67">
        <f t="shared" si="378"/>
        <v>-1.0366818171856096</v>
      </c>
    </row>
    <row r="148" spans="1:34" hidden="1" x14ac:dyDescent="0.25">
      <c r="A148" t="s">
        <v>300</v>
      </c>
      <c r="B148" s="62">
        <f>'3.TLain'!B16</f>
        <v>0</v>
      </c>
      <c r="C148" s="66">
        <f>'3.TLain'!C16</f>
        <v>2023</v>
      </c>
      <c r="D148" s="67">
        <f>'3.TLain'!D16</f>
        <v>10784.650119999998</v>
      </c>
      <c r="E148" s="67">
        <f>'3.TLain'!E16</f>
        <v>55354.806582000005</v>
      </c>
      <c r="F148" s="67">
        <f>'3.TLain'!F16</f>
        <v>66139.45670200001</v>
      </c>
      <c r="G148" s="67">
        <f>'3.TLain'!G16</f>
        <v>2275.2711659999995</v>
      </c>
      <c r="H148" s="67" t="str">
        <f>'3.TLain'!H16</f>
        <v>-</v>
      </c>
      <c r="I148" s="67">
        <f>'3.TLain'!I16</f>
        <v>5109.1348428800002</v>
      </c>
      <c r="J148" s="67">
        <f>'3.TLain'!J16</f>
        <v>0</v>
      </c>
      <c r="K148" s="67" t="str">
        <f>'3.TLain'!K16</f>
        <v>-</v>
      </c>
      <c r="L148" s="67">
        <f>'3.TLain'!L16</f>
        <v>58755.050693120007</v>
      </c>
      <c r="M148" s="67">
        <f>'3.TLain'!M16</f>
        <v>66139.45670200001</v>
      </c>
      <c r="N148" s="67">
        <f>'3.TLain'!N16</f>
        <v>1.7590384558053758</v>
      </c>
      <c r="O148" s="67">
        <f>'3.TLain'!O16</f>
        <v>4.8192834405626739</v>
      </c>
      <c r="P148" s="67">
        <f>'3.TLain'!P16</f>
        <v>16.886851416778391</v>
      </c>
      <c r="Q148" s="67">
        <f>'3.TLain'!Q16</f>
        <v>86.675820128946455</v>
      </c>
      <c r="S148" s="67">
        <f t="shared" si="365"/>
        <v>1.5185261012339026</v>
      </c>
      <c r="T148" s="67">
        <f t="shared" si="366"/>
        <v>-3.1184031098460281</v>
      </c>
      <c r="U148" s="67">
        <f t="shared" si="367"/>
        <v>-2.391429658754987</v>
      </c>
      <c r="V148" s="67">
        <f t="shared" si="368"/>
        <v>121.23659688431951</v>
      </c>
      <c r="W148" s="67" t="str">
        <f t="shared" si="369"/>
        <v>-</v>
      </c>
      <c r="X148" s="67">
        <f t="shared" si="370"/>
        <v>-4.2967260610512739</v>
      </c>
      <c r="Y148" s="67" t="str">
        <f t="shared" si="371"/>
        <v>-</v>
      </c>
      <c r="Z148" s="67" t="str">
        <f t="shared" si="372"/>
        <v>-</v>
      </c>
      <c r="AA148" s="67">
        <f t="shared" si="373"/>
        <v>-4.2967260610512596</v>
      </c>
      <c r="AB148" s="67">
        <f t="shared" si="374"/>
        <v>-2.391429658754987</v>
      </c>
      <c r="AC148" s="67">
        <f t="shared" si="375"/>
        <v>-6.3129764987773314</v>
      </c>
      <c r="AD148" s="67">
        <f t="shared" si="376"/>
        <v>-6.3129764987773171</v>
      </c>
      <c r="AE148" s="67">
        <f t="shared" si="377"/>
        <v>6.0763356601518694</v>
      </c>
      <c r="AF148" s="67">
        <f t="shared" si="378"/>
        <v>1.231225330866863</v>
      </c>
    </row>
    <row r="149" spans="1:34" hidden="1" x14ac:dyDescent="0.25">
      <c r="A149" t="s">
        <v>300</v>
      </c>
      <c r="B149" s="62">
        <f>'3.TLain'!B17</f>
        <v>0</v>
      </c>
      <c r="C149" s="66">
        <f>'3.TLain'!C17</f>
        <v>2024</v>
      </c>
      <c r="D149" s="67">
        <f>'3.TLain'!D17</f>
        <v>11256.4414</v>
      </c>
      <c r="E149" s="67">
        <f>'3.TLain'!E17</f>
        <v>62922.307056299993</v>
      </c>
      <c r="F149" s="67">
        <f>'3.TLain'!F17</f>
        <v>74178.748456299989</v>
      </c>
      <c r="G149" s="67">
        <f>'3.TLain'!G17</f>
        <v>1771.0946055000002</v>
      </c>
      <c r="H149" s="67" t="str">
        <f>'3.TLain'!H17</f>
        <v>-</v>
      </c>
      <c r="I149" s="67">
        <f>'3.TLain'!I17</f>
        <v>5792.612308064</v>
      </c>
      <c r="J149" s="67">
        <f>'3.TLain'!J17</f>
        <v>0</v>
      </c>
      <c r="K149" s="67" t="str">
        <f>'3.TLain'!K17</f>
        <v>-</v>
      </c>
      <c r="L149" s="67">
        <f>'3.TLain'!L17</f>
        <v>66615.041542735999</v>
      </c>
      <c r="M149" s="67">
        <f>'3.TLain'!M17</f>
        <v>74178.748456299989</v>
      </c>
      <c r="N149" s="67">
        <f>'3.TLain'!N17</f>
        <v>1.9558776573152974</v>
      </c>
      <c r="O149" s="67">
        <f>'3.TLain'!O17</f>
        <v>5.3585689241515002</v>
      </c>
      <c r="P149" s="67">
        <f>'3.TLain'!P17</f>
        <v>15.545927538536914</v>
      </c>
      <c r="Q149" s="67">
        <f>'3.TLain'!Q17</f>
        <v>86.900077146478068</v>
      </c>
      <c r="S149" s="67">
        <f t="shared" si="365"/>
        <v>4.3746554107033262</v>
      </c>
      <c r="T149" s="67">
        <f t="shared" si="366"/>
        <v>13.67090039975092</v>
      </c>
      <c r="U149" s="67">
        <f t="shared" si="367"/>
        <v>12.155061676000841</v>
      </c>
      <c r="V149" s="67">
        <f t="shared" si="368"/>
        <v>-22.158965842579462</v>
      </c>
      <c r="W149" s="67" t="str">
        <f t="shared" si="369"/>
        <v>-</v>
      </c>
      <c r="X149" s="67">
        <f t="shared" si="370"/>
        <v>13.377557770597548</v>
      </c>
      <c r="Y149" s="67" t="str">
        <f t="shared" si="371"/>
        <v>-</v>
      </c>
      <c r="Z149" s="67" t="str">
        <f t="shared" si="372"/>
        <v>-</v>
      </c>
      <c r="AA149" s="67">
        <f t="shared" si="373"/>
        <v>13.377557770597519</v>
      </c>
      <c r="AB149" s="67">
        <f t="shared" si="374"/>
        <v>12.155061676000841</v>
      </c>
      <c r="AC149" s="67">
        <f t="shared" si="375"/>
        <v>11.190159081530652</v>
      </c>
      <c r="AD149" s="67">
        <f t="shared" si="376"/>
        <v>11.190159081530652</v>
      </c>
      <c r="AE149" s="67">
        <f t="shared" si="377"/>
        <v>-7.9406388150556353</v>
      </c>
      <c r="AF149" s="67">
        <f t="shared" si="378"/>
        <v>0.25873077081703855</v>
      </c>
    </row>
    <row r="150" spans="1:34" s="71" customFormat="1" hidden="1" x14ac:dyDescent="0.25">
      <c r="A150" s="71" t="s">
        <v>300</v>
      </c>
      <c r="B150" s="72" t="str">
        <f>'3.TLain'!B19</f>
        <v>Limau nipis/</v>
      </c>
      <c r="C150" s="73">
        <f>'3.TLain'!C19</f>
        <v>2020</v>
      </c>
      <c r="D150" s="74">
        <f>'3.TLain'!D19</f>
        <v>17734.660679999997</v>
      </c>
      <c r="E150" s="74">
        <f>'3.TLain'!E19</f>
        <v>3279.2465099999999</v>
      </c>
      <c r="F150" s="74">
        <f>'3.TLain'!F19</f>
        <v>21013.907190000002</v>
      </c>
      <c r="G150" s="74">
        <f>'3.TLain'!G19</f>
        <v>1537.6719000000001</v>
      </c>
      <c r="H150" s="74" t="str">
        <f>'3.TLain'!H19</f>
        <v>-</v>
      </c>
      <c r="I150" s="74" t="str">
        <f>'3.TLain'!I19</f>
        <v>-</v>
      </c>
      <c r="J150" s="74">
        <f>'3.TLain'!J19</f>
        <v>584.2870587000001</v>
      </c>
      <c r="K150" s="74" t="str">
        <f>'3.TLain'!K19</f>
        <v>-</v>
      </c>
      <c r="L150" s="74">
        <f>'3.TLain'!L19</f>
        <v>18891.948231300001</v>
      </c>
      <c r="M150" s="74">
        <f>'3.TLain'!M19</f>
        <v>21013.907190000002</v>
      </c>
      <c r="N150" s="74">
        <f>'3.TLain'!N19</f>
        <v>0.58223330574405308</v>
      </c>
      <c r="O150" s="74">
        <f>'3.TLain'!O19</f>
        <v>1.5951597417645289</v>
      </c>
      <c r="P150" s="74">
        <f>'3.TLain'!P19</f>
        <v>91.057950450546244</v>
      </c>
      <c r="Q150" s="74">
        <f>'3.TLain'!Q19</f>
        <v>16.83716827801786</v>
      </c>
    </row>
    <row r="151" spans="1:34" s="71" customFormat="1" hidden="1" x14ac:dyDescent="0.25">
      <c r="A151" s="71" t="s">
        <v>300</v>
      </c>
      <c r="B151" s="72" t="str">
        <f>'3.TLain'!B20</f>
        <v>kasturi</v>
      </c>
      <c r="C151" s="73">
        <f>'3.TLain'!C20</f>
        <v>2021</v>
      </c>
      <c r="D151" s="74">
        <f>'3.TLain'!D20</f>
        <v>18289.076539999998</v>
      </c>
      <c r="E151" s="74">
        <f>'3.TLain'!E20</f>
        <v>6193.8590999999997</v>
      </c>
      <c r="F151" s="74">
        <f>'3.TLain'!F20</f>
        <v>24482.935639999996</v>
      </c>
      <c r="G151" s="74">
        <f>'3.TLain'!G20</f>
        <v>2288.9258300000001</v>
      </c>
      <c r="H151" s="74" t="str">
        <f>'3.TLain'!H20</f>
        <v>-</v>
      </c>
      <c r="I151" s="74" t="str">
        <f>'3.TLain'!I20</f>
        <v>-</v>
      </c>
      <c r="J151" s="74">
        <f>'3.TLain'!J20</f>
        <v>665.8202943</v>
      </c>
      <c r="K151" s="74" t="str">
        <f>'3.TLain'!K20</f>
        <v>-</v>
      </c>
      <c r="L151" s="74">
        <f>'3.TLain'!L20</f>
        <v>21528.189515699996</v>
      </c>
      <c r="M151" s="74">
        <f>'3.TLain'!M20</f>
        <v>24482.935639999996</v>
      </c>
      <c r="N151" s="74">
        <f>'3.TLain'!N20</f>
        <v>0.660854571731605</v>
      </c>
      <c r="O151" s="74">
        <f>'3.TLain'!O20</f>
        <v>1.810560470497548</v>
      </c>
      <c r="P151" s="74">
        <f>'3.TLain'!P20</f>
        <v>82.405462990105804</v>
      </c>
      <c r="Q151" s="74">
        <f>'3.TLain'!Q20</f>
        <v>27.90779653169848</v>
      </c>
      <c r="S151" s="74">
        <f t="shared" ref="S151:S154" si="379">IFERROR(D151/D150*100-100,"-")</f>
        <v>3.1261712304720533</v>
      </c>
      <c r="T151" s="74">
        <f t="shared" ref="T151:T154" si="380">IFERROR(E151/E150*100-100,"-")</f>
        <v>88.880557808385049</v>
      </c>
      <c r="U151" s="74">
        <f t="shared" ref="U151:U154" si="381">IFERROR(F151/F150*100-100,"-")</f>
        <v>16.508250553475463</v>
      </c>
      <c r="V151" s="74">
        <f t="shared" ref="V151:V154" si="382">IFERROR(G151/G150*100-100,"-")</f>
        <v>48.856581823469639</v>
      </c>
      <c r="W151" s="74" t="str">
        <f t="shared" ref="W151:W154" si="383">IFERROR(H151/H150*100-100,"-")</f>
        <v>-</v>
      </c>
      <c r="X151" s="74" t="str">
        <f t="shared" ref="X151:X154" si="384">IFERROR(I151/I150*100-100,"-")</f>
        <v>-</v>
      </c>
      <c r="Y151" s="74">
        <f t="shared" ref="Y151:Y154" si="385">IFERROR(J151/J150*100-100,"-")</f>
        <v>13.954311393000211</v>
      </c>
      <c r="Z151" s="74" t="str">
        <f t="shared" ref="Z151:Z154" si="386">IFERROR(K151/K150*100-100,"-")</f>
        <v>-</v>
      </c>
      <c r="AA151" s="74">
        <f t="shared" ref="AA151:AA154" si="387">IFERROR(L151/L150*100-100,"-")</f>
        <v>13.954311393000211</v>
      </c>
      <c r="AB151" s="74">
        <f t="shared" ref="AB151:AB154" si="388">IFERROR(M151/M150*100-100,"-")</f>
        <v>16.508250553475463</v>
      </c>
      <c r="AC151" s="74">
        <f t="shared" ref="AC151:AC154" si="389">IFERROR(N151/N150*100-100,"-")</f>
        <v>13.503395496600717</v>
      </c>
      <c r="AD151" s="74">
        <f t="shared" ref="AD151:AD154" si="390">IFERROR(O151/O150*100-100,"-")</f>
        <v>13.503395496600717</v>
      </c>
      <c r="AE151" s="74">
        <f t="shared" ref="AE151:AE154" si="391">IFERROR(P151/P150*100-100,"-")</f>
        <v>-9.5021768199577821</v>
      </c>
      <c r="AF151" s="74">
        <f t="shared" ref="AF151:AF154" si="392">IFERROR(Q151/Q150*100-100,"-")</f>
        <v>65.751129114354256</v>
      </c>
    </row>
    <row r="152" spans="1:34" s="71" customFormat="1" hidden="1" x14ac:dyDescent="0.25">
      <c r="A152" s="71" t="s">
        <v>300</v>
      </c>
      <c r="B152" s="72" t="str">
        <f>'3.TLain'!B21</f>
        <v>Lime</v>
      </c>
      <c r="C152" s="73">
        <f>'3.TLain'!C21</f>
        <v>2022</v>
      </c>
      <c r="D152" s="74">
        <f>'3.TLain'!D21</f>
        <v>19005.338059999998</v>
      </c>
      <c r="E152" s="74">
        <f>'3.TLain'!E21</f>
        <v>9453.1043800000007</v>
      </c>
      <c r="F152" s="74">
        <f>'3.TLain'!F21</f>
        <v>28458.442439999999</v>
      </c>
      <c r="G152" s="74">
        <f>'3.TLain'!G21</f>
        <v>1866.0536300000001</v>
      </c>
      <c r="H152" s="74" t="str">
        <f>'3.TLain'!H21</f>
        <v>-</v>
      </c>
      <c r="I152" s="74" t="str">
        <f>'3.TLain'!I21</f>
        <v>-</v>
      </c>
      <c r="J152" s="74">
        <f>'3.TLain'!J21</f>
        <v>797.7716643</v>
      </c>
      <c r="K152" s="74" t="str">
        <f>'3.TLain'!K21</f>
        <v>-</v>
      </c>
      <c r="L152" s="74">
        <f>'3.TLain'!L21</f>
        <v>25794.617145700002</v>
      </c>
      <c r="M152" s="74">
        <f>'3.TLain'!M21</f>
        <v>28458.442439999999</v>
      </c>
      <c r="N152" s="74">
        <f>'3.TLain'!N21</f>
        <v>0.7888720490089639</v>
      </c>
      <c r="O152" s="74">
        <f>'3.TLain'!O21</f>
        <v>2.1612932849560655</v>
      </c>
      <c r="P152" s="74">
        <f>'3.TLain'!P21</f>
        <v>71.469089128439222</v>
      </c>
      <c r="Q152" s="74">
        <f>'3.TLain'!Q21</f>
        <v>35.548157961819456</v>
      </c>
      <c r="S152" s="74">
        <f t="shared" si="379"/>
        <v>3.9163350781187063</v>
      </c>
      <c r="T152" s="74">
        <f t="shared" si="380"/>
        <v>52.620591256265442</v>
      </c>
      <c r="U152" s="74">
        <f t="shared" si="381"/>
        <v>16.237868115394051</v>
      </c>
      <c r="V152" s="74">
        <f t="shared" si="382"/>
        <v>-18.474700860009946</v>
      </c>
      <c r="W152" s="74" t="str">
        <f t="shared" si="383"/>
        <v>-</v>
      </c>
      <c r="X152" s="74" t="str">
        <f t="shared" si="384"/>
        <v>-</v>
      </c>
      <c r="Y152" s="74">
        <f t="shared" si="385"/>
        <v>19.817865440512762</v>
      </c>
      <c r="Z152" s="74" t="str">
        <f t="shared" si="386"/>
        <v>-</v>
      </c>
      <c r="AA152" s="74">
        <f t="shared" si="387"/>
        <v>19.817865440512776</v>
      </c>
      <c r="AB152" s="74">
        <f t="shared" si="388"/>
        <v>16.237868115394051</v>
      </c>
      <c r="AC152" s="74">
        <f t="shared" si="389"/>
        <v>19.371505131896242</v>
      </c>
      <c r="AD152" s="74">
        <f t="shared" si="390"/>
        <v>19.371505131896242</v>
      </c>
      <c r="AE152" s="74">
        <f t="shared" si="391"/>
        <v>-13.271418501683172</v>
      </c>
      <c r="AF152" s="74">
        <f t="shared" si="392"/>
        <v>27.377157567573747</v>
      </c>
    </row>
    <row r="153" spans="1:34" s="71" customFormat="1" hidden="1" x14ac:dyDescent="0.25">
      <c r="A153" s="71" t="s">
        <v>300</v>
      </c>
      <c r="B153" s="72">
        <f>'3.TLain'!B22</f>
        <v>0</v>
      </c>
      <c r="C153" s="73">
        <f>'3.TLain'!C22</f>
        <v>2023</v>
      </c>
      <c r="D153" s="74">
        <f>'3.TLain'!D22</f>
        <v>17646.269029999999</v>
      </c>
      <c r="E153" s="74">
        <f>'3.TLain'!E22</f>
        <v>12797.380209999999</v>
      </c>
      <c r="F153" s="74">
        <f>'3.TLain'!F22</f>
        <v>30443.649239999999</v>
      </c>
      <c r="G153" s="74">
        <f>'3.TLain'!G22</f>
        <v>1926.9608499999999</v>
      </c>
      <c r="H153" s="74" t="str">
        <f>'3.TLain'!H22</f>
        <v>-</v>
      </c>
      <c r="I153" s="74" t="str">
        <f>'3.TLain'!I22</f>
        <v>-</v>
      </c>
      <c r="J153" s="74">
        <f>'3.TLain'!J22</f>
        <v>855.50065170000005</v>
      </c>
      <c r="K153" s="74" t="str">
        <f>'3.TLain'!K22</f>
        <v>-</v>
      </c>
      <c r="L153" s="74">
        <f>'3.TLain'!L22</f>
        <v>27661.187738299999</v>
      </c>
      <c r="M153" s="74">
        <f>'3.TLain'!M22</f>
        <v>30443.649239999999</v>
      </c>
      <c r="N153" s="74">
        <f>'3.TLain'!N22</f>
        <v>0.82813464359106381</v>
      </c>
      <c r="O153" s="74">
        <f>'3.TLain'!O22</f>
        <v>2.2688620372357913</v>
      </c>
      <c r="P153" s="74">
        <f>'3.TLain'!P22</f>
        <v>61.880498845679611</v>
      </c>
      <c r="Q153" s="74">
        <f>'3.TLain'!Q22</f>
        <v>44.876810501207011</v>
      </c>
      <c r="S153" s="74">
        <f t="shared" si="379"/>
        <v>-7.1509858215066089</v>
      </c>
      <c r="T153" s="74">
        <f t="shared" si="380"/>
        <v>35.3775404942688</v>
      </c>
      <c r="U153" s="74">
        <f t="shared" si="381"/>
        <v>6.975809741469476</v>
      </c>
      <c r="V153" s="74">
        <f t="shared" si="382"/>
        <v>3.26395871055432</v>
      </c>
      <c r="W153" s="74" t="str">
        <f t="shared" si="383"/>
        <v>-</v>
      </c>
      <c r="X153" s="74" t="str">
        <f t="shared" si="384"/>
        <v>-</v>
      </c>
      <c r="Y153" s="74">
        <f t="shared" si="385"/>
        <v>7.2362794999311149</v>
      </c>
      <c r="Z153" s="74" t="str">
        <f t="shared" si="386"/>
        <v>-</v>
      </c>
      <c r="AA153" s="74">
        <f t="shared" si="387"/>
        <v>7.2362794999310864</v>
      </c>
      <c r="AB153" s="74">
        <f t="shared" si="388"/>
        <v>6.975809741469476</v>
      </c>
      <c r="AC153" s="74">
        <f t="shared" si="389"/>
        <v>4.9770548508372627</v>
      </c>
      <c r="AD153" s="74">
        <f t="shared" si="390"/>
        <v>4.9770548508372627</v>
      </c>
      <c r="AE153" s="74">
        <f t="shared" si="391"/>
        <v>-13.41641596344914</v>
      </c>
      <c r="AF153" s="74">
        <f t="shared" si="392"/>
        <v>26.242295168731403</v>
      </c>
    </row>
    <row r="154" spans="1:34" s="71" customFormat="1" hidden="1" x14ac:dyDescent="0.25">
      <c r="A154" s="71" t="s">
        <v>300</v>
      </c>
      <c r="B154" s="72">
        <f>'3.TLain'!B23</f>
        <v>0</v>
      </c>
      <c r="C154" s="73">
        <f>'3.TLain'!C23</f>
        <v>2024</v>
      </c>
      <c r="D154" s="74">
        <f>'3.TLain'!D23</f>
        <v>22639.591610000003</v>
      </c>
      <c r="E154" s="74">
        <f>'3.TLain'!E23</f>
        <v>13208.712300000003</v>
      </c>
      <c r="F154" s="74">
        <f>'3.TLain'!F23</f>
        <v>35848.303910000002</v>
      </c>
      <c r="G154" s="74">
        <f>'3.TLain'!G23</f>
        <v>2278.4712980000004</v>
      </c>
      <c r="H154" s="74" t="str">
        <f>'3.TLain'!H23</f>
        <v>-</v>
      </c>
      <c r="I154" s="74" t="str">
        <f>'3.TLain'!I23</f>
        <v>-</v>
      </c>
      <c r="J154" s="74">
        <f>'3.TLain'!J23</f>
        <v>1007.0949783599999</v>
      </c>
      <c r="K154" s="74" t="str">
        <f>'3.TLain'!K23</f>
        <v>-</v>
      </c>
      <c r="L154" s="74">
        <f>'3.TLain'!L23</f>
        <v>32562.737633639998</v>
      </c>
      <c r="M154" s="74">
        <f>'3.TLain'!M23</f>
        <v>35848.303910000002</v>
      </c>
      <c r="N154" s="74">
        <f>'3.TLain'!N23</f>
        <v>0.95607132448904664</v>
      </c>
      <c r="O154" s="74">
        <f>'3.TLain'!O23</f>
        <v>2.6193734917508129</v>
      </c>
      <c r="P154" s="74">
        <f>'3.TLain'!P23</f>
        <v>67.440287449950432</v>
      </c>
      <c r="Q154" s="74">
        <f>'3.TLain'!Q23</f>
        <v>39.346970992278244</v>
      </c>
      <c r="S154" s="74">
        <f t="shared" si="379"/>
        <v>28.296761040597175</v>
      </c>
      <c r="T154" s="74">
        <f t="shared" si="380"/>
        <v>3.2141898048679138</v>
      </c>
      <c r="U154" s="74">
        <f t="shared" si="381"/>
        <v>17.752979044637044</v>
      </c>
      <c r="V154" s="74">
        <f t="shared" si="382"/>
        <v>18.241701589318765</v>
      </c>
      <c r="W154" s="74" t="str">
        <f t="shared" si="383"/>
        <v>-</v>
      </c>
      <c r="X154" s="74" t="str">
        <f t="shared" si="384"/>
        <v>-</v>
      </c>
      <c r="Y154" s="74">
        <f t="shared" si="385"/>
        <v>17.719954550444882</v>
      </c>
      <c r="Z154" s="74" t="str">
        <f t="shared" si="386"/>
        <v>-</v>
      </c>
      <c r="AA154" s="74">
        <f t="shared" si="387"/>
        <v>17.719954550444911</v>
      </c>
      <c r="AB154" s="74">
        <f t="shared" si="388"/>
        <v>17.752979044637044</v>
      </c>
      <c r="AC154" s="74">
        <f t="shared" si="389"/>
        <v>15.448777790916623</v>
      </c>
      <c r="AD154" s="74">
        <f t="shared" si="390"/>
        <v>15.448777790916651</v>
      </c>
      <c r="AE154" s="74">
        <f t="shared" si="391"/>
        <v>8.9847184621702354</v>
      </c>
      <c r="AF154" s="74">
        <f t="shared" si="392"/>
        <v>-12.322264989799208</v>
      </c>
    </row>
    <row r="155" spans="1:34" x14ac:dyDescent="0.25">
      <c r="A155" t="s">
        <v>301</v>
      </c>
      <c r="B155" s="62" t="e">
        <f>#REF!</f>
        <v>#REF!</v>
      </c>
      <c r="C155" s="66" t="e">
        <f>#REF!</f>
        <v>#REF!</v>
      </c>
      <c r="D155" s="67" t="e">
        <f>#REF!</f>
        <v>#REF!</v>
      </c>
      <c r="E155" s="67" t="e">
        <f>#REF!</f>
        <v>#REF!</v>
      </c>
      <c r="F155" s="67" t="e">
        <f>#REF!</f>
        <v>#REF!</v>
      </c>
      <c r="G155" s="67" t="e">
        <f>#REF!</f>
        <v>#REF!</v>
      </c>
      <c r="H155" s="67" t="e">
        <f>#REF!</f>
        <v>#REF!</v>
      </c>
      <c r="I155" s="67" t="e">
        <f>#REF!</f>
        <v>#REF!</v>
      </c>
      <c r="J155" s="67" t="e">
        <f>#REF!</f>
        <v>#REF!</v>
      </c>
      <c r="K155" s="67" t="e">
        <f>#REF!</f>
        <v>#REF!</v>
      </c>
      <c r="L155" s="67" t="e">
        <f>#REF!</f>
        <v>#REF!</v>
      </c>
      <c r="M155" s="67" t="e">
        <f>#REF!</f>
        <v>#REF!</v>
      </c>
      <c r="N155" s="67" t="e">
        <f>#REF!</f>
        <v>#REF!</v>
      </c>
      <c r="O155" s="67" t="e">
        <f>#REF!</f>
        <v>#REF!</v>
      </c>
      <c r="P155" s="67" t="e">
        <f>#REF!</f>
        <v>#REF!</v>
      </c>
      <c r="Q155" s="67" t="e">
        <f>#REF!</f>
        <v>#REF!</v>
      </c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</row>
    <row r="156" spans="1:34" x14ac:dyDescent="0.25">
      <c r="A156" t="s">
        <v>301</v>
      </c>
      <c r="B156" s="62" t="e">
        <f>#REF!</f>
        <v>#REF!</v>
      </c>
      <c r="C156" s="66" t="e">
        <f>#REF!</f>
        <v>#REF!</v>
      </c>
      <c r="D156" s="67" t="e">
        <f>#REF!</f>
        <v>#REF!</v>
      </c>
      <c r="E156" s="67" t="e">
        <f>#REF!</f>
        <v>#REF!</v>
      </c>
      <c r="F156" s="67" t="e">
        <f>#REF!</f>
        <v>#REF!</v>
      </c>
      <c r="G156" s="67" t="e">
        <f>#REF!</f>
        <v>#REF!</v>
      </c>
      <c r="H156" s="67" t="e">
        <f>#REF!</f>
        <v>#REF!</v>
      </c>
      <c r="I156" s="67" t="e">
        <f>#REF!</f>
        <v>#REF!</v>
      </c>
      <c r="J156" s="67" t="e">
        <f>#REF!</f>
        <v>#REF!</v>
      </c>
      <c r="K156" s="67" t="e">
        <f>#REF!</f>
        <v>#REF!</v>
      </c>
      <c r="L156" s="67" t="e">
        <f>#REF!</f>
        <v>#REF!</v>
      </c>
      <c r="M156" s="67" t="e">
        <f>#REF!</f>
        <v>#REF!</v>
      </c>
      <c r="N156" s="67" t="e">
        <f>#REF!</f>
        <v>#REF!</v>
      </c>
      <c r="O156" s="67" t="e">
        <f>#REF!</f>
        <v>#REF!</v>
      </c>
      <c r="P156" s="67" t="e">
        <f>#REF!</f>
        <v>#REF!</v>
      </c>
      <c r="Q156" s="67" t="e">
        <f>#REF!</f>
        <v>#REF!</v>
      </c>
      <c r="S156" s="67" t="str">
        <f t="shared" ref="S156:S159" si="393">IFERROR(D156/D155*100-100,"-")</f>
        <v>-</v>
      </c>
      <c r="T156" s="67" t="str">
        <f t="shared" ref="T156:T159" si="394">IFERROR(E156/E155*100-100,"-")</f>
        <v>-</v>
      </c>
      <c r="U156" s="67" t="str">
        <f t="shared" ref="U156:U159" si="395">IFERROR(F156/F155*100-100,"-")</f>
        <v>-</v>
      </c>
      <c r="V156" s="67" t="str">
        <f t="shared" ref="V156:V159" si="396">IFERROR(G156/G155*100-100,"-")</f>
        <v>-</v>
      </c>
      <c r="W156" s="67" t="str">
        <f t="shared" ref="W156:W159" si="397">IFERROR(H156/H155*100-100,"-")</f>
        <v>-</v>
      </c>
      <c r="X156" s="67" t="str">
        <f t="shared" ref="X156:X159" si="398">IFERROR(I156/I155*100-100,"-")</f>
        <v>-</v>
      </c>
      <c r="Y156" s="67" t="str">
        <f t="shared" ref="Y156:Y159" si="399">IFERROR(J156/J155*100-100,"-")</f>
        <v>-</v>
      </c>
      <c r="Z156" s="67" t="str">
        <f t="shared" ref="Z156:Z159" si="400">IFERROR(K156/K155*100-100,"-")</f>
        <v>-</v>
      </c>
      <c r="AA156" s="67" t="str">
        <f t="shared" ref="AA156:AA159" si="401">IFERROR(L156/L155*100-100,"-")</f>
        <v>-</v>
      </c>
      <c r="AB156" s="67" t="str">
        <f t="shared" ref="AB156:AB159" si="402">IFERROR(M156/M155*100-100,"-")</f>
        <v>-</v>
      </c>
      <c r="AC156" s="67" t="str">
        <f t="shared" ref="AC156:AC159" si="403">IFERROR(N156/N155*100-100,"-")</f>
        <v>-</v>
      </c>
      <c r="AD156" s="67" t="str">
        <f t="shared" ref="AD156:AD159" si="404">IFERROR(O156/O155*100-100,"-")</f>
        <v>-</v>
      </c>
      <c r="AE156" s="67" t="str">
        <f t="shared" ref="AE156:AE159" si="405">IFERROR(P156/P155*100-100,"-")</f>
        <v>-</v>
      </c>
      <c r="AF156" s="67" t="str">
        <f t="shared" ref="AF156:AF159" si="406">IFERROR(Q156/Q155*100-100,"-")</f>
        <v>-</v>
      </c>
    </row>
    <row r="157" spans="1:34" x14ac:dyDescent="0.25">
      <c r="A157" t="s">
        <v>301</v>
      </c>
      <c r="B157" s="62" t="e">
        <f>#REF!</f>
        <v>#REF!</v>
      </c>
      <c r="C157" s="66" t="e">
        <f>#REF!</f>
        <v>#REF!</v>
      </c>
      <c r="D157" s="67" t="e">
        <f>#REF!</f>
        <v>#REF!</v>
      </c>
      <c r="E157" s="67" t="e">
        <f>#REF!</f>
        <v>#REF!</v>
      </c>
      <c r="F157" s="67" t="e">
        <f>#REF!</f>
        <v>#REF!</v>
      </c>
      <c r="G157" s="67" t="e">
        <f>#REF!</f>
        <v>#REF!</v>
      </c>
      <c r="H157" s="67" t="e">
        <f>#REF!</f>
        <v>#REF!</v>
      </c>
      <c r="I157" s="67" t="e">
        <f>#REF!</f>
        <v>#REF!</v>
      </c>
      <c r="J157" s="67" t="e">
        <f>#REF!</f>
        <v>#REF!</v>
      </c>
      <c r="K157" s="67" t="e">
        <f>#REF!</f>
        <v>#REF!</v>
      </c>
      <c r="L157" s="67" t="e">
        <f>#REF!</f>
        <v>#REF!</v>
      </c>
      <c r="M157" s="67" t="e">
        <f>#REF!</f>
        <v>#REF!</v>
      </c>
      <c r="N157" s="67" t="e">
        <f>#REF!</f>
        <v>#REF!</v>
      </c>
      <c r="O157" s="67" t="e">
        <f>#REF!</f>
        <v>#REF!</v>
      </c>
      <c r="P157" s="67" t="e">
        <f>#REF!</f>
        <v>#REF!</v>
      </c>
      <c r="Q157" s="67" t="e">
        <f>#REF!</f>
        <v>#REF!</v>
      </c>
      <c r="S157" s="67" t="str">
        <f t="shared" si="393"/>
        <v>-</v>
      </c>
      <c r="T157" s="67" t="str">
        <f t="shared" si="394"/>
        <v>-</v>
      </c>
      <c r="U157" s="67" t="str">
        <f t="shared" si="395"/>
        <v>-</v>
      </c>
      <c r="V157" s="67" t="str">
        <f t="shared" si="396"/>
        <v>-</v>
      </c>
      <c r="W157" s="67" t="str">
        <f t="shared" si="397"/>
        <v>-</v>
      </c>
      <c r="X157" s="67" t="str">
        <f t="shared" si="398"/>
        <v>-</v>
      </c>
      <c r="Y157" s="67" t="str">
        <f t="shared" si="399"/>
        <v>-</v>
      </c>
      <c r="Z157" s="67" t="str">
        <f t="shared" si="400"/>
        <v>-</v>
      </c>
      <c r="AA157" s="67" t="str">
        <f t="shared" si="401"/>
        <v>-</v>
      </c>
      <c r="AB157" s="67" t="str">
        <f t="shared" si="402"/>
        <v>-</v>
      </c>
      <c r="AC157" s="67" t="str">
        <f t="shared" si="403"/>
        <v>-</v>
      </c>
      <c r="AD157" s="67" t="str">
        <f t="shared" si="404"/>
        <v>-</v>
      </c>
      <c r="AE157" s="67" t="str">
        <f t="shared" si="405"/>
        <v>-</v>
      </c>
      <c r="AF157" s="67" t="str">
        <f t="shared" si="406"/>
        <v>-</v>
      </c>
    </row>
    <row r="158" spans="1:34" x14ac:dyDescent="0.25">
      <c r="A158" t="s">
        <v>301</v>
      </c>
      <c r="B158" s="62" t="e">
        <f>#REF!</f>
        <v>#REF!</v>
      </c>
      <c r="C158" s="66" t="e">
        <f>#REF!</f>
        <v>#REF!</v>
      </c>
      <c r="D158" s="67" t="e">
        <f>#REF!</f>
        <v>#REF!</v>
      </c>
      <c r="E158" s="67" t="e">
        <f>#REF!</f>
        <v>#REF!</v>
      </c>
      <c r="F158" s="67" t="e">
        <f>#REF!</f>
        <v>#REF!</v>
      </c>
      <c r="G158" s="67" t="e">
        <f>#REF!</f>
        <v>#REF!</v>
      </c>
      <c r="H158" s="67" t="e">
        <f>#REF!</f>
        <v>#REF!</v>
      </c>
      <c r="I158" s="67" t="e">
        <f>#REF!</f>
        <v>#REF!</v>
      </c>
      <c r="J158" s="67" t="e">
        <f>#REF!</f>
        <v>#REF!</v>
      </c>
      <c r="K158" s="67" t="e">
        <f>#REF!</f>
        <v>#REF!</v>
      </c>
      <c r="L158" s="67" t="e">
        <f>#REF!</f>
        <v>#REF!</v>
      </c>
      <c r="M158" s="67" t="e">
        <f>#REF!</f>
        <v>#REF!</v>
      </c>
      <c r="N158" s="67" t="e">
        <f>#REF!</f>
        <v>#REF!</v>
      </c>
      <c r="O158" s="67" t="e">
        <f>#REF!</f>
        <v>#REF!</v>
      </c>
      <c r="P158" s="67" t="e">
        <f>#REF!</f>
        <v>#REF!</v>
      </c>
      <c r="Q158" s="67" t="e">
        <f>#REF!</f>
        <v>#REF!</v>
      </c>
      <c r="S158" s="67" t="str">
        <f t="shared" si="393"/>
        <v>-</v>
      </c>
      <c r="T158" s="67" t="str">
        <f t="shared" si="394"/>
        <v>-</v>
      </c>
      <c r="U158" s="67" t="str">
        <f t="shared" si="395"/>
        <v>-</v>
      </c>
      <c r="V158" s="67" t="str">
        <f t="shared" si="396"/>
        <v>-</v>
      </c>
      <c r="W158" s="67" t="str">
        <f t="shared" si="397"/>
        <v>-</v>
      </c>
      <c r="X158" s="67" t="str">
        <f t="shared" si="398"/>
        <v>-</v>
      </c>
      <c r="Y158" s="67" t="str">
        <f t="shared" si="399"/>
        <v>-</v>
      </c>
      <c r="Z158" s="67" t="str">
        <f t="shared" si="400"/>
        <v>-</v>
      </c>
      <c r="AA158" s="67" t="str">
        <f t="shared" si="401"/>
        <v>-</v>
      </c>
      <c r="AB158" s="67" t="str">
        <f t="shared" si="402"/>
        <v>-</v>
      </c>
      <c r="AC158" s="67" t="str">
        <f t="shared" si="403"/>
        <v>-</v>
      </c>
      <c r="AD158" s="67" t="str">
        <f t="shared" si="404"/>
        <v>-</v>
      </c>
      <c r="AE158" s="67" t="str">
        <f t="shared" si="405"/>
        <v>-</v>
      </c>
      <c r="AF158" s="67" t="str">
        <f t="shared" si="406"/>
        <v>-</v>
      </c>
    </row>
    <row r="159" spans="1:34" x14ac:dyDescent="0.25">
      <c r="A159" t="s">
        <v>301</v>
      </c>
      <c r="B159" s="62" t="e">
        <f>#REF!</f>
        <v>#REF!</v>
      </c>
      <c r="C159" s="66" t="e">
        <f>#REF!</f>
        <v>#REF!</v>
      </c>
      <c r="D159" s="67" t="e">
        <f>#REF!</f>
        <v>#REF!</v>
      </c>
      <c r="E159" s="67" t="e">
        <f>#REF!</f>
        <v>#REF!</v>
      </c>
      <c r="F159" s="67" t="e">
        <f>#REF!</f>
        <v>#REF!</v>
      </c>
      <c r="G159" s="67" t="e">
        <f>#REF!</f>
        <v>#REF!</v>
      </c>
      <c r="H159" s="67" t="e">
        <f>#REF!</f>
        <v>#REF!</v>
      </c>
      <c r="I159" s="67" t="e">
        <f>#REF!</f>
        <v>#REF!</v>
      </c>
      <c r="J159" s="67" t="e">
        <f>#REF!</f>
        <v>#REF!</v>
      </c>
      <c r="K159" s="67" t="e">
        <f>#REF!</f>
        <v>#REF!</v>
      </c>
      <c r="L159" s="67" t="e">
        <f>#REF!</f>
        <v>#REF!</v>
      </c>
      <c r="M159" s="67" t="e">
        <f>#REF!</f>
        <v>#REF!</v>
      </c>
      <c r="N159" s="67" t="e">
        <f>#REF!</f>
        <v>#REF!</v>
      </c>
      <c r="O159" s="67" t="e">
        <f>#REF!</f>
        <v>#REF!</v>
      </c>
      <c r="P159" s="67" t="e">
        <f>#REF!</f>
        <v>#REF!</v>
      </c>
      <c r="Q159" s="67" t="e">
        <f>#REF!</f>
        <v>#REF!</v>
      </c>
      <c r="S159" s="67" t="str">
        <f t="shared" si="393"/>
        <v>-</v>
      </c>
      <c r="T159" s="67" t="str">
        <f t="shared" si="394"/>
        <v>-</v>
      </c>
      <c r="U159" s="67" t="str">
        <f t="shared" si="395"/>
        <v>-</v>
      </c>
      <c r="V159" s="67" t="str">
        <f t="shared" si="396"/>
        <v>-</v>
      </c>
      <c r="W159" s="67" t="str">
        <f t="shared" si="397"/>
        <v>-</v>
      </c>
      <c r="X159" s="67" t="str">
        <f t="shared" si="398"/>
        <v>-</v>
      </c>
      <c r="Y159" s="67" t="str">
        <f t="shared" si="399"/>
        <v>-</v>
      </c>
      <c r="Z159" s="67" t="str">
        <f t="shared" si="400"/>
        <v>-</v>
      </c>
      <c r="AA159" s="67" t="str">
        <f t="shared" si="401"/>
        <v>-</v>
      </c>
      <c r="AB159" s="67" t="str">
        <f t="shared" si="402"/>
        <v>-</v>
      </c>
      <c r="AC159" s="67" t="str">
        <f t="shared" si="403"/>
        <v>-</v>
      </c>
      <c r="AD159" s="67" t="str">
        <f t="shared" si="404"/>
        <v>-</v>
      </c>
      <c r="AE159" s="67" t="str">
        <f t="shared" si="405"/>
        <v>-</v>
      </c>
      <c r="AF159" s="67" t="str">
        <f t="shared" si="406"/>
        <v>-</v>
      </c>
      <c r="AH159" s="60" t="e">
        <f>D159-D158</f>
        <v>#REF!</v>
      </c>
    </row>
    <row r="160" spans="1:34" s="71" customFormat="1" x14ac:dyDescent="0.25">
      <c r="A160" s="71" t="s">
        <v>301</v>
      </c>
      <c r="B160" s="72" t="e">
        <f>#REF!</f>
        <v>#REF!</v>
      </c>
      <c r="C160" s="73" t="e">
        <f>#REF!</f>
        <v>#REF!</v>
      </c>
      <c r="D160" s="74" t="e">
        <f>#REF!</f>
        <v>#REF!</v>
      </c>
      <c r="E160" s="74" t="e">
        <f>#REF!</f>
        <v>#REF!</v>
      </c>
      <c r="F160" s="74" t="e">
        <f>#REF!</f>
        <v>#REF!</v>
      </c>
      <c r="G160" s="74" t="e">
        <f>#REF!</f>
        <v>#REF!</v>
      </c>
      <c r="H160" s="74" t="e">
        <f>#REF!</f>
        <v>#REF!</v>
      </c>
      <c r="I160" s="74" t="e">
        <f>#REF!</f>
        <v>#REF!</v>
      </c>
      <c r="J160" s="74" t="e">
        <f>#REF!</f>
        <v>#REF!</v>
      </c>
      <c r="K160" s="74" t="e">
        <f>#REF!</f>
        <v>#REF!</v>
      </c>
      <c r="L160" s="74" t="e">
        <f>#REF!</f>
        <v>#REF!</v>
      </c>
      <c r="M160" s="74" t="e">
        <f>#REF!</f>
        <v>#REF!</v>
      </c>
      <c r="N160" s="74" t="e">
        <f>#REF!</f>
        <v>#REF!</v>
      </c>
      <c r="O160" s="74" t="e">
        <f>#REF!</f>
        <v>#REF!</v>
      </c>
      <c r="P160" s="74" t="e">
        <f>#REF!</f>
        <v>#REF!</v>
      </c>
      <c r="Q160" s="74" t="e">
        <f>#REF!</f>
        <v>#REF!</v>
      </c>
    </row>
    <row r="161" spans="1:34" s="71" customFormat="1" x14ac:dyDescent="0.25">
      <c r="A161" s="71" t="s">
        <v>301</v>
      </c>
      <c r="B161" s="72" t="e">
        <f>#REF!</f>
        <v>#REF!</v>
      </c>
      <c r="C161" s="73" t="e">
        <f>#REF!</f>
        <v>#REF!</v>
      </c>
      <c r="D161" s="74" t="e">
        <f>#REF!</f>
        <v>#REF!</v>
      </c>
      <c r="E161" s="74" t="e">
        <f>#REF!</f>
        <v>#REF!</v>
      </c>
      <c r="F161" s="74" t="e">
        <f>#REF!</f>
        <v>#REF!</v>
      </c>
      <c r="G161" s="74" t="e">
        <f>#REF!</f>
        <v>#REF!</v>
      </c>
      <c r="H161" s="74" t="e">
        <f>#REF!</f>
        <v>#REF!</v>
      </c>
      <c r="I161" s="74" t="e">
        <f>#REF!</f>
        <v>#REF!</v>
      </c>
      <c r="J161" s="74" t="e">
        <f>#REF!</f>
        <v>#REF!</v>
      </c>
      <c r="K161" s="74" t="e">
        <f>#REF!</f>
        <v>#REF!</v>
      </c>
      <c r="L161" s="74" t="e">
        <f>#REF!</f>
        <v>#REF!</v>
      </c>
      <c r="M161" s="74" t="e">
        <f>#REF!</f>
        <v>#REF!</v>
      </c>
      <c r="N161" s="74" t="e">
        <f>#REF!</f>
        <v>#REF!</v>
      </c>
      <c r="O161" s="74" t="e">
        <f>#REF!</f>
        <v>#REF!</v>
      </c>
      <c r="P161" s="74" t="e">
        <f>#REF!</f>
        <v>#REF!</v>
      </c>
      <c r="Q161" s="74" t="e">
        <f>#REF!</f>
        <v>#REF!</v>
      </c>
      <c r="S161" s="74" t="str">
        <f t="shared" ref="S161:S164" si="407">IFERROR(D161/D160*100-100,"-")</f>
        <v>-</v>
      </c>
      <c r="T161" s="74" t="str">
        <f t="shared" ref="T161:T164" si="408">IFERROR(E161/E160*100-100,"-")</f>
        <v>-</v>
      </c>
      <c r="U161" s="74" t="str">
        <f t="shared" ref="U161:U164" si="409">IFERROR(F161/F160*100-100,"-")</f>
        <v>-</v>
      </c>
      <c r="V161" s="74" t="str">
        <f t="shared" ref="V161:V164" si="410">IFERROR(G161/G160*100-100,"-")</f>
        <v>-</v>
      </c>
      <c r="W161" s="74" t="str">
        <f t="shared" ref="W161:W164" si="411">IFERROR(H161/H160*100-100,"-")</f>
        <v>-</v>
      </c>
      <c r="X161" s="74" t="str">
        <f t="shared" ref="X161:X164" si="412">IFERROR(I161/I160*100-100,"-")</f>
        <v>-</v>
      </c>
      <c r="Y161" s="74" t="str">
        <f t="shared" ref="Y161:Y164" si="413">IFERROR(J161/J160*100-100,"-")</f>
        <v>-</v>
      </c>
      <c r="Z161" s="74" t="str">
        <f t="shared" ref="Z161:Z164" si="414">IFERROR(K161/K160*100-100,"-")</f>
        <v>-</v>
      </c>
      <c r="AA161" s="74" t="str">
        <f t="shared" ref="AA161:AA164" si="415">IFERROR(L161/L160*100-100,"-")</f>
        <v>-</v>
      </c>
      <c r="AB161" s="74" t="str">
        <f t="shared" ref="AB161:AB164" si="416">IFERROR(M161/M160*100-100,"-")</f>
        <v>-</v>
      </c>
      <c r="AC161" s="74" t="str">
        <f t="shared" ref="AC161:AC164" si="417">IFERROR(N161/N160*100-100,"-")</f>
        <v>-</v>
      </c>
      <c r="AD161" s="74" t="str">
        <f t="shared" ref="AD161:AD164" si="418">IFERROR(O161/O160*100-100,"-")</f>
        <v>-</v>
      </c>
      <c r="AE161" s="74" t="str">
        <f t="shared" ref="AE161:AE164" si="419">IFERROR(P161/P160*100-100,"-")</f>
        <v>-</v>
      </c>
      <c r="AF161" s="74" t="str">
        <f t="shared" ref="AF161:AF164" si="420">IFERROR(Q161/Q160*100-100,"-")</f>
        <v>-</v>
      </c>
    </row>
    <row r="162" spans="1:34" s="71" customFormat="1" x14ac:dyDescent="0.25">
      <c r="A162" s="71" t="s">
        <v>301</v>
      </c>
      <c r="B162" s="72" t="e">
        <f>#REF!</f>
        <v>#REF!</v>
      </c>
      <c r="C162" s="73" t="e">
        <f>#REF!</f>
        <v>#REF!</v>
      </c>
      <c r="D162" s="74" t="e">
        <f>#REF!</f>
        <v>#REF!</v>
      </c>
      <c r="E162" s="74" t="e">
        <f>#REF!</f>
        <v>#REF!</v>
      </c>
      <c r="F162" s="74" t="e">
        <f>#REF!</f>
        <v>#REF!</v>
      </c>
      <c r="G162" s="74" t="e">
        <f>#REF!</f>
        <v>#REF!</v>
      </c>
      <c r="H162" s="74" t="e">
        <f>#REF!</f>
        <v>#REF!</v>
      </c>
      <c r="I162" s="74" t="e">
        <f>#REF!</f>
        <v>#REF!</v>
      </c>
      <c r="J162" s="74" t="e">
        <f>#REF!</f>
        <v>#REF!</v>
      </c>
      <c r="K162" s="74" t="e">
        <f>#REF!</f>
        <v>#REF!</v>
      </c>
      <c r="L162" s="74" t="e">
        <f>#REF!</f>
        <v>#REF!</v>
      </c>
      <c r="M162" s="74" t="e">
        <f>#REF!</f>
        <v>#REF!</v>
      </c>
      <c r="N162" s="74" t="e">
        <f>#REF!</f>
        <v>#REF!</v>
      </c>
      <c r="O162" s="74" t="e">
        <f>#REF!</f>
        <v>#REF!</v>
      </c>
      <c r="P162" s="74" t="e">
        <f>#REF!</f>
        <v>#REF!</v>
      </c>
      <c r="Q162" s="74" t="e">
        <f>#REF!</f>
        <v>#REF!</v>
      </c>
      <c r="S162" s="74" t="str">
        <f t="shared" si="407"/>
        <v>-</v>
      </c>
      <c r="T162" s="74" t="str">
        <f t="shared" si="408"/>
        <v>-</v>
      </c>
      <c r="U162" s="74" t="str">
        <f t="shared" si="409"/>
        <v>-</v>
      </c>
      <c r="V162" s="74" t="str">
        <f t="shared" si="410"/>
        <v>-</v>
      </c>
      <c r="W162" s="74" t="str">
        <f t="shared" si="411"/>
        <v>-</v>
      </c>
      <c r="X162" s="74" t="str">
        <f t="shared" si="412"/>
        <v>-</v>
      </c>
      <c r="Y162" s="74" t="str">
        <f t="shared" si="413"/>
        <v>-</v>
      </c>
      <c r="Z162" s="74" t="str">
        <f t="shared" si="414"/>
        <v>-</v>
      </c>
      <c r="AA162" s="74" t="str">
        <f t="shared" si="415"/>
        <v>-</v>
      </c>
      <c r="AB162" s="74" t="str">
        <f t="shared" si="416"/>
        <v>-</v>
      </c>
      <c r="AC162" s="74" t="str">
        <f t="shared" si="417"/>
        <v>-</v>
      </c>
      <c r="AD162" s="74" t="str">
        <f t="shared" si="418"/>
        <v>-</v>
      </c>
      <c r="AE162" s="74" t="str">
        <f t="shared" si="419"/>
        <v>-</v>
      </c>
      <c r="AF162" s="74" t="str">
        <f t="shared" si="420"/>
        <v>-</v>
      </c>
    </row>
    <row r="163" spans="1:34" s="71" customFormat="1" x14ac:dyDescent="0.25">
      <c r="A163" s="71" t="s">
        <v>301</v>
      </c>
      <c r="B163" s="72" t="e">
        <f>#REF!</f>
        <v>#REF!</v>
      </c>
      <c r="C163" s="73" t="e">
        <f>#REF!</f>
        <v>#REF!</v>
      </c>
      <c r="D163" s="74" t="e">
        <f>#REF!</f>
        <v>#REF!</v>
      </c>
      <c r="E163" s="74" t="e">
        <f>#REF!</f>
        <v>#REF!</v>
      </c>
      <c r="F163" s="74" t="e">
        <f>#REF!</f>
        <v>#REF!</v>
      </c>
      <c r="G163" s="74" t="e">
        <f>#REF!</f>
        <v>#REF!</v>
      </c>
      <c r="H163" s="74" t="e">
        <f>#REF!</f>
        <v>#REF!</v>
      </c>
      <c r="I163" s="74" t="e">
        <f>#REF!</f>
        <v>#REF!</v>
      </c>
      <c r="J163" s="74" t="e">
        <f>#REF!</f>
        <v>#REF!</v>
      </c>
      <c r="K163" s="74" t="e">
        <f>#REF!</f>
        <v>#REF!</v>
      </c>
      <c r="L163" s="74" t="e">
        <f>#REF!</f>
        <v>#REF!</v>
      </c>
      <c r="M163" s="74" t="e">
        <f>#REF!</f>
        <v>#REF!</v>
      </c>
      <c r="N163" s="74" t="e">
        <f>#REF!</f>
        <v>#REF!</v>
      </c>
      <c r="O163" s="74" t="e">
        <f>#REF!</f>
        <v>#REF!</v>
      </c>
      <c r="P163" s="74" t="e">
        <f>#REF!</f>
        <v>#REF!</v>
      </c>
      <c r="Q163" s="74" t="e">
        <f>#REF!</f>
        <v>#REF!</v>
      </c>
      <c r="S163" s="74" t="str">
        <f t="shared" si="407"/>
        <v>-</v>
      </c>
      <c r="T163" s="74" t="str">
        <f t="shared" si="408"/>
        <v>-</v>
      </c>
      <c r="U163" s="74" t="str">
        <f t="shared" si="409"/>
        <v>-</v>
      </c>
      <c r="V163" s="74" t="str">
        <f t="shared" si="410"/>
        <v>-</v>
      </c>
      <c r="W163" s="74" t="str">
        <f t="shared" si="411"/>
        <v>-</v>
      </c>
      <c r="X163" s="74" t="str">
        <f t="shared" si="412"/>
        <v>-</v>
      </c>
      <c r="Y163" s="74" t="str">
        <f t="shared" si="413"/>
        <v>-</v>
      </c>
      <c r="Z163" s="74" t="str">
        <f t="shared" si="414"/>
        <v>-</v>
      </c>
      <c r="AA163" s="74" t="str">
        <f t="shared" si="415"/>
        <v>-</v>
      </c>
      <c r="AB163" s="74" t="str">
        <f t="shared" si="416"/>
        <v>-</v>
      </c>
      <c r="AC163" s="74" t="str">
        <f t="shared" si="417"/>
        <v>-</v>
      </c>
      <c r="AD163" s="74" t="str">
        <f t="shared" si="418"/>
        <v>-</v>
      </c>
      <c r="AE163" s="74" t="str">
        <f t="shared" si="419"/>
        <v>-</v>
      </c>
      <c r="AF163" s="74" t="str">
        <f t="shared" si="420"/>
        <v>-</v>
      </c>
    </row>
    <row r="164" spans="1:34" s="71" customFormat="1" x14ac:dyDescent="0.25">
      <c r="A164" s="71" t="s">
        <v>301</v>
      </c>
      <c r="B164" s="72" t="e">
        <f>#REF!</f>
        <v>#REF!</v>
      </c>
      <c r="C164" s="73" t="e">
        <f>#REF!</f>
        <v>#REF!</v>
      </c>
      <c r="D164" s="74" t="e">
        <f>#REF!</f>
        <v>#REF!</v>
      </c>
      <c r="E164" s="74" t="e">
        <f>#REF!</f>
        <v>#REF!</v>
      </c>
      <c r="F164" s="74" t="e">
        <f>#REF!</f>
        <v>#REF!</v>
      </c>
      <c r="G164" s="74" t="e">
        <f>#REF!</f>
        <v>#REF!</v>
      </c>
      <c r="H164" s="74" t="e">
        <f>#REF!</f>
        <v>#REF!</v>
      </c>
      <c r="I164" s="74" t="e">
        <f>#REF!</f>
        <v>#REF!</v>
      </c>
      <c r="J164" s="74" t="e">
        <f>#REF!</f>
        <v>#REF!</v>
      </c>
      <c r="K164" s="74" t="e">
        <f>#REF!</f>
        <v>#REF!</v>
      </c>
      <c r="L164" s="74" t="e">
        <f>#REF!</f>
        <v>#REF!</v>
      </c>
      <c r="M164" s="74" t="e">
        <f>#REF!</f>
        <v>#REF!</v>
      </c>
      <c r="N164" s="74" t="e">
        <f>#REF!</f>
        <v>#REF!</v>
      </c>
      <c r="O164" s="74" t="e">
        <f>#REF!</f>
        <v>#REF!</v>
      </c>
      <c r="P164" s="74" t="e">
        <f>#REF!</f>
        <v>#REF!</v>
      </c>
      <c r="Q164" s="74" t="e">
        <f>#REF!</f>
        <v>#REF!</v>
      </c>
      <c r="S164" s="74" t="str">
        <f t="shared" si="407"/>
        <v>-</v>
      </c>
      <c r="T164" s="74" t="str">
        <f t="shared" si="408"/>
        <v>-</v>
      </c>
      <c r="U164" s="74" t="str">
        <f t="shared" si="409"/>
        <v>-</v>
      </c>
      <c r="V164" s="74" t="str">
        <f t="shared" si="410"/>
        <v>-</v>
      </c>
      <c r="W164" s="74" t="str">
        <f t="shared" si="411"/>
        <v>-</v>
      </c>
      <c r="X164" s="74" t="str">
        <f t="shared" si="412"/>
        <v>-</v>
      </c>
      <c r="Y164" s="74" t="str">
        <f t="shared" si="413"/>
        <v>-</v>
      </c>
      <c r="Z164" s="74" t="str">
        <f t="shared" si="414"/>
        <v>-</v>
      </c>
      <c r="AA164" s="74" t="str">
        <f t="shared" si="415"/>
        <v>-</v>
      </c>
      <c r="AB164" s="74" t="str">
        <f t="shared" si="416"/>
        <v>-</v>
      </c>
      <c r="AC164" s="74" t="str">
        <f t="shared" si="417"/>
        <v>-</v>
      </c>
      <c r="AD164" s="74" t="str">
        <f t="shared" si="418"/>
        <v>-</v>
      </c>
      <c r="AE164" s="74" t="str">
        <f t="shared" si="419"/>
        <v>-</v>
      </c>
      <c r="AF164" s="74" t="str">
        <f t="shared" si="420"/>
        <v>-</v>
      </c>
      <c r="AH164" s="60" t="e">
        <f>D164-D163</f>
        <v>#REF!</v>
      </c>
    </row>
    <row r="165" spans="1:34" x14ac:dyDescent="0.25">
      <c r="A165" t="s">
        <v>301</v>
      </c>
      <c r="B165" s="62" t="e">
        <f>#REF!</f>
        <v>#REF!</v>
      </c>
      <c r="C165" s="66" t="e">
        <f>#REF!</f>
        <v>#REF!</v>
      </c>
      <c r="D165" s="67" t="e">
        <f>#REF!</f>
        <v>#REF!</v>
      </c>
      <c r="E165" s="67" t="e">
        <f>#REF!</f>
        <v>#REF!</v>
      </c>
      <c r="F165" s="67" t="e">
        <f>#REF!</f>
        <v>#REF!</v>
      </c>
      <c r="G165" s="67" t="e">
        <f>#REF!</f>
        <v>#REF!</v>
      </c>
      <c r="H165" s="67" t="e">
        <f>#REF!</f>
        <v>#REF!</v>
      </c>
      <c r="I165" s="67" t="e">
        <f>#REF!</f>
        <v>#REF!</v>
      </c>
      <c r="J165" s="67" t="e">
        <f>#REF!</f>
        <v>#REF!</v>
      </c>
      <c r="K165" s="67" t="e">
        <f>#REF!</f>
        <v>#REF!</v>
      </c>
      <c r="L165" s="67" t="e">
        <f>#REF!</f>
        <v>#REF!</v>
      </c>
      <c r="M165" s="67" t="e">
        <f>#REF!</f>
        <v>#REF!</v>
      </c>
      <c r="N165" s="67" t="e">
        <f>#REF!</f>
        <v>#REF!</v>
      </c>
      <c r="O165" s="67" t="e">
        <f>#REF!</f>
        <v>#REF!</v>
      </c>
      <c r="P165" s="67" t="e">
        <f>#REF!</f>
        <v>#REF!</v>
      </c>
      <c r="Q165" s="67" t="e">
        <f>#REF!</f>
        <v>#REF!</v>
      </c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</row>
    <row r="166" spans="1:34" x14ac:dyDescent="0.25">
      <c r="A166" t="s">
        <v>301</v>
      </c>
      <c r="B166" s="62" t="e">
        <f>#REF!</f>
        <v>#REF!</v>
      </c>
      <c r="C166" s="66" t="e">
        <f>#REF!</f>
        <v>#REF!</v>
      </c>
      <c r="D166" s="67" t="e">
        <f>#REF!</f>
        <v>#REF!</v>
      </c>
      <c r="E166" s="67" t="e">
        <f>#REF!</f>
        <v>#REF!</v>
      </c>
      <c r="F166" s="67" t="e">
        <f>#REF!</f>
        <v>#REF!</v>
      </c>
      <c r="G166" s="67" t="e">
        <f>#REF!</f>
        <v>#REF!</v>
      </c>
      <c r="H166" s="67" t="e">
        <f>#REF!</f>
        <v>#REF!</v>
      </c>
      <c r="I166" s="67" t="e">
        <f>#REF!</f>
        <v>#REF!</v>
      </c>
      <c r="J166" s="67" t="e">
        <f>#REF!</f>
        <v>#REF!</v>
      </c>
      <c r="K166" s="67" t="e">
        <f>#REF!</f>
        <v>#REF!</v>
      </c>
      <c r="L166" s="67" t="e">
        <f>#REF!</f>
        <v>#REF!</v>
      </c>
      <c r="M166" s="67" t="e">
        <f>#REF!</f>
        <v>#REF!</v>
      </c>
      <c r="N166" s="67" t="e">
        <f>#REF!</f>
        <v>#REF!</v>
      </c>
      <c r="O166" s="67" t="e">
        <f>#REF!</f>
        <v>#REF!</v>
      </c>
      <c r="P166" s="67" t="e">
        <f>#REF!</f>
        <v>#REF!</v>
      </c>
      <c r="Q166" s="67" t="e">
        <f>#REF!</f>
        <v>#REF!</v>
      </c>
      <c r="S166" s="67" t="str">
        <f t="shared" ref="S166:S169" si="421">IFERROR(D166/D165*100-100,"-")</f>
        <v>-</v>
      </c>
      <c r="T166" s="67" t="str">
        <f t="shared" ref="T166:T169" si="422">IFERROR(E166/E165*100-100,"-")</f>
        <v>-</v>
      </c>
      <c r="U166" s="67" t="str">
        <f t="shared" ref="U166:U169" si="423">IFERROR(F166/F165*100-100,"-")</f>
        <v>-</v>
      </c>
      <c r="V166" s="67" t="str">
        <f t="shared" ref="V166:V169" si="424">IFERROR(G166/G165*100-100,"-")</f>
        <v>-</v>
      </c>
      <c r="W166" s="67" t="str">
        <f t="shared" ref="W166:W169" si="425">IFERROR(H166/H165*100-100,"-")</f>
        <v>-</v>
      </c>
      <c r="X166" s="67" t="str">
        <f t="shared" ref="X166:X169" si="426">IFERROR(I166/I165*100-100,"-")</f>
        <v>-</v>
      </c>
      <c r="Y166" s="67" t="str">
        <f t="shared" ref="Y166:Y169" si="427">IFERROR(J166/J165*100-100,"-")</f>
        <v>-</v>
      </c>
      <c r="Z166" s="67" t="str">
        <f t="shared" ref="Z166:Z169" si="428">IFERROR(K166/K165*100-100,"-")</f>
        <v>-</v>
      </c>
      <c r="AA166" s="67" t="str">
        <f t="shared" ref="AA166:AA169" si="429">IFERROR(L166/L165*100-100,"-")</f>
        <v>-</v>
      </c>
      <c r="AB166" s="67" t="str">
        <f t="shared" ref="AB166:AB169" si="430">IFERROR(M166/M165*100-100,"-")</f>
        <v>-</v>
      </c>
      <c r="AC166" s="67" t="str">
        <f t="shared" ref="AC166:AC169" si="431">IFERROR(N166/N165*100-100,"-")</f>
        <v>-</v>
      </c>
      <c r="AD166" s="67" t="str">
        <f t="shared" ref="AD166:AD169" si="432">IFERROR(O166/O165*100-100,"-")</f>
        <v>-</v>
      </c>
      <c r="AE166" s="67" t="str">
        <f t="shared" ref="AE166:AE169" si="433">IFERROR(P166/P165*100-100,"-")</f>
        <v>-</v>
      </c>
      <c r="AF166" s="67" t="str">
        <f t="shared" ref="AF166:AF169" si="434">IFERROR(Q166/Q165*100-100,"-")</f>
        <v>-</v>
      </c>
    </row>
    <row r="167" spans="1:34" x14ac:dyDescent="0.25">
      <c r="A167" t="s">
        <v>301</v>
      </c>
      <c r="B167" s="62" t="e">
        <f>#REF!</f>
        <v>#REF!</v>
      </c>
      <c r="C167" s="66" t="e">
        <f>#REF!</f>
        <v>#REF!</v>
      </c>
      <c r="D167" s="67" t="e">
        <f>#REF!</f>
        <v>#REF!</v>
      </c>
      <c r="E167" s="67" t="e">
        <f>#REF!</f>
        <v>#REF!</v>
      </c>
      <c r="F167" s="67" t="e">
        <f>#REF!</f>
        <v>#REF!</v>
      </c>
      <c r="G167" s="67" t="e">
        <f>#REF!</f>
        <v>#REF!</v>
      </c>
      <c r="H167" s="67" t="e">
        <f>#REF!</f>
        <v>#REF!</v>
      </c>
      <c r="I167" s="67" t="e">
        <f>#REF!</f>
        <v>#REF!</v>
      </c>
      <c r="J167" s="67" t="e">
        <f>#REF!</f>
        <v>#REF!</v>
      </c>
      <c r="K167" s="67" t="e">
        <f>#REF!</f>
        <v>#REF!</v>
      </c>
      <c r="L167" s="67" t="e">
        <f>#REF!</f>
        <v>#REF!</v>
      </c>
      <c r="M167" s="67" t="e">
        <f>#REF!</f>
        <v>#REF!</v>
      </c>
      <c r="N167" s="67" t="e">
        <f>#REF!</f>
        <v>#REF!</v>
      </c>
      <c r="O167" s="67" t="e">
        <f>#REF!</f>
        <v>#REF!</v>
      </c>
      <c r="P167" s="67" t="e">
        <f>#REF!</f>
        <v>#REF!</v>
      </c>
      <c r="Q167" s="67" t="e">
        <f>#REF!</f>
        <v>#REF!</v>
      </c>
      <c r="S167" s="67" t="str">
        <f t="shared" si="421"/>
        <v>-</v>
      </c>
      <c r="T167" s="67" t="str">
        <f t="shared" si="422"/>
        <v>-</v>
      </c>
      <c r="U167" s="67" t="str">
        <f t="shared" si="423"/>
        <v>-</v>
      </c>
      <c r="V167" s="67" t="str">
        <f t="shared" si="424"/>
        <v>-</v>
      </c>
      <c r="W167" s="67" t="str">
        <f t="shared" si="425"/>
        <v>-</v>
      </c>
      <c r="X167" s="67" t="str">
        <f t="shared" si="426"/>
        <v>-</v>
      </c>
      <c r="Y167" s="67" t="str">
        <f t="shared" si="427"/>
        <v>-</v>
      </c>
      <c r="Z167" s="67" t="str">
        <f t="shared" si="428"/>
        <v>-</v>
      </c>
      <c r="AA167" s="67" t="str">
        <f t="shared" si="429"/>
        <v>-</v>
      </c>
      <c r="AB167" s="67" t="str">
        <f t="shared" si="430"/>
        <v>-</v>
      </c>
      <c r="AC167" s="67" t="str">
        <f t="shared" si="431"/>
        <v>-</v>
      </c>
      <c r="AD167" s="67" t="str">
        <f t="shared" si="432"/>
        <v>-</v>
      </c>
      <c r="AE167" s="67" t="str">
        <f t="shared" si="433"/>
        <v>-</v>
      </c>
      <c r="AF167" s="67" t="str">
        <f t="shared" si="434"/>
        <v>-</v>
      </c>
    </row>
    <row r="168" spans="1:34" x14ac:dyDescent="0.25">
      <c r="A168" t="s">
        <v>301</v>
      </c>
      <c r="B168" s="62" t="e">
        <f>#REF!</f>
        <v>#REF!</v>
      </c>
      <c r="C168" s="66" t="e">
        <f>#REF!</f>
        <v>#REF!</v>
      </c>
      <c r="D168" s="67" t="e">
        <f>#REF!</f>
        <v>#REF!</v>
      </c>
      <c r="E168" s="67" t="e">
        <f>#REF!</f>
        <v>#REF!</v>
      </c>
      <c r="F168" s="67" t="e">
        <f>#REF!</f>
        <v>#REF!</v>
      </c>
      <c r="G168" s="67" t="e">
        <f>#REF!</f>
        <v>#REF!</v>
      </c>
      <c r="H168" s="67" t="e">
        <f>#REF!</f>
        <v>#REF!</v>
      </c>
      <c r="I168" s="67" t="e">
        <f>#REF!</f>
        <v>#REF!</v>
      </c>
      <c r="J168" s="67" t="e">
        <f>#REF!</f>
        <v>#REF!</v>
      </c>
      <c r="K168" s="67" t="e">
        <f>#REF!</f>
        <v>#REF!</v>
      </c>
      <c r="L168" s="67" t="e">
        <f>#REF!</f>
        <v>#REF!</v>
      </c>
      <c r="M168" s="67" t="e">
        <f>#REF!</f>
        <v>#REF!</v>
      </c>
      <c r="N168" s="67" t="e">
        <f>#REF!</f>
        <v>#REF!</v>
      </c>
      <c r="O168" s="67" t="e">
        <f>#REF!</f>
        <v>#REF!</v>
      </c>
      <c r="P168" s="67" t="e">
        <f>#REF!</f>
        <v>#REF!</v>
      </c>
      <c r="Q168" s="67" t="e">
        <f>#REF!</f>
        <v>#REF!</v>
      </c>
      <c r="S168" s="67" t="str">
        <f t="shared" si="421"/>
        <v>-</v>
      </c>
      <c r="T168" s="67" t="str">
        <f t="shared" si="422"/>
        <v>-</v>
      </c>
      <c r="U168" s="67" t="str">
        <f t="shared" si="423"/>
        <v>-</v>
      </c>
      <c r="V168" s="67" t="str">
        <f t="shared" si="424"/>
        <v>-</v>
      </c>
      <c r="W168" s="67" t="str">
        <f t="shared" si="425"/>
        <v>-</v>
      </c>
      <c r="X168" s="67" t="str">
        <f t="shared" si="426"/>
        <v>-</v>
      </c>
      <c r="Y168" s="67" t="str">
        <f t="shared" si="427"/>
        <v>-</v>
      </c>
      <c r="Z168" s="67" t="str">
        <f t="shared" si="428"/>
        <v>-</v>
      </c>
      <c r="AA168" s="67" t="str">
        <f t="shared" si="429"/>
        <v>-</v>
      </c>
      <c r="AB168" s="67" t="str">
        <f t="shared" si="430"/>
        <v>-</v>
      </c>
      <c r="AC168" s="67" t="str">
        <f t="shared" si="431"/>
        <v>-</v>
      </c>
      <c r="AD168" s="67" t="str">
        <f t="shared" si="432"/>
        <v>-</v>
      </c>
      <c r="AE168" s="67" t="str">
        <f t="shared" si="433"/>
        <v>-</v>
      </c>
      <c r="AF168" s="67" t="str">
        <f t="shared" si="434"/>
        <v>-</v>
      </c>
    </row>
    <row r="169" spans="1:34" x14ac:dyDescent="0.25">
      <c r="A169" t="s">
        <v>301</v>
      </c>
      <c r="B169" s="62" t="e">
        <f>#REF!</f>
        <v>#REF!</v>
      </c>
      <c r="C169" s="66" t="e">
        <f>#REF!</f>
        <v>#REF!</v>
      </c>
      <c r="D169" s="67" t="e">
        <f>#REF!</f>
        <v>#REF!</v>
      </c>
      <c r="E169" s="67" t="e">
        <f>#REF!</f>
        <v>#REF!</v>
      </c>
      <c r="F169" s="67" t="e">
        <f>#REF!</f>
        <v>#REF!</v>
      </c>
      <c r="G169" s="67" t="e">
        <f>#REF!</f>
        <v>#REF!</v>
      </c>
      <c r="H169" s="67" t="e">
        <f>#REF!</f>
        <v>#REF!</v>
      </c>
      <c r="I169" s="67" t="e">
        <f>#REF!</f>
        <v>#REF!</v>
      </c>
      <c r="J169" s="67" t="e">
        <f>#REF!</f>
        <v>#REF!</v>
      </c>
      <c r="K169" s="67" t="e">
        <f>#REF!</f>
        <v>#REF!</v>
      </c>
      <c r="L169" s="67" t="e">
        <f>#REF!</f>
        <v>#REF!</v>
      </c>
      <c r="M169" s="67" t="e">
        <f>#REF!</f>
        <v>#REF!</v>
      </c>
      <c r="N169" s="67" t="e">
        <f>#REF!</f>
        <v>#REF!</v>
      </c>
      <c r="O169" s="67" t="e">
        <f>#REF!</f>
        <v>#REF!</v>
      </c>
      <c r="P169" s="67" t="e">
        <f>#REF!</f>
        <v>#REF!</v>
      </c>
      <c r="Q169" s="67" t="e">
        <f>#REF!</f>
        <v>#REF!</v>
      </c>
      <c r="S169" s="67" t="str">
        <f t="shared" si="421"/>
        <v>-</v>
      </c>
      <c r="T169" s="67" t="str">
        <f t="shared" si="422"/>
        <v>-</v>
      </c>
      <c r="U169" s="67" t="str">
        <f t="shared" si="423"/>
        <v>-</v>
      </c>
      <c r="V169" s="67" t="str">
        <f t="shared" si="424"/>
        <v>-</v>
      </c>
      <c r="W169" s="67" t="str">
        <f t="shared" si="425"/>
        <v>-</v>
      </c>
      <c r="X169" s="67" t="str">
        <f t="shared" si="426"/>
        <v>-</v>
      </c>
      <c r="Y169" s="67" t="str">
        <f t="shared" si="427"/>
        <v>-</v>
      </c>
      <c r="Z169" s="67" t="str">
        <f t="shared" si="428"/>
        <v>-</v>
      </c>
      <c r="AA169" s="67" t="str">
        <f t="shared" si="429"/>
        <v>-</v>
      </c>
      <c r="AB169" s="67" t="str">
        <f t="shared" si="430"/>
        <v>-</v>
      </c>
      <c r="AC169" s="67" t="str">
        <f t="shared" si="431"/>
        <v>-</v>
      </c>
      <c r="AD169" s="67" t="str">
        <f t="shared" si="432"/>
        <v>-</v>
      </c>
      <c r="AE169" s="67" t="str">
        <f t="shared" si="433"/>
        <v>-</v>
      </c>
      <c r="AF169" s="67" t="str">
        <f t="shared" si="434"/>
        <v>-</v>
      </c>
      <c r="AH169" s="60" t="e">
        <f>D169-D168</f>
        <v>#REF!</v>
      </c>
    </row>
    <row r="170" spans="1:34" s="71" customFormat="1" x14ac:dyDescent="0.25">
      <c r="A170" s="71" t="s">
        <v>301</v>
      </c>
      <c r="B170" s="72" t="e">
        <f>#REF!</f>
        <v>#REF!</v>
      </c>
      <c r="C170" s="73" t="e">
        <f>#REF!</f>
        <v>#REF!</v>
      </c>
      <c r="D170" s="74" t="e">
        <f>#REF!</f>
        <v>#REF!</v>
      </c>
      <c r="E170" s="74" t="e">
        <f>#REF!</f>
        <v>#REF!</v>
      </c>
      <c r="F170" s="74" t="e">
        <f>#REF!</f>
        <v>#REF!</v>
      </c>
      <c r="G170" s="74" t="e">
        <f>#REF!</f>
        <v>#REF!</v>
      </c>
      <c r="H170" s="74" t="e">
        <f>#REF!</f>
        <v>#REF!</v>
      </c>
      <c r="I170" s="74" t="e">
        <f>#REF!</f>
        <v>#REF!</v>
      </c>
      <c r="J170" s="74" t="e">
        <f>#REF!</f>
        <v>#REF!</v>
      </c>
      <c r="K170" s="74" t="e">
        <f>#REF!</f>
        <v>#REF!</v>
      </c>
      <c r="L170" s="74" t="e">
        <f>#REF!</f>
        <v>#REF!</v>
      </c>
      <c r="M170" s="74" t="e">
        <f>#REF!</f>
        <v>#REF!</v>
      </c>
      <c r="N170" s="74" t="e">
        <f>#REF!</f>
        <v>#REF!</v>
      </c>
      <c r="O170" s="74" t="e">
        <f>#REF!</f>
        <v>#REF!</v>
      </c>
      <c r="P170" s="74" t="e">
        <f>#REF!</f>
        <v>#REF!</v>
      </c>
      <c r="Q170" s="74" t="e">
        <f>#REF!</f>
        <v>#REF!</v>
      </c>
    </row>
    <row r="171" spans="1:34" s="71" customFormat="1" x14ac:dyDescent="0.25">
      <c r="A171" s="71" t="s">
        <v>301</v>
      </c>
      <c r="B171" s="72" t="e">
        <f>#REF!</f>
        <v>#REF!</v>
      </c>
      <c r="C171" s="73" t="e">
        <f>#REF!</f>
        <v>#REF!</v>
      </c>
      <c r="D171" s="74" t="e">
        <f>#REF!</f>
        <v>#REF!</v>
      </c>
      <c r="E171" s="74" t="e">
        <f>#REF!</f>
        <v>#REF!</v>
      </c>
      <c r="F171" s="74" t="e">
        <f>#REF!</f>
        <v>#REF!</v>
      </c>
      <c r="G171" s="74" t="e">
        <f>#REF!</f>
        <v>#REF!</v>
      </c>
      <c r="H171" s="74" t="e">
        <f>#REF!</f>
        <v>#REF!</v>
      </c>
      <c r="I171" s="74" t="e">
        <f>#REF!</f>
        <v>#REF!</v>
      </c>
      <c r="J171" s="74" t="e">
        <f>#REF!</f>
        <v>#REF!</v>
      </c>
      <c r="K171" s="74" t="e">
        <f>#REF!</f>
        <v>#REF!</v>
      </c>
      <c r="L171" s="74" t="e">
        <f>#REF!</f>
        <v>#REF!</v>
      </c>
      <c r="M171" s="74" t="e">
        <f>#REF!</f>
        <v>#REF!</v>
      </c>
      <c r="N171" s="74" t="e">
        <f>#REF!</f>
        <v>#REF!</v>
      </c>
      <c r="O171" s="74" t="e">
        <f>#REF!</f>
        <v>#REF!</v>
      </c>
      <c r="P171" s="74" t="e">
        <f>#REF!</f>
        <v>#REF!</v>
      </c>
      <c r="Q171" s="74" t="e">
        <f>#REF!</f>
        <v>#REF!</v>
      </c>
      <c r="S171" s="74" t="str">
        <f t="shared" ref="S171:S174" si="435">IFERROR(D171/D170*100-100,"-")</f>
        <v>-</v>
      </c>
      <c r="T171" s="74" t="str">
        <f t="shared" ref="T171:T174" si="436">IFERROR(E171/E170*100-100,"-")</f>
        <v>-</v>
      </c>
      <c r="U171" s="74" t="str">
        <f t="shared" ref="U171:U174" si="437">IFERROR(F171/F170*100-100,"-")</f>
        <v>-</v>
      </c>
      <c r="V171" s="74" t="str">
        <f t="shared" ref="V171:V174" si="438">IFERROR(G171/G170*100-100,"-")</f>
        <v>-</v>
      </c>
      <c r="W171" s="74" t="str">
        <f t="shared" ref="W171:W174" si="439">IFERROR(H171/H170*100-100,"-")</f>
        <v>-</v>
      </c>
      <c r="X171" s="74" t="str">
        <f t="shared" ref="X171:X174" si="440">IFERROR(I171/I170*100-100,"-")</f>
        <v>-</v>
      </c>
      <c r="Y171" s="74" t="str">
        <f t="shared" ref="Y171:Y174" si="441">IFERROR(J171/J170*100-100,"-")</f>
        <v>-</v>
      </c>
      <c r="Z171" s="74" t="str">
        <f t="shared" ref="Z171:Z174" si="442">IFERROR(K171/K170*100-100,"-")</f>
        <v>-</v>
      </c>
      <c r="AA171" s="74" t="str">
        <f t="shared" ref="AA171:AA174" si="443">IFERROR(L171/L170*100-100,"-")</f>
        <v>-</v>
      </c>
      <c r="AB171" s="74" t="str">
        <f t="shared" ref="AB171:AB174" si="444">IFERROR(M171/M170*100-100,"-")</f>
        <v>-</v>
      </c>
      <c r="AC171" s="74" t="str">
        <f t="shared" ref="AC171:AC174" si="445">IFERROR(N171/N170*100-100,"-")</f>
        <v>-</v>
      </c>
      <c r="AD171" s="74" t="str">
        <f t="shared" ref="AD171:AD174" si="446">IFERROR(O171/O170*100-100,"-")</f>
        <v>-</v>
      </c>
      <c r="AE171" s="74" t="str">
        <f t="shared" ref="AE171:AE174" si="447">IFERROR(P171/P170*100-100,"-")</f>
        <v>-</v>
      </c>
      <c r="AF171" s="74" t="str">
        <f t="shared" ref="AF171:AF174" si="448">IFERROR(Q171/Q170*100-100,"-")</f>
        <v>-</v>
      </c>
    </row>
    <row r="172" spans="1:34" s="71" customFormat="1" x14ac:dyDescent="0.25">
      <c r="A172" s="71" t="s">
        <v>301</v>
      </c>
      <c r="B172" s="72" t="e">
        <f>#REF!</f>
        <v>#REF!</v>
      </c>
      <c r="C172" s="73" t="e">
        <f>#REF!</f>
        <v>#REF!</v>
      </c>
      <c r="D172" s="74" t="e">
        <f>#REF!</f>
        <v>#REF!</v>
      </c>
      <c r="E172" s="74" t="e">
        <f>#REF!</f>
        <v>#REF!</v>
      </c>
      <c r="F172" s="74" t="e">
        <f>#REF!</f>
        <v>#REF!</v>
      </c>
      <c r="G172" s="74" t="e">
        <f>#REF!</f>
        <v>#REF!</v>
      </c>
      <c r="H172" s="74" t="e">
        <f>#REF!</f>
        <v>#REF!</v>
      </c>
      <c r="I172" s="74" t="e">
        <f>#REF!</f>
        <v>#REF!</v>
      </c>
      <c r="J172" s="74" t="e">
        <f>#REF!</f>
        <v>#REF!</v>
      </c>
      <c r="K172" s="74" t="e">
        <f>#REF!</f>
        <v>#REF!</v>
      </c>
      <c r="L172" s="74" t="e">
        <f>#REF!</f>
        <v>#REF!</v>
      </c>
      <c r="M172" s="74" t="e">
        <f>#REF!</f>
        <v>#REF!</v>
      </c>
      <c r="N172" s="74" t="e">
        <f>#REF!</f>
        <v>#REF!</v>
      </c>
      <c r="O172" s="74" t="e">
        <f>#REF!</f>
        <v>#REF!</v>
      </c>
      <c r="P172" s="74" t="e">
        <f>#REF!</f>
        <v>#REF!</v>
      </c>
      <c r="Q172" s="74" t="e">
        <f>#REF!</f>
        <v>#REF!</v>
      </c>
      <c r="S172" s="74" t="str">
        <f t="shared" si="435"/>
        <v>-</v>
      </c>
      <c r="T172" s="74" t="str">
        <f t="shared" si="436"/>
        <v>-</v>
      </c>
      <c r="U172" s="74" t="str">
        <f t="shared" si="437"/>
        <v>-</v>
      </c>
      <c r="V172" s="74" t="str">
        <f t="shared" si="438"/>
        <v>-</v>
      </c>
      <c r="W172" s="74" t="str">
        <f t="shared" si="439"/>
        <v>-</v>
      </c>
      <c r="X172" s="74" t="str">
        <f t="shared" si="440"/>
        <v>-</v>
      </c>
      <c r="Y172" s="74" t="str">
        <f t="shared" si="441"/>
        <v>-</v>
      </c>
      <c r="Z172" s="74" t="str">
        <f t="shared" si="442"/>
        <v>-</v>
      </c>
      <c r="AA172" s="74" t="str">
        <f t="shared" si="443"/>
        <v>-</v>
      </c>
      <c r="AB172" s="74" t="str">
        <f t="shared" si="444"/>
        <v>-</v>
      </c>
      <c r="AC172" s="74" t="str">
        <f t="shared" si="445"/>
        <v>-</v>
      </c>
      <c r="AD172" s="74" t="str">
        <f t="shared" si="446"/>
        <v>-</v>
      </c>
      <c r="AE172" s="74" t="str">
        <f t="shared" si="447"/>
        <v>-</v>
      </c>
      <c r="AF172" s="74" t="str">
        <f t="shared" si="448"/>
        <v>-</v>
      </c>
    </row>
    <row r="173" spans="1:34" s="71" customFormat="1" x14ac:dyDescent="0.25">
      <c r="A173" s="71" t="s">
        <v>301</v>
      </c>
      <c r="B173" s="72" t="e">
        <f>#REF!</f>
        <v>#REF!</v>
      </c>
      <c r="C173" s="73" t="e">
        <f>#REF!</f>
        <v>#REF!</v>
      </c>
      <c r="D173" s="74" t="e">
        <f>#REF!</f>
        <v>#REF!</v>
      </c>
      <c r="E173" s="74" t="e">
        <f>#REF!</f>
        <v>#REF!</v>
      </c>
      <c r="F173" s="74" t="e">
        <f>#REF!</f>
        <v>#REF!</v>
      </c>
      <c r="G173" s="74" t="e">
        <f>#REF!</f>
        <v>#REF!</v>
      </c>
      <c r="H173" s="74" t="e">
        <f>#REF!</f>
        <v>#REF!</v>
      </c>
      <c r="I173" s="74" t="e">
        <f>#REF!</f>
        <v>#REF!</v>
      </c>
      <c r="J173" s="74" t="e">
        <f>#REF!</f>
        <v>#REF!</v>
      </c>
      <c r="K173" s="74" t="e">
        <f>#REF!</f>
        <v>#REF!</v>
      </c>
      <c r="L173" s="74" t="e">
        <f>#REF!</f>
        <v>#REF!</v>
      </c>
      <c r="M173" s="74" t="e">
        <f>#REF!</f>
        <v>#REF!</v>
      </c>
      <c r="N173" s="74" t="e">
        <f>#REF!</f>
        <v>#REF!</v>
      </c>
      <c r="O173" s="74" t="e">
        <f>#REF!</f>
        <v>#REF!</v>
      </c>
      <c r="P173" s="74" t="e">
        <f>#REF!</f>
        <v>#REF!</v>
      </c>
      <c r="Q173" s="74" t="e">
        <f>#REF!</f>
        <v>#REF!</v>
      </c>
      <c r="S173" s="74" t="str">
        <f t="shared" si="435"/>
        <v>-</v>
      </c>
      <c r="T173" s="74" t="str">
        <f t="shared" si="436"/>
        <v>-</v>
      </c>
      <c r="U173" s="74" t="str">
        <f t="shared" si="437"/>
        <v>-</v>
      </c>
      <c r="V173" s="74" t="str">
        <f t="shared" si="438"/>
        <v>-</v>
      </c>
      <c r="W173" s="74" t="str">
        <f t="shared" si="439"/>
        <v>-</v>
      </c>
      <c r="X173" s="74" t="str">
        <f t="shared" si="440"/>
        <v>-</v>
      </c>
      <c r="Y173" s="74" t="str">
        <f t="shared" si="441"/>
        <v>-</v>
      </c>
      <c r="Z173" s="74" t="str">
        <f t="shared" si="442"/>
        <v>-</v>
      </c>
      <c r="AA173" s="74" t="str">
        <f t="shared" si="443"/>
        <v>-</v>
      </c>
      <c r="AB173" s="74" t="str">
        <f t="shared" si="444"/>
        <v>-</v>
      </c>
      <c r="AC173" s="74" t="str">
        <f t="shared" si="445"/>
        <v>-</v>
      </c>
      <c r="AD173" s="74" t="str">
        <f t="shared" si="446"/>
        <v>-</v>
      </c>
      <c r="AE173" s="74" t="str">
        <f t="shared" si="447"/>
        <v>-</v>
      </c>
      <c r="AF173" s="74" t="str">
        <f t="shared" si="448"/>
        <v>-</v>
      </c>
    </row>
    <row r="174" spans="1:34" s="71" customFormat="1" x14ac:dyDescent="0.25">
      <c r="A174" s="71" t="s">
        <v>301</v>
      </c>
      <c r="B174" s="72" t="e">
        <f>#REF!</f>
        <v>#REF!</v>
      </c>
      <c r="C174" s="73" t="e">
        <f>#REF!</f>
        <v>#REF!</v>
      </c>
      <c r="D174" s="74" t="e">
        <f>#REF!</f>
        <v>#REF!</v>
      </c>
      <c r="E174" s="74" t="e">
        <f>#REF!</f>
        <v>#REF!</v>
      </c>
      <c r="F174" s="74" t="e">
        <f>#REF!</f>
        <v>#REF!</v>
      </c>
      <c r="G174" s="74" t="e">
        <f>#REF!</f>
        <v>#REF!</v>
      </c>
      <c r="H174" s="74" t="e">
        <f>#REF!</f>
        <v>#REF!</v>
      </c>
      <c r="I174" s="74" t="e">
        <f>#REF!</f>
        <v>#REF!</v>
      </c>
      <c r="J174" s="74" t="e">
        <f>#REF!</f>
        <v>#REF!</v>
      </c>
      <c r="K174" s="74" t="e">
        <f>#REF!</f>
        <v>#REF!</v>
      </c>
      <c r="L174" s="74" t="e">
        <f>#REF!</f>
        <v>#REF!</v>
      </c>
      <c r="M174" s="74" t="e">
        <f>#REF!</f>
        <v>#REF!</v>
      </c>
      <c r="N174" s="74" t="e">
        <f>#REF!</f>
        <v>#REF!</v>
      </c>
      <c r="O174" s="74" t="e">
        <f>#REF!</f>
        <v>#REF!</v>
      </c>
      <c r="P174" s="74" t="e">
        <f>#REF!</f>
        <v>#REF!</v>
      </c>
      <c r="Q174" s="74" t="e">
        <f>#REF!</f>
        <v>#REF!</v>
      </c>
      <c r="S174" s="74" t="str">
        <f t="shared" si="435"/>
        <v>-</v>
      </c>
      <c r="T174" s="74" t="str">
        <f t="shared" si="436"/>
        <v>-</v>
      </c>
      <c r="U174" s="74" t="str">
        <f t="shared" si="437"/>
        <v>-</v>
      </c>
      <c r="V174" s="74" t="str">
        <f t="shared" si="438"/>
        <v>-</v>
      </c>
      <c r="W174" s="74" t="str">
        <f t="shared" si="439"/>
        <v>-</v>
      </c>
      <c r="X174" s="74" t="str">
        <f t="shared" si="440"/>
        <v>-</v>
      </c>
      <c r="Y174" s="74" t="str">
        <f t="shared" si="441"/>
        <v>-</v>
      </c>
      <c r="Z174" s="74" t="str">
        <f t="shared" si="442"/>
        <v>-</v>
      </c>
      <c r="AA174" s="74" t="str">
        <f t="shared" si="443"/>
        <v>-</v>
      </c>
      <c r="AB174" s="74" t="str">
        <f t="shared" si="444"/>
        <v>-</v>
      </c>
      <c r="AC174" s="74" t="str">
        <f t="shared" si="445"/>
        <v>-</v>
      </c>
      <c r="AD174" s="74" t="str">
        <f t="shared" si="446"/>
        <v>-</v>
      </c>
      <c r="AE174" s="74" t="str">
        <f t="shared" si="447"/>
        <v>-</v>
      </c>
      <c r="AF174" s="74" t="str">
        <f t="shared" si="448"/>
        <v>-</v>
      </c>
      <c r="AH174" s="60" t="e">
        <f>D174-D173</f>
        <v>#REF!</v>
      </c>
    </row>
    <row r="175" spans="1:34" x14ac:dyDescent="0.25">
      <c r="A175" t="s">
        <v>301</v>
      </c>
      <c r="B175" s="62" t="e">
        <f>#REF!</f>
        <v>#REF!</v>
      </c>
      <c r="C175" s="66" t="e">
        <f>#REF!</f>
        <v>#REF!</v>
      </c>
      <c r="D175" s="67" t="e">
        <f>#REF!</f>
        <v>#REF!</v>
      </c>
      <c r="E175" s="67" t="e">
        <f>#REF!</f>
        <v>#REF!</v>
      </c>
      <c r="F175" s="67" t="e">
        <f>#REF!</f>
        <v>#REF!</v>
      </c>
      <c r="G175" s="67" t="e">
        <f>#REF!</f>
        <v>#REF!</v>
      </c>
      <c r="H175" s="67" t="e">
        <f>#REF!</f>
        <v>#REF!</v>
      </c>
      <c r="I175" s="67" t="e">
        <f>#REF!</f>
        <v>#REF!</v>
      </c>
      <c r="J175" s="67" t="e">
        <f>#REF!</f>
        <v>#REF!</v>
      </c>
      <c r="K175" s="67" t="e">
        <f>#REF!</f>
        <v>#REF!</v>
      </c>
      <c r="L175" s="67" t="e">
        <f>#REF!</f>
        <v>#REF!</v>
      </c>
      <c r="M175" s="67" t="e">
        <f>#REF!</f>
        <v>#REF!</v>
      </c>
      <c r="N175" s="67" t="e">
        <f>#REF!</f>
        <v>#REF!</v>
      </c>
      <c r="O175" s="67" t="e">
        <f>#REF!</f>
        <v>#REF!</v>
      </c>
      <c r="P175" s="67" t="e">
        <f>#REF!</f>
        <v>#REF!</v>
      </c>
      <c r="Q175" s="67" t="e">
        <f>#REF!</f>
        <v>#REF!</v>
      </c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</row>
    <row r="176" spans="1:34" x14ac:dyDescent="0.25">
      <c r="A176" t="s">
        <v>301</v>
      </c>
      <c r="B176" s="62" t="e">
        <f>#REF!</f>
        <v>#REF!</v>
      </c>
      <c r="C176" s="66" t="e">
        <f>#REF!</f>
        <v>#REF!</v>
      </c>
      <c r="D176" s="67" t="e">
        <f>#REF!</f>
        <v>#REF!</v>
      </c>
      <c r="E176" s="67" t="e">
        <f>#REF!</f>
        <v>#REF!</v>
      </c>
      <c r="F176" s="67" t="e">
        <f>#REF!</f>
        <v>#REF!</v>
      </c>
      <c r="G176" s="67" t="e">
        <f>#REF!</f>
        <v>#REF!</v>
      </c>
      <c r="H176" s="67" t="e">
        <f>#REF!</f>
        <v>#REF!</v>
      </c>
      <c r="I176" s="67" t="e">
        <f>#REF!</f>
        <v>#REF!</v>
      </c>
      <c r="J176" s="67" t="e">
        <f>#REF!</f>
        <v>#REF!</v>
      </c>
      <c r="K176" s="67" t="e">
        <f>#REF!</f>
        <v>#REF!</v>
      </c>
      <c r="L176" s="67" t="e">
        <f>#REF!</f>
        <v>#REF!</v>
      </c>
      <c r="M176" s="67" t="e">
        <f>#REF!</f>
        <v>#REF!</v>
      </c>
      <c r="N176" s="67" t="e">
        <f>#REF!</f>
        <v>#REF!</v>
      </c>
      <c r="O176" s="67" t="e">
        <f>#REF!</f>
        <v>#REF!</v>
      </c>
      <c r="P176" s="67" t="e">
        <f>#REF!</f>
        <v>#REF!</v>
      </c>
      <c r="Q176" s="67" t="e">
        <f>#REF!</f>
        <v>#REF!</v>
      </c>
      <c r="S176" s="67" t="str">
        <f t="shared" ref="S176:S179" si="449">IFERROR(D176/D175*100-100,"-")</f>
        <v>-</v>
      </c>
      <c r="T176" s="67" t="str">
        <f t="shared" ref="T176:T179" si="450">IFERROR(E176/E175*100-100,"-")</f>
        <v>-</v>
      </c>
      <c r="U176" s="67" t="str">
        <f t="shared" ref="U176:U179" si="451">IFERROR(F176/F175*100-100,"-")</f>
        <v>-</v>
      </c>
      <c r="V176" s="67" t="str">
        <f t="shared" ref="V176:V179" si="452">IFERROR(G176/G175*100-100,"-")</f>
        <v>-</v>
      </c>
      <c r="W176" s="67" t="str">
        <f t="shared" ref="W176:W179" si="453">IFERROR(H176/H175*100-100,"-")</f>
        <v>-</v>
      </c>
      <c r="X176" s="67" t="str">
        <f t="shared" ref="X176:X179" si="454">IFERROR(I176/I175*100-100,"-")</f>
        <v>-</v>
      </c>
      <c r="Y176" s="67" t="str">
        <f t="shared" ref="Y176:Y179" si="455">IFERROR(J176/J175*100-100,"-")</f>
        <v>-</v>
      </c>
      <c r="Z176" s="67" t="str">
        <f t="shared" ref="Z176:Z179" si="456">IFERROR(K176/K175*100-100,"-")</f>
        <v>-</v>
      </c>
      <c r="AA176" s="67" t="str">
        <f t="shared" ref="AA176:AA179" si="457">IFERROR(L176/L175*100-100,"-")</f>
        <v>-</v>
      </c>
      <c r="AB176" s="67" t="str">
        <f t="shared" ref="AB176:AB179" si="458">IFERROR(M176/M175*100-100,"-")</f>
        <v>-</v>
      </c>
      <c r="AC176" s="67" t="str">
        <f t="shared" ref="AC176:AC179" si="459">IFERROR(N176/N175*100-100,"-")</f>
        <v>-</v>
      </c>
      <c r="AD176" s="67" t="str">
        <f t="shared" ref="AD176:AD179" si="460">IFERROR(O176/O175*100-100,"-")</f>
        <v>-</v>
      </c>
      <c r="AE176" s="67" t="str">
        <f t="shared" ref="AE176:AE179" si="461">IFERROR(P176/P175*100-100,"-")</f>
        <v>-</v>
      </c>
      <c r="AF176" s="67" t="str">
        <f t="shared" ref="AF176:AF179" si="462">IFERROR(Q176/Q175*100-100,"-")</f>
        <v>-</v>
      </c>
    </row>
    <row r="177" spans="1:34" x14ac:dyDescent="0.25">
      <c r="A177" t="s">
        <v>301</v>
      </c>
      <c r="B177" s="62" t="e">
        <f>#REF!</f>
        <v>#REF!</v>
      </c>
      <c r="C177" s="66" t="e">
        <f>#REF!</f>
        <v>#REF!</v>
      </c>
      <c r="D177" s="67" t="e">
        <f>#REF!</f>
        <v>#REF!</v>
      </c>
      <c r="E177" s="67" t="e">
        <f>#REF!</f>
        <v>#REF!</v>
      </c>
      <c r="F177" s="67" t="e">
        <f>#REF!</f>
        <v>#REF!</v>
      </c>
      <c r="G177" s="67" t="e">
        <f>#REF!</f>
        <v>#REF!</v>
      </c>
      <c r="H177" s="67" t="e">
        <f>#REF!</f>
        <v>#REF!</v>
      </c>
      <c r="I177" s="67" t="e">
        <f>#REF!</f>
        <v>#REF!</v>
      </c>
      <c r="J177" s="67" t="e">
        <f>#REF!</f>
        <v>#REF!</v>
      </c>
      <c r="K177" s="67" t="e">
        <f>#REF!</f>
        <v>#REF!</v>
      </c>
      <c r="L177" s="67" t="e">
        <f>#REF!</f>
        <v>#REF!</v>
      </c>
      <c r="M177" s="67" t="e">
        <f>#REF!</f>
        <v>#REF!</v>
      </c>
      <c r="N177" s="67" t="e">
        <f>#REF!</f>
        <v>#REF!</v>
      </c>
      <c r="O177" s="67" t="e">
        <f>#REF!</f>
        <v>#REF!</v>
      </c>
      <c r="P177" s="67" t="e">
        <f>#REF!</f>
        <v>#REF!</v>
      </c>
      <c r="Q177" s="67" t="e">
        <f>#REF!</f>
        <v>#REF!</v>
      </c>
      <c r="S177" s="67" t="str">
        <f t="shared" si="449"/>
        <v>-</v>
      </c>
      <c r="T177" s="67" t="str">
        <f t="shared" si="450"/>
        <v>-</v>
      </c>
      <c r="U177" s="67" t="str">
        <f t="shared" si="451"/>
        <v>-</v>
      </c>
      <c r="V177" s="67" t="str">
        <f t="shared" si="452"/>
        <v>-</v>
      </c>
      <c r="W177" s="67" t="str">
        <f t="shared" si="453"/>
        <v>-</v>
      </c>
      <c r="X177" s="67" t="str">
        <f t="shared" si="454"/>
        <v>-</v>
      </c>
      <c r="Y177" s="67" t="str">
        <f t="shared" si="455"/>
        <v>-</v>
      </c>
      <c r="Z177" s="67" t="str">
        <f t="shared" si="456"/>
        <v>-</v>
      </c>
      <c r="AA177" s="67" t="str">
        <f t="shared" si="457"/>
        <v>-</v>
      </c>
      <c r="AB177" s="67" t="str">
        <f t="shared" si="458"/>
        <v>-</v>
      </c>
      <c r="AC177" s="67" t="str">
        <f t="shared" si="459"/>
        <v>-</v>
      </c>
      <c r="AD177" s="67" t="str">
        <f t="shared" si="460"/>
        <v>-</v>
      </c>
      <c r="AE177" s="67" t="str">
        <f t="shared" si="461"/>
        <v>-</v>
      </c>
      <c r="AF177" s="67" t="str">
        <f t="shared" si="462"/>
        <v>-</v>
      </c>
    </row>
    <row r="178" spans="1:34" x14ac:dyDescent="0.25">
      <c r="A178" t="s">
        <v>301</v>
      </c>
      <c r="B178" s="62" t="e">
        <f>#REF!</f>
        <v>#REF!</v>
      </c>
      <c r="C178" s="66" t="e">
        <f>#REF!</f>
        <v>#REF!</v>
      </c>
      <c r="D178" s="67" t="e">
        <f>#REF!</f>
        <v>#REF!</v>
      </c>
      <c r="E178" s="67" t="e">
        <f>#REF!</f>
        <v>#REF!</v>
      </c>
      <c r="F178" s="67" t="e">
        <f>#REF!</f>
        <v>#REF!</v>
      </c>
      <c r="G178" s="67" t="e">
        <f>#REF!</f>
        <v>#REF!</v>
      </c>
      <c r="H178" s="67" t="e">
        <f>#REF!</f>
        <v>#REF!</v>
      </c>
      <c r="I178" s="67" t="e">
        <f>#REF!</f>
        <v>#REF!</v>
      </c>
      <c r="J178" s="67" t="e">
        <f>#REF!</f>
        <v>#REF!</v>
      </c>
      <c r="K178" s="67" t="e">
        <f>#REF!</f>
        <v>#REF!</v>
      </c>
      <c r="L178" s="67" t="e">
        <f>#REF!</f>
        <v>#REF!</v>
      </c>
      <c r="M178" s="67" t="e">
        <f>#REF!</f>
        <v>#REF!</v>
      </c>
      <c r="N178" s="67" t="e">
        <f>#REF!</f>
        <v>#REF!</v>
      </c>
      <c r="O178" s="67" t="e">
        <f>#REF!</f>
        <v>#REF!</v>
      </c>
      <c r="P178" s="67" t="e">
        <f>#REF!</f>
        <v>#REF!</v>
      </c>
      <c r="Q178" s="67" t="e">
        <f>#REF!</f>
        <v>#REF!</v>
      </c>
      <c r="S178" s="67" t="str">
        <f t="shared" si="449"/>
        <v>-</v>
      </c>
      <c r="T178" s="67" t="str">
        <f t="shared" si="450"/>
        <v>-</v>
      </c>
      <c r="U178" s="67" t="str">
        <f t="shared" si="451"/>
        <v>-</v>
      </c>
      <c r="V178" s="67" t="str">
        <f t="shared" si="452"/>
        <v>-</v>
      </c>
      <c r="W178" s="67" t="str">
        <f t="shared" si="453"/>
        <v>-</v>
      </c>
      <c r="X178" s="67" t="str">
        <f t="shared" si="454"/>
        <v>-</v>
      </c>
      <c r="Y178" s="67" t="str">
        <f t="shared" si="455"/>
        <v>-</v>
      </c>
      <c r="Z178" s="67" t="str">
        <f t="shared" si="456"/>
        <v>-</v>
      </c>
      <c r="AA178" s="67" t="str">
        <f t="shared" si="457"/>
        <v>-</v>
      </c>
      <c r="AB178" s="67" t="str">
        <f t="shared" si="458"/>
        <v>-</v>
      </c>
      <c r="AC178" s="67" t="str">
        <f t="shared" si="459"/>
        <v>-</v>
      </c>
      <c r="AD178" s="67" t="str">
        <f t="shared" si="460"/>
        <v>-</v>
      </c>
      <c r="AE178" s="67" t="str">
        <f t="shared" si="461"/>
        <v>-</v>
      </c>
      <c r="AF178" s="67" t="str">
        <f t="shared" si="462"/>
        <v>-</v>
      </c>
    </row>
    <row r="179" spans="1:34" x14ac:dyDescent="0.25">
      <c r="A179" t="s">
        <v>301</v>
      </c>
      <c r="B179" s="62" t="e">
        <f>#REF!</f>
        <v>#REF!</v>
      </c>
      <c r="C179" s="66" t="e">
        <f>#REF!</f>
        <v>#REF!</v>
      </c>
      <c r="D179" s="67" t="e">
        <f>#REF!</f>
        <v>#REF!</v>
      </c>
      <c r="E179" s="67" t="e">
        <f>#REF!</f>
        <v>#REF!</v>
      </c>
      <c r="F179" s="67" t="e">
        <f>#REF!</f>
        <v>#REF!</v>
      </c>
      <c r="G179" s="67" t="e">
        <f>#REF!</f>
        <v>#REF!</v>
      </c>
      <c r="H179" s="67" t="e">
        <f>#REF!</f>
        <v>#REF!</v>
      </c>
      <c r="I179" s="67" t="e">
        <f>#REF!</f>
        <v>#REF!</v>
      </c>
      <c r="J179" s="67" t="e">
        <f>#REF!</f>
        <v>#REF!</v>
      </c>
      <c r="K179" s="67" t="e">
        <f>#REF!</f>
        <v>#REF!</v>
      </c>
      <c r="L179" s="67" t="e">
        <f>#REF!</f>
        <v>#REF!</v>
      </c>
      <c r="M179" s="67" t="e">
        <f>#REF!</f>
        <v>#REF!</v>
      </c>
      <c r="N179" s="67" t="e">
        <f>#REF!</f>
        <v>#REF!</v>
      </c>
      <c r="O179" s="67" t="e">
        <f>#REF!</f>
        <v>#REF!</v>
      </c>
      <c r="P179" s="67" t="e">
        <f>#REF!</f>
        <v>#REF!</v>
      </c>
      <c r="Q179" s="67" t="e">
        <f>#REF!</f>
        <v>#REF!</v>
      </c>
      <c r="S179" s="67" t="str">
        <f t="shared" si="449"/>
        <v>-</v>
      </c>
      <c r="T179" s="67" t="str">
        <f t="shared" si="450"/>
        <v>-</v>
      </c>
      <c r="U179" s="67" t="str">
        <f t="shared" si="451"/>
        <v>-</v>
      </c>
      <c r="V179" s="67" t="str">
        <f t="shared" si="452"/>
        <v>-</v>
      </c>
      <c r="W179" s="67" t="str">
        <f t="shared" si="453"/>
        <v>-</v>
      </c>
      <c r="X179" s="67" t="str">
        <f t="shared" si="454"/>
        <v>-</v>
      </c>
      <c r="Y179" s="67" t="str">
        <f t="shared" si="455"/>
        <v>-</v>
      </c>
      <c r="Z179" s="67" t="str">
        <f t="shared" si="456"/>
        <v>-</v>
      </c>
      <c r="AA179" s="67" t="str">
        <f t="shared" si="457"/>
        <v>-</v>
      </c>
      <c r="AB179" s="67" t="str">
        <f t="shared" si="458"/>
        <v>-</v>
      </c>
      <c r="AC179" s="67" t="str">
        <f t="shared" si="459"/>
        <v>-</v>
      </c>
      <c r="AD179" s="67" t="str">
        <f t="shared" si="460"/>
        <v>-</v>
      </c>
      <c r="AE179" s="67" t="str">
        <f t="shared" si="461"/>
        <v>-</v>
      </c>
      <c r="AF179" s="67" t="str">
        <f t="shared" si="462"/>
        <v>-</v>
      </c>
      <c r="AH179" s="60" t="e">
        <f>D179-D178</f>
        <v>#REF!</v>
      </c>
    </row>
    <row r="180" spans="1:34" s="71" customFormat="1" x14ac:dyDescent="0.25">
      <c r="A180" s="71" t="s">
        <v>301</v>
      </c>
      <c r="B180" s="72" t="e">
        <f>#REF!</f>
        <v>#REF!</v>
      </c>
      <c r="C180" s="73" t="e">
        <f>#REF!</f>
        <v>#REF!</v>
      </c>
      <c r="D180" s="74" t="e">
        <f>#REF!</f>
        <v>#REF!</v>
      </c>
      <c r="E180" s="74" t="e">
        <f>#REF!</f>
        <v>#REF!</v>
      </c>
      <c r="F180" s="74" t="e">
        <f>#REF!</f>
        <v>#REF!</v>
      </c>
      <c r="G180" s="74" t="e">
        <f>#REF!</f>
        <v>#REF!</v>
      </c>
      <c r="H180" s="74" t="e">
        <f>#REF!</f>
        <v>#REF!</v>
      </c>
      <c r="I180" s="74" t="e">
        <f>#REF!</f>
        <v>#REF!</v>
      </c>
      <c r="J180" s="74" t="e">
        <f>#REF!</f>
        <v>#REF!</v>
      </c>
      <c r="K180" s="74" t="e">
        <f>#REF!</f>
        <v>#REF!</v>
      </c>
      <c r="L180" s="74" t="e">
        <f>#REF!</f>
        <v>#REF!</v>
      </c>
      <c r="M180" s="74" t="e">
        <f>#REF!</f>
        <v>#REF!</v>
      </c>
      <c r="N180" s="74" t="e">
        <f>#REF!</f>
        <v>#REF!</v>
      </c>
      <c r="O180" s="74" t="e">
        <f>#REF!</f>
        <v>#REF!</v>
      </c>
      <c r="P180" s="74" t="e">
        <f>#REF!</f>
        <v>#REF!</v>
      </c>
      <c r="Q180" s="74" t="e">
        <f>#REF!</f>
        <v>#REF!</v>
      </c>
    </row>
    <row r="181" spans="1:34" s="71" customFormat="1" x14ac:dyDescent="0.25">
      <c r="A181" s="71" t="s">
        <v>301</v>
      </c>
      <c r="B181" s="72" t="e">
        <f>#REF!</f>
        <v>#REF!</v>
      </c>
      <c r="C181" s="73" t="e">
        <f>#REF!</f>
        <v>#REF!</v>
      </c>
      <c r="D181" s="74" t="e">
        <f>#REF!</f>
        <v>#REF!</v>
      </c>
      <c r="E181" s="74" t="e">
        <f>#REF!</f>
        <v>#REF!</v>
      </c>
      <c r="F181" s="74" t="e">
        <f>#REF!</f>
        <v>#REF!</v>
      </c>
      <c r="G181" s="74" t="e">
        <f>#REF!</f>
        <v>#REF!</v>
      </c>
      <c r="H181" s="74" t="e">
        <f>#REF!</f>
        <v>#REF!</v>
      </c>
      <c r="I181" s="74" t="e">
        <f>#REF!</f>
        <v>#REF!</v>
      </c>
      <c r="J181" s="74" t="e">
        <f>#REF!</f>
        <v>#REF!</v>
      </c>
      <c r="K181" s="74" t="e">
        <f>#REF!</f>
        <v>#REF!</v>
      </c>
      <c r="L181" s="74" t="e">
        <f>#REF!</f>
        <v>#REF!</v>
      </c>
      <c r="M181" s="74" t="e">
        <f>#REF!</f>
        <v>#REF!</v>
      </c>
      <c r="N181" s="74" t="e">
        <f>#REF!</f>
        <v>#REF!</v>
      </c>
      <c r="O181" s="74" t="e">
        <f>#REF!</f>
        <v>#REF!</v>
      </c>
      <c r="P181" s="74" t="e">
        <f>#REF!</f>
        <v>#REF!</v>
      </c>
      <c r="Q181" s="74" t="e">
        <f>#REF!</f>
        <v>#REF!</v>
      </c>
      <c r="S181" s="74" t="str">
        <f t="shared" ref="S181:S184" si="463">IFERROR(D181/D180*100-100,"-")</f>
        <v>-</v>
      </c>
      <c r="T181" s="74" t="str">
        <f t="shared" ref="T181:T184" si="464">IFERROR(E181/E180*100-100,"-")</f>
        <v>-</v>
      </c>
      <c r="U181" s="74" t="str">
        <f t="shared" ref="U181:U184" si="465">IFERROR(F181/F180*100-100,"-")</f>
        <v>-</v>
      </c>
      <c r="V181" s="74" t="str">
        <f t="shared" ref="V181:V184" si="466">IFERROR(G181/G180*100-100,"-")</f>
        <v>-</v>
      </c>
      <c r="W181" s="74" t="str">
        <f t="shared" ref="W181:W184" si="467">IFERROR(H181/H180*100-100,"-")</f>
        <v>-</v>
      </c>
      <c r="X181" s="74" t="str">
        <f t="shared" ref="X181:X184" si="468">IFERROR(I181/I180*100-100,"-")</f>
        <v>-</v>
      </c>
      <c r="Y181" s="74" t="str">
        <f t="shared" ref="Y181:Y184" si="469">IFERROR(J181/J180*100-100,"-")</f>
        <v>-</v>
      </c>
      <c r="Z181" s="74" t="str">
        <f t="shared" ref="Z181:Z184" si="470">IFERROR(K181/K180*100-100,"-")</f>
        <v>-</v>
      </c>
      <c r="AA181" s="74" t="str">
        <f t="shared" ref="AA181:AA184" si="471">IFERROR(L181/L180*100-100,"-")</f>
        <v>-</v>
      </c>
      <c r="AB181" s="74" t="str">
        <f t="shared" ref="AB181:AB184" si="472">IFERROR(M181/M180*100-100,"-")</f>
        <v>-</v>
      </c>
      <c r="AC181" s="74" t="str">
        <f t="shared" ref="AC181:AC184" si="473">IFERROR(N181/N180*100-100,"-")</f>
        <v>-</v>
      </c>
      <c r="AD181" s="74" t="str">
        <f t="shared" ref="AD181:AD184" si="474">IFERROR(O181/O180*100-100,"-")</f>
        <v>-</v>
      </c>
      <c r="AE181" s="74" t="str">
        <f t="shared" ref="AE181:AE184" si="475">IFERROR(P181/P180*100-100,"-")</f>
        <v>-</v>
      </c>
      <c r="AF181" s="74" t="str">
        <f t="shared" ref="AF181:AF184" si="476">IFERROR(Q181/Q180*100-100,"-")</f>
        <v>-</v>
      </c>
    </row>
    <row r="182" spans="1:34" s="71" customFormat="1" x14ac:dyDescent="0.25">
      <c r="A182" s="71" t="s">
        <v>301</v>
      </c>
      <c r="B182" s="72" t="e">
        <f>#REF!</f>
        <v>#REF!</v>
      </c>
      <c r="C182" s="73" t="e">
        <f>#REF!</f>
        <v>#REF!</v>
      </c>
      <c r="D182" s="74" t="e">
        <f>#REF!</f>
        <v>#REF!</v>
      </c>
      <c r="E182" s="74" t="e">
        <f>#REF!</f>
        <v>#REF!</v>
      </c>
      <c r="F182" s="74" t="e">
        <f>#REF!</f>
        <v>#REF!</v>
      </c>
      <c r="G182" s="74" t="e">
        <f>#REF!</f>
        <v>#REF!</v>
      </c>
      <c r="H182" s="74" t="e">
        <f>#REF!</f>
        <v>#REF!</v>
      </c>
      <c r="I182" s="74" t="e">
        <f>#REF!</f>
        <v>#REF!</v>
      </c>
      <c r="J182" s="74" t="e">
        <f>#REF!</f>
        <v>#REF!</v>
      </c>
      <c r="K182" s="74" t="e">
        <f>#REF!</f>
        <v>#REF!</v>
      </c>
      <c r="L182" s="74" t="e">
        <f>#REF!</f>
        <v>#REF!</v>
      </c>
      <c r="M182" s="74" t="e">
        <f>#REF!</f>
        <v>#REF!</v>
      </c>
      <c r="N182" s="74" t="e">
        <f>#REF!</f>
        <v>#REF!</v>
      </c>
      <c r="O182" s="74" t="e">
        <f>#REF!</f>
        <v>#REF!</v>
      </c>
      <c r="P182" s="74" t="e">
        <f>#REF!</f>
        <v>#REF!</v>
      </c>
      <c r="Q182" s="74" t="e">
        <f>#REF!</f>
        <v>#REF!</v>
      </c>
      <c r="S182" s="74" t="str">
        <f t="shared" si="463"/>
        <v>-</v>
      </c>
      <c r="T182" s="74" t="str">
        <f t="shared" si="464"/>
        <v>-</v>
      </c>
      <c r="U182" s="74" t="str">
        <f t="shared" si="465"/>
        <v>-</v>
      </c>
      <c r="V182" s="74" t="str">
        <f t="shared" si="466"/>
        <v>-</v>
      </c>
      <c r="W182" s="74" t="str">
        <f t="shared" si="467"/>
        <v>-</v>
      </c>
      <c r="X182" s="74" t="str">
        <f t="shared" si="468"/>
        <v>-</v>
      </c>
      <c r="Y182" s="74" t="str">
        <f t="shared" si="469"/>
        <v>-</v>
      </c>
      <c r="Z182" s="74" t="str">
        <f t="shared" si="470"/>
        <v>-</v>
      </c>
      <c r="AA182" s="74" t="str">
        <f t="shared" si="471"/>
        <v>-</v>
      </c>
      <c r="AB182" s="74" t="str">
        <f t="shared" si="472"/>
        <v>-</v>
      </c>
      <c r="AC182" s="74" t="str">
        <f t="shared" si="473"/>
        <v>-</v>
      </c>
      <c r="AD182" s="74" t="str">
        <f t="shared" si="474"/>
        <v>-</v>
      </c>
      <c r="AE182" s="74" t="str">
        <f t="shared" si="475"/>
        <v>-</v>
      </c>
      <c r="AF182" s="74" t="str">
        <f t="shared" si="476"/>
        <v>-</v>
      </c>
    </row>
    <row r="183" spans="1:34" s="71" customFormat="1" x14ac:dyDescent="0.25">
      <c r="A183" s="71" t="s">
        <v>301</v>
      </c>
      <c r="B183" s="72" t="e">
        <f>#REF!</f>
        <v>#REF!</v>
      </c>
      <c r="C183" s="73" t="e">
        <f>#REF!</f>
        <v>#REF!</v>
      </c>
      <c r="D183" s="74" t="e">
        <f>#REF!</f>
        <v>#REF!</v>
      </c>
      <c r="E183" s="74" t="e">
        <f>#REF!</f>
        <v>#REF!</v>
      </c>
      <c r="F183" s="74" t="e">
        <f>#REF!</f>
        <v>#REF!</v>
      </c>
      <c r="G183" s="74" t="e">
        <f>#REF!</f>
        <v>#REF!</v>
      </c>
      <c r="H183" s="74" t="e">
        <f>#REF!</f>
        <v>#REF!</v>
      </c>
      <c r="I183" s="74" t="e">
        <f>#REF!</f>
        <v>#REF!</v>
      </c>
      <c r="J183" s="74" t="e">
        <f>#REF!</f>
        <v>#REF!</v>
      </c>
      <c r="K183" s="74" t="e">
        <f>#REF!</f>
        <v>#REF!</v>
      </c>
      <c r="L183" s="74" t="e">
        <f>#REF!</f>
        <v>#REF!</v>
      </c>
      <c r="M183" s="74" t="e">
        <f>#REF!</f>
        <v>#REF!</v>
      </c>
      <c r="N183" s="74" t="e">
        <f>#REF!</f>
        <v>#REF!</v>
      </c>
      <c r="O183" s="74" t="e">
        <f>#REF!</f>
        <v>#REF!</v>
      </c>
      <c r="P183" s="74" t="e">
        <f>#REF!</f>
        <v>#REF!</v>
      </c>
      <c r="Q183" s="74" t="e">
        <f>#REF!</f>
        <v>#REF!</v>
      </c>
      <c r="S183" s="74" t="str">
        <f t="shared" si="463"/>
        <v>-</v>
      </c>
      <c r="T183" s="74" t="str">
        <f t="shared" si="464"/>
        <v>-</v>
      </c>
      <c r="U183" s="74" t="str">
        <f t="shared" si="465"/>
        <v>-</v>
      </c>
      <c r="V183" s="74" t="str">
        <f t="shared" si="466"/>
        <v>-</v>
      </c>
      <c r="W183" s="74" t="str">
        <f t="shared" si="467"/>
        <v>-</v>
      </c>
      <c r="X183" s="74" t="str">
        <f t="shared" si="468"/>
        <v>-</v>
      </c>
      <c r="Y183" s="74" t="str">
        <f t="shared" si="469"/>
        <v>-</v>
      </c>
      <c r="Z183" s="74" t="str">
        <f t="shared" si="470"/>
        <v>-</v>
      </c>
      <c r="AA183" s="74" t="str">
        <f t="shared" si="471"/>
        <v>-</v>
      </c>
      <c r="AB183" s="74" t="str">
        <f t="shared" si="472"/>
        <v>-</v>
      </c>
      <c r="AC183" s="74" t="str">
        <f t="shared" si="473"/>
        <v>-</v>
      </c>
      <c r="AD183" s="74" t="str">
        <f t="shared" si="474"/>
        <v>-</v>
      </c>
      <c r="AE183" s="74" t="str">
        <f t="shared" si="475"/>
        <v>-</v>
      </c>
      <c r="AF183" s="74" t="str">
        <f t="shared" si="476"/>
        <v>-</v>
      </c>
    </row>
    <row r="184" spans="1:34" s="71" customFormat="1" x14ac:dyDescent="0.25">
      <c r="A184" s="71" t="s">
        <v>301</v>
      </c>
      <c r="B184" s="72" t="e">
        <f>#REF!</f>
        <v>#REF!</v>
      </c>
      <c r="C184" s="73" t="e">
        <f>#REF!</f>
        <v>#REF!</v>
      </c>
      <c r="D184" s="74" t="e">
        <f>#REF!</f>
        <v>#REF!</v>
      </c>
      <c r="E184" s="74" t="e">
        <f>#REF!</f>
        <v>#REF!</v>
      </c>
      <c r="F184" s="74" t="e">
        <f>#REF!</f>
        <v>#REF!</v>
      </c>
      <c r="G184" s="74" t="e">
        <f>#REF!</f>
        <v>#REF!</v>
      </c>
      <c r="H184" s="74" t="e">
        <f>#REF!</f>
        <v>#REF!</v>
      </c>
      <c r="I184" s="74" t="e">
        <f>#REF!</f>
        <v>#REF!</v>
      </c>
      <c r="J184" s="74" t="e">
        <f>#REF!</f>
        <v>#REF!</v>
      </c>
      <c r="K184" s="74" t="e">
        <f>#REF!</f>
        <v>#REF!</v>
      </c>
      <c r="L184" s="74" t="e">
        <f>#REF!</f>
        <v>#REF!</v>
      </c>
      <c r="M184" s="74" t="e">
        <f>#REF!</f>
        <v>#REF!</v>
      </c>
      <c r="N184" s="74" t="e">
        <f>#REF!</f>
        <v>#REF!</v>
      </c>
      <c r="O184" s="74" t="e">
        <f>#REF!</f>
        <v>#REF!</v>
      </c>
      <c r="P184" s="74" t="e">
        <f>#REF!</f>
        <v>#REF!</v>
      </c>
      <c r="Q184" s="74" t="e">
        <f>#REF!</f>
        <v>#REF!</v>
      </c>
      <c r="S184" s="74" t="str">
        <f t="shared" si="463"/>
        <v>-</v>
      </c>
      <c r="T184" s="74" t="str">
        <f t="shared" si="464"/>
        <v>-</v>
      </c>
      <c r="U184" s="74" t="str">
        <f t="shared" si="465"/>
        <v>-</v>
      </c>
      <c r="V184" s="74" t="str">
        <f t="shared" si="466"/>
        <v>-</v>
      </c>
      <c r="W184" s="74" t="str">
        <f t="shared" si="467"/>
        <v>-</v>
      </c>
      <c r="X184" s="74" t="str">
        <f t="shared" si="468"/>
        <v>-</v>
      </c>
      <c r="Y184" s="74" t="str">
        <f t="shared" si="469"/>
        <v>-</v>
      </c>
      <c r="Z184" s="74" t="str">
        <f t="shared" si="470"/>
        <v>-</v>
      </c>
      <c r="AA184" s="74" t="str">
        <f t="shared" si="471"/>
        <v>-</v>
      </c>
      <c r="AB184" s="74" t="str">
        <f t="shared" si="472"/>
        <v>-</v>
      </c>
      <c r="AC184" s="74" t="str">
        <f t="shared" si="473"/>
        <v>-</v>
      </c>
      <c r="AD184" s="74" t="str">
        <f t="shared" si="474"/>
        <v>-</v>
      </c>
      <c r="AE184" s="74" t="str">
        <f t="shared" si="475"/>
        <v>-</v>
      </c>
      <c r="AF184" s="74" t="str">
        <f t="shared" si="476"/>
        <v>-</v>
      </c>
      <c r="AH184" s="60" t="e">
        <f>D184-D183</f>
        <v>#REF!</v>
      </c>
    </row>
    <row r="185" spans="1:34" x14ac:dyDescent="0.25">
      <c r="A185" t="s">
        <v>301</v>
      </c>
      <c r="B185" s="62" t="e">
        <f>#REF!</f>
        <v>#REF!</v>
      </c>
      <c r="C185" s="66" t="e">
        <f>#REF!</f>
        <v>#REF!</v>
      </c>
      <c r="D185" s="67" t="e">
        <f>#REF!</f>
        <v>#REF!</v>
      </c>
      <c r="E185" s="67" t="e">
        <f>#REF!</f>
        <v>#REF!</v>
      </c>
      <c r="F185" s="67" t="e">
        <f>#REF!</f>
        <v>#REF!</v>
      </c>
      <c r="G185" s="67" t="e">
        <f>#REF!</f>
        <v>#REF!</v>
      </c>
      <c r="H185" s="67" t="e">
        <f>#REF!</f>
        <v>#REF!</v>
      </c>
      <c r="I185" s="67" t="e">
        <f>#REF!</f>
        <v>#REF!</v>
      </c>
      <c r="J185" s="67" t="e">
        <f>#REF!</f>
        <v>#REF!</v>
      </c>
      <c r="K185" s="67" t="e">
        <f>#REF!</f>
        <v>#REF!</v>
      </c>
      <c r="L185" s="67" t="e">
        <f>#REF!</f>
        <v>#REF!</v>
      </c>
      <c r="M185" s="67" t="e">
        <f>#REF!</f>
        <v>#REF!</v>
      </c>
      <c r="N185" s="67" t="e">
        <f>#REF!</f>
        <v>#REF!</v>
      </c>
      <c r="O185" s="67" t="e">
        <f>#REF!</f>
        <v>#REF!</v>
      </c>
      <c r="P185" s="67" t="e">
        <f>#REF!</f>
        <v>#REF!</v>
      </c>
      <c r="Q185" s="67" t="e">
        <f>#REF!</f>
        <v>#REF!</v>
      </c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</row>
    <row r="186" spans="1:34" x14ac:dyDescent="0.25">
      <c r="A186" t="s">
        <v>301</v>
      </c>
      <c r="B186" s="62" t="e">
        <f>#REF!</f>
        <v>#REF!</v>
      </c>
      <c r="C186" s="66" t="e">
        <f>#REF!</f>
        <v>#REF!</v>
      </c>
      <c r="D186" s="67" t="e">
        <f>#REF!</f>
        <v>#REF!</v>
      </c>
      <c r="E186" s="67" t="e">
        <f>#REF!</f>
        <v>#REF!</v>
      </c>
      <c r="F186" s="67" t="e">
        <f>#REF!</f>
        <v>#REF!</v>
      </c>
      <c r="G186" s="67" t="e">
        <f>#REF!</f>
        <v>#REF!</v>
      </c>
      <c r="H186" s="67" t="e">
        <f>#REF!</f>
        <v>#REF!</v>
      </c>
      <c r="I186" s="67" t="e">
        <f>#REF!</f>
        <v>#REF!</v>
      </c>
      <c r="J186" s="67" t="e">
        <f>#REF!</f>
        <v>#REF!</v>
      </c>
      <c r="K186" s="67" t="e">
        <f>#REF!</f>
        <v>#REF!</v>
      </c>
      <c r="L186" s="67" t="e">
        <f>#REF!</f>
        <v>#REF!</v>
      </c>
      <c r="M186" s="67" t="e">
        <f>#REF!</f>
        <v>#REF!</v>
      </c>
      <c r="N186" s="67" t="e">
        <f>#REF!</f>
        <v>#REF!</v>
      </c>
      <c r="O186" s="67" t="e">
        <f>#REF!</f>
        <v>#REF!</v>
      </c>
      <c r="P186" s="67" t="e">
        <f>#REF!</f>
        <v>#REF!</v>
      </c>
      <c r="Q186" s="67" t="e">
        <f>#REF!</f>
        <v>#REF!</v>
      </c>
      <c r="S186" s="67" t="str">
        <f t="shared" ref="S186:S189" si="477">IFERROR(D186/D185*100-100,"-")</f>
        <v>-</v>
      </c>
      <c r="T186" s="67" t="str">
        <f t="shared" ref="T186:T189" si="478">IFERROR(E186/E185*100-100,"-")</f>
        <v>-</v>
      </c>
      <c r="U186" s="67" t="str">
        <f t="shared" ref="U186:U189" si="479">IFERROR(F186/F185*100-100,"-")</f>
        <v>-</v>
      </c>
      <c r="V186" s="67" t="str">
        <f t="shared" ref="V186:V189" si="480">IFERROR(G186/G185*100-100,"-")</f>
        <v>-</v>
      </c>
      <c r="W186" s="67" t="str">
        <f t="shared" ref="W186:W189" si="481">IFERROR(H186/H185*100-100,"-")</f>
        <v>-</v>
      </c>
      <c r="X186" s="67" t="str">
        <f t="shared" ref="X186:X189" si="482">IFERROR(I186/I185*100-100,"-")</f>
        <v>-</v>
      </c>
      <c r="Y186" s="67" t="str">
        <f t="shared" ref="Y186:Y189" si="483">IFERROR(J186/J185*100-100,"-")</f>
        <v>-</v>
      </c>
      <c r="Z186" s="67" t="str">
        <f t="shared" ref="Z186:Z189" si="484">IFERROR(K186/K185*100-100,"-")</f>
        <v>-</v>
      </c>
      <c r="AA186" s="67" t="str">
        <f t="shared" ref="AA186:AA189" si="485">IFERROR(L186/L185*100-100,"-")</f>
        <v>-</v>
      </c>
      <c r="AB186" s="67" t="str">
        <f t="shared" ref="AB186:AB189" si="486">IFERROR(M186/M185*100-100,"-")</f>
        <v>-</v>
      </c>
      <c r="AC186" s="67" t="str">
        <f t="shared" ref="AC186:AC189" si="487">IFERROR(N186/N185*100-100,"-")</f>
        <v>-</v>
      </c>
      <c r="AD186" s="67" t="str">
        <f t="shared" ref="AD186:AD189" si="488">IFERROR(O186/O185*100-100,"-")</f>
        <v>-</v>
      </c>
      <c r="AE186" s="67" t="str">
        <f t="shared" ref="AE186:AE189" si="489">IFERROR(P186/P185*100-100,"-")</f>
        <v>-</v>
      </c>
      <c r="AF186" s="67" t="str">
        <f t="shared" ref="AF186:AF189" si="490">IFERROR(Q186/Q185*100-100,"-")</f>
        <v>-</v>
      </c>
    </row>
    <row r="187" spans="1:34" x14ac:dyDescent="0.25">
      <c r="A187" t="s">
        <v>301</v>
      </c>
      <c r="B187" s="62" t="e">
        <f>#REF!</f>
        <v>#REF!</v>
      </c>
      <c r="C187" s="66" t="e">
        <f>#REF!</f>
        <v>#REF!</v>
      </c>
      <c r="D187" s="67" t="e">
        <f>#REF!</f>
        <v>#REF!</v>
      </c>
      <c r="E187" s="67" t="e">
        <f>#REF!</f>
        <v>#REF!</v>
      </c>
      <c r="F187" s="67" t="e">
        <f>#REF!</f>
        <v>#REF!</v>
      </c>
      <c r="G187" s="67" t="e">
        <f>#REF!</f>
        <v>#REF!</v>
      </c>
      <c r="H187" s="67" t="e">
        <f>#REF!</f>
        <v>#REF!</v>
      </c>
      <c r="I187" s="67" t="e">
        <f>#REF!</f>
        <v>#REF!</v>
      </c>
      <c r="J187" s="67" t="e">
        <f>#REF!</f>
        <v>#REF!</v>
      </c>
      <c r="K187" s="67" t="e">
        <f>#REF!</f>
        <v>#REF!</v>
      </c>
      <c r="L187" s="67" t="e">
        <f>#REF!</f>
        <v>#REF!</v>
      </c>
      <c r="M187" s="67" t="e">
        <f>#REF!</f>
        <v>#REF!</v>
      </c>
      <c r="N187" s="67" t="e">
        <f>#REF!</f>
        <v>#REF!</v>
      </c>
      <c r="O187" s="67" t="e">
        <f>#REF!</f>
        <v>#REF!</v>
      </c>
      <c r="P187" s="67" t="e">
        <f>#REF!</f>
        <v>#REF!</v>
      </c>
      <c r="Q187" s="67" t="e">
        <f>#REF!</f>
        <v>#REF!</v>
      </c>
      <c r="S187" s="67" t="str">
        <f t="shared" si="477"/>
        <v>-</v>
      </c>
      <c r="T187" s="67" t="str">
        <f t="shared" si="478"/>
        <v>-</v>
      </c>
      <c r="U187" s="67" t="str">
        <f t="shared" si="479"/>
        <v>-</v>
      </c>
      <c r="V187" s="67" t="str">
        <f t="shared" si="480"/>
        <v>-</v>
      </c>
      <c r="W187" s="67" t="str">
        <f t="shared" si="481"/>
        <v>-</v>
      </c>
      <c r="X187" s="67" t="str">
        <f t="shared" si="482"/>
        <v>-</v>
      </c>
      <c r="Y187" s="67" t="str">
        <f t="shared" si="483"/>
        <v>-</v>
      </c>
      <c r="Z187" s="67" t="str">
        <f t="shared" si="484"/>
        <v>-</v>
      </c>
      <c r="AA187" s="67" t="str">
        <f t="shared" si="485"/>
        <v>-</v>
      </c>
      <c r="AB187" s="67" t="str">
        <f t="shared" si="486"/>
        <v>-</v>
      </c>
      <c r="AC187" s="67" t="str">
        <f t="shared" si="487"/>
        <v>-</v>
      </c>
      <c r="AD187" s="67" t="str">
        <f t="shared" si="488"/>
        <v>-</v>
      </c>
      <c r="AE187" s="67" t="str">
        <f t="shared" si="489"/>
        <v>-</v>
      </c>
      <c r="AF187" s="67" t="str">
        <f t="shared" si="490"/>
        <v>-</v>
      </c>
    </row>
    <row r="188" spans="1:34" x14ac:dyDescent="0.25">
      <c r="A188" t="s">
        <v>301</v>
      </c>
      <c r="B188" s="62" t="e">
        <f>#REF!</f>
        <v>#REF!</v>
      </c>
      <c r="C188" s="66" t="e">
        <f>#REF!</f>
        <v>#REF!</v>
      </c>
      <c r="D188" s="67" t="e">
        <f>#REF!</f>
        <v>#REF!</v>
      </c>
      <c r="E188" s="67" t="e">
        <f>#REF!</f>
        <v>#REF!</v>
      </c>
      <c r="F188" s="67" t="e">
        <f>#REF!</f>
        <v>#REF!</v>
      </c>
      <c r="G188" s="67" t="e">
        <f>#REF!</f>
        <v>#REF!</v>
      </c>
      <c r="H188" s="67" t="e">
        <f>#REF!</f>
        <v>#REF!</v>
      </c>
      <c r="I188" s="67" t="e">
        <f>#REF!</f>
        <v>#REF!</v>
      </c>
      <c r="J188" s="67" t="e">
        <f>#REF!</f>
        <v>#REF!</v>
      </c>
      <c r="K188" s="67" t="e">
        <f>#REF!</f>
        <v>#REF!</v>
      </c>
      <c r="L188" s="67" t="e">
        <f>#REF!</f>
        <v>#REF!</v>
      </c>
      <c r="M188" s="67" t="e">
        <f>#REF!</f>
        <v>#REF!</v>
      </c>
      <c r="N188" s="67" t="e">
        <f>#REF!</f>
        <v>#REF!</v>
      </c>
      <c r="O188" s="67" t="e">
        <f>#REF!</f>
        <v>#REF!</v>
      </c>
      <c r="P188" s="67" t="e">
        <f>#REF!</f>
        <v>#REF!</v>
      </c>
      <c r="Q188" s="67" t="e">
        <f>#REF!</f>
        <v>#REF!</v>
      </c>
      <c r="S188" s="67" t="str">
        <f t="shared" si="477"/>
        <v>-</v>
      </c>
      <c r="T188" s="67" t="str">
        <f t="shared" si="478"/>
        <v>-</v>
      </c>
      <c r="U188" s="67" t="str">
        <f t="shared" si="479"/>
        <v>-</v>
      </c>
      <c r="V188" s="67" t="str">
        <f t="shared" si="480"/>
        <v>-</v>
      </c>
      <c r="W188" s="67" t="str">
        <f t="shared" si="481"/>
        <v>-</v>
      </c>
      <c r="X188" s="67" t="str">
        <f t="shared" si="482"/>
        <v>-</v>
      </c>
      <c r="Y188" s="67" t="str">
        <f t="shared" si="483"/>
        <v>-</v>
      </c>
      <c r="Z188" s="67" t="str">
        <f t="shared" si="484"/>
        <v>-</v>
      </c>
      <c r="AA188" s="67" t="str">
        <f t="shared" si="485"/>
        <v>-</v>
      </c>
      <c r="AB188" s="67" t="str">
        <f t="shared" si="486"/>
        <v>-</v>
      </c>
      <c r="AC188" s="67" t="str">
        <f t="shared" si="487"/>
        <v>-</v>
      </c>
      <c r="AD188" s="67" t="str">
        <f t="shared" si="488"/>
        <v>-</v>
      </c>
      <c r="AE188" s="67" t="str">
        <f t="shared" si="489"/>
        <v>-</v>
      </c>
      <c r="AF188" s="67" t="str">
        <f t="shared" si="490"/>
        <v>-</v>
      </c>
    </row>
    <row r="189" spans="1:34" x14ac:dyDescent="0.25">
      <c r="A189" t="s">
        <v>301</v>
      </c>
      <c r="B189" s="62" t="e">
        <f>#REF!</f>
        <v>#REF!</v>
      </c>
      <c r="C189" s="66" t="e">
        <f>#REF!</f>
        <v>#REF!</v>
      </c>
      <c r="D189" s="67" t="e">
        <f>#REF!</f>
        <v>#REF!</v>
      </c>
      <c r="E189" s="67" t="e">
        <f>#REF!</f>
        <v>#REF!</v>
      </c>
      <c r="F189" s="67" t="e">
        <f>#REF!</f>
        <v>#REF!</v>
      </c>
      <c r="G189" s="67" t="e">
        <f>#REF!</f>
        <v>#REF!</v>
      </c>
      <c r="H189" s="67" t="e">
        <f>#REF!</f>
        <v>#REF!</v>
      </c>
      <c r="I189" s="67" t="e">
        <f>#REF!</f>
        <v>#REF!</v>
      </c>
      <c r="J189" s="67" t="e">
        <f>#REF!</f>
        <v>#REF!</v>
      </c>
      <c r="K189" s="67" t="e">
        <f>#REF!</f>
        <v>#REF!</v>
      </c>
      <c r="L189" s="67" t="e">
        <f>#REF!</f>
        <v>#REF!</v>
      </c>
      <c r="M189" s="67" t="e">
        <f>#REF!</f>
        <v>#REF!</v>
      </c>
      <c r="N189" s="67" t="e">
        <f>#REF!</f>
        <v>#REF!</v>
      </c>
      <c r="O189" s="67" t="e">
        <f>#REF!</f>
        <v>#REF!</v>
      </c>
      <c r="P189" s="67" t="e">
        <f>#REF!</f>
        <v>#REF!</v>
      </c>
      <c r="Q189" s="67" t="e">
        <f>#REF!</f>
        <v>#REF!</v>
      </c>
      <c r="S189" s="67" t="str">
        <f t="shared" si="477"/>
        <v>-</v>
      </c>
      <c r="T189" s="67" t="str">
        <f t="shared" si="478"/>
        <v>-</v>
      </c>
      <c r="U189" s="67" t="str">
        <f t="shared" si="479"/>
        <v>-</v>
      </c>
      <c r="V189" s="67" t="str">
        <f t="shared" si="480"/>
        <v>-</v>
      </c>
      <c r="W189" s="67" t="str">
        <f t="shared" si="481"/>
        <v>-</v>
      </c>
      <c r="X189" s="67" t="str">
        <f t="shared" si="482"/>
        <v>-</v>
      </c>
      <c r="Y189" s="67" t="str">
        <f t="shared" si="483"/>
        <v>-</v>
      </c>
      <c r="Z189" s="67" t="str">
        <f t="shared" si="484"/>
        <v>-</v>
      </c>
      <c r="AA189" s="67" t="str">
        <f t="shared" si="485"/>
        <v>-</v>
      </c>
      <c r="AB189" s="67" t="str">
        <f t="shared" si="486"/>
        <v>-</v>
      </c>
      <c r="AC189" s="67" t="str">
        <f t="shared" si="487"/>
        <v>-</v>
      </c>
      <c r="AD189" s="67" t="str">
        <f t="shared" si="488"/>
        <v>-</v>
      </c>
      <c r="AE189" s="67" t="str">
        <f t="shared" si="489"/>
        <v>-</v>
      </c>
      <c r="AF189" s="67" t="str">
        <f t="shared" si="490"/>
        <v>-</v>
      </c>
      <c r="AH189" s="60" t="e">
        <f>D189-D188</f>
        <v>#REF!</v>
      </c>
    </row>
    <row r="190" spans="1:34" s="71" customFormat="1" hidden="1" x14ac:dyDescent="0.25">
      <c r="A190" s="71" t="s">
        <v>302</v>
      </c>
      <c r="B190" s="72" t="str">
        <f>'5.Ikan'!B112</f>
        <v>Udang</v>
      </c>
      <c r="C190" s="73">
        <f>'5.Ikan'!C112</f>
        <v>2020</v>
      </c>
      <c r="D190" s="74">
        <f>'5.Ikan'!D112</f>
        <v>156237.26053100001</v>
      </c>
      <c r="E190" s="74">
        <f>'5.Ikan'!E112</f>
        <v>26853.227579999995</v>
      </c>
      <c r="F190" s="74">
        <f>'5.Ikan'!F112</f>
        <v>183090.48811100001</v>
      </c>
      <c r="G190" s="74">
        <f>'5.Ikan'!G112</f>
        <v>29408.305959999998</v>
      </c>
      <c r="H190" s="74" t="str">
        <f>'5.Ikan'!H112</f>
        <v>-</v>
      </c>
      <c r="I190" s="74" t="str">
        <f>'5.Ikan'!I112</f>
        <v>-</v>
      </c>
      <c r="J190" s="74" t="str">
        <f>'5.Ikan'!J112</f>
        <v>-</v>
      </c>
      <c r="K190" s="74">
        <f>'5.Ikan'!K112</f>
        <v>21263.8911582691</v>
      </c>
      <c r="L190" s="74">
        <f>'5.Ikan'!L112</f>
        <v>132418.29099273091</v>
      </c>
      <c r="M190" s="74">
        <f>'5.Ikan'!M112</f>
        <v>183090.48811100001</v>
      </c>
      <c r="N190" s="74">
        <f>'5.Ikan'!N112</f>
        <v>4.0810158042853351</v>
      </c>
      <c r="O190" s="74">
        <f>'5.Ikan'!O112</f>
        <v>11.180865217220095</v>
      </c>
      <c r="P190" s="74">
        <f>'5.Ikan'!P112</f>
        <v>101.6625729438755</v>
      </c>
      <c r="Q190" s="74">
        <f>'5.Ikan'!Q112</f>
        <v>17.473221166013523</v>
      </c>
    </row>
    <row r="191" spans="1:34" s="71" customFormat="1" hidden="1" x14ac:dyDescent="0.25">
      <c r="A191" s="71" t="s">
        <v>302</v>
      </c>
      <c r="B191" s="72" t="str">
        <f>'5.Ikan'!B113</f>
        <v>Shrimp</v>
      </c>
      <c r="C191" s="73">
        <f>'5.Ikan'!C113</f>
        <v>2021</v>
      </c>
      <c r="D191" s="74">
        <f>'5.Ikan'!D113</f>
        <v>173593.10560000001</v>
      </c>
      <c r="E191" s="74">
        <f>'5.Ikan'!E113</f>
        <v>33451.468875000006</v>
      </c>
      <c r="F191" s="74">
        <f>'5.Ikan'!F113</f>
        <v>207044.57447500003</v>
      </c>
      <c r="G191" s="74">
        <f>'5.Ikan'!G113</f>
        <v>34159.640249999982</v>
      </c>
      <c r="H191" s="74" t="str">
        <f>'5.Ikan'!H113</f>
        <v>-</v>
      </c>
      <c r="I191" s="74" t="str">
        <f>'5.Ikan'!I113</f>
        <v>-</v>
      </c>
      <c r="J191" s="74" t="str">
        <f>'5.Ikan'!J113</f>
        <v>-</v>
      </c>
      <c r="K191" s="74">
        <f>'5.Ikan'!K113</f>
        <v>23626.021672160001</v>
      </c>
      <c r="L191" s="74">
        <f>'5.Ikan'!L113</f>
        <v>149258.91255284002</v>
      </c>
      <c r="M191" s="74">
        <f>'5.Ikan'!M113</f>
        <v>207044.57447500003</v>
      </c>
      <c r="N191" s="74">
        <f>'5.Ikan'!N113</f>
        <v>4.581826756044558</v>
      </c>
      <c r="O191" s="74">
        <f>'5.Ikan'!O113</f>
        <v>12.552950016560434</v>
      </c>
      <c r="P191" s="74">
        <f>'5.Ikan'!P113</f>
        <v>100.40962006213816</v>
      </c>
      <c r="Q191" s="74">
        <f>'5.Ikan'!Q113</f>
        <v>19.348978570605116</v>
      </c>
      <c r="S191" s="74">
        <f t="shared" ref="S191:S194" si="491">IFERROR(D191/D190*100-100,"-")</f>
        <v>11.108646561014382</v>
      </c>
      <c r="T191" s="74">
        <f t="shared" ref="T191:T194" si="492">IFERROR(E191/E190*100-100,"-")</f>
        <v>24.571501788166088</v>
      </c>
      <c r="U191" s="74">
        <f t="shared" ref="U191:U194" si="493">IFERROR(F191/F190*100-100,"-")</f>
        <v>13.083195424918898</v>
      </c>
      <c r="V191" s="74">
        <f t="shared" ref="V191:V194" si="494">IFERROR(G191/G190*100-100,"-")</f>
        <v>16.156436540284091</v>
      </c>
      <c r="W191" s="74" t="str">
        <f t="shared" ref="W191:W194" si="495">IFERROR(H191/H190*100-100,"-")</f>
        <v>-</v>
      </c>
      <c r="X191" s="74" t="str">
        <f t="shared" ref="X191:X194" si="496">IFERROR(I191/I190*100-100,"-")</f>
        <v>-</v>
      </c>
      <c r="Y191" s="74" t="str">
        <f t="shared" ref="Y191:Y194" si="497">IFERROR(J191/J190*100-100,"-")</f>
        <v>-</v>
      </c>
      <c r="Z191" s="74">
        <f t="shared" ref="Z191:Z194" si="498">IFERROR(K191/K190*100-100,"-")</f>
        <v>11.108646561014382</v>
      </c>
      <c r="AA191" s="74">
        <f t="shared" ref="AA191:AA194" si="499">IFERROR(L191/L190*100-100,"-")</f>
        <v>12.717745738791919</v>
      </c>
      <c r="AB191" s="74">
        <f t="shared" ref="AB191:AB194" si="500">IFERROR(M191/M190*100-100,"-")</f>
        <v>13.083195424918898</v>
      </c>
      <c r="AC191" s="74">
        <f t="shared" ref="AC191:AC194" si="501">IFERROR(N191/N190*100-100,"-")</f>
        <v>12.271722918429731</v>
      </c>
      <c r="AD191" s="74">
        <f t="shared" ref="AD191:AD194" si="502">IFERROR(O191/O190*100-100,"-")</f>
        <v>12.271722918429745</v>
      </c>
      <c r="AE191" s="74">
        <f t="shared" ref="AE191:AE194" si="503">IFERROR(P191/P190*100-100,"-")</f>
        <v>-1.2324622970432415</v>
      </c>
      <c r="AF191" s="74">
        <f t="shared" ref="AF191:AF194" si="504">IFERROR(Q191/Q190*100-100,"-")</f>
        <v>10.735040704687322</v>
      </c>
    </row>
    <row r="192" spans="1:34" s="71" customFormat="1" hidden="1" x14ac:dyDescent="0.25">
      <c r="A192" s="71" t="s">
        <v>302</v>
      </c>
      <c r="B192" s="72">
        <f>'5.Ikan'!B114</f>
        <v>0</v>
      </c>
      <c r="C192" s="73">
        <f>'5.Ikan'!C114</f>
        <v>2022</v>
      </c>
      <c r="D192" s="74">
        <f>'5.Ikan'!D114</f>
        <v>152789.48714100002</v>
      </c>
      <c r="E192" s="74">
        <f>'5.Ikan'!E114</f>
        <v>38425.075560999998</v>
      </c>
      <c r="F192" s="74">
        <f>'5.Ikan'!F114</f>
        <v>191214.56270200002</v>
      </c>
      <c r="G192" s="74" t="str">
        <f>'5.Ikan'!G114</f>
        <v>32,906.6r</v>
      </c>
      <c r="H192" s="74" t="str">
        <f>'5.Ikan'!H114</f>
        <v>-</v>
      </c>
      <c r="I192" s="74" t="str">
        <f>'5.Ikan'!I114</f>
        <v>-</v>
      </c>
      <c r="J192" s="74" t="str">
        <f>'5.Ikan'!J114</f>
        <v>-</v>
      </c>
      <c r="K192" s="74">
        <f>'5.Ikan'!K114</f>
        <v>20794.649199890104</v>
      </c>
      <c r="L192" s="74">
        <f>'5.Ikan'!L114</f>
        <v>137513.31187210995</v>
      </c>
      <c r="M192" s="74">
        <f>'5.Ikan'!M114</f>
        <v>191214.56270200002</v>
      </c>
      <c r="N192" s="74">
        <f>'5.Ikan'!N114</f>
        <v>4.2055444161009339</v>
      </c>
      <c r="O192" s="74">
        <f>'5.Ikan'!O114</f>
        <v>11.522039496166942</v>
      </c>
      <c r="P192" s="74">
        <f>'5.Ikan'!P114</f>
        <v>96.51408944083984</v>
      </c>
      <c r="Q192" s="74">
        <f>'5.Ikan'!Q114</f>
        <v>24.272358320327232</v>
      </c>
      <c r="S192" s="74">
        <f t="shared" si="491"/>
        <v>-11.984127127108664</v>
      </c>
      <c r="T192" s="74">
        <f t="shared" si="492"/>
        <v>14.868126432908383</v>
      </c>
      <c r="U192" s="74">
        <f t="shared" si="493"/>
        <v>-7.6457022905043175</v>
      </c>
      <c r="V192" s="74" t="str">
        <f t="shared" si="494"/>
        <v>-</v>
      </c>
      <c r="W192" s="74" t="str">
        <f t="shared" si="495"/>
        <v>-</v>
      </c>
      <c r="X192" s="74" t="str">
        <f t="shared" si="496"/>
        <v>-</v>
      </c>
      <c r="Y192" s="74" t="str">
        <f t="shared" si="497"/>
        <v>-</v>
      </c>
      <c r="Z192" s="74">
        <f t="shared" si="498"/>
        <v>-11.98412712710865</v>
      </c>
      <c r="AA192" s="74">
        <f t="shared" si="499"/>
        <v>-7.8692792811095558</v>
      </c>
      <c r="AB192" s="74">
        <f t="shared" si="500"/>
        <v>-7.6457022905043175</v>
      </c>
      <c r="AC192" s="74">
        <f t="shared" si="501"/>
        <v>-8.2124960191306826</v>
      </c>
      <c r="AD192" s="74">
        <f t="shared" si="502"/>
        <v>-8.2124960191306968</v>
      </c>
      <c r="AE192" s="74">
        <f t="shared" si="503"/>
        <v>-3.8796388422619117</v>
      </c>
      <c r="AF192" s="74">
        <f t="shared" si="504"/>
        <v>25.445166171209138</v>
      </c>
    </row>
    <row r="193" spans="1:32" s="71" customFormat="1" hidden="1" x14ac:dyDescent="0.25">
      <c r="A193" s="71" t="s">
        <v>302</v>
      </c>
      <c r="B193" s="72">
        <f>'5.Ikan'!B115</f>
        <v>0</v>
      </c>
      <c r="C193" s="73">
        <f>'5.Ikan'!C115</f>
        <v>2023</v>
      </c>
      <c r="D193" s="74">
        <f>'5.Ikan'!D115</f>
        <v>151318.85121399999</v>
      </c>
      <c r="E193" s="74">
        <f>'5.Ikan'!E115</f>
        <v>41897.967153399994</v>
      </c>
      <c r="F193" s="74">
        <f>'5.Ikan'!F115</f>
        <v>193216.81836739997</v>
      </c>
      <c r="G193" s="74">
        <f>'5.Ikan'!G115</f>
        <v>31823.918430000012</v>
      </c>
      <c r="H193" s="74" t="str">
        <f>'5.Ikan'!H115</f>
        <v>-</v>
      </c>
      <c r="I193" s="74" t="str">
        <f>'5.Ikan'!I115</f>
        <v>-</v>
      </c>
      <c r="J193" s="74" t="str">
        <f>'5.Ikan'!J115</f>
        <v>-</v>
      </c>
      <c r="K193" s="74">
        <f>'5.Ikan'!K115</f>
        <v>20594.495650225399</v>
      </c>
      <c r="L193" s="74">
        <f>'5.Ikan'!L115</f>
        <v>140798.40428717455</v>
      </c>
      <c r="M193" s="74">
        <f>'5.Ikan'!M115</f>
        <v>193216.81836739997</v>
      </c>
      <c r="N193" s="74">
        <f>'5.Ikan'!N115</f>
        <v>4.2152939149140023</v>
      </c>
      <c r="O193" s="74">
        <f>'5.Ikan'!O115</f>
        <v>11.548750451819183</v>
      </c>
      <c r="P193" s="74">
        <f>'5.Ikan'!P115</f>
        <v>93.758059538364193</v>
      </c>
      <c r="Q193" s="74">
        <f>'5.Ikan'!Q115</f>
        <v>25.960229458452698</v>
      </c>
      <c r="S193" s="74">
        <f t="shared" si="491"/>
        <v>-0.9625242904591147</v>
      </c>
      <c r="T193" s="74">
        <f t="shared" si="492"/>
        <v>9.0380865663797181</v>
      </c>
      <c r="U193" s="74">
        <f t="shared" si="493"/>
        <v>1.0471250918897823</v>
      </c>
      <c r="V193" s="74" t="str">
        <f t="shared" si="494"/>
        <v>-</v>
      </c>
      <c r="W193" s="74" t="str">
        <f t="shared" si="495"/>
        <v>-</v>
      </c>
      <c r="X193" s="74" t="str">
        <f t="shared" si="496"/>
        <v>-</v>
      </c>
      <c r="Y193" s="74" t="str">
        <f t="shared" si="497"/>
        <v>-</v>
      </c>
      <c r="Z193" s="74">
        <f t="shared" si="498"/>
        <v>-0.9625242904591147</v>
      </c>
      <c r="AA193" s="74">
        <f t="shared" si="499"/>
        <v>2.3889268394028562</v>
      </c>
      <c r="AB193" s="74">
        <f t="shared" si="500"/>
        <v>1.0471250918897823</v>
      </c>
      <c r="AC193" s="74">
        <f t="shared" si="501"/>
        <v>0.23182489229556325</v>
      </c>
      <c r="AD193" s="74">
        <f t="shared" si="502"/>
        <v>0.23182489229556325</v>
      </c>
      <c r="AE193" s="74">
        <f t="shared" si="503"/>
        <v>-2.8555726095981129</v>
      </c>
      <c r="AF193" s="74">
        <f t="shared" si="504"/>
        <v>6.9538819254820083</v>
      </c>
    </row>
    <row r="194" spans="1:32" s="71" customFormat="1" hidden="1" x14ac:dyDescent="0.25">
      <c r="A194" s="71" t="s">
        <v>302</v>
      </c>
      <c r="B194" s="72">
        <f>'5.Ikan'!B116</f>
        <v>0</v>
      </c>
      <c r="C194" s="73">
        <f>'5.Ikan'!C116</f>
        <v>2024</v>
      </c>
      <c r="D194" s="74">
        <f>'5.Ikan'!D116</f>
        <v>0</v>
      </c>
      <c r="E194" s="74">
        <f>'5.Ikan'!E116</f>
        <v>0</v>
      </c>
      <c r="F194" s="74">
        <f>'5.Ikan'!F116</f>
        <v>0</v>
      </c>
      <c r="G194" s="74">
        <f>'5.Ikan'!G116</f>
        <v>0</v>
      </c>
      <c r="H194" s="74">
        <f>'5.Ikan'!H116</f>
        <v>0</v>
      </c>
      <c r="I194" s="74">
        <f>'5.Ikan'!I116</f>
        <v>0</v>
      </c>
      <c r="J194" s="74">
        <f>'5.Ikan'!J116</f>
        <v>0</v>
      </c>
      <c r="K194" s="74">
        <f>'5.Ikan'!K116</f>
        <v>0</v>
      </c>
      <c r="L194" s="74">
        <f>'5.Ikan'!L116</f>
        <v>0</v>
      </c>
      <c r="M194" s="74">
        <f>'5.Ikan'!M116</f>
        <v>0</v>
      </c>
      <c r="N194" s="74">
        <f>'5.Ikan'!N116</f>
        <v>0</v>
      </c>
      <c r="O194" s="74">
        <f>'5.Ikan'!O116</f>
        <v>0</v>
      </c>
      <c r="P194" s="74">
        <f>'5.Ikan'!P116</f>
        <v>0</v>
      </c>
      <c r="Q194" s="74">
        <f>'5.Ikan'!Q116</f>
        <v>0</v>
      </c>
      <c r="S194" s="74">
        <f t="shared" si="491"/>
        <v>-100</v>
      </c>
      <c r="T194" s="74">
        <f t="shared" si="492"/>
        <v>-100</v>
      </c>
      <c r="U194" s="74">
        <f t="shared" si="493"/>
        <v>-100</v>
      </c>
      <c r="V194" s="74">
        <f t="shared" si="494"/>
        <v>-100</v>
      </c>
      <c r="W194" s="74" t="str">
        <f t="shared" si="495"/>
        <v>-</v>
      </c>
      <c r="X194" s="74" t="str">
        <f t="shared" si="496"/>
        <v>-</v>
      </c>
      <c r="Y194" s="74" t="str">
        <f t="shared" si="497"/>
        <v>-</v>
      </c>
      <c r="Z194" s="74">
        <f t="shared" si="498"/>
        <v>-100</v>
      </c>
      <c r="AA194" s="74">
        <f t="shared" si="499"/>
        <v>-100</v>
      </c>
      <c r="AB194" s="74">
        <f t="shared" si="500"/>
        <v>-100</v>
      </c>
      <c r="AC194" s="74">
        <f t="shared" si="501"/>
        <v>-100</v>
      </c>
      <c r="AD194" s="74">
        <f t="shared" si="502"/>
        <v>-100</v>
      </c>
      <c r="AE194" s="74">
        <f t="shared" si="503"/>
        <v>-100</v>
      </c>
      <c r="AF194" s="74">
        <f t="shared" si="504"/>
        <v>-100</v>
      </c>
    </row>
    <row r="195" spans="1:32" hidden="1" x14ac:dyDescent="0.25">
      <c r="A195" t="s">
        <v>302</v>
      </c>
      <c r="B195" s="62" t="str">
        <f>'5.Ikan'!B92</f>
        <v>Tuna</v>
      </c>
      <c r="C195" s="66">
        <f>'5.Ikan'!C92</f>
        <v>2020</v>
      </c>
      <c r="D195" s="67">
        <f>'5.Ikan'!D92</f>
        <v>84481.045199999993</v>
      </c>
      <c r="E195" s="67">
        <f>'5.Ikan'!E92</f>
        <v>1827.4202600000003</v>
      </c>
      <c r="F195" s="67">
        <f>'5.Ikan'!F92</f>
        <v>86308.465459999992</v>
      </c>
      <c r="G195" s="67">
        <f>'5.Ikan'!G92</f>
        <v>8134.9229400000004</v>
      </c>
      <c r="H195" s="67" t="str">
        <f>'5.Ikan'!H92</f>
        <v>-</v>
      </c>
      <c r="I195" s="67" t="str">
        <f>'5.Ikan'!I92</f>
        <v>-</v>
      </c>
      <c r="J195" s="67" t="str">
        <f>'5.Ikan'!J92</f>
        <v>-</v>
      </c>
      <c r="K195" s="67">
        <f>'5.Ikan'!K92</f>
        <v>1520.6588135999998</v>
      </c>
      <c r="L195" s="67">
        <f>'5.Ikan'!L92</f>
        <v>76652.883706399982</v>
      </c>
      <c r="M195" s="67">
        <f>'5.Ikan'!M92</f>
        <v>86308.465459999992</v>
      </c>
      <c r="N195" s="67">
        <f>'5.Ikan'!N92</f>
        <v>2.3623747709222171</v>
      </c>
      <c r="O195" s="67">
        <f>'5.Ikan'!O92</f>
        <v>6.4722596463622386</v>
      </c>
      <c r="P195" s="67">
        <f>'5.Ikan'!P92</f>
        <v>108.06859005831326</v>
      </c>
      <c r="Q195" s="67">
        <f>'5.Ikan'!Q92</f>
        <v>2.3376454502269377</v>
      </c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</row>
    <row r="196" spans="1:32" hidden="1" x14ac:dyDescent="0.25">
      <c r="A196" t="s">
        <v>302</v>
      </c>
      <c r="B196" s="62">
        <f>'5.Ikan'!B93</f>
        <v>0</v>
      </c>
      <c r="C196" s="66">
        <f>'5.Ikan'!C93</f>
        <v>2021</v>
      </c>
      <c r="D196" s="67">
        <f>'5.Ikan'!D93</f>
        <v>66510.130900000004</v>
      </c>
      <c r="E196" s="67">
        <f>'5.Ikan'!E93</f>
        <v>3910.9586800000006</v>
      </c>
      <c r="F196" s="67">
        <f>'5.Ikan'!F93</f>
        <v>70421.08958</v>
      </c>
      <c r="G196" s="67">
        <f>'5.Ikan'!G93</f>
        <v>3102.0038099999997</v>
      </c>
      <c r="H196" s="67" t="str">
        <f>'5.Ikan'!H93</f>
        <v>-</v>
      </c>
      <c r="I196" s="67" t="str">
        <f>'5.Ikan'!I93</f>
        <v>-</v>
      </c>
      <c r="J196" s="67" t="str">
        <f>'5.Ikan'!J93</f>
        <v>-</v>
      </c>
      <c r="K196" s="67">
        <f>'5.Ikan'!K93</f>
        <v>1197.1823562</v>
      </c>
      <c r="L196" s="67">
        <f>'5.Ikan'!L93</f>
        <v>66121.903413799999</v>
      </c>
      <c r="M196" s="67">
        <f>'5.Ikan'!M93</f>
        <v>70421.08958</v>
      </c>
      <c r="N196" s="67">
        <f>'5.Ikan'!N93</f>
        <v>2.029755550541684</v>
      </c>
      <c r="O196" s="67">
        <f>'5.Ikan'!O93</f>
        <v>5.560974111073107</v>
      </c>
      <c r="P196" s="67">
        <f>'5.Ikan'!P93</f>
        <v>98.798327605392842</v>
      </c>
      <c r="Q196" s="67">
        <f>'5.Ikan'!Q93</f>
        <v>5.8095837685051794</v>
      </c>
      <c r="S196" s="67">
        <f t="shared" ref="S196:S199" si="505">IFERROR(D196/D195*100-100,"-")</f>
        <v>-21.272125904048352</v>
      </c>
      <c r="T196" s="67">
        <f t="shared" ref="T196:T199" si="506">IFERROR(E196/E195*100-100,"-")</f>
        <v>114.01528513205824</v>
      </c>
      <c r="U196" s="67">
        <f t="shared" ref="U196:U199" si="507">IFERROR(F196/F195*100-100,"-")</f>
        <v>-18.407668118445528</v>
      </c>
      <c r="V196" s="67">
        <f t="shared" ref="V196:V199" si="508">IFERROR(G196/G195*100-100,"-")</f>
        <v>-61.868061530770937</v>
      </c>
      <c r="W196" s="67" t="str">
        <f t="shared" ref="W196:W199" si="509">IFERROR(H196/H195*100-100,"-")</f>
        <v>-</v>
      </c>
      <c r="X196" s="67" t="str">
        <f t="shared" ref="X196:X199" si="510">IFERROR(I196/I195*100-100,"-")</f>
        <v>-</v>
      </c>
      <c r="Y196" s="67" t="str">
        <f t="shared" ref="Y196:Y199" si="511">IFERROR(J196/J195*100-100,"-")</f>
        <v>-</v>
      </c>
      <c r="Z196" s="67">
        <f t="shared" ref="Z196:Z199" si="512">IFERROR(K196/K195*100-100,"-")</f>
        <v>-21.272125904048352</v>
      </c>
      <c r="AA196" s="67">
        <f t="shared" ref="AA196:AA199" si="513">IFERROR(L196/L195*100-100,"-")</f>
        <v>-13.738531133331279</v>
      </c>
      <c r="AB196" s="67">
        <f t="shared" ref="AB196:AB199" si="514">IFERROR(M196/M195*100-100,"-")</f>
        <v>-18.407668118445528</v>
      </c>
      <c r="AC196" s="67">
        <f t="shared" ref="AC196:AC199" si="515">IFERROR(N196/N195*100-100,"-")</f>
        <v>-14.079866771125666</v>
      </c>
      <c r="AD196" s="67">
        <f t="shared" ref="AD196:AD199" si="516">IFERROR(O196/O195*100-100,"-")</f>
        <v>-14.079866771125651</v>
      </c>
      <c r="AE196" s="67">
        <f t="shared" ref="AE196:AE199" si="517">IFERROR(P196/P195*100-100,"-")</f>
        <v>-8.5781284348377653</v>
      </c>
      <c r="AF196" s="67">
        <f t="shared" ref="AF196:AF199" si="518">IFERROR(Q196/Q195*100-100,"-")</f>
        <v>148.52287877706976</v>
      </c>
    </row>
    <row r="197" spans="1:32" hidden="1" x14ac:dyDescent="0.25">
      <c r="A197" t="s">
        <v>302</v>
      </c>
      <c r="B197" s="62">
        <f>'5.Ikan'!B94</f>
        <v>0</v>
      </c>
      <c r="C197" s="66">
        <f>'5.Ikan'!C94</f>
        <v>2022</v>
      </c>
      <c r="D197" s="67">
        <f>'5.Ikan'!D94</f>
        <v>69355.740000000005</v>
      </c>
      <c r="E197" s="67">
        <f>'5.Ikan'!E94</f>
        <v>2601.7832699999999</v>
      </c>
      <c r="F197" s="67">
        <f>'5.Ikan'!F94</f>
        <v>71957.523270000005</v>
      </c>
      <c r="G197" s="67">
        <f>'5.Ikan'!G94</f>
        <v>3200.3748899999996</v>
      </c>
      <c r="H197" s="67" t="str">
        <f>'5.Ikan'!H94</f>
        <v>-</v>
      </c>
      <c r="I197" s="67" t="str">
        <f>'5.Ikan'!I94</f>
        <v>-</v>
      </c>
      <c r="J197" s="67" t="str">
        <f>'5.Ikan'!J94</f>
        <v>-</v>
      </c>
      <c r="K197" s="67">
        <f>'5.Ikan'!K94</f>
        <v>1248.4033199999999</v>
      </c>
      <c r="L197" s="67">
        <f>'5.Ikan'!L94</f>
        <v>67508.745060000001</v>
      </c>
      <c r="M197" s="67">
        <f>'5.Ikan'!M94</f>
        <v>71957.523270000005</v>
      </c>
      <c r="N197" s="67">
        <f>'5.Ikan'!N94</f>
        <v>2.0646075784219882</v>
      </c>
      <c r="O197" s="67">
        <f>'5.Ikan'!O94</f>
        <v>5.6564591189643521</v>
      </c>
      <c r="P197" s="67">
        <f>'5.Ikan'!P94</f>
        <v>100.8705881993415</v>
      </c>
      <c r="Q197" s="67">
        <f>'5.Ikan'!Q94</f>
        <v>3.7840185803237931</v>
      </c>
      <c r="S197" s="67">
        <f t="shared" si="505"/>
        <v>4.2784596293735433</v>
      </c>
      <c r="T197" s="67">
        <f t="shared" si="506"/>
        <v>-33.474539546912325</v>
      </c>
      <c r="U197" s="67">
        <f t="shared" si="507"/>
        <v>2.1817806273141827</v>
      </c>
      <c r="V197" s="67">
        <f t="shared" si="508"/>
        <v>3.171210805185936</v>
      </c>
      <c r="W197" s="67" t="str">
        <f t="shared" si="509"/>
        <v>-</v>
      </c>
      <c r="X197" s="67" t="str">
        <f t="shared" si="510"/>
        <v>-</v>
      </c>
      <c r="Y197" s="67" t="str">
        <f t="shared" si="511"/>
        <v>-</v>
      </c>
      <c r="Z197" s="67">
        <f t="shared" si="512"/>
        <v>4.2784596293735433</v>
      </c>
      <c r="AA197" s="67">
        <f t="shared" si="513"/>
        <v>2.0974012764287266</v>
      </c>
      <c r="AB197" s="67">
        <f t="shared" si="514"/>
        <v>2.1817806273141827</v>
      </c>
      <c r="AC197" s="67">
        <f t="shared" si="515"/>
        <v>1.7170554292118112</v>
      </c>
      <c r="AD197" s="67">
        <f t="shared" si="516"/>
        <v>1.7170554292118396</v>
      </c>
      <c r="AE197" s="67">
        <f t="shared" si="517"/>
        <v>2.0974652549033124</v>
      </c>
      <c r="AF197" s="67">
        <f t="shared" si="518"/>
        <v>-34.865926181533808</v>
      </c>
    </row>
    <row r="198" spans="1:32" hidden="1" x14ac:dyDescent="0.25">
      <c r="A198" t="s">
        <v>302</v>
      </c>
      <c r="B198" s="62">
        <f>'5.Ikan'!B95</f>
        <v>0</v>
      </c>
      <c r="C198" s="66">
        <f>'5.Ikan'!C95</f>
        <v>2023</v>
      </c>
      <c r="D198" s="67">
        <f>'5.Ikan'!D95</f>
        <v>69923.62748000001</v>
      </c>
      <c r="E198" s="67">
        <f>'5.Ikan'!E95</f>
        <v>1529.023363</v>
      </c>
      <c r="F198" s="67">
        <f>'5.Ikan'!F95</f>
        <v>71452.65084300001</v>
      </c>
      <c r="G198" s="67">
        <f>'5.Ikan'!G95</f>
        <v>6954.4265800000003</v>
      </c>
      <c r="H198" s="67" t="str">
        <f>'5.Ikan'!H95</f>
        <v>-</v>
      </c>
      <c r="I198" s="67" t="str">
        <f>'5.Ikan'!I95</f>
        <v>-</v>
      </c>
      <c r="J198" s="67" t="str">
        <f>'5.Ikan'!J95</f>
        <v>-</v>
      </c>
      <c r="K198" s="67">
        <f>'5.Ikan'!K95</f>
        <v>1258.62529464</v>
      </c>
      <c r="L198" s="67">
        <f>'5.Ikan'!L95</f>
        <v>63239.598968360013</v>
      </c>
      <c r="M198" s="67">
        <f>'5.Ikan'!M95</f>
        <v>71452.65084300001</v>
      </c>
      <c r="N198" s="67">
        <f>'5.Ikan'!N95</f>
        <v>1.8932991326323734</v>
      </c>
      <c r="O198" s="67">
        <f>'5.Ikan'!O95</f>
        <v>5.1871209113215713</v>
      </c>
      <c r="P198" s="67">
        <f>'5.Ikan'!P95</f>
        <v>108.41170943695629</v>
      </c>
      <c r="Q198" s="67">
        <f>'5.Ikan'!Q95</f>
        <v>2.3706441231082667</v>
      </c>
      <c r="S198" s="67">
        <f t="shared" si="505"/>
        <v>0.81880386540464656</v>
      </c>
      <c r="T198" s="67">
        <f t="shared" si="506"/>
        <v>-41.231716698677978</v>
      </c>
      <c r="U198" s="67">
        <f t="shared" si="507"/>
        <v>-0.70162563142369549</v>
      </c>
      <c r="V198" s="67">
        <f t="shared" si="508"/>
        <v>117.30037320721513</v>
      </c>
      <c r="W198" s="67" t="str">
        <f t="shared" si="509"/>
        <v>-</v>
      </c>
      <c r="X198" s="67" t="str">
        <f t="shared" si="510"/>
        <v>-</v>
      </c>
      <c r="Y198" s="67" t="str">
        <f t="shared" si="511"/>
        <v>-</v>
      </c>
      <c r="Z198" s="67">
        <f t="shared" si="512"/>
        <v>0.81880386540464656</v>
      </c>
      <c r="AA198" s="67">
        <f t="shared" si="513"/>
        <v>-6.3238415820730864</v>
      </c>
      <c r="AB198" s="67">
        <f t="shared" si="514"/>
        <v>-0.70162563142369549</v>
      </c>
      <c r="AC198" s="67">
        <f t="shared" si="515"/>
        <v>-8.2973853036298806</v>
      </c>
      <c r="AD198" s="67">
        <f t="shared" si="516"/>
        <v>-8.2973853036298948</v>
      </c>
      <c r="AE198" s="67">
        <f t="shared" si="517"/>
        <v>7.4760357525743188</v>
      </c>
      <c r="AF198" s="67">
        <f t="shared" si="518"/>
        <v>-37.35115003305787</v>
      </c>
    </row>
    <row r="199" spans="1:32" hidden="1" x14ac:dyDescent="0.25">
      <c r="A199" t="s">
        <v>302</v>
      </c>
      <c r="B199" s="62">
        <f>'5.Ikan'!B96</f>
        <v>0</v>
      </c>
      <c r="C199" s="66">
        <f>'5.Ikan'!C96</f>
        <v>2024</v>
      </c>
      <c r="D199" s="67">
        <f>'5.Ikan'!D96</f>
        <v>0</v>
      </c>
      <c r="E199" s="67">
        <f>'5.Ikan'!E96</f>
        <v>0</v>
      </c>
      <c r="F199" s="67">
        <f>'5.Ikan'!F96</f>
        <v>0</v>
      </c>
      <c r="G199" s="67">
        <f>'5.Ikan'!G96</f>
        <v>0</v>
      </c>
      <c r="H199" s="67">
        <f>'5.Ikan'!H96</f>
        <v>0</v>
      </c>
      <c r="I199" s="67">
        <f>'5.Ikan'!I96</f>
        <v>0</v>
      </c>
      <c r="J199" s="67">
        <f>'5.Ikan'!J96</f>
        <v>0</v>
      </c>
      <c r="K199" s="67">
        <f>'5.Ikan'!K96</f>
        <v>0</v>
      </c>
      <c r="L199" s="67">
        <f>'5.Ikan'!L96</f>
        <v>0</v>
      </c>
      <c r="M199" s="67">
        <f>'5.Ikan'!M96</f>
        <v>0</v>
      </c>
      <c r="N199" s="67">
        <f>'5.Ikan'!N96</f>
        <v>0</v>
      </c>
      <c r="O199" s="67">
        <f>'5.Ikan'!O96</f>
        <v>0</v>
      </c>
      <c r="P199" s="67">
        <f>'5.Ikan'!P96</f>
        <v>0</v>
      </c>
      <c r="Q199" s="67">
        <f>'5.Ikan'!Q96</f>
        <v>0</v>
      </c>
      <c r="S199" s="67">
        <f t="shared" si="505"/>
        <v>-100</v>
      </c>
      <c r="T199" s="67">
        <f t="shared" si="506"/>
        <v>-100</v>
      </c>
      <c r="U199" s="67">
        <f t="shared" si="507"/>
        <v>-100</v>
      </c>
      <c r="V199" s="67">
        <f t="shared" si="508"/>
        <v>-100</v>
      </c>
      <c r="W199" s="67" t="str">
        <f t="shared" si="509"/>
        <v>-</v>
      </c>
      <c r="X199" s="67" t="str">
        <f t="shared" si="510"/>
        <v>-</v>
      </c>
      <c r="Y199" s="67" t="str">
        <f t="shared" si="511"/>
        <v>-</v>
      </c>
      <c r="Z199" s="67">
        <f t="shared" si="512"/>
        <v>-100</v>
      </c>
      <c r="AA199" s="67">
        <f t="shared" si="513"/>
        <v>-100</v>
      </c>
      <c r="AB199" s="67">
        <f t="shared" si="514"/>
        <v>-100</v>
      </c>
      <c r="AC199" s="67">
        <f t="shared" si="515"/>
        <v>-100</v>
      </c>
      <c r="AD199" s="67">
        <f t="shared" si="516"/>
        <v>-100</v>
      </c>
      <c r="AE199" s="67">
        <f t="shared" si="517"/>
        <v>-100</v>
      </c>
      <c r="AF199" s="67">
        <f t="shared" si="518"/>
        <v>-100</v>
      </c>
    </row>
    <row r="200" spans="1:32" s="71" customFormat="1" hidden="1" x14ac:dyDescent="0.25">
      <c r="A200" s="71" t="s">
        <v>302</v>
      </c>
      <c r="B200" s="72" t="str">
        <f>'5.Ikan'!B37</f>
        <v>Mackerel</v>
      </c>
      <c r="C200" s="73">
        <f>'5.Ikan'!C37</f>
        <v>2020</v>
      </c>
      <c r="D200" s="74">
        <f>'5.Ikan'!D37</f>
        <v>168227.47630000001</v>
      </c>
      <c r="E200" s="74">
        <f>'5.Ikan'!E37</f>
        <v>28444.22955</v>
      </c>
      <c r="F200" s="74">
        <f>'5.Ikan'!F37</f>
        <v>196671.70585</v>
      </c>
      <c r="G200" s="74">
        <f>'5.Ikan'!G37</f>
        <v>5836.8276199999991</v>
      </c>
      <c r="H200" s="74" t="str">
        <f>'5.Ikan'!H37</f>
        <v>-</v>
      </c>
      <c r="I200" s="74" t="str">
        <f>'5.Ikan'!I37</f>
        <v>-</v>
      </c>
      <c r="J200" s="74" t="str">
        <f>'5.Ikan'!J37</f>
        <v>-</v>
      </c>
      <c r="K200" s="74">
        <f>'5.Ikan'!K37</f>
        <v>4155.2186646099999</v>
      </c>
      <c r="L200" s="74">
        <f>'5.Ikan'!L37</f>
        <v>186679.65956539</v>
      </c>
      <c r="M200" s="74">
        <f>'5.Ikan'!M37</f>
        <v>196671.70585</v>
      </c>
      <c r="N200" s="74">
        <f>'5.Ikan'!N37</f>
        <v>5.7533036811869431</v>
      </c>
      <c r="O200" s="74">
        <f>'5.Ikan'!O37</f>
        <v>15.762475838868339</v>
      </c>
      <c r="P200" s="74">
        <f>'5.Ikan'!P37</f>
        <v>88.153422403868504</v>
      </c>
      <c r="Q200" s="74">
        <f>'5.Ikan'!Q37</f>
        <v>14.905152461552728</v>
      </c>
    </row>
    <row r="201" spans="1:32" s="71" customFormat="1" hidden="1" x14ac:dyDescent="0.25">
      <c r="A201" s="71" t="s">
        <v>302</v>
      </c>
      <c r="B201" s="72">
        <f>'5.Ikan'!B38</f>
        <v>0</v>
      </c>
      <c r="C201" s="73">
        <f>'5.Ikan'!C38</f>
        <v>2021</v>
      </c>
      <c r="D201" s="74">
        <f>'5.Ikan'!D38</f>
        <v>161146.49349999998</v>
      </c>
      <c r="E201" s="74">
        <f>'5.Ikan'!E38</f>
        <v>29912.281400000003</v>
      </c>
      <c r="F201" s="74">
        <f>'5.Ikan'!F38</f>
        <v>191058.77489999999</v>
      </c>
      <c r="G201" s="74">
        <f>'5.Ikan'!G38</f>
        <v>31040.512200000001</v>
      </c>
      <c r="H201" s="74" t="str">
        <f>'5.Ikan'!H38</f>
        <v>-</v>
      </c>
      <c r="I201" s="74" t="str">
        <f>'5.Ikan'!I38</f>
        <v>-</v>
      </c>
      <c r="J201" s="74" t="str">
        <f>'5.Ikan'!J38</f>
        <v>-</v>
      </c>
      <c r="K201" s="74">
        <f>'5.Ikan'!K38</f>
        <v>3980.3183894499994</v>
      </c>
      <c r="L201" s="74">
        <f>'5.Ikan'!L38</f>
        <v>156037.94431055</v>
      </c>
      <c r="M201" s="74">
        <f>'5.Ikan'!M38</f>
        <v>191058.77489999999</v>
      </c>
      <c r="N201" s="74">
        <f>'5.Ikan'!N38</f>
        <v>4.7899238710262546</v>
      </c>
      <c r="O201" s="74">
        <f>'5.Ikan'!O38</f>
        <v>13.123079098702068</v>
      </c>
      <c r="P201" s="74">
        <f>'5.Ikan'!P38</f>
        <v>100.70506377269899</v>
      </c>
      <c r="Q201" s="74">
        <f>'5.Ikan'!Q38</f>
        <v>18.693042216112001</v>
      </c>
      <c r="S201" s="74">
        <f t="shared" ref="S201:S204" si="519">IFERROR(D201/D200*100-100,"-")</f>
        <v>-4.2091713884909723</v>
      </c>
      <c r="T201" s="74">
        <f t="shared" ref="T201:T204" si="520">IFERROR(E201/E200*100-100,"-")</f>
        <v>5.1611587771059959</v>
      </c>
      <c r="U201" s="74">
        <f t="shared" ref="U201:U204" si="521">IFERROR(F201/F200*100-100,"-")</f>
        <v>-2.8539595595316314</v>
      </c>
      <c r="V201" s="74">
        <f t="shared" ref="V201:V204" si="522">IFERROR(G201/G200*100-100,"-")</f>
        <v>431.80450444757184</v>
      </c>
      <c r="W201" s="74" t="str">
        <f t="shared" ref="W201:W204" si="523">IFERROR(H201/H200*100-100,"-")</f>
        <v>-</v>
      </c>
      <c r="X201" s="74" t="str">
        <f t="shared" ref="X201:X204" si="524">IFERROR(I201/I200*100-100,"-")</f>
        <v>-</v>
      </c>
      <c r="Y201" s="74" t="str">
        <f t="shared" ref="Y201:Y204" si="525">IFERROR(J201/J200*100-100,"-")</f>
        <v>-</v>
      </c>
      <c r="Z201" s="74">
        <f t="shared" ref="Z201:Z204" si="526">IFERROR(K201/K200*100-100,"-")</f>
        <v>-4.2091713884909581</v>
      </c>
      <c r="AA201" s="74">
        <f t="shared" ref="AA201:AA204" si="527">IFERROR(L201/L200*100-100,"-")</f>
        <v>-16.414062103057802</v>
      </c>
      <c r="AB201" s="74">
        <f t="shared" ref="AB201:AB204" si="528">IFERROR(M201/M200*100-100,"-")</f>
        <v>-2.8539595595316314</v>
      </c>
      <c r="AC201" s="74">
        <f t="shared" ref="AC201:AC204" si="529">IFERROR(N201/N200*100-100,"-")</f>
        <v>-16.744810695651253</v>
      </c>
      <c r="AD201" s="74">
        <f t="shared" ref="AD201:AD204" si="530">IFERROR(O201/O200*100-100,"-")</f>
        <v>-16.744810695651253</v>
      </c>
      <c r="AE201" s="74">
        <f t="shared" ref="AE201:AE204" si="531">IFERROR(P201/P200*100-100,"-")</f>
        <v>14.238405074423596</v>
      </c>
      <c r="AF201" s="74">
        <f t="shared" ref="AF201:AF204" si="532">IFERROR(Q201/Q200*100-100,"-")</f>
        <v>25.413290902793449</v>
      </c>
    </row>
    <row r="202" spans="1:32" s="71" customFormat="1" hidden="1" x14ac:dyDescent="0.25">
      <c r="A202" s="71" t="s">
        <v>302</v>
      </c>
      <c r="B202" s="72">
        <f>'5.Ikan'!B39</f>
        <v>0</v>
      </c>
      <c r="C202" s="73">
        <f>'5.Ikan'!C39</f>
        <v>2022</v>
      </c>
      <c r="D202" s="74">
        <f>'5.Ikan'!D39</f>
        <v>155528.5</v>
      </c>
      <c r="E202" s="74" t="str">
        <f>'5.Ikan'!E39</f>
        <v>55,518.9r</v>
      </c>
      <c r="F202" s="74">
        <f>'5.Ikan'!F39</f>
        <v>211047.446719</v>
      </c>
      <c r="G202" s="74" t="str">
        <f>'5.Ikan'!G39</f>
        <v>12,104.9r</v>
      </c>
      <c r="H202" s="74" t="str">
        <f>'5.Ikan'!H39</f>
        <v>-</v>
      </c>
      <c r="I202" s="74" t="str">
        <f>'5.Ikan'!I39</f>
        <v>-</v>
      </c>
      <c r="J202" s="74" t="str">
        <f>'5.Ikan'!J39</f>
        <v>-</v>
      </c>
      <c r="K202" s="74">
        <f>'5.Ikan'!K39</f>
        <v>3841.55395</v>
      </c>
      <c r="L202" s="74">
        <f>'5.Ikan'!L39</f>
        <v>195101.02245799999</v>
      </c>
      <c r="M202" s="74">
        <f>'5.Ikan'!M39</f>
        <v>211047.446719</v>
      </c>
      <c r="N202" s="74">
        <f>'5.Ikan'!N39</f>
        <v>5.9667388153440104</v>
      </c>
      <c r="O202" s="74">
        <f>'5.Ikan'!O39</f>
        <v>16.3472296310795</v>
      </c>
      <c r="P202" s="74">
        <f>'5.Ikan'!P39</f>
        <v>78.177584109012201</v>
      </c>
      <c r="Q202" s="74">
        <f>'5.Ikan'!Q39</f>
        <v>27.9070210718189</v>
      </c>
      <c r="S202" s="74">
        <f t="shared" si="519"/>
        <v>-3.4862648128300577</v>
      </c>
      <c r="T202" s="74" t="str">
        <f t="shared" si="520"/>
        <v>-</v>
      </c>
      <c r="U202" s="74">
        <f t="shared" si="521"/>
        <v>10.462053799655152</v>
      </c>
      <c r="V202" s="74" t="str">
        <f t="shared" si="522"/>
        <v>-</v>
      </c>
      <c r="W202" s="74" t="str">
        <f t="shared" si="523"/>
        <v>-</v>
      </c>
      <c r="X202" s="74" t="str">
        <f t="shared" si="524"/>
        <v>-</v>
      </c>
      <c r="Y202" s="74" t="str">
        <f t="shared" si="525"/>
        <v>-</v>
      </c>
      <c r="Z202" s="74">
        <f t="shared" si="526"/>
        <v>-3.4862648128300577</v>
      </c>
      <c r="AA202" s="74">
        <f t="shared" si="527"/>
        <v>25.034345536945708</v>
      </c>
      <c r="AB202" s="74">
        <f t="shared" si="528"/>
        <v>10.462053799655152</v>
      </c>
      <c r="AC202" s="74">
        <f t="shared" si="529"/>
        <v>24.568552152492146</v>
      </c>
      <c r="AD202" s="74">
        <f t="shared" si="530"/>
        <v>24.568552152492302</v>
      </c>
      <c r="AE202" s="74">
        <f t="shared" si="531"/>
        <v>-22.369758599759678</v>
      </c>
      <c r="AF202" s="74">
        <f t="shared" si="532"/>
        <v>49.29095408432309</v>
      </c>
    </row>
    <row r="203" spans="1:32" s="71" customFormat="1" hidden="1" x14ac:dyDescent="0.25">
      <c r="A203" s="71" t="s">
        <v>302</v>
      </c>
      <c r="B203" s="72">
        <f>'5.Ikan'!B40</f>
        <v>0</v>
      </c>
      <c r="C203" s="73">
        <f>'5.Ikan'!C40</f>
        <v>2023</v>
      </c>
      <c r="D203" s="74">
        <f>'5.Ikan'!D40</f>
        <v>142347.60269999999</v>
      </c>
      <c r="E203" s="74">
        <f>'5.Ikan'!E40</f>
        <v>54062.991379999999</v>
      </c>
      <c r="F203" s="74">
        <f>'5.Ikan'!F40</f>
        <v>196410.59408000001</v>
      </c>
      <c r="G203" s="74">
        <f>'5.Ikan'!G40</f>
        <v>5906.5267599999997</v>
      </c>
      <c r="H203" s="74" t="str">
        <f>'5.Ikan'!H40</f>
        <v>-</v>
      </c>
      <c r="I203" s="74" t="str">
        <f>'5.Ikan'!I40</f>
        <v>-</v>
      </c>
      <c r="J203" s="74" t="str">
        <f>'5.Ikan'!J40</f>
        <v>-</v>
      </c>
      <c r="K203" s="74">
        <f>'5.Ikan'!K40</f>
        <v>3515.9857866899997</v>
      </c>
      <c r="L203" s="74">
        <f>'5.Ikan'!L40</f>
        <v>186988.08153331</v>
      </c>
      <c r="M203" s="74">
        <f>'5.Ikan'!M40</f>
        <v>196410.59408000001</v>
      </c>
      <c r="N203" s="74">
        <f>'5.Ikan'!N40</f>
        <v>5.5981438585139101</v>
      </c>
      <c r="O203" s="74">
        <f>'5.Ikan'!O40</f>
        <v>15.3373804342847</v>
      </c>
      <c r="P203" s="74">
        <f>'5.Ikan'!P40</f>
        <v>74.721555661533998</v>
      </c>
      <c r="Q203" s="74">
        <f>'5.Ikan'!Q40</f>
        <v>28.3789171226394</v>
      </c>
      <c r="S203" s="74">
        <f t="shared" si="519"/>
        <v>-8.4749080072141254</v>
      </c>
      <c r="T203" s="74" t="str">
        <f t="shared" si="520"/>
        <v>-</v>
      </c>
      <c r="U203" s="74">
        <f t="shared" si="521"/>
        <v>-6.9353374639439664</v>
      </c>
      <c r="V203" s="74" t="str">
        <f t="shared" si="522"/>
        <v>-</v>
      </c>
      <c r="W203" s="74" t="str">
        <f t="shared" si="523"/>
        <v>-</v>
      </c>
      <c r="X203" s="74" t="str">
        <f t="shared" si="524"/>
        <v>-</v>
      </c>
      <c r="Y203" s="74" t="str">
        <f t="shared" si="525"/>
        <v>-</v>
      </c>
      <c r="Z203" s="74">
        <f t="shared" si="526"/>
        <v>-8.4749080072141254</v>
      </c>
      <c r="AA203" s="74">
        <f t="shared" si="527"/>
        <v>-4.158328245786862</v>
      </c>
      <c r="AB203" s="74">
        <f t="shared" si="528"/>
        <v>-6.9353374639439664</v>
      </c>
      <c r="AC203" s="74">
        <f t="shared" si="529"/>
        <v>-6.1774944108869789</v>
      </c>
      <c r="AD203" s="74">
        <f t="shared" si="530"/>
        <v>-6.1774944108869931</v>
      </c>
      <c r="AE203" s="74">
        <f t="shared" si="531"/>
        <v>-4.4207409155277162</v>
      </c>
      <c r="AF203" s="74">
        <f t="shared" si="532"/>
        <v>1.6909581628439412</v>
      </c>
    </row>
    <row r="204" spans="1:32" s="71" customFormat="1" hidden="1" x14ac:dyDescent="0.25">
      <c r="A204" s="71" t="s">
        <v>302</v>
      </c>
      <c r="B204" s="72">
        <f>'5.Ikan'!B41</f>
        <v>0</v>
      </c>
      <c r="C204" s="73">
        <f>'5.Ikan'!C41</f>
        <v>2024</v>
      </c>
      <c r="D204" s="74">
        <f>'5.Ikan'!D41</f>
        <v>0</v>
      </c>
      <c r="E204" s="74">
        <f>'5.Ikan'!E41</f>
        <v>0</v>
      </c>
      <c r="F204" s="74">
        <f>'5.Ikan'!F41</f>
        <v>0</v>
      </c>
      <c r="G204" s="74">
        <f>'5.Ikan'!G41</f>
        <v>0</v>
      </c>
      <c r="H204" s="74">
        <f>'5.Ikan'!H41</f>
        <v>0</v>
      </c>
      <c r="I204" s="74">
        <f>'5.Ikan'!I41</f>
        <v>0</v>
      </c>
      <c r="J204" s="74">
        <f>'5.Ikan'!J41</f>
        <v>0</v>
      </c>
      <c r="K204" s="74">
        <f>'5.Ikan'!K41</f>
        <v>0</v>
      </c>
      <c r="L204" s="74">
        <f>'5.Ikan'!L41</f>
        <v>0</v>
      </c>
      <c r="M204" s="74">
        <f>'5.Ikan'!M41</f>
        <v>0</v>
      </c>
      <c r="N204" s="74">
        <f>'5.Ikan'!N41</f>
        <v>0</v>
      </c>
      <c r="O204" s="74">
        <f>'5.Ikan'!O41</f>
        <v>0</v>
      </c>
      <c r="P204" s="74">
        <f>'5.Ikan'!P41</f>
        <v>0</v>
      </c>
      <c r="Q204" s="74">
        <f>'5.Ikan'!Q41</f>
        <v>0</v>
      </c>
      <c r="S204" s="74">
        <f t="shared" si="519"/>
        <v>-100</v>
      </c>
      <c r="T204" s="74">
        <f t="shared" si="520"/>
        <v>-100</v>
      </c>
      <c r="U204" s="74">
        <f t="shared" si="521"/>
        <v>-100</v>
      </c>
      <c r="V204" s="74">
        <f t="shared" si="522"/>
        <v>-100</v>
      </c>
      <c r="W204" s="74" t="str">
        <f t="shared" si="523"/>
        <v>-</v>
      </c>
      <c r="X204" s="74" t="str">
        <f t="shared" si="524"/>
        <v>-</v>
      </c>
      <c r="Y204" s="74" t="str">
        <f t="shared" si="525"/>
        <v>-</v>
      </c>
      <c r="Z204" s="74">
        <f t="shared" si="526"/>
        <v>-100</v>
      </c>
      <c r="AA204" s="74">
        <f t="shared" si="527"/>
        <v>-100</v>
      </c>
      <c r="AB204" s="74">
        <f t="shared" si="528"/>
        <v>-100</v>
      </c>
      <c r="AC204" s="74">
        <f t="shared" si="529"/>
        <v>-100</v>
      </c>
      <c r="AD204" s="74">
        <f t="shared" si="530"/>
        <v>-100</v>
      </c>
      <c r="AE204" s="74">
        <f t="shared" si="531"/>
        <v>-100</v>
      </c>
      <c r="AF204" s="74">
        <f t="shared" si="532"/>
        <v>-100</v>
      </c>
    </row>
    <row r="205" spans="1:32" hidden="1" x14ac:dyDescent="0.25">
      <c r="A205" t="s">
        <v>302</v>
      </c>
      <c r="B205" s="62" t="str">
        <f>'5.Ikan'!B31</f>
        <v>Ketam</v>
      </c>
      <c r="C205" s="66">
        <f>'5.Ikan'!C31</f>
        <v>2020</v>
      </c>
      <c r="D205" s="67">
        <f>'5.Ikan'!D31</f>
        <v>14326.623499999998</v>
      </c>
      <c r="E205" s="67">
        <f>'5.Ikan'!E31</f>
        <v>4993.3802000000005</v>
      </c>
      <c r="F205" s="67">
        <f>'5.Ikan'!F31</f>
        <v>19320.003699999997</v>
      </c>
      <c r="G205" s="67">
        <f>'5.Ikan'!G31</f>
        <v>4121.7872399999997</v>
      </c>
      <c r="H205" s="67" t="str">
        <f>'5.Ikan'!H31</f>
        <v>-</v>
      </c>
      <c r="I205" s="67" t="str">
        <f>'5.Ikan'!I31</f>
        <v>-</v>
      </c>
      <c r="J205" s="67" t="str">
        <f>'5.Ikan'!J31</f>
        <v>-</v>
      </c>
      <c r="K205" s="67">
        <f>'5.Ikan'!K31</f>
        <v>3747.6675508229582</v>
      </c>
      <c r="L205" s="67">
        <f>'5.Ikan'!L31</f>
        <v>11450.54890917704</v>
      </c>
      <c r="M205" s="67">
        <f>'5.Ikan'!M31</f>
        <v>19320.003699999997</v>
      </c>
      <c r="N205" s="67">
        <f>'5.Ikan'!N31</f>
        <v>0.35289589312596503</v>
      </c>
      <c r="O205" s="67">
        <f>'5.Ikan'!O31</f>
        <v>0.96683806335880829</v>
      </c>
      <c r="P205" s="67">
        <f>'5.Ikan'!P31</f>
        <v>94.265162874249526</v>
      </c>
      <c r="Q205" s="67">
        <f>'5.Ikan'!Q31</f>
        <v>32.855040676266306</v>
      </c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</row>
    <row r="206" spans="1:32" hidden="1" x14ac:dyDescent="0.25">
      <c r="A206" t="s">
        <v>302</v>
      </c>
      <c r="B206" s="62" t="str">
        <f>'5.Ikan'!B32</f>
        <v>Crab</v>
      </c>
      <c r="C206" s="66">
        <f>'5.Ikan'!C32</f>
        <v>2021</v>
      </c>
      <c r="D206" s="67">
        <f>'5.Ikan'!D32</f>
        <v>15939.569600000001</v>
      </c>
      <c r="E206" s="67">
        <f>'5.Ikan'!E32</f>
        <v>5611.6182800000015</v>
      </c>
      <c r="F206" s="67">
        <f>'5.Ikan'!F32</f>
        <v>21551.187880000001</v>
      </c>
      <c r="G206" s="67">
        <f>'5.Ikan'!G32</f>
        <v>6278.0906999999988</v>
      </c>
      <c r="H206" s="67" t="str">
        <f>'5.Ikan'!H32</f>
        <v>-</v>
      </c>
      <c r="I206" s="67" t="str">
        <f>'5.Ikan'!I32</f>
        <v>-</v>
      </c>
      <c r="J206" s="67" t="str">
        <f>'5.Ikan'!J32</f>
        <v>-</v>
      </c>
      <c r="K206" s="67">
        <f>'5.Ikan'!K32</f>
        <v>3766.13208876824</v>
      </c>
      <c r="L206" s="67">
        <f>'5.Ikan'!L32</f>
        <v>11506.965091231763</v>
      </c>
      <c r="M206" s="67">
        <f>'5.Ikan'!M32</f>
        <v>21551.187880000001</v>
      </c>
      <c r="N206" s="67">
        <f>'5.Ikan'!N32</f>
        <v>0.35323130548208737</v>
      </c>
      <c r="O206" s="67">
        <f>'5.Ikan'!O32</f>
        <v>0.96775700132078724</v>
      </c>
      <c r="P206" s="67">
        <f>'5.Ikan'!P32</f>
        <v>104.36370182252712</v>
      </c>
      <c r="Q206" s="67">
        <f>'5.Ikan'!Q32</f>
        <v>36.741848846142162</v>
      </c>
      <c r="S206" s="67">
        <f t="shared" ref="S206:S209" si="533">IFERROR(D206/D205*100-100,"-")</f>
        <v>11.258382688705424</v>
      </c>
      <c r="T206" s="67">
        <f t="shared" ref="T206:T209" si="534">IFERROR(E206/E205*100-100,"-")</f>
        <v>12.381153752321936</v>
      </c>
      <c r="U206" s="67">
        <f t="shared" ref="U206:U209" si="535">IFERROR(F206/F205*100-100,"-")</f>
        <v>11.548570148565787</v>
      </c>
      <c r="V206" s="67">
        <f t="shared" ref="V206:V209" si="536">IFERROR(G206/G205*100-100,"-")</f>
        <v>52.314768677870916</v>
      </c>
      <c r="W206" s="67" t="str">
        <f t="shared" ref="W206:W209" si="537">IFERROR(H206/H205*100-100,"-")</f>
        <v>-</v>
      </c>
      <c r="X206" s="67" t="str">
        <f t="shared" ref="X206:X209" si="538">IFERROR(I206/I205*100-100,"-")</f>
        <v>-</v>
      </c>
      <c r="Y206" s="67" t="str">
        <f t="shared" ref="Y206:Y209" si="539">IFERROR(J206/J205*100-100,"-")</f>
        <v>-</v>
      </c>
      <c r="Z206" s="67">
        <f t="shared" ref="Z206:Z209" si="540">IFERROR(K206/K205*100-100,"-")</f>
        <v>0.49269412761083231</v>
      </c>
      <c r="AA206" s="67">
        <f t="shared" ref="AA206:AA209" si="541">IFERROR(L206/L205*100-100,"-")</f>
        <v>0.49269412761083231</v>
      </c>
      <c r="AB206" s="67">
        <f t="shared" ref="AB206:AB209" si="542">IFERROR(M206/M205*100-100,"-")</f>
        <v>11.548570148565787</v>
      </c>
      <c r="AC206" s="67">
        <f t="shared" ref="AC206:AC209" si="543">IFERROR(N206/N205*100-100,"-")</f>
        <v>9.5045695531112528E-2</v>
      </c>
      <c r="AD206" s="67">
        <f t="shared" ref="AD206:AD209" si="544">IFERROR(O206/O205*100-100,"-")</f>
        <v>9.5045695531112528E-2</v>
      </c>
      <c r="AE206" s="67">
        <f t="shared" ref="AE206:AE209" si="545">IFERROR(P206/P205*100-100,"-")</f>
        <v>10.712906698892709</v>
      </c>
      <c r="AF206" s="67">
        <f t="shared" ref="AF206:AF209" si="546">IFERROR(Q206/Q205*100-100,"-")</f>
        <v>11.830173056774186</v>
      </c>
    </row>
    <row r="207" spans="1:32" hidden="1" x14ac:dyDescent="0.25">
      <c r="A207" t="s">
        <v>302</v>
      </c>
      <c r="B207" s="62">
        <f>'5.Ikan'!B33</f>
        <v>0</v>
      </c>
      <c r="C207" s="66">
        <f>'5.Ikan'!C33</f>
        <v>2022</v>
      </c>
      <c r="D207" s="67">
        <f>'5.Ikan'!D33</f>
        <v>15884.972811</v>
      </c>
      <c r="E207" s="67">
        <f>'5.Ikan'!E33</f>
        <v>3819.9883780000005</v>
      </c>
      <c r="F207" s="67">
        <f>'5.Ikan'!F33</f>
        <v>19704.961189000001</v>
      </c>
      <c r="G207" s="67">
        <f>'5.Ikan'!G33</f>
        <v>3454.79</v>
      </c>
      <c r="H207" s="67" t="str">
        <f>'5.Ikan'!H33</f>
        <v>-</v>
      </c>
      <c r="I207" s="67" t="str">
        <f>'5.Ikan'!I33</f>
        <v>-</v>
      </c>
      <c r="J207" s="67" t="str">
        <f>'5.Ikan'!J33</f>
        <v>-</v>
      </c>
      <c r="K207" s="67">
        <f>'5.Ikan'!K33</f>
        <v>4007.0648697902175</v>
      </c>
      <c r="L207" s="67">
        <f>'5.Ikan'!L33</f>
        <v>12243.106319209783</v>
      </c>
      <c r="M207" s="67">
        <f>'5.Ikan'!M33</f>
        <v>19704.961189000001</v>
      </c>
      <c r="N207" s="67">
        <f>'5.Ikan'!N33</f>
        <v>0.37442867687143239</v>
      </c>
      <c r="O207" s="67">
        <f>'5.Ikan'!O33</f>
        <v>1.0258319914285818</v>
      </c>
      <c r="P207" s="67">
        <f>'5.Ikan'!P33</f>
        <v>97.752649041339268</v>
      </c>
      <c r="Q207" s="67">
        <f>'5.Ikan'!Q33</f>
        <v>23.507373144387618</v>
      </c>
      <c r="S207" s="67">
        <f t="shared" si="533"/>
        <v>-0.34252360866759091</v>
      </c>
      <c r="T207" s="67">
        <f t="shared" si="534"/>
        <v>-31.92715207278853</v>
      </c>
      <c r="U207" s="67">
        <f t="shared" si="535"/>
        <v>-8.5667050061465204</v>
      </c>
      <c r="V207" s="67">
        <f t="shared" si="536"/>
        <v>-44.970689894620342</v>
      </c>
      <c r="W207" s="67" t="str">
        <f t="shared" si="537"/>
        <v>-</v>
      </c>
      <c r="X207" s="67" t="str">
        <f t="shared" si="538"/>
        <v>-</v>
      </c>
      <c r="Y207" s="67" t="str">
        <f t="shared" si="539"/>
        <v>-</v>
      </c>
      <c r="Z207" s="67">
        <f t="shared" si="540"/>
        <v>6.397353447599798</v>
      </c>
      <c r="AA207" s="67">
        <f t="shared" si="541"/>
        <v>6.397353447599798</v>
      </c>
      <c r="AB207" s="67">
        <f t="shared" si="542"/>
        <v>-8.5667050061465204</v>
      </c>
      <c r="AC207" s="67">
        <f t="shared" si="543"/>
        <v>6.0009888875548683</v>
      </c>
      <c r="AD207" s="67">
        <f t="shared" si="544"/>
        <v>6.0009888875548683</v>
      </c>
      <c r="AE207" s="67">
        <f t="shared" si="545"/>
        <v>-6.3346284826405537</v>
      </c>
      <c r="AF207" s="67">
        <f t="shared" si="546"/>
        <v>-36.020168057340818</v>
      </c>
    </row>
    <row r="208" spans="1:32" hidden="1" x14ac:dyDescent="0.25">
      <c r="A208" t="s">
        <v>302</v>
      </c>
      <c r="B208" s="62">
        <f>'5.Ikan'!B34</f>
        <v>0</v>
      </c>
      <c r="C208" s="66">
        <f>'5.Ikan'!C34</f>
        <v>2023</v>
      </c>
      <c r="D208" s="67">
        <f>'5.Ikan'!D34</f>
        <v>14345.771452999998</v>
      </c>
      <c r="E208" s="67">
        <f>'5.Ikan'!E34</f>
        <v>4997.1974700000019</v>
      </c>
      <c r="F208" s="67">
        <f>'5.Ikan'!F34</f>
        <v>19342.968923</v>
      </c>
      <c r="G208" s="67">
        <f>'5.Ikan'!G34</f>
        <v>6047.2057400000003</v>
      </c>
      <c r="H208" s="67" t="str">
        <f>'5.Ikan'!H34</f>
        <v>-</v>
      </c>
      <c r="I208" s="67" t="str">
        <f>'5.Ikan'!I34</f>
        <v>-</v>
      </c>
      <c r="J208" s="67" t="str">
        <f>'5.Ikan'!J34</f>
        <v>-</v>
      </c>
      <c r="K208" s="67">
        <f>'5.Ikan'!K34</f>
        <v>3278.5491886826089</v>
      </c>
      <c r="L208" s="67">
        <f>'5.Ikan'!L34</f>
        <v>10017.21399431739</v>
      </c>
      <c r="M208" s="67">
        <f>'5.Ikan'!M34</f>
        <v>19342.968923</v>
      </c>
      <c r="N208" s="67">
        <f>'5.Ikan'!N34</f>
        <v>0.29990042435789055</v>
      </c>
      <c r="O208" s="67">
        <f>'5.Ikan'!O34</f>
        <v>0.82164499824079595</v>
      </c>
      <c r="P208" s="67">
        <f>'5.Ikan'!P34</f>
        <v>107.89731477274312</v>
      </c>
      <c r="Q208" s="67">
        <f>'5.Ikan'!Q34</f>
        <v>37.584886262034459</v>
      </c>
      <c r="S208" s="67">
        <f t="shared" si="533"/>
        <v>-9.6896694524660347</v>
      </c>
      <c r="T208" s="67">
        <f t="shared" si="534"/>
        <v>30.81708569533248</v>
      </c>
      <c r="U208" s="67">
        <f t="shared" si="535"/>
        <v>-1.8370615528138075</v>
      </c>
      <c r="V208" s="67">
        <f t="shared" si="536"/>
        <v>75.038301604439084</v>
      </c>
      <c r="W208" s="67" t="str">
        <f t="shared" si="537"/>
        <v>-</v>
      </c>
      <c r="X208" s="67" t="str">
        <f t="shared" si="538"/>
        <v>-</v>
      </c>
      <c r="Y208" s="67" t="str">
        <f t="shared" si="539"/>
        <v>-</v>
      </c>
      <c r="Z208" s="67">
        <f t="shared" si="540"/>
        <v>-18.180780815403892</v>
      </c>
      <c r="AA208" s="67">
        <f t="shared" si="541"/>
        <v>-18.180780815403892</v>
      </c>
      <c r="AB208" s="67">
        <f t="shared" si="542"/>
        <v>-1.8370615528138075</v>
      </c>
      <c r="AC208" s="67">
        <f t="shared" si="543"/>
        <v>-19.904525779453749</v>
      </c>
      <c r="AD208" s="67">
        <f t="shared" si="544"/>
        <v>-19.904525779453749</v>
      </c>
      <c r="AE208" s="67">
        <f t="shared" si="545"/>
        <v>10.377893418636347</v>
      </c>
      <c r="AF208" s="67">
        <f t="shared" si="546"/>
        <v>59.885522006987173</v>
      </c>
    </row>
    <row r="209" spans="1:32" hidden="1" x14ac:dyDescent="0.25">
      <c r="A209" t="s">
        <v>302</v>
      </c>
      <c r="B209" s="62">
        <f>'5.Ikan'!B35</f>
        <v>0</v>
      </c>
      <c r="C209" s="66">
        <f>'5.Ikan'!C35</f>
        <v>2024</v>
      </c>
      <c r="D209" s="67">
        <f>'5.Ikan'!D35</f>
        <v>0</v>
      </c>
      <c r="E209" s="67">
        <f>'5.Ikan'!E35</f>
        <v>0</v>
      </c>
      <c r="F209" s="67">
        <f>'5.Ikan'!F35</f>
        <v>0</v>
      </c>
      <c r="G209" s="67">
        <f>'5.Ikan'!G35</f>
        <v>0</v>
      </c>
      <c r="H209" s="67">
        <f>'5.Ikan'!H35</f>
        <v>0</v>
      </c>
      <c r="I209" s="67">
        <f>'5.Ikan'!I35</f>
        <v>0</v>
      </c>
      <c r="J209" s="67">
        <f>'5.Ikan'!J35</f>
        <v>0</v>
      </c>
      <c r="K209" s="67">
        <f>'5.Ikan'!K35</f>
        <v>0</v>
      </c>
      <c r="L209" s="67">
        <f>'5.Ikan'!L35</f>
        <v>0</v>
      </c>
      <c r="M209" s="67">
        <f>'5.Ikan'!M35</f>
        <v>0</v>
      </c>
      <c r="N209" s="67">
        <f>'5.Ikan'!N35</f>
        <v>0</v>
      </c>
      <c r="O209" s="67">
        <f>'5.Ikan'!O35</f>
        <v>0</v>
      </c>
      <c r="P209" s="67">
        <f>'5.Ikan'!P35</f>
        <v>0</v>
      </c>
      <c r="Q209" s="67">
        <f>'5.Ikan'!Q35</f>
        <v>0</v>
      </c>
      <c r="S209" s="67">
        <f t="shared" si="533"/>
        <v>-100</v>
      </c>
      <c r="T209" s="67">
        <f t="shared" si="534"/>
        <v>-100</v>
      </c>
      <c r="U209" s="67">
        <f t="shared" si="535"/>
        <v>-100</v>
      </c>
      <c r="V209" s="67">
        <f t="shared" si="536"/>
        <v>-100</v>
      </c>
      <c r="W209" s="67" t="str">
        <f t="shared" si="537"/>
        <v>-</v>
      </c>
      <c r="X209" s="67" t="str">
        <f t="shared" si="538"/>
        <v>-</v>
      </c>
      <c r="Y209" s="67" t="str">
        <f t="shared" si="539"/>
        <v>-</v>
      </c>
      <c r="Z209" s="67">
        <f t="shared" si="540"/>
        <v>-100</v>
      </c>
      <c r="AA209" s="67">
        <f t="shared" si="541"/>
        <v>-100</v>
      </c>
      <c r="AB209" s="67">
        <f t="shared" si="542"/>
        <v>-100</v>
      </c>
      <c r="AC209" s="67">
        <f t="shared" si="543"/>
        <v>-100</v>
      </c>
      <c r="AD209" s="67">
        <f t="shared" si="544"/>
        <v>-100</v>
      </c>
      <c r="AE209" s="67">
        <f t="shared" si="545"/>
        <v>-100</v>
      </c>
      <c r="AF209" s="67">
        <f t="shared" si="546"/>
        <v>-100</v>
      </c>
    </row>
    <row r="210" spans="1:32" s="71" customFormat="1" hidden="1" x14ac:dyDescent="0.25">
      <c r="A210" s="71" t="s">
        <v>302</v>
      </c>
      <c r="B210" s="72" t="str">
        <f>'5.Ikan'!B80</f>
        <v>Sotong</v>
      </c>
      <c r="C210" s="73">
        <f>'5.Ikan'!C80</f>
        <v>2020</v>
      </c>
      <c r="D210" s="74">
        <f>'5.Ikan'!D80</f>
        <v>62582.9182</v>
      </c>
      <c r="E210" s="74">
        <f>'5.Ikan'!E80</f>
        <v>33775.411050000002</v>
      </c>
      <c r="F210" s="74">
        <f>'5.Ikan'!F80</f>
        <v>96358.32925000001</v>
      </c>
      <c r="G210" s="74">
        <f>'5.Ikan'!G80</f>
        <v>31602.338050000002</v>
      </c>
      <c r="H210" s="74" t="str">
        <f>'5.Ikan'!H80</f>
        <v>-</v>
      </c>
      <c r="I210" s="74" t="str">
        <f>'5.Ikan'!I80</f>
        <v>-</v>
      </c>
      <c r="J210" s="74" t="str">
        <f>'5.Ikan'!J80</f>
        <v>-</v>
      </c>
      <c r="K210" s="74">
        <f>'5.Ikan'!K80</f>
        <v>175.23217095999999</v>
      </c>
      <c r="L210" s="74">
        <f>'5.Ikan'!L80</f>
        <v>64580.759029040004</v>
      </c>
      <c r="M210" s="74">
        <f>'5.Ikan'!M80</f>
        <v>96358.32925000001</v>
      </c>
      <c r="N210" s="74">
        <f>'5.Ikan'!N80</f>
        <v>1.9903224567724027</v>
      </c>
      <c r="O210" s="74">
        <f>'5.Ikan'!O80</f>
        <v>5.4529382377326101</v>
      </c>
      <c r="P210" s="74">
        <f>'5.Ikan'!P80</f>
        <v>96.644213207564945</v>
      </c>
      <c r="Q210" s="74">
        <f>'5.Ikan'!Q80</f>
        <v>52.157970906018662</v>
      </c>
    </row>
    <row r="211" spans="1:32" s="71" customFormat="1" hidden="1" x14ac:dyDescent="0.25">
      <c r="A211" s="71" t="s">
        <v>302</v>
      </c>
      <c r="B211" s="72" t="str">
        <f>'5.Ikan'!B81</f>
        <v>Cuttlefish</v>
      </c>
      <c r="C211" s="73">
        <f>'5.Ikan'!C81</f>
        <v>2021</v>
      </c>
      <c r="D211" s="74">
        <f>'5.Ikan'!D81</f>
        <v>57157.316199999987</v>
      </c>
      <c r="E211" s="74">
        <f>'5.Ikan'!E81</f>
        <v>46707.239399999999</v>
      </c>
      <c r="F211" s="74">
        <f>'5.Ikan'!F81</f>
        <v>103864.55559999999</v>
      </c>
      <c r="G211" s="74">
        <f>'5.Ikan'!G81</f>
        <v>32386.598669999996</v>
      </c>
      <c r="H211" s="74" t="str">
        <f>'5.Ikan'!H81</f>
        <v>-</v>
      </c>
      <c r="I211" s="74" t="str">
        <f>'5.Ikan'!I81</f>
        <v>-</v>
      </c>
      <c r="J211" s="74" t="str">
        <f>'5.Ikan'!J81</f>
        <v>-</v>
      </c>
      <c r="K211" s="74">
        <f>'5.Ikan'!K81</f>
        <v>160.04048535999996</v>
      </c>
      <c r="L211" s="74">
        <f>'5.Ikan'!L81</f>
        <v>71317.916444639995</v>
      </c>
      <c r="M211" s="74">
        <f>'5.Ikan'!M81</f>
        <v>103864.55559999999</v>
      </c>
      <c r="N211" s="74">
        <f>'5.Ikan'!N81</f>
        <v>2.1892584647883004</v>
      </c>
      <c r="O211" s="74">
        <f>'5.Ikan'!O81</f>
        <v>5.9979683966802755</v>
      </c>
      <c r="P211" s="74">
        <f>'5.Ikan'!P81</f>
        <v>79.964955148306004</v>
      </c>
      <c r="Q211" s="74">
        <f>'5.Ikan'!Q81</f>
        <v>65.344955852251715</v>
      </c>
      <c r="S211" s="74">
        <f t="shared" ref="S211:S214" si="547">IFERROR(D211/D210*100-100,"-")</f>
        <v>-8.6694615017169525</v>
      </c>
      <c r="T211" s="74">
        <f t="shared" ref="T211:T214" si="548">IFERROR(E211/E210*100-100,"-")</f>
        <v>38.287700868706366</v>
      </c>
      <c r="U211" s="74">
        <f t="shared" ref="U211:U214" si="549">IFERROR(F211/F210*100-100,"-")</f>
        <v>7.789909194590976</v>
      </c>
      <c r="V211" s="74">
        <f t="shared" ref="V211:V214" si="550">IFERROR(G211/G210*100-100,"-")</f>
        <v>2.4816537901694744</v>
      </c>
      <c r="W211" s="74" t="str">
        <f t="shared" ref="W211:W214" si="551">IFERROR(H211/H210*100-100,"-")</f>
        <v>-</v>
      </c>
      <c r="X211" s="74" t="str">
        <f t="shared" ref="X211:X214" si="552">IFERROR(I211/I210*100-100,"-")</f>
        <v>-</v>
      </c>
      <c r="Y211" s="74" t="str">
        <f t="shared" ref="Y211:Y214" si="553">IFERROR(J211/J210*100-100,"-")</f>
        <v>-</v>
      </c>
      <c r="Z211" s="74">
        <f t="shared" ref="Z211:Z214" si="554">IFERROR(K211/K210*100-100,"-")</f>
        <v>-8.6694615017169525</v>
      </c>
      <c r="AA211" s="74">
        <f t="shared" ref="AA211:AA214" si="555">IFERROR(L211/L210*100-100,"-")</f>
        <v>10.432143438528655</v>
      </c>
      <c r="AB211" s="74">
        <f t="shared" ref="AB211:AB214" si="556">IFERROR(M211/M210*100-100,"-")</f>
        <v>7.789909194590976</v>
      </c>
      <c r="AC211" s="74">
        <f t="shared" ref="AC211:AC214" si="557">IFERROR(N211/N210*100-100,"-")</f>
        <v>9.9951647201178275</v>
      </c>
      <c r="AD211" s="74">
        <f t="shared" ref="AD211:AD214" si="558">IFERROR(O211/O210*100-100,"-")</f>
        <v>9.9951647201178275</v>
      </c>
      <c r="AE211" s="74">
        <f t="shared" ref="AE211:AE214" si="559">IFERROR(P211/P210*100-100,"-")</f>
        <v>-17.258413624245179</v>
      </c>
      <c r="AF211" s="74">
        <f t="shared" ref="AF211:AF214" si="560">IFERROR(Q211/Q210*100-100,"-")</f>
        <v>25.282779826681036</v>
      </c>
    </row>
    <row r="212" spans="1:32" s="71" customFormat="1" hidden="1" x14ac:dyDescent="0.25">
      <c r="A212" s="71" t="s">
        <v>302</v>
      </c>
      <c r="B212" s="72">
        <f>'5.Ikan'!B82</f>
        <v>0</v>
      </c>
      <c r="C212" s="73">
        <f>'5.Ikan'!C82</f>
        <v>2022</v>
      </c>
      <c r="D212" s="74">
        <f>'5.Ikan'!D82</f>
        <v>59471.98</v>
      </c>
      <c r="E212" s="74" t="str">
        <f>'5.Ikan'!E82</f>
        <v>56,869.9r</v>
      </c>
      <c r="F212" s="74">
        <f>'5.Ikan'!F82</f>
        <v>116341.90082336601</v>
      </c>
      <c r="G212" s="74">
        <f>'5.Ikan'!G82</f>
        <v>35790.565149999995</v>
      </c>
      <c r="H212" s="74" t="str">
        <f>'5.Ikan'!H82</f>
        <v>-</v>
      </c>
      <c r="I212" s="74" t="str">
        <f>'5.Ikan'!I82</f>
        <v>-</v>
      </c>
      <c r="J212" s="74" t="str">
        <f>'5.Ikan'!J82</f>
        <v>-</v>
      </c>
      <c r="K212" s="74">
        <f>'5.Ikan'!K82</f>
        <v>166.52154400000001</v>
      </c>
      <c r="L212" s="74">
        <f>'5.Ikan'!L82</f>
        <v>80384.814129366016</v>
      </c>
      <c r="M212" s="74">
        <f>'5.Ikan'!M82</f>
        <v>116341.90082336601</v>
      </c>
      <c r="N212" s="74">
        <f>'5.Ikan'!N82</f>
        <v>2.4583940390838004</v>
      </c>
      <c r="O212" s="74">
        <f>'5.Ikan'!O82</f>
        <v>6.735326134476165</v>
      </c>
      <c r="P212" s="74">
        <f>'5.Ikan'!P82</f>
        <v>73.831153143329161</v>
      </c>
      <c r="Q212" s="74">
        <f>'5.Ikan'!Q82</f>
        <v>70.600841498112899</v>
      </c>
      <c r="S212" s="74">
        <f t="shared" si="547"/>
        <v>4.0496369561872712</v>
      </c>
      <c r="T212" s="74" t="str">
        <f t="shared" si="548"/>
        <v>-</v>
      </c>
      <c r="U212" s="74">
        <f t="shared" si="549"/>
        <v>12.013092581282876</v>
      </c>
      <c r="V212" s="74">
        <f t="shared" si="550"/>
        <v>10.510416714902277</v>
      </c>
      <c r="W212" s="74" t="str">
        <f t="shared" si="551"/>
        <v>-</v>
      </c>
      <c r="X212" s="74" t="str">
        <f t="shared" si="552"/>
        <v>-</v>
      </c>
      <c r="Y212" s="74" t="str">
        <f t="shared" si="553"/>
        <v>-</v>
      </c>
      <c r="Z212" s="74">
        <f t="shared" si="554"/>
        <v>4.0496369561872712</v>
      </c>
      <c r="AA212" s="74">
        <f t="shared" si="555"/>
        <v>12.713351899117995</v>
      </c>
      <c r="AB212" s="74">
        <f t="shared" si="556"/>
        <v>12.013092581282876</v>
      </c>
      <c r="AC212" s="74">
        <f t="shared" si="557"/>
        <v>12.293458201680423</v>
      </c>
      <c r="AD212" s="74">
        <f t="shared" si="558"/>
        <v>12.293458201680394</v>
      </c>
      <c r="AE212" s="74">
        <f t="shared" si="559"/>
        <v>-7.670612699776882</v>
      </c>
      <c r="AF212" s="74">
        <f t="shared" si="560"/>
        <v>8.0432920602854239</v>
      </c>
    </row>
    <row r="213" spans="1:32" s="71" customFormat="1" hidden="1" x14ac:dyDescent="0.25">
      <c r="A213" s="71" t="s">
        <v>302</v>
      </c>
      <c r="B213" s="72">
        <f>'5.Ikan'!B83</f>
        <v>0</v>
      </c>
      <c r="C213" s="73">
        <f>'5.Ikan'!C83</f>
        <v>2023</v>
      </c>
      <c r="D213" s="74">
        <f>'5.Ikan'!D83</f>
        <v>58385.383689999995</v>
      </c>
      <c r="E213" s="74">
        <f>'5.Ikan'!E83</f>
        <v>61375.502940999992</v>
      </c>
      <c r="F213" s="74">
        <f>'5.Ikan'!F83</f>
        <v>119760.88663099999</v>
      </c>
      <c r="G213" s="74">
        <f>'5.Ikan'!G83</f>
        <v>40866.087380000012</v>
      </c>
      <c r="H213" s="74" t="str">
        <f>'5.Ikan'!H83</f>
        <v>-</v>
      </c>
      <c r="I213" s="74" t="str">
        <f>'5.Ikan'!I83</f>
        <v>-</v>
      </c>
      <c r="J213" s="74" t="str">
        <f>'5.Ikan'!J83</f>
        <v>-</v>
      </c>
      <c r="K213" s="74">
        <f>'5.Ikan'!K83</f>
        <v>163.47907433199998</v>
      </c>
      <c r="L213" s="74">
        <f>'5.Ikan'!L83</f>
        <v>78731.32017666797</v>
      </c>
      <c r="M213" s="74">
        <f>'5.Ikan'!M83</f>
        <v>119760.88663099999</v>
      </c>
      <c r="N213" s="74">
        <f>'5.Ikan'!N83</f>
        <v>2.357098125749749</v>
      </c>
      <c r="O213" s="74">
        <f>'5.Ikan'!O83</f>
        <v>6.4578030842458869</v>
      </c>
      <c r="P213" s="74">
        <f>'5.Ikan'!P83</f>
        <v>74.00409690409343</v>
      </c>
      <c r="Q213" s="74">
        <f>'5.Ikan'!Q83</f>
        <v>77.794104964684436</v>
      </c>
      <c r="S213" s="74">
        <f t="shared" si="547"/>
        <v>-1.8270726987734633</v>
      </c>
      <c r="T213" s="74" t="str">
        <f t="shared" si="548"/>
        <v>-</v>
      </c>
      <c r="U213" s="74">
        <f t="shared" si="549"/>
        <v>2.9387398550628774</v>
      </c>
      <c r="V213" s="74">
        <f t="shared" si="550"/>
        <v>14.181173749920561</v>
      </c>
      <c r="W213" s="74" t="str">
        <f t="shared" si="551"/>
        <v>-</v>
      </c>
      <c r="X213" s="74" t="str">
        <f t="shared" si="552"/>
        <v>-</v>
      </c>
      <c r="Y213" s="74" t="str">
        <f t="shared" si="553"/>
        <v>-</v>
      </c>
      <c r="Z213" s="74">
        <f t="shared" si="554"/>
        <v>-1.8270726987734633</v>
      </c>
      <c r="AA213" s="74">
        <f t="shared" si="555"/>
        <v>-2.0569730372667436</v>
      </c>
      <c r="AB213" s="74">
        <f t="shared" si="556"/>
        <v>2.9387398550628774</v>
      </c>
      <c r="AC213" s="74">
        <f t="shared" si="557"/>
        <v>-4.1204099799966372</v>
      </c>
      <c r="AD213" s="74">
        <f t="shared" si="558"/>
        <v>-4.1204099799966372</v>
      </c>
      <c r="AE213" s="74">
        <f t="shared" si="559"/>
        <v>0.23424225872312832</v>
      </c>
      <c r="AF213" s="74">
        <f t="shared" si="560"/>
        <v>10.188637010458024</v>
      </c>
    </row>
    <row r="214" spans="1:32" s="71" customFormat="1" hidden="1" x14ac:dyDescent="0.25">
      <c r="A214" s="71" t="s">
        <v>302</v>
      </c>
      <c r="B214" s="72">
        <f>'5.Ikan'!B84</f>
        <v>0</v>
      </c>
      <c r="C214" s="73">
        <f>'5.Ikan'!C84</f>
        <v>2024</v>
      </c>
      <c r="D214" s="74">
        <f>'5.Ikan'!D84</f>
        <v>0</v>
      </c>
      <c r="E214" s="74">
        <f>'5.Ikan'!E84</f>
        <v>0</v>
      </c>
      <c r="F214" s="74">
        <f>'5.Ikan'!F84</f>
        <v>0</v>
      </c>
      <c r="G214" s="74">
        <f>'5.Ikan'!G84</f>
        <v>0</v>
      </c>
      <c r="H214" s="74">
        <f>'5.Ikan'!H84</f>
        <v>0</v>
      </c>
      <c r="I214" s="74">
        <f>'5.Ikan'!I84</f>
        <v>0</v>
      </c>
      <c r="J214" s="74">
        <f>'5.Ikan'!J84</f>
        <v>0</v>
      </c>
      <c r="K214" s="74">
        <f>'5.Ikan'!K84</f>
        <v>0</v>
      </c>
      <c r="L214" s="74">
        <f>'5.Ikan'!L84</f>
        <v>0</v>
      </c>
      <c r="M214" s="74">
        <f>'5.Ikan'!M84</f>
        <v>0</v>
      </c>
      <c r="N214" s="74">
        <f>'5.Ikan'!N84</f>
        <v>0</v>
      </c>
      <c r="O214" s="74">
        <f>'5.Ikan'!O84</f>
        <v>0</v>
      </c>
      <c r="P214" s="74">
        <f>'5.Ikan'!P84</f>
        <v>0</v>
      </c>
      <c r="Q214" s="74">
        <f>'5.Ikan'!Q84</f>
        <v>0</v>
      </c>
      <c r="S214" s="74">
        <f t="shared" si="547"/>
        <v>-100</v>
      </c>
      <c r="T214" s="74">
        <f t="shared" si="548"/>
        <v>-100</v>
      </c>
      <c r="U214" s="74">
        <f t="shared" si="549"/>
        <v>-100</v>
      </c>
      <c r="V214" s="74">
        <f t="shared" si="550"/>
        <v>-100</v>
      </c>
      <c r="W214" s="74" t="str">
        <f t="shared" si="551"/>
        <v>-</v>
      </c>
      <c r="X214" s="74" t="str">
        <f t="shared" si="552"/>
        <v>-</v>
      </c>
      <c r="Y214" s="74" t="str">
        <f t="shared" si="553"/>
        <v>-</v>
      </c>
      <c r="Z214" s="74">
        <f t="shared" si="554"/>
        <v>-100</v>
      </c>
      <c r="AA214" s="74">
        <f t="shared" si="555"/>
        <v>-100</v>
      </c>
      <c r="AB214" s="74">
        <f t="shared" si="556"/>
        <v>-100</v>
      </c>
      <c r="AC214" s="74">
        <f t="shared" si="557"/>
        <v>-100</v>
      </c>
      <c r="AD214" s="74">
        <f t="shared" si="558"/>
        <v>-100</v>
      </c>
      <c r="AE214" s="74">
        <f t="shared" si="559"/>
        <v>-100</v>
      </c>
      <c r="AF214" s="74">
        <f t="shared" si="560"/>
        <v>-100</v>
      </c>
    </row>
    <row r="215" spans="1:32" hidden="1" x14ac:dyDescent="0.25">
      <c r="A215" t="s">
        <v>302</v>
      </c>
      <c r="B215" s="62" t="e">
        <f>'5.Ikan'!#REF!</f>
        <v>#REF!</v>
      </c>
      <c r="C215" s="66" t="e">
        <f>'5.Ikan'!#REF!</f>
        <v>#REF!</v>
      </c>
      <c r="D215" s="67" t="e">
        <f>'5.Ikan'!#REF!</f>
        <v>#REF!</v>
      </c>
      <c r="E215" s="67" t="e">
        <f>'5.Ikan'!#REF!</f>
        <v>#REF!</v>
      </c>
      <c r="F215" s="67" t="e">
        <f>'5.Ikan'!#REF!</f>
        <v>#REF!</v>
      </c>
      <c r="G215" s="67" t="e">
        <f>'5.Ikan'!#REF!</f>
        <v>#REF!</v>
      </c>
      <c r="H215" s="67" t="e">
        <f>'5.Ikan'!#REF!</f>
        <v>#REF!</v>
      </c>
      <c r="I215" s="67" t="e">
        <f>'5.Ikan'!#REF!</f>
        <v>#REF!</v>
      </c>
      <c r="J215" s="67" t="e">
        <f>'5.Ikan'!#REF!</f>
        <v>#REF!</v>
      </c>
      <c r="K215" s="67" t="e">
        <f>'5.Ikan'!#REF!</f>
        <v>#REF!</v>
      </c>
      <c r="L215" s="67" t="e">
        <f>'5.Ikan'!#REF!</f>
        <v>#REF!</v>
      </c>
      <c r="M215" s="67" t="e">
        <f>'5.Ikan'!#REF!</f>
        <v>#REF!</v>
      </c>
      <c r="N215" s="67" t="e">
        <f>'5.Ikan'!#REF!</f>
        <v>#REF!</v>
      </c>
      <c r="O215" s="67" t="e">
        <f>'5.Ikan'!#REF!</f>
        <v>#REF!</v>
      </c>
      <c r="P215" s="67" t="e">
        <f>'5.Ikan'!#REF!</f>
        <v>#REF!</v>
      </c>
      <c r="Q215" s="67" t="e">
        <f>'5.Ikan'!#REF!</f>
        <v>#REF!</v>
      </c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</row>
    <row r="216" spans="1:32" hidden="1" x14ac:dyDescent="0.25">
      <c r="A216" t="s">
        <v>302</v>
      </c>
      <c r="B216" s="62" t="e">
        <f>'5.Ikan'!#REF!</f>
        <v>#REF!</v>
      </c>
      <c r="C216" s="66" t="e">
        <f>'5.Ikan'!#REF!</f>
        <v>#REF!</v>
      </c>
      <c r="D216" s="67" t="e">
        <f>'5.Ikan'!#REF!</f>
        <v>#REF!</v>
      </c>
      <c r="E216" s="67" t="e">
        <f>'5.Ikan'!#REF!</f>
        <v>#REF!</v>
      </c>
      <c r="F216" s="67" t="e">
        <f>'5.Ikan'!#REF!</f>
        <v>#REF!</v>
      </c>
      <c r="G216" s="67" t="e">
        <f>'5.Ikan'!#REF!</f>
        <v>#REF!</v>
      </c>
      <c r="H216" s="67" t="e">
        <f>'5.Ikan'!#REF!</f>
        <v>#REF!</v>
      </c>
      <c r="I216" s="67" t="e">
        <f>'5.Ikan'!#REF!</f>
        <v>#REF!</v>
      </c>
      <c r="J216" s="67" t="e">
        <f>'5.Ikan'!#REF!</f>
        <v>#REF!</v>
      </c>
      <c r="K216" s="67" t="e">
        <f>'5.Ikan'!#REF!</f>
        <v>#REF!</v>
      </c>
      <c r="L216" s="67" t="e">
        <f>'5.Ikan'!#REF!</f>
        <v>#REF!</v>
      </c>
      <c r="M216" s="67" t="e">
        <f>'5.Ikan'!#REF!</f>
        <v>#REF!</v>
      </c>
      <c r="N216" s="67" t="e">
        <f>'5.Ikan'!#REF!</f>
        <v>#REF!</v>
      </c>
      <c r="O216" s="67" t="e">
        <f>'5.Ikan'!#REF!</f>
        <v>#REF!</v>
      </c>
      <c r="P216" s="67" t="e">
        <f>'5.Ikan'!#REF!</f>
        <v>#REF!</v>
      </c>
      <c r="Q216" s="67" t="e">
        <f>'5.Ikan'!#REF!</f>
        <v>#REF!</v>
      </c>
      <c r="S216" s="67" t="str">
        <f t="shared" ref="S216:S219" si="561">IFERROR(D216/D215*100-100,"-")</f>
        <v>-</v>
      </c>
      <c r="T216" s="67" t="str">
        <f t="shared" ref="T216:T219" si="562">IFERROR(E216/E215*100-100,"-")</f>
        <v>-</v>
      </c>
      <c r="U216" s="67" t="str">
        <f t="shared" ref="U216:U219" si="563">IFERROR(F216/F215*100-100,"-")</f>
        <v>-</v>
      </c>
      <c r="V216" s="67" t="str">
        <f t="shared" ref="V216:V219" si="564">IFERROR(G216/G215*100-100,"-")</f>
        <v>-</v>
      </c>
      <c r="W216" s="67" t="str">
        <f t="shared" ref="W216:W219" si="565">IFERROR(H216/H215*100-100,"-")</f>
        <v>-</v>
      </c>
      <c r="X216" s="67" t="str">
        <f t="shared" ref="X216:X219" si="566">IFERROR(I216/I215*100-100,"-")</f>
        <v>-</v>
      </c>
      <c r="Y216" s="67" t="str">
        <f t="shared" ref="Y216:Y219" si="567">IFERROR(J216/J215*100-100,"-")</f>
        <v>-</v>
      </c>
      <c r="Z216" s="67" t="str">
        <f t="shared" ref="Z216:Z219" si="568">IFERROR(K216/K215*100-100,"-")</f>
        <v>-</v>
      </c>
      <c r="AA216" s="67" t="str">
        <f t="shared" ref="AA216:AA219" si="569">IFERROR(L216/L215*100-100,"-")</f>
        <v>-</v>
      </c>
      <c r="AB216" s="67" t="str">
        <f t="shared" ref="AB216:AB219" si="570">IFERROR(M216/M215*100-100,"-")</f>
        <v>-</v>
      </c>
      <c r="AC216" s="67" t="str">
        <f t="shared" ref="AC216:AC219" si="571">IFERROR(N216/N215*100-100,"-")</f>
        <v>-</v>
      </c>
      <c r="AD216" s="67" t="str">
        <f t="shared" ref="AD216:AD219" si="572">IFERROR(O216/O215*100-100,"-")</f>
        <v>-</v>
      </c>
      <c r="AE216" s="67" t="str">
        <f t="shared" ref="AE216:AE219" si="573">IFERROR(P216/P215*100-100,"-")</f>
        <v>-</v>
      </c>
      <c r="AF216" s="67" t="str">
        <f t="shared" ref="AF216:AF219" si="574">IFERROR(Q216/Q215*100-100,"-")</f>
        <v>-</v>
      </c>
    </row>
    <row r="217" spans="1:32" hidden="1" x14ac:dyDescent="0.25">
      <c r="A217" t="s">
        <v>302</v>
      </c>
      <c r="B217" s="62" t="e">
        <f>'5.Ikan'!#REF!</f>
        <v>#REF!</v>
      </c>
      <c r="C217" s="66" t="e">
        <f>'5.Ikan'!#REF!</f>
        <v>#REF!</v>
      </c>
      <c r="D217" s="67" t="e">
        <f>'5.Ikan'!#REF!</f>
        <v>#REF!</v>
      </c>
      <c r="E217" s="67" t="e">
        <f>'5.Ikan'!#REF!</f>
        <v>#REF!</v>
      </c>
      <c r="F217" s="67" t="e">
        <f>'5.Ikan'!#REF!</f>
        <v>#REF!</v>
      </c>
      <c r="G217" s="67" t="e">
        <f>'5.Ikan'!#REF!</f>
        <v>#REF!</v>
      </c>
      <c r="H217" s="67" t="e">
        <f>'5.Ikan'!#REF!</f>
        <v>#REF!</v>
      </c>
      <c r="I217" s="67" t="e">
        <f>'5.Ikan'!#REF!</f>
        <v>#REF!</v>
      </c>
      <c r="J217" s="67" t="e">
        <f>'5.Ikan'!#REF!</f>
        <v>#REF!</v>
      </c>
      <c r="K217" s="67" t="e">
        <f>'5.Ikan'!#REF!</f>
        <v>#REF!</v>
      </c>
      <c r="L217" s="67" t="e">
        <f>'5.Ikan'!#REF!</f>
        <v>#REF!</v>
      </c>
      <c r="M217" s="67" t="e">
        <f>'5.Ikan'!#REF!</f>
        <v>#REF!</v>
      </c>
      <c r="N217" s="67" t="e">
        <f>'5.Ikan'!#REF!</f>
        <v>#REF!</v>
      </c>
      <c r="O217" s="67" t="e">
        <f>'5.Ikan'!#REF!</f>
        <v>#REF!</v>
      </c>
      <c r="P217" s="67" t="e">
        <f>'5.Ikan'!#REF!</f>
        <v>#REF!</v>
      </c>
      <c r="Q217" s="67" t="e">
        <f>'5.Ikan'!#REF!</f>
        <v>#REF!</v>
      </c>
      <c r="S217" s="67" t="str">
        <f t="shared" si="561"/>
        <v>-</v>
      </c>
      <c r="T217" s="67" t="str">
        <f t="shared" si="562"/>
        <v>-</v>
      </c>
      <c r="U217" s="67" t="str">
        <f t="shared" si="563"/>
        <v>-</v>
      </c>
      <c r="V217" s="67" t="str">
        <f t="shared" si="564"/>
        <v>-</v>
      </c>
      <c r="W217" s="67" t="str">
        <f t="shared" si="565"/>
        <v>-</v>
      </c>
      <c r="X217" s="67" t="str">
        <f t="shared" si="566"/>
        <v>-</v>
      </c>
      <c r="Y217" s="67" t="str">
        <f t="shared" si="567"/>
        <v>-</v>
      </c>
      <c r="Z217" s="67" t="str">
        <f t="shared" si="568"/>
        <v>-</v>
      </c>
      <c r="AA217" s="67" t="str">
        <f t="shared" si="569"/>
        <v>-</v>
      </c>
      <c r="AB217" s="67" t="str">
        <f t="shared" si="570"/>
        <v>-</v>
      </c>
      <c r="AC217" s="67" t="str">
        <f t="shared" si="571"/>
        <v>-</v>
      </c>
      <c r="AD217" s="67" t="str">
        <f t="shared" si="572"/>
        <v>-</v>
      </c>
      <c r="AE217" s="67" t="str">
        <f t="shared" si="573"/>
        <v>-</v>
      </c>
      <c r="AF217" s="67" t="str">
        <f t="shared" si="574"/>
        <v>-</v>
      </c>
    </row>
    <row r="218" spans="1:32" hidden="1" x14ac:dyDescent="0.25">
      <c r="A218" t="s">
        <v>302</v>
      </c>
      <c r="B218" s="62" t="e">
        <f>'5.Ikan'!#REF!</f>
        <v>#REF!</v>
      </c>
      <c r="C218" s="66" t="e">
        <f>'5.Ikan'!#REF!</f>
        <v>#REF!</v>
      </c>
      <c r="D218" s="67" t="e">
        <f>'5.Ikan'!#REF!</f>
        <v>#REF!</v>
      </c>
      <c r="E218" s="67" t="e">
        <f>'5.Ikan'!#REF!</f>
        <v>#REF!</v>
      </c>
      <c r="F218" s="67" t="e">
        <f>'5.Ikan'!#REF!</f>
        <v>#REF!</v>
      </c>
      <c r="G218" s="67" t="e">
        <f>'5.Ikan'!#REF!</f>
        <v>#REF!</v>
      </c>
      <c r="H218" s="67" t="e">
        <f>'5.Ikan'!#REF!</f>
        <v>#REF!</v>
      </c>
      <c r="I218" s="67" t="e">
        <f>'5.Ikan'!#REF!</f>
        <v>#REF!</v>
      </c>
      <c r="J218" s="67" t="e">
        <f>'5.Ikan'!#REF!</f>
        <v>#REF!</v>
      </c>
      <c r="K218" s="67" t="e">
        <f>'5.Ikan'!#REF!</f>
        <v>#REF!</v>
      </c>
      <c r="L218" s="67" t="e">
        <f>'5.Ikan'!#REF!</f>
        <v>#REF!</v>
      </c>
      <c r="M218" s="67" t="e">
        <f>'5.Ikan'!#REF!</f>
        <v>#REF!</v>
      </c>
      <c r="N218" s="67" t="e">
        <f>'5.Ikan'!#REF!</f>
        <v>#REF!</v>
      </c>
      <c r="O218" s="67" t="e">
        <f>'5.Ikan'!#REF!</f>
        <v>#REF!</v>
      </c>
      <c r="P218" s="67" t="e">
        <f>'5.Ikan'!#REF!</f>
        <v>#REF!</v>
      </c>
      <c r="Q218" s="67" t="e">
        <f>'5.Ikan'!#REF!</f>
        <v>#REF!</v>
      </c>
      <c r="S218" s="67" t="str">
        <f t="shared" si="561"/>
        <v>-</v>
      </c>
      <c r="T218" s="67" t="str">
        <f t="shared" si="562"/>
        <v>-</v>
      </c>
      <c r="U218" s="67" t="str">
        <f t="shared" si="563"/>
        <v>-</v>
      </c>
      <c r="V218" s="67" t="str">
        <f t="shared" si="564"/>
        <v>-</v>
      </c>
      <c r="W218" s="67" t="str">
        <f t="shared" si="565"/>
        <v>-</v>
      </c>
      <c r="X218" s="67" t="str">
        <f t="shared" si="566"/>
        <v>-</v>
      </c>
      <c r="Y218" s="67" t="str">
        <f t="shared" si="567"/>
        <v>-</v>
      </c>
      <c r="Z218" s="67" t="str">
        <f t="shared" si="568"/>
        <v>-</v>
      </c>
      <c r="AA218" s="67" t="str">
        <f t="shared" si="569"/>
        <v>-</v>
      </c>
      <c r="AB218" s="67" t="str">
        <f t="shared" si="570"/>
        <v>-</v>
      </c>
      <c r="AC218" s="67" t="str">
        <f t="shared" si="571"/>
        <v>-</v>
      </c>
      <c r="AD218" s="67" t="str">
        <f t="shared" si="572"/>
        <v>-</v>
      </c>
      <c r="AE218" s="67" t="str">
        <f t="shared" si="573"/>
        <v>-</v>
      </c>
      <c r="AF218" s="67" t="str">
        <f t="shared" si="574"/>
        <v>-</v>
      </c>
    </row>
    <row r="219" spans="1:32" hidden="1" x14ac:dyDescent="0.25">
      <c r="A219" t="s">
        <v>302</v>
      </c>
      <c r="B219" s="62" t="e">
        <f>'5.Ikan'!#REF!</f>
        <v>#REF!</v>
      </c>
      <c r="C219" s="66" t="e">
        <f>'5.Ikan'!#REF!</f>
        <v>#REF!</v>
      </c>
      <c r="D219" s="67" t="e">
        <f>'5.Ikan'!#REF!</f>
        <v>#REF!</v>
      </c>
      <c r="E219" s="67" t="e">
        <f>'5.Ikan'!#REF!</f>
        <v>#REF!</v>
      </c>
      <c r="F219" s="67" t="e">
        <f>'5.Ikan'!#REF!</f>
        <v>#REF!</v>
      </c>
      <c r="G219" s="67" t="e">
        <f>'5.Ikan'!#REF!</f>
        <v>#REF!</v>
      </c>
      <c r="H219" s="67" t="e">
        <f>'5.Ikan'!#REF!</f>
        <v>#REF!</v>
      </c>
      <c r="I219" s="67" t="e">
        <f>'5.Ikan'!#REF!</f>
        <v>#REF!</v>
      </c>
      <c r="J219" s="67" t="e">
        <f>'5.Ikan'!#REF!</f>
        <v>#REF!</v>
      </c>
      <c r="K219" s="67" t="e">
        <f>'5.Ikan'!#REF!</f>
        <v>#REF!</v>
      </c>
      <c r="L219" s="67" t="e">
        <f>'5.Ikan'!#REF!</f>
        <v>#REF!</v>
      </c>
      <c r="M219" s="67" t="e">
        <f>'5.Ikan'!#REF!</f>
        <v>#REF!</v>
      </c>
      <c r="N219" s="67" t="e">
        <f>'5.Ikan'!#REF!</f>
        <v>#REF!</v>
      </c>
      <c r="O219" s="67" t="e">
        <f>'5.Ikan'!#REF!</f>
        <v>#REF!</v>
      </c>
      <c r="P219" s="67" t="e">
        <f>'5.Ikan'!#REF!</f>
        <v>#REF!</v>
      </c>
      <c r="Q219" s="67" t="e">
        <f>'5.Ikan'!#REF!</f>
        <v>#REF!</v>
      </c>
      <c r="S219" s="67" t="str">
        <f t="shared" si="561"/>
        <v>-</v>
      </c>
      <c r="T219" s="67" t="str">
        <f t="shared" si="562"/>
        <v>-</v>
      </c>
      <c r="U219" s="67" t="str">
        <f t="shared" si="563"/>
        <v>-</v>
      </c>
      <c r="V219" s="67" t="str">
        <f t="shared" si="564"/>
        <v>-</v>
      </c>
      <c r="W219" s="67" t="str">
        <f t="shared" si="565"/>
        <v>-</v>
      </c>
      <c r="X219" s="67" t="str">
        <f t="shared" si="566"/>
        <v>-</v>
      </c>
      <c r="Y219" s="67" t="str">
        <f t="shared" si="567"/>
        <v>-</v>
      </c>
      <c r="Z219" s="67" t="str">
        <f t="shared" si="568"/>
        <v>-</v>
      </c>
      <c r="AA219" s="67" t="str">
        <f t="shared" si="569"/>
        <v>-</v>
      </c>
      <c r="AB219" s="67" t="str">
        <f t="shared" si="570"/>
        <v>-</v>
      </c>
      <c r="AC219" s="67" t="str">
        <f t="shared" si="571"/>
        <v>-</v>
      </c>
      <c r="AD219" s="67" t="str">
        <f t="shared" si="572"/>
        <v>-</v>
      </c>
      <c r="AE219" s="67" t="str">
        <f t="shared" si="573"/>
        <v>-</v>
      </c>
      <c r="AF219" s="67" t="str">
        <f t="shared" si="574"/>
        <v>-</v>
      </c>
    </row>
    <row r="220" spans="1:32" s="71" customFormat="1" hidden="1" x14ac:dyDescent="0.25">
      <c r="A220" s="71" t="s">
        <v>302</v>
      </c>
      <c r="B220" s="72" t="str">
        <f>'5.Ikan'!B68</f>
        <v>Selayang</v>
      </c>
      <c r="C220" s="73">
        <f>'5.Ikan'!C68</f>
        <v>2020</v>
      </c>
      <c r="D220" s="74">
        <f>'5.Ikan'!D68</f>
        <v>79067.7497</v>
      </c>
      <c r="E220" s="74">
        <f>'5.Ikan'!E68</f>
        <v>19328.252989999997</v>
      </c>
      <c r="F220" s="74">
        <f>'5.Ikan'!F68</f>
        <v>98396.002689999994</v>
      </c>
      <c r="G220" s="74">
        <f>'5.Ikan'!G68</f>
        <v>397.541</v>
      </c>
      <c r="H220" s="74" t="str">
        <f>'5.Ikan'!H68</f>
        <v>-</v>
      </c>
      <c r="I220" s="74" t="str">
        <f>'5.Ikan'!I68</f>
        <v>-</v>
      </c>
      <c r="J220" s="74" t="str">
        <f>'5.Ikan'!J68</f>
        <v>-</v>
      </c>
      <c r="K220" s="74">
        <f>'5.Ikan'!K68</f>
        <v>2420.5620037429999</v>
      </c>
      <c r="L220" s="74">
        <f>'5.Ikan'!L68</f>
        <v>95577.899686256991</v>
      </c>
      <c r="M220" s="74">
        <f>'5.Ikan'!M68</f>
        <v>98396.002689999994</v>
      </c>
      <c r="N220" s="74">
        <f>'5.Ikan'!N68</f>
        <v>2.9456271957280071</v>
      </c>
      <c r="O220" s="74">
        <f>'5.Ikan'!O68</f>
        <v>8.0702114951452248</v>
      </c>
      <c r="P220" s="74">
        <f>'5.Ikan'!P68</f>
        <v>80.682643723649662</v>
      </c>
      <c r="Q220" s="74">
        <f>'5.Ikan'!Q68</f>
        <v>19.723016725651625</v>
      </c>
    </row>
    <row r="221" spans="1:32" s="71" customFormat="1" hidden="1" x14ac:dyDescent="0.25">
      <c r="A221" s="71" t="s">
        <v>302</v>
      </c>
      <c r="B221" s="72" t="str">
        <f>'5.Ikan'!B69</f>
        <v>Sardine</v>
      </c>
      <c r="C221" s="73">
        <f>'5.Ikan'!C69</f>
        <v>2021</v>
      </c>
      <c r="D221" s="74">
        <f>'5.Ikan'!D69</f>
        <v>60325.448999999993</v>
      </c>
      <c r="E221" s="74">
        <f>'5.Ikan'!E69</f>
        <v>20530.67409</v>
      </c>
      <c r="F221" s="74">
        <f>'5.Ikan'!F69</f>
        <v>80856.123089999994</v>
      </c>
      <c r="G221" s="74">
        <f>'5.Ikan'!G69</f>
        <v>340.27704999999997</v>
      </c>
      <c r="H221" s="74" t="str">
        <f>'5.Ikan'!H69</f>
        <v>-</v>
      </c>
      <c r="I221" s="74" t="str">
        <f>'5.Ikan'!I69</f>
        <v>-</v>
      </c>
      <c r="J221" s="74" t="str">
        <f>'5.Ikan'!J69</f>
        <v>-</v>
      </c>
      <c r="K221" s="74">
        <f>'5.Ikan'!K69</f>
        <v>1988.7413971879996</v>
      </c>
      <c r="L221" s="74">
        <f>'5.Ikan'!L69</f>
        <v>78527.104642811988</v>
      </c>
      <c r="M221" s="74">
        <f>'5.Ikan'!M69</f>
        <v>80856.123089999994</v>
      </c>
      <c r="N221" s="74">
        <f>'5.Ikan'!N69</f>
        <v>2.4105601667154901</v>
      </c>
      <c r="O221" s="74">
        <f>'5.Ikan'!O69</f>
        <v>6.6042744293575071</v>
      </c>
      <c r="P221" s="74">
        <f>'5.Ikan'!P69</f>
        <v>74.92369759119282</v>
      </c>
      <c r="Q221" s="74">
        <f>'5.Ikan'!Q69</f>
        <v>25.498923627779348</v>
      </c>
      <c r="S221" s="74">
        <f t="shared" ref="S221:S224" si="575">IFERROR(D221/D220*100-100,"-")</f>
        <v>-23.704102837265907</v>
      </c>
      <c r="T221" s="74">
        <f t="shared" ref="T221:T224" si="576">IFERROR(E221/E220*100-100,"-")</f>
        <v>6.2210542288643893</v>
      </c>
      <c r="U221" s="74">
        <f t="shared" ref="U221:U224" si="577">IFERROR(F221/F220*100-100,"-")</f>
        <v>-17.825805033218671</v>
      </c>
      <c r="V221" s="74">
        <f t="shared" ref="V221:V224" si="578">IFERROR(G221/G220*100-100,"-")</f>
        <v>-14.404539405998378</v>
      </c>
      <c r="W221" s="74" t="str">
        <f t="shared" ref="W221:W224" si="579">IFERROR(H221/H220*100-100,"-")</f>
        <v>-</v>
      </c>
      <c r="X221" s="74" t="str">
        <f t="shared" ref="X221:X224" si="580">IFERROR(I221/I220*100-100,"-")</f>
        <v>-</v>
      </c>
      <c r="Y221" s="74" t="str">
        <f t="shared" ref="Y221:Y224" si="581">IFERROR(J221/J220*100-100,"-")</f>
        <v>-</v>
      </c>
      <c r="Z221" s="74">
        <f t="shared" ref="Z221:Z224" si="582">IFERROR(K221/K220*100-100,"-")</f>
        <v>-17.839683754733855</v>
      </c>
      <c r="AA221" s="74">
        <f t="shared" ref="AA221:AA224" si="583">IFERROR(L221/L220*100-100,"-")</f>
        <v>-17.839683754733855</v>
      </c>
      <c r="AB221" s="74">
        <f t="shared" ref="AB221:AB224" si="584">IFERROR(M221/M220*100-100,"-")</f>
        <v>-17.825805033218671</v>
      </c>
      <c r="AC221" s="74">
        <f t="shared" ref="AC221:AC224" si="585">IFERROR(N221/N220*100-100,"-")</f>
        <v>-18.164791178887668</v>
      </c>
      <c r="AD221" s="74">
        <f t="shared" ref="AD221:AD224" si="586">IFERROR(O221/O220*100-100,"-")</f>
        <v>-18.164791178887668</v>
      </c>
      <c r="AE221" s="74">
        <f t="shared" ref="AE221:AE224" si="587">IFERROR(P221/P220*100-100,"-")</f>
        <v>-7.1377756933475212</v>
      </c>
      <c r="AF221" s="74">
        <f t="shared" ref="AF221:AF224" si="588">IFERROR(Q221/Q220*100-100,"-")</f>
        <v>29.285108776567711</v>
      </c>
    </row>
    <row r="222" spans="1:32" s="71" customFormat="1" hidden="1" x14ac:dyDescent="0.25">
      <c r="A222" s="71" t="s">
        <v>302</v>
      </c>
      <c r="B222" s="72">
        <f>'5.Ikan'!B70</f>
        <v>0</v>
      </c>
      <c r="C222" s="73">
        <f>'5.Ikan'!C70</f>
        <v>2022</v>
      </c>
      <c r="D222" s="74">
        <f>'5.Ikan'!D70</f>
        <v>59810.029999999992</v>
      </c>
      <c r="E222" s="74">
        <f>'5.Ikan'!E70</f>
        <v>23867.279197</v>
      </c>
      <c r="F222" s="74">
        <f>'5.Ikan'!F70</f>
        <v>83677.309196999995</v>
      </c>
      <c r="G222" s="74">
        <f>'5.Ikan'!G70</f>
        <v>775.15315999999996</v>
      </c>
      <c r="H222" s="74" t="str">
        <f>'5.Ikan'!H70</f>
        <v>-</v>
      </c>
      <c r="I222" s="74" t="str">
        <f>'5.Ikan'!I70</f>
        <v>-</v>
      </c>
      <c r="J222" s="74" t="str">
        <f>'5.Ikan'!J70</f>
        <v>-</v>
      </c>
      <c r="K222" s="74">
        <f>'5.Ikan'!K70</f>
        <v>2047.6832541138999</v>
      </c>
      <c r="L222" s="74">
        <f>'5.Ikan'!L70</f>
        <v>80854.472782886092</v>
      </c>
      <c r="M222" s="74">
        <f>'5.Ikan'!M70</f>
        <v>83677.309196999995</v>
      </c>
      <c r="N222" s="74">
        <f>'5.Ikan'!N70</f>
        <v>2.4727575236140966</v>
      </c>
      <c r="O222" s="74">
        <f>'5.Ikan'!O70</f>
        <v>6.7746781468879353</v>
      </c>
      <c r="P222" s="74">
        <f>'5.Ikan'!P70</f>
        <v>72.145325114712605</v>
      </c>
      <c r="Q222" s="74">
        <f>'5.Ikan'!Q70</f>
        <v>28.789696598901255</v>
      </c>
      <c r="S222" s="74">
        <f t="shared" si="575"/>
        <v>-0.85439728761903666</v>
      </c>
      <c r="T222" s="74">
        <f t="shared" si="576"/>
        <v>16.251804944997787</v>
      </c>
      <c r="U222" s="74">
        <f t="shared" si="577"/>
        <v>3.4891434305597073</v>
      </c>
      <c r="V222" s="74">
        <f t="shared" si="578"/>
        <v>127.80059954087412</v>
      </c>
      <c r="W222" s="74" t="str">
        <f t="shared" si="579"/>
        <v>-</v>
      </c>
      <c r="X222" s="74" t="str">
        <f t="shared" si="580"/>
        <v>-</v>
      </c>
      <c r="Y222" s="74" t="str">
        <f t="shared" si="581"/>
        <v>-</v>
      </c>
      <c r="Z222" s="74">
        <f t="shared" si="582"/>
        <v>2.9637768394242556</v>
      </c>
      <c r="AA222" s="74">
        <f t="shared" si="583"/>
        <v>2.9637768394242414</v>
      </c>
      <c r="AB222" s="74">
        <f t="shared" si="584"/>
        <v>3.4891434305597073</v>
      </c>
      <c r="AC222" s="74">
        <f t="shared" si="585"/>
        <v>2.580203462971582</v>
      </c>
      <c r="AD222" s="74">
        <f t="shared" si="586"/>
        <v>2.5802034629715678</v>
      </c>
      <c r="AE222" s="74">
        <f t="shared" si="587"/>
        <v>-3.708269300375278</v>
      </c>
      <c r="AF222" s="74">
        <f t="shared" si="588"/>
        <v>12.905536795038813</v>
      </c>
    </row>
    <row r="223" spans="1:32" s="71" customFormat="1" hidden="1" x14ac:dyDescent="0.25">
      <c r="A223" s="71" t="s">
        <v>302</v>
      </c>
      <c r="B223" s="72">
        <f>'5.Ikan'!B71</f>
        <v>0</v>
      </c>
      <c r="C223" s="73">
        <f>'5.Ikan'!C71</f>
        <v>2023</v>
      </c>
      <c r="D223" s="74">
        <f>'5.Ikan'!D71</f>
        <v>75596.029300000009</v>
      </c>
      <c r="E223" s="74">
        <f>'5.Ikan'!E71</f>
        <v>15934.913889000001</v>
      </c>
      <c r="F223" s="74">
        <f>'5.Ikan'!F71</f>
        <v>91530.943189000012</v>
      </c>
      <c r="G223" s="74">
        <f>'5.Ikan'!G71</f>
        <v>811.40891999999997</v>
      </c>
      <c r="H223" s="74" t="str">
        <f>'5.Ikan'!H71</f>
        <v>-</v>
      </c>
      <c r="I223" s="74" t="str">
        <f>'5.Ikan'!I71</f>
        <v>-</v>
      </c>
      <c r="J223" s="74" t="str">
        <f>'5.Ikan'!J71</f>
        <v>-</v>
      </c>
      <c r="K223" s="74">
        <f>'5.Ikan'!K71</f>
        <v>2240.7724964443</v>
      </c>
      <c r="L223" s="74">
        <f>'5.Ikan'!L71</f>
        <v>88478.761772555707</v>
      </c>
      <c r="M223" s="74">
        <f>'5.Ikan'!M71</f>
        <v>91530.943189000012</v>
      </c>
      <c r="N223" s="74">
        <f>'5.Ikan'!N71</f>
        <v>2.6489219674555171</v>
      </c>
      <c r="O223" s="74">
        <f>'5.Ikan'!O71</f>
        <v>7.257320458782238</v>
      </c>
      <c r="P223" s="74">
        <f>'5.Ikan'!P71</f>
        <v>83.329384249090126</v>
      </c>
      <c r="Q223" s="74">
        <f>'5.Ikan'!Q71</f>
        <v>17.56503052776932</v>
      </c>
      <c r="S223" s="74">
        <f t="shared" si="575"/>
        <v>26.393565259873668</v>
      </c>
      <c r="T223" s="74">
        <f t="shared" si="576"/>
        <v>-33.235314517949149</v>
      </c>
      <c r="U223" s="74">
        <f t="shared" si="577"/>
        <v>9.3856196708122468</v>
      </c>
      <c r="V223" s="74">
        <f t="shared" si="578"/>
        <v>4.6772382376664865</v>
      </c>
      <c r="W223" s="74" t="str">
        <f t="shared" si="579"/>
        <v>-</v>
      </c>
      <c r="X223" s="74" t="str">
        <f t="shared" si="580"/>
        <v>-</v>
      </c>
      <c r="Y223" s="74" t="str">
        <f t="shared" si="581"/>
        <v>-</v>
      </c>
      <c r="Z223" s="74">
        <f t="shared" si="582"/>
        <v>9.4296440595719133</v>
      </c>
      <c r="AA223" s="74">
        <f t="shared" si="583"/>
        <v>9.4296440595719133</v>
      </c>
      <c r="AB223" s="74">
        <f t="shared" si="584"/>
        <v>9.3856196708122468</v>
      </c>
      <c r="AC223" s="74">
        <f t="shared" si="585"/>
        <v>7.1242102049676248</v>
      </c>
      <c r="AD223" s="74">
        <f t="shared" si="586"/>
        <v>7.1242102049676248</v>
      </c>
      <c r="AE223" s="74">
        <f t="shared" si="587"/>
        <v>15.502125905725194</v>
      </c>
      <c r="AF223" s="74">
        <f t="shared" si="588"/>
        <v>-38.988483371375018</v>
      </c>
    </row>
    <row r="224" spans="1:32" s="71" customFormat="1" hidden="1" x14ac:dyDescent="0.25">
      <c r="A224" s="71" t="s">
        <v>302</v>
      </c>
      <c r="B224" s="72">
        <f>'5.Ikan'!B72</f>
        <v>0</v>
      </c>
      <c r="C224" s="73">
        <f>'5.Ikan'!C72</f>
        <v>2024</v>
      </c>
      <c r="D224" s="74">
        <f>'5.Ikan'!D72</f>
        <v>0</v>
      </c>
      <c r="E224" s="74">
        <f>'5.Ikan'!E72</f>
        <v>0</v>
      </c>
      <c r="F224" s="74">
        <f>'5.Ikan'!F72</f>
        <v>0</v>
      </c>
      <c r="G224" s="74">
        <f>'5.Ikan'!G72</f>
        <v>0</v>
      </c>
      <c r="H224" s="74">
        <f>'5.Ikan'!H72</f>
        <v>0</v>
      </c>
      <c r="I224" s="74">
        <f>'5.Ikan'!I72</f>
        <v>0</v>
      </c>
      <c r="J224" s="74">
        <f>'5.Ikan'!J72</f>
        <v>0</v>
      </c>
      <c r="K224" s="74">
        <f>'5.Ikan'!K72</f>
        <v>0</v>
      </c>
      <c r="L224" s="74">
        <f>'5.Ikan'!L72</f>
        <v>0</v>
      </c>
      <c r="M224" s="74">
        <f>'5.Ikan'!M72</f>
        <v>0</v>
      </c>
      <c r="N224" s="74">
        <f>'5.Ikan'!N72</f>
        <v>0</v>
      </c>
      <c r="O224" s="74">
        <f>'5.Ikan'!O72</f>
        <v>0</v>
      </c>
      <c r="P224" s="74">
        <f>'5.Ikan'!P72</f>
        <v>0</v>
      </c>
      <c r="Q224" s="74">
        <f>'5.Ikan'!Q72</f>
        <v>0</v>
      </c>
      <c r="S224" s="74">
        <f t="shared" si="575"/>
        <v>-100</v>
      </c>
      <c r="T224" s="74">
        <f t="shared" si="576"/>
        <v>-100</v>
      </c>
      <c r="U224" s="74">
        <f t="shared" si="577"/>
        <v>-100</v>
      </c>
      <c r="V224" s="74">
        <f t="shared" si="578"/>
        <v>-100</v>
      </c>
      <c r="W224" s="74" t="str">
        <f t="shared" si="579"/>
        <v>-</v>
      </c>
      <c r="X224" s="74" t="str">
        <f t="shared" si="580"/>
        <v>-</v>
      </c>
      <c r="Y224" s="74" t="str">
        <f t="shared" si="581"/>
        <v>-</v>
      </c>
      <c r="Z224" s="74">
        <f t="shared" si="582"/>
        <v>-100</v>
      </c>
      <c r="AA224" s="74">
        <f t="shared" si="583"/>
        <v>-100</v>
      </c>
      <c r="AB224" s="74">
        <f t="shared" si="584"/>
        <v>-100</v>
      </c>
      <c r="AC224" s="74">
        <f t="shared" si="585"/>
        <v>-100</v>
      </c>
      <c r="AD224" s="74">
        <f t="shared" si="586"/>
        <v>-100</v>
      </c>
      <c r="AE224" s="74">
        <f t="shared" si="587"/>
        <v>-100</v>
      </c>
      <c r="AF224" s="74">
        <f t="shared" si="588"/>
        <v>-100</v>
      </c>
    </row>
    <row r="225" spans="1:32" hidden="1" x14ac:dyDescent="0.25">
      <c r="A225" t="s">
        <v>302</v>
      </c>
      <c r="B225" s="62" t="str">
        <f>'5.Ikan'!B13</f>
        <v>Cencaru</v>
      </c>
      <c r="C225" s="66">
        <f>'5.Ikan'!C13</f>
        <v>2020</v>
      </c>
      <c r="D225" s="67">
        <f>'5.Ikan'!D13</f>
        <v>26471.435300000001</v>
      </c>
      <c r="E225" s="67">
        <f>'5.Ikan'!E13</f>
        <v>1091.6906600000002</v>
      </c>
      <c r="F225" s="67">
        <f>'5.Ikan'!F13</f>
        <v>27563.125960000001</v>
      </c>
      <c r="G225" s="67">
        <f>'5.Ikan'!G13</f>
        <v>185.7175</v>
      </c>
      <c r="H225" s="67" t="str">
        <f>'5.Ikan'!H13</f>
        <v>-</v>
      </c>
      <c r="I225" s="67" t="str">
        <f>'5.Ikan'!I13</f>
        <v>-</v>
      </c>
      <c r="J225" s="67" t="str">
        <f>'5.Ikan'!J13</f>
        <v>-</v>
      </c>
      <c r="K225" s="67" t="str">
        <f>'5.Ikan'!K13</f>
        <v>-</v>
      </c>
      <c r="L225" s="67">
        <f>'5.Ikan'!L13</f>
        <v>27377.408460000002</v>
      </c>
      <c r="M225" s="67">
        <f>'5.Ikan'!M13</f>
        <v>27563.125960000001</v>
      </c>
      <c r="N225" s="67">
        <f>'5.Ikan'!N13</f>
        <v>0.84374776149141151</v>
      </c>
      <c r="O225" s="67">
        <f>'5.Ikan'!O13</f>
        <v>2.3116377027161961</v>
      </c>
      <c r="P225" s="67">
        <f>'5.Ikan'!P13</f>
        <v>96.690800148875738</v>
      </c>
      <c r="Q225" s="67">
        <f>'5.Ikan'!Q13</f>
        <v>3.987560260113824</v>
      </c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</row>
    <row r="226" spans="1:32" hidden="1" x14ac:dyDescent="0.25">
      <c r="A226" t="s">
        <v>302</v>
      </c>
      <c r="B226" s="62" t="str">
        <f>'5.Ikan'!B14</f>
        <v>Torpedo scad</v>
      </c>
      <c r="C226" s="66">
        <f>'5.Ikan'!C14</f>
        <v>2021</v>
      </c>
      <c r="D226" s="67">
        <f>'5.Ikan'!D14</f>
        <v>28700.974699999999</v>
      </c>
      <c r="E226" s="67">
        <f>'5.Ikan'!E14</f>
        <v>2547.2734999999998</v>
      </c>
      <c r="F226" s="67">
        <f>'5.Ikan'!F14</f>
        <v>31248.248199999998</v>
      </c>
      <c r="G226" s="67">
        <f>'5.Ikan'!G14</f>
        <v>656.9366</v>
      </c>
      <c r="H226" s="67" t="str">
        <f>'5.Ikan'!H14</f>
        <v>-</v>
      </c>
      <c r="I226" s="67" t="str">
        <f>'5.Ikan'!I14</f>
        <v>-</v>
      </c>
      <c r="J226" s="67" t="str">
        <f>'5.Ikan'!J14</f>
        <v>-</v>
      </c>
      <c r="K226" s="67" t="str">
        <f>'5.Ikan'!K14</f>
        <v>-</v>
      </c>
      <c r="L226" s="67">
        <f>'5.Ikan'!L14</f>
        <v>30591.311599999997</v>
      </c>
      <c r="M226" s="67">
        <f>'5.Ikan'!M14</f>
        <v>31248.248199999998</v>
      </c>
      <c r="N226" s="67">
        <f>'5.Ikan'!N14</f>
        <v>0.93906680407949461</v>
      </c>
      <c r="O226" s="67">
        <f>'5.Ikan'!O14</f>
        <v>2.5727857646013552</v>
      </c>
      <c r="P226" s="67">
        <f>'5.Ikan'!P14</f>
        <v>93.820673906639556</v>
      </c>
      <c r="Q226" s="67">
        <f>'5.Ikan'!Q14</f>
        <v>8.326787466020253</v>
      </c>
      <c r="S226" s="67">
        <f t="shared" ref="S226:S229" si="589">IFERROR(D226/D225*100-100,"-")</f>
        <v>8.4224348802121654</v>
      </c>
      <c r="T226" s="67">
        <f t="shared" ref="T226:T229" si="590">IFERROR(E226/E225*100-100,"-")</f>
        <v>133.33290219777086</v>
      </c>
      <c r="U226" s="67">
        <f t="shared" ref="U226:U229" si="591">IFERROR(F226/F225*100-100,"-")</f>
        <v>13.369754378904261</v>
      </c>
      <c r="V226" s="67">
        <f t="shared" ref="V226:V229" si="592">IFERROR(G226/G225*100-100,"-")</f>
        <v>253.72897007551791</v>
      </c>
      <c r="W226" s="67" t="str">
        <f t="shared" ref="W226:W229" si="593">IFERROR(H226/H225*100-100,"-")</f>
        <v>-</v>
      </c>
      <c r="X226" s="67" t="str">
        <f t="shared" ref="X226:X229" si="594">IFERROR(I226/I225*100-100,"-")</f>
        <v>-</v>
      </c>
      <c r="Y226" s="67" t="str">
        <f t="shared" ref="Y226:Y229" si="595">IFERROR(J226/J225*100-100,"-")</f>
        <v>-</v>
      </c>
      <c r="Z226" s="67" t="str">
        <f t="shared" ref="Z226:Z229" si="596">IFERROR(K226/K225*100-100,"-")</f>
        <v>-</v>
      </c>
      <c r="AA226" s="67">
        <f t="shared" ref="AA226:AA229" si="597">IFERROR(L226/L225*100-100,"-")</f>
        <v>11.739252620260586</v>
      </c>
      <c r="AB226" s="67">
        <f t="shared" ref="AB226:AB229" si="598">IFERROR(M226/M225*100-100,"-")</f>
        <v>13.369754378904261</v>
      </c>
      <c r="AC226" s="67">
        <f t="shared" ref="AC226:AC229" si="599">IFERROR(N226/N225*100-100,"-")</f>
        <v>11.297101685887355</v>
      </c>
      <c r="AD226" s="67">
        <f t="shared" ref="AD226:AD229" si="600">IFERROR(O226/O225*100-100,"-")</f>
        <v>11.297101685887355</v>
      </c>
      <c r="AE226" s="67">
        <f t="shared" ref="AE226:AE229" si="601">IFERROR(P226/P225*100-100,"-")</f>
        <v>-2.9683550428965475</v>
      </c>
      <c r="AF226" s="67">
        <f t="shared" ref="AF226:AF229" si="602">IFERROR(Q226/Q225*100-100,"-")</f>
        <v>108.81910047379614</v>
      </c>
    </row>
    <row r="227" spans="1:32" hidden="1" x14ac:dyDescent="0.25">
      <c r="A227" t="s">
        <v>302</v>
      </c>
      <c r="B227" s="62">
        <f>'5.Ikan'!B15</f>
        <v>0</v>
      </c>
      <c r="C227" s="66">
        <f>'5.Ikan'!C15</f>
        <v>2022</v>
      </c>
      <c r="D227" s="67">
        <f>'5.Ikan'!D15</f>
        <v>25922.490000000005</v>
      </c>
      <c r="E227" s="67">
        <f>'5.Ikan'!E15</f>
        <v>2818.6625800000002</v>
      </c>
      <c r="F227" s="67">
        <f>'5.Ikan'!F15</f>
        <v>28741.152580000005</v>
      </c>
      <c r="G227" s="67">
        <f>'5.Ikan'!G15</f>
        <v>455.3295</v>
      </c>
      <c r="H227" s="67" t="str">
        <f>'5.Ikan'!H15</f>
        <v>-</v>
      </c>
      <c r="I227" s="67" t="str">
        <f>'5.Ikan'!I15</f>
        <v>-</v>
      </c>
      <c r="J227" s="67" t="str">
        <f>'5.Ikan'!J15</f>
        <v>-</v>
      </c>
      <c r="K227" s="67" t="str">
        <f>'5.Ikan'!K15</f>
        <v>-</v>
      </c>
      <c r="L227" s="67">
        <f>'5.Ikan'!L15</f>
        <v>28285.823080000006</v>
      </c>
      <c r="M227" s="67">
        <f>'5.Ikan'!M15</f>
        <v>28741.152580000005</v>
      </c>
      <c r="N227" s="67">
        <f>'5.Ikan'!N15</f>
        <v>0.86506014355574201</v>
      </c>
      <c r="O227" s="67">
        <f>'5.Ikan'!O15</f>
        <v>2.3700277905636766</v>
      </c>
      <c r="P227" s="67">
        <f>'5.Ikan'!P15</f>
        <v>91.64481417664301</v>
      </c>
      <c r="Q227" s="67">
        <f>'5.Ikan'!Q15</f>
        <v>9.9649303894323857</v>
      </c>
      <c r="S227" s="67">
        <f t="shared" si="589"/>
        <v>-9.6808025826384068</v>
      </c>
      <c r="T227" s="67">
        <f t="shared" si="590"/>
        <v>10.654100551040173</v>
      </c>
      <c r="U227" s="67">
        <f t="shared" si="591"/>
        <v>-8.0231557428553515</v>
      </c>
      <c r="V227" s="67">
        <f t="shared" si="592"/>
        <v>-30.68897363916092</v>
      </c>
      <c r="W227" s="67" t="str">
        <f t="shared" si="593"/>
        <v>-</v>
      </c>
      <c r="X227" s="67" t="str">
        <f t="shared" si="594"/>
        <v>-</v>
      </c>
      <c r="Y227" s="67" t="str">
        <f t="shared" si="595"/>
        <v>-</v>
      </c>
      <c r="Z227" s="67" t="str">
        <f t="shared" si="596"/>
        <v>-</v>
      </c>
      <c r="AA227" s="67">
        <f t="shared" si="597"/>
        <v>-7.5364160587347584</v>
      </c>
      <c r="AB227" s="67">
        <f t="shared" si="598"/>
        <v>-8.0231557428553515</v>
      </c>
      <c r="AC227" s="67">
        <f t="shared" si="599"/>
        <v>-7.8808728199370677</v>
      </c>
      <c r="AD227" s="67">
        <f t="shared" si="600"/>
        <v>-7.8808728199370819</v>
      </c>
      <c r="AE227" s="67">
        <f t="shared" si="601"/>
        <v>-2.3191687283782869</v>
      </c>
      <c r="AF227" s="67">
        <f t="shared" si="602"/>
        <v>19.67316843496998</v>
      </c>
    </row>
    <row r="228" spans="1:32" hidden="1" x14ac:dyDescent="0.25">
      <c r="A228" t="s">
        <v>302</v>
      </c>
      <c r="B228" s="62">
        <f>'5.Ikan'!B16</f>
        <v>0</v>
      </c>
      <c r="C228" s="66">
        <f>'5.Ikan'!C16</f>
        <v>2023</v>
      </c>
      <c r="D228" s="67">
        <f>'5.Ikan'!D16</f>
        <v>36695.019809999998</v>
      </c>
      <c r="E228" s="67">
        <f>'5.Ikan'!E16</f>
        <v>1327.42454</v>
      </c>
      <c r="F228" s="67">
        <f>'5.Ikan'!F16</f>
        <v>38022.444349999998</v>
      </c>
      <c r="G228" s="67">
        <f>'5.Ikan'!G16</f>
        <v>564.12</v>
      </c>
      <c r="H228" s="67" t="str">
        <f>'5.Ikan'!H16</f>
        <v>-</v>
      </c>
      <c r="I228" s="67" t="str">
        <f>'5.Ikan'!I16</f>
        <v>-</v>
      </c>
      <c r="J228" s="67" t="str">
        <f>'5.Ikan'!J16</f>
        <v>-</v>
      </c>
      <c r="K228" s="67" t="str">
        <f>'5.Ikan'!K16</f>
        <v>-</v>
      </c>
      <c r="L228" s="67">
        <f>'5.Ikan'!L16</f>
        <v>37458.324349999995</v>
      </c>
      <c r="M228" s="67">
        <f>'5.Ikan'!M16</f>
        <v>38022.444349999998</v>
      </c>
      <c r="N228" s="67">
        <f>'5.Ikan'!N16</f>
        <v>1.1214462798412059</v>
      </c>
      <c r="O228" s="67">
        <f>'5.Ikan'!O16</f>
        <v>3.0724555612087836</v>
      </c>
      <c r="P228" s="67">
        <f>'5.Ikan'!P16</f>
        <v>97.962256579157426</v>
      </c>
      <c r="Q228" s="67">
        <f>'5.Ikan'!Q16</f>
        <v>3.5437371079307236</v>
      </c>
      <c r="S228" s="67">
        <f t="shared" si="589"/>
        <v>41.556693859270439</v>
      </c>
      <c r="T228" s="67">
        <f t="shared" si="590"/>
        <v>-52.905872827105121</v>
      </c>
      <c r="U228" s="67">
        <f t="shared" si="591"/>
        <v>32.292691617588531</v>
      </c>
      <c r="V228" s="67">
        <f t="shared" si="592"/>
        <v>23.892697486106201</v>
      </c>
      <c r="W228" s="67" t="str">
        <f t="shared" si="593"/>
        <v>-</v>
      </c>
      <c r="X228" s="67" t="str">
        <f t="shared" si="594"/>
        <v>-</v>
      </c>
      <c r="Y228" s="67" t="str">
        <f t="shared" si="595"/>
        <v>-</v>
      </c>
      <c r="Z228" s="67" t="str">
        <f t="shared" si="596"/>
        <v>-</v>
      </c>
      <c r="AA228" s="67">
        <f t="shared" si="597"/>
        <v>32.427910066670705</v>
      </c>
      <c r="AB228" s="67">
        <f t="shared" si="598"/>
        <v>32.292691617588531</v>
      </c>
      <c r="AC228" s="67">
        <f t="shared" si="599"/>
        <v>29.63795502490899</v>
      </c>
      <c r="AD228" s="67">
        <f t="shared" si="600"/>
        <v>29.63795502490899</v>
      </c>
      <c r="AE228" s="67">
        <f t="shared" si="601"/>
        <v>6.8933986710232347</v>
      </c>
      <c r="AF228" s="67">
        <f t="shared" si="602"/>
        <v>-64.437914070239884</v>
      </c>
    </row>
    <row r="229" spans="1:32" hidden="1" x14ac:dyDescent="0.25">
      <c r="A229" t="s">
        <v>302</v>
      </c>
      <c r="B229" s="62">
        <f>'5.Ikan'!B17</f>
        <v>0</v>
      </c>
      <c r="C229" s="66">
        <f>'5.Ikan'!C17</f>
        <v>2024</v>
      </c>
      <c r="D229" s="67">
        <f>'5.Ikan'!D17</f>
        <v>0</v>
      </c>
      <c r="E229" s="67">
        <f>'5.Ikan'!E17</f>
        <v>0</v>
      </c>
      <c r="F229" s="67">
        <f>'5.Ikan'!F17</f>
        <v>0</v>
      </c>
      <c r="G229" s="67">
        <f>'5.Ikan'!G17</f>
        <v>0</v>
      </c>
      <c r="H229" s="67">
        <f>'5.Ikan'!H17</f>
        <v>0</v>
      </c>
      <c r="I229" s="67">
        <f>'5.Ikan'!I17</f>
        <v>0</v>
      </c>
      <c r="J229" s="67">
        <f>'5.Ikan'!J17</f>
        <v>0</v>
      </c>
      <c r="K229" s="67">
        <f>'5.Ikan'!K17</f>
        <v>0</v>
      </c>
      <c r="L229" s="67">
        <f>'5.Ikan'!L17</f>
        <v>0</v>
      </c>
      <c r="M229" s="67">
        <f>'5.Ikan'!M17</f>
        <v>0</v>
      </c>
      <c r="N229" s="67">
        <f>'5.Ikan'!N17</f>
        <v>0</v>
      </c>
      <c r="O229" s="67">
        <f>'5.Ikan'!O17</f>
        <v>0</v>
      </c>
      <c r="P229" s="67">
        <f>'5.Ikan'!P17</f>
        <v>0</v>
      </c>
      <c r="Q229" s="67">
        <f>'5.Ikan'!Q17</f>
        <v>0</v>
      </c>
      <c r="S229" s="67">
        <f t="shared" si="589"/>
        <v>-100</v>
      </c>
      <c r="T229" s="67">
        <f t="shared" si="590"/>
        <v>-100</v>
      </c>
      <c r="U229" s="67">
        <f t="shared" si="591"/>
        <v>-100</v>
      </c>
      <c r="V229" s="67">
        <f t="shared" si="592"/>
        <v>-100</v>
      </c>
      <c r="W229" s="67" t="str">
        <f t="shared" si="593"/>
        <v>-</v>
      </c>
      <c r="X229" s="67" t="str">
        <f t="shared" si="594"/>
        <v>-</v>
      </c>
      <c r="Y229" s="67" t="str">
        <f t="shared" si="595"/>
        <v>-</v>
      </c>
      <c r="Z229" s="67" t="str">
        <f t="shared" si="596"/>
        <v>-</v>
      </c>
      <c r="AA229" s="67">
        <f t="shared" si="597"/>
        <v>-100</v>
      </c>
      <c r="AB229" s="67">
        <f t="shared" si="598"/>
        <v>-100</v>
      </c>
      <c r="AC229" s="67">
        <f t="shared" si="599"/>
        <v>-100</v>
      </c>
      <c r="AD229" s="67">
        <f t="shared" si="600"/>
        <v>-100</v>
      </c>
      <c r="AE229" s="67">
        <f t="shared" si="601"/>
        <v>-100</v>
      </c>
      <c r="AF229" s="67">
        <f t="shared" si="602"/>
        <v>-100</v>
      </c>
    </row>
    <row r="230" spans="1:32" s="71" customFormat="1" hidden="1" x14ac:dyDescent="0.25">
      <c r="A230" s="71" t="s">
        <v>302</v>
      </c>
      <c r="B230" s="72" t="str">
        <f>'5.Ikan'!B19</f>
        <v>Keli</v>
      </c>
      <c r="C230" s="73">
        <f>'5.Ikan'!C19</f>
        <v>2020</v>
      </c>
      <c r="D230" s="74">
        <f>'5.Ikan'!D19</f>
        <v>29012.750000000004</v>
      </c>
      <c r="E230" s="74">
        <f>'5.Ikan'!E19</f>
        <v>1578.02</v>
      </c>
      <c r="F230" s="74">
        <f>'5.Ikan'!F19</f>
        <v>30590.770000000004</v>
      </c>
      <c r="G230" s="74">
        <f>'5.Ikan'!G19</f>
        <v>1252.1216999999999</v>
      </c>
      <c r="H230" s="74" t="str">
        <f>'5.Ikan'!H19</f>
        <v>-</v>
      </c>
      <c r="I230" s="74" t="str">
        <f>'5.Ikan'!I19</f>
        <v>-</v>
      </c>
      <c r="J230" s="74" t="str">
        <f>'5.Ikan'!J19</f>
        <v>-</v>
      </c>
      <c r="K230" s="74" t="str">
        <f>'5.Ikan'!K19</f>
        <v>-</v>
      </c>
      <c r="L230" s="74">
        <f>'5.Ikan'!L19</f>
        <v>29338.648300000004</v>
      </c>
      <c r="M230" s="74">
        <f>'5.Ikan'!M19</f>
        <v>30590.770000000004</v>
      </c>
      <c r="N230" s="74">
        <f>'5.Ikan'!N19</f>
        <v>0.90419145641474674</v>
      </c>
      <c r="O230" s="74">
        <f>'5.Ikan'!O19</f>
        <v>2.4772368668897173</v>
      </c>
      <c r="P230" s="74">
        <f>'5.Ikan'!P19</f>
        <v>98.889184339143526</v>
      </c>
      <c r="Q230" s="74">
        <f>'5.Ikan'!Q19</f>
        <v>5.378639069748826</v>
      </c>
    </row>
    <row r="231" spans="1:32" s="71" customFormat="1" hidden="1" x14ac:dyDescent="0.25">
      <c r="A231" s="71" t="s">
        <v>302</v>
      </c>
      <c r="B231" s="72" t="str">
        <f>'5.Ikan'!B20</f>
        <v>Freshwater</v>
      </c>
      <c r="C231" s="73">
        <f>'5.Ikan'!C20</f>
        <v>2021</v>
      </c>
      <c r="D231" s="74">
        <f>'5.Ikan'!D20</f>
        <v>31957.829999999998</v>
      </c>
      <c r="E231" s="74">
        <f>'5.Ikan'!E20</f>
        <v>359.52370000000002</v>
      </c>
      <c r="F231" s="74">
        <f>'5.Ikan'!F20</f>
        <v>32317.3537</v>
      </c>
      <c r="G231" s="74">
        <f>'5.Ikan'!G20</f>
        <v>2819.8784000000001</v>
      </c>
      <c r="H231" s="74" t="str">
        <f>'5.Ikan'!H20</f>
        <v>-</v>
      </c>
      <c r="I231" s="74" t="str">
        <f>'5.Ikan'!I20</f>
        <v>-</v>
      </c>
      <c r="J231" s="74" t="str">
        <f>'5.Ikan'!J20</f>
        <v>-</v>
      </c>
      <c r="K231" s="74" t="str">
        <f>'5.Ikan'!K20</f>
        <v>-</v>
      </c>
      <c r="L231" s="74">
        <f>'5.Ikan'!L20</f>
        <v>29497.475299999998</v>
      </c>
      <c r="M231" s="74">
        <f>'5.Ikan'!M20</f>
        <v>32317.3537</v>
      </c>
      <c r="N231" s="74">
        <f>'5.Ikan'!N20</f>
        <v>0.90548912124398206</v>
      </c>
      <c r="O231" s="74">
        <f>'5.Ikan'!O20</f>
        <v>2.4807921129972113</v>
      </c>
      <c r="P231" s="74">
        <f>'5.Ikan'!P20</f>
        <v>108.34089926333459</v>
      </c>
      <c r="Q231" s="74">
        <f>'5.Ikan'!Q20</f>
        <v>1.2188287178597961</v>
      </c>
      <c r="S231" s="74">
        <f t="shared" ref="S231:S234" si="603">IFERROR(D231/D230*100-100,"-")</f>
        <v>10.150985342651069</v>
      </c>
      <c r="T231" s="74">
        <f t="shared" ref="T231:T234" si="604">IFERROR(E231/E230*100-100,"-")</f>
        <v>-77.216784324660011</v>
      </c>
      <c r="U231" s="74">
        <f t="shared" ref="U231:U234" si="605">IFERROR(F231/F230*100-100,"-")</f>
        <v>5.6441328544524936</v>
      </c>
      <c r="V231" s="74">
        <f t="shared" ref="V231:V234" si="606">IFERROR(G231/G230*100-100,"-")</f>
        <v>125.20801292717795</v>
      </c>
      <c r="W231" s="74" t="str">
        <f t="shared" ref="W231:W234" si="607">IFERROR(H231/H230*100-100,"-")</f>
        <v>-</v>
      </c>
      <c r="X231" s="74" t="str">
        <f t="shared" ref="X231:X234" si="608">IFERROR(I231/I230*100-100,"-")</f>
        <v>-</v>
      </c>
      <c r="Y231" s="74" t="str">
        <f t="shared" ref="Y231:Y234" si="609">IFERROR(J231/J230*100-100,"-")</f>
        <v>-</v>
      </c>
      <c r="Z231" s="74" t="str">
        <f t="shared" ref="Z231:Z234" si="610">IFERROR(K231/K230*100-100,"-")</f>
        <v>-</v>
      </c>
      <c r="AA231" s="74">
        <f t="shared" ref="AA231:AA234" si="611">IFERROR(L231/L230*100-100,"-")</f>
        <v>0.54135759212871903</v>
      </c>
      <c r="AB231" s="74">
        <f t="shared" ref="AB231:AB234" si="612">IFERROR(M231/M230*100-100,"-")</f>
        <v>5.6441328544524936</v>
      </c>
      <c r="AC231" s="74">
        <f t="shared" ref="AC231:AC234" si="613">IFERROR(N231/N230*100-100,"-")</f>
        <v>0.14351659928095728</v>
      </c>
      <c r="AD231" s="74">
        <f t="shared" ref="AD231:AD234" si="614">IFERROR(O231/O230*100-100,"-")</f>
        <v>0.14351659928092886</v>
      </c>
      <c r="AE231" s="74">
        <f t="shared" ref="AE231:AE234" si="615">IFERROR(P231/P230*100-100,"-")</f>
        <v>9.5578854121964696</v>
      </c>
      <c r="AF231" s="74">
        <f t="shared" ref="AF231:AF234" si="616">IFERROR(Q231/Q230*100-100,"-")</f>
        <v>-77.339458884406724</v>
      </c>
    </row>
    <row r="232" spans="1:32" s="71" customFormat="1" hidden="1" x14ac:dyDescent="0.25">
      <c r="A232" s="71" t="s">
        <v>302</v>
      </c>
      <c r="B232" s="72" t="str">
        <f>'5.Ikan'!B21</f>
        <v>catfish</v>
      </c>
      <c r="C232" s="73">
        <f>'5.Ikan'!C21</f>
        <v>2022</v>
      </c>
      <c r="D232" s="74">
        <f>'5.Ikan'!D21</f>
        <v>39815.326054999998</v>
      </c>
      <c r="E232" s="74">
        <f>'5.Ikan'!E21</f>
        <v>832.04</v>
      </c>
      <c r="F232" s="74">
        <f>'5.Ikan'!F21</f>
        <v>40647.366054999999</v>
      </c>
      <c r="G232" s="74">
        <f>'5.Ikan'!G21</f>
        <v>1674.529</v>
      </c>
      <c r="H232" s="74" t="str">
        <f>'5.Ikan'!H21</f>
        <v>-</v>
      </c>
      <c r="I232" s="74" t="str">
        <f>'5.Ikan'!I21</f>
        <v>-</v>
      </c>
      <c r="J232" s="74" t="str">
        <f>'5.Ikan'!J21</f>
        <v>-</v>
      </c>
      <c r="K232" s="74" t="str">
        <f>'5.Ikan'!K21</f>
        <v>-</v>
      </c>
      <c r="L232" s="74">
        <f>'5.Ikan'!L21</f>
        <v>38972.837054999996</v>
      </c>
      <c r="M232" s="74">
        <f>'5.Ikan'!M21</f>
        <v>40647.366054999999</v>
      </c>
      <c r="N232" s="74">
        <f>'5.Ikan'!N21</f>
        <v>1.1918991334358877</v>
      </c>
      <c r="O232" s="74">
        <f>'5.Ikan'!O21</f>
        <v>3.2654770779065418</v>
      </c>
      <c r="P232" s="74">
        <f>'5.Ikan'!P21</f>
        <v>102.16173382197206</v>
      </c>
      <c r="Q232" s="74">
        <f>'5.Ikan'!Q21</f>
        <v>2.1349228408129295</v>
      </c>
      <c r="S232" s="74">
        <f t="shared" si="603"/>
        <v>24.587076328399021</v>
      </c>
      <c r="T232" s="74">
        <f t="shared" si="604"/>
        <v>131.42841487223231</v>
      </c>
      <c r="U232" s="74">
        <f t="shared" si="605"/>
        <v>25.775663540792948</v>
      </c>
      <c r="V232" s="74">
        <f t="shared" si="606"/>
        <v>-40.616978377507337</v>
      </c>
      <c r="W232" s="74" t="str">
        <f t="shared" si="607"/>
        <v>-</v>
      </c>
      <c r="X232" s="74" t="str">
        <f t="shared" si="608"/>
        <v>-</v>
      </c>
      <c r="Y232" s="74" t="str">
        <f t="shared" si="609"/>
        <v>-</v>
      </c>
      <c r="Z232" s="74" t="str">
        <f t="shared" si="610"/>
        <v>-</v>
      </c>
      <c r="AA232" s="74">
        <f t="shared" si="611"/>
        <v>32.12261950771088</v>
      </c>
      <c r="AB232" s="74">
        <f t="shared" si="612"/>
        <v>25.775663540792948</v>
      </c>
      <c r="AC232" s="74">
        <f t="shared" si="613"/>
        <v>31.630420009732319</v>
      </c>
      <c r="AD232" s="74">
        <f t="shared" si="614"/>
        <v>31.630420009732319</v>
      </c>
      <c r="AE232" s="74">
        <f t="shared" si="615"/>
        <v>-5.7034466977640506</v>
      </c>
      <c r="AF232" s="74">
        <f t="shared" si="616"/>
        <v>75.16184263870565</v>
      </c>
    </row>
    <row r="233" spans="1:32" s="71" customFormat="1" hidden="1" x14ac:dyDescent="0.25">
      <c r="A233" s="71" t="s">
        <v>302</v>
      </c>
      <c r="B233" s="72">
        <f>'5.Ikan'!B22</f>
        <v>0</v>
      </c>
      <c r="C233" s="73">
        <f>'5.Ikan'!C22</f>
        <v>2023</v>
      </c>
      <c r="D233" s="74">
        <f>'5.Ikan'!D22</f>
        <v>42092.912037999988</v>
      </c>
      <c r="E233" s="74">
        <f>'5.Ikan'!E22</f>
        <v>621.86410000000001</v>
      </c>
      <c r="F233" s="74">
        <f>'5.Ikan'!F22</f>
        <v>42714.776137999987</v>
      </c>
      <c r="G233" s="74">
        <f>'5.Ikan'!G22</f>
        <v>1145.3464899999999</v>
      </c>
      <c r="H233" s="74" t="str">
        <f>'5.Ikan'!H22</f>
        <v>-</v>
      </c>
      <c r="I233" s="74" t="str">
        <f>'5.Ikan'!I22</f>
        <v>-</v>
      </c>
      <c r="J233" s="74" t="str">
        <f>'5.Ikan'!J22</f>
        <v>-</v>
      </c>
      <c r="K233" s="74" t="str">
        <f>'5.Ikan'!K22</f>
        <v>-</v>
      </c>
      <c r="L233" s="74">
        <f>'5.Ikan'!L22</f>
        <v>41569.42964799999</v>
      </c>
      <c r="M233" s="74">
        <f>'5.Ikan'!M22</f>
        <v>42714.776137999987</v>
      </c>
      <c r="N233" s="74">
        <f>'5.Ikan'!N22</f>
        <v>1.2445266317384089</v>
      </c>
      <c r="O233" s="74">
        <f>'5.Ikan'!O22</f>
        <v>3.4096620047627644</v>
      </c>
      <c r="P233" s="74">
        <f>'5.Ikan'!P22</f>
        <v>101.25929654179218</v>
      </c>
      <c r="Q233" s="74">
        <f>'5.Ikan'!Q22</f>
        <v>1.4959649561367496</v>
      </c>
      <c r="S233" s="74">
        <f t="shared" si="603"/>
        <v>5.7203750632452142</v>
      </c>
      <c r="T233" s="74">
        <f t="shared" si="604"/>
        <v>-25.260312004230556</v>
      </c>
      <c r="U233" s="74">
        <f t="shared" si="605"/>
        <v>5.0862092274381894</v>
      </c>
      <c r="V233" s="74">
        <f t="shared" si="606"/>
        <v>-31.601871929360442</v>
      </c>
      <c r="W233" s="74" t="str">
        <f t="shared" si="607"/>
        <v>-</v>
      </c>
      <c r="X233" s="74" t="str">
        <f t="shared" si="608"/>
        <v>-</v>
      </c>
      <c r="Y233" s="74" t="str">
        <f t="shared" si="609"/>
        <v>-</v>
      </c>
      <c r="Z233" s="74" t="str">
        <f t="shared" si="610"/>
        <v>-</v>
      </c>
      <c r="AA233" s="74">
        <f t="shared" si="611"/>
        <v>6.6625701109097548</v>
      </c>
      <c r="AB233" s="74">
        <f t="shared" si="612"/>
        <v>5.0862092274381894</v>
      </c>
      <c r="AC233" s="74">
        <f t="shared" si="613"/>
        <v>4.4154322145374891</v>
      </c>
      <c r="AD233" s="74">
        <f t="shared" si="614"/>
        <v>4.4154322145374891</v>
      </c>
      <c r="AE233" s="74">
        <f t="shared" si="615"/>
        <v>-0.88334178211233905</v>
      </c>
      <c r="AF233" s="74">
        <f t="shared" si="616"/>
        <v>-29.928851406774001</v>
      </c>
    </row>
    <row r="234" spans="1:32" s="71" customFormat="1" hidden="1" x14ac:dyDescent="0.25">
      <c r="A234" s="71" t="s">
        <v>302</v>
      </c>
      <c r="B234" s="72">
        <f>'5.Ikan'!B23</f>
        <v>0</v>
      </c>
      <c r="C234" s="73">
        <f>'5.Ikan'!C23</f>
        <v>2024</v>
      </c>
      <c r="D234" s="74">
        <f>'5.Ikan'!D23</f>
        <v>0</v>
      </c>
      <c r="E234" s="74">
        <f>'5.Ikan'!E23</f>
        <v>0</v>
      </c>
      <c r="F234" s="74">
        <f>'5.Ikan'!F23</f>
        <v>0</v>
      </c>
      <c r="G234" s="74">
        <f>'5.Ikan'!G23</f>
        <v>0</v>
      </c>
      <c r="H234" s="74">
        <f>'5.Ikan'!H23</f>
        <v>0</v>
      </c>
      <c r="I234" s="74">
        <f>'5.Ikan'!I23</f>
        <v>0</v>
      </c>
      <c r="J234" s="74">
        <f>'5.Ikan'!J23</f>
        <v>0</v>
      </c>
      <c r="K234" s="74">
        <f>'5.Ikan'!K23</f>
        <v>0</v>
      </c>
      <c r="L234" s="74">
        <f>'5.Ikan'!L23</f>
        <v>0</v>
      </c>
      <c r="M234" s="74">
        <f>'5.Ikan'!M23</f>
        <v>0</v>
      </c>
      <c r="N234" s="74">
        <f>'5.Ikan'!N23</f>
        <v>0</v>
      </c>
      <c r="O234" s="74">
        <f>'5.Ikan'!O23</f>
        <v>0</v>
      </c>
      <c r="P234" s="74">
        <f>'5.Ikan'!P23</f>
        <v>0</v>
      </c>
      <c r="Q234" s="74">
        <f>'5.Ikan'!Q23</f>
        <v>0</v>
      </c>
      <c r="S234" s="74">
        <f t="shared" si="603"/>
        <v>-100</v>
      </c>
      <c r="T234" s="74">
        <f t="shared" si="604"/>
        <v>-100</v>
      </c>
      <c r="U234" s="74">
        <f t="shared" si="605"/>
        <v>-100</v>
      </c>
      <c r="V234" s="74">
        <f t="shared" si="606"/>
        <v>-100</v>
      </c>
      <c r="W234" s="74" t="str">
        <f t="shared" si="607"/>
        <v>-</v>
      </c>
      <c r="X234" s="74" t="str">
        <f t="shared" si="608"/>
        <v>-</v>
      </c>
      <c r="Y234" s="74" t="str">
        <f t="shared" si="609"/>
        <v>-</v>
      </c>
      <c r="Z234" s="74" t="str">
        <f t="shared" si="610"/>
        <v>-</v>
      </c>
      <c r="AA234" s="74">
        <f t="shared" si="611"/>
        <v>-100</v>
      </c>
      <c r="AB234" s="74">
        <f t="shared" si="612"/>
        <v>-100</v>
      </c>
      <c r="AC234" s="74">
        <f t="shared" si="613"/>
        <v>-100</v>
      </c>
      <c r="AD234" s="74">
        <f t="shared" si="614"/>
        <v>-100</v>
      </c>
      <c r="AE234" s="74">
        <f t="shared" si="615"/>
        <v>-100</v>
      </c>
      <c r="AF234" s="74">
        <f t="shared" si="616"/>
        <v>-100</v>
      </c>
    </row>
    <row r="235" spans="1:32" hidden="1" x14ac:dyDescent="0.25">
      <c r="A235" t="s">
        <v>302</v>
      </c>
      <c r="B235" s="62" t="str">
        <f>'5.Ikan'!B74</f>
        <v>Siakap</v>
      </c>
      <c r="C235" s="66">
        <f>'5.Ikan'!C74</f>
        <v>2020</v>
      </c>
      <c r="D235" s="67" t="str">
        <f>'5.Ikan'!D74</f>
        <v>26,355.8r</v>
      </c>
      <c r="E235" s="67">
        <f>'5.Ikan'!E74</f>
        <v>1868.12736</v>
      </c>
      <c r="F235" s="67">
        <f>'5.Ikan'!F74</f>
        <v>28223.909838999993</v>
      </c>
      <c r="G235" s="67">
        <f>'5.Ikan'!G74</f>
        <v>3995.55035</v>
      </c>
      <c r="H235" s="67" t="str">
        <f>'5.Ikan'!H74</f>
        <v>-</v>
      </c>
      <c r="I235" s="67" t="str">
        <f>'5.Ikan'!I74</f>
        <v>-</v>
      </c>
      <c r="J235" s="67" t="str">
        <f>'5.Ikan'!J74</f>
        <v>-</v>
      </c>
      <c r="K235" s="67" t="str">
        <f>'5.Ikan'!K74</f>
        <v>-</v>
      </c>
      <c r="L235" s="67">
        <f>'5.Ikan'!L74</f>
        <v>24228.359488999991</v>
      </c>
      <c r="M235" s="67">
        <f>'5.Ikan'!M74</f>
        <v>28223.909838999993</v>
      </c>
      <c r="N235" s="67">
        <f>'5.Ikan'!N74</f>
        <v>0.74669682900486412</v>
      </c>
      <c r="O235" s="67">
        <f>'5.Ikan'!O74</f>
        <v>2.0457447369996276</v>
      </c>
      <c r="P235" s="67">
        <f>'5.Ikan'!P74</f>
        <v>108.78071415015069</v>
      </c>
      <c r="Q235" s="67">
        <f>'5.Ikan'!Q74</f>
        <v>7.7104987683881587</v>
      </c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</row>
    <row r="236" spans="1:32" hidden="1" x14ac:dyDescent="0.25">
      <c r="A236" t="s">
        <v>302</v>
      </c>
      <c r="B236" s="62" t="str">
        <f>'5.Ikan'!B75</f>
        <v>Seabass</v>
      </c>
      <c r="C236" s="66">
        <f>'5.Ikan'!C75</f>
        <v>2021</v>
      </c>
      <c r="D236" s="67">
        <f>'5.Ikan'!D75</f>
        <v>38063.844137</v>
      </c>
      <c r="E236" s="67">
        <f>'5.Ikan'!E75</f>
        <v>1831.8856499999999</v>
      </c>
      <c r="F236" s="67">
        <f>'5.Ikan'!F75</f>
        <v>39895.729786999982</v>
      </c>
      <c r="G236" s="67">
        <f>'5.Ikan'!G75</f>
        <v>6532.6810600000008</v>
      </c>
      <c r="H236" s="67" t="str">
        <f>'5.Ikan'!H75</f>
        <v>-</v>
      </c>
      <c r="I236" s="67" t="str">
        <f>'5.Ikan'!I75</f>
        <v>-</v>
      </c>
      <c r="J236" s="67" t="str">
        <f>'5.Ikan'!J75</f>
        <v>-</v>
      </c>
      <c r="K236" s="67" t="str">
        <f>'5.Ikan'!K75</f>
        <v>-</v>
      </c>
      <c r="L236" s="67">
        <f>'5.Ikan'!L75</f>
        <v>33363.048726999979</v>
      </c>
      <c r="M236" s="67">
        <f>'5.Ikan'!M75</f>
        <v>39895.729786999982</v>
      </c>
      <c r="N236" s="67">
        <f>'5.Ikan'!N75</f>
        <v>1.0241512999531646</v>
      </c>
      <c r="O236" s="67">
        <f>'5.Ikan'!O75</f>
        <v>2.8058939724744238</v>
      </c>
      <c r="P236" s="67">
        <f>'5.Ikan'!P75</f>
        <v>114.08982568848917</v>
      </c>
      <c r="Q236" s="67">
        <f>'5.Ikan'!Q75</f>
        <v>5.4907621452397279</v>
      </c>
      <c r="S236" s="67" t="str">
        <f t="shared" ref="S236:S239" si="617">IFERROR(D236/D235*100-100,"-")</f>
        <v>-</v>
      </c>
      <c r="T236" s="67">
        <f t="shared" ref="T236:T239" si="618">IFERROR(E236/E235*100-100,"-")</f>
        <v>-1.9400020992144817</v>
      </c>
      <c r="U236" s="67">
        <f t="shared" ref="U236:U239" si="619">IFERROR(F236/F235*100-100,"-")</f>
        <v>41.354369449805233</v>
      </c>
      <c r="V236" s="67">
        <f t="shared" ref="V236:V239" si="620">IFERROR(G236/G235*100-100,"-")</f>
        <v>63.498904725352816</v>
      </c>
      <c r="W236" s="67" t="str">
        <f t="shared" ref="W236:W239" si="621">IFERROR(H236/H235*100-100,"-")</f>
        <v>-</v>
      </c>
      <c r="X236" s="67" t="str">
        <f t="shared" ref="X236:X239" si="622">IFERROR(I236/I235*100-100,"-")</f>
        <v>-</v>
      </c>
      <c r="Y236" s="67" t="str">
        <f t="shared" ref="Y236:Y239" si="623">IFERROR(J236/J235*100-100,"-")</f>
        <v>-</v>
      </c>
      <c r="Z236" s="67" t="str">
        <f t="shared" ref="Z236:Z239" si="624">IFERROR(K236/K235*100-100,"-")</f>
        <v>-</v>
      </c>
      <c r="AA236" s="67">
        <f t="shared" ref="AA236:AA239" si="625">IFERROR(L236/L235*100-100,"-")</f>
        <v>37.702466987693754</v>
      </c>
      <c r="AB236" s="67">
        <f t="shared" ref="AB236:AB239" si="626">IFERROR(M236/M235*100-100,"-")</f>
        <v>41.354369449805233</v>
      </c>
      <c r="AC236" s="67">
        <f t="shared" ref="AC236:AC239" si="627">IFERROR(N236/N235*100-100,"-")</f>
        <v>37.157579913399218</v>
      </c>
      <c r="AD236" s="67">
        <f t="shared" ref="AD236:AD239" si="628">IFERROR(O236/O235*100-100,"-")</f>
        <v>37.157579913399275</v>
      </c>
      <c r="AE236" s="67">
        <f t="shared" ref="AE236:AE239" si="629">IFERROR(P236/P235*100-100,"-")</f>
        <v>4.8805632320176642</v>
      </c>
      <c r="AF236" s="67">
        <f t="shared" ref="AF236:AF239" si="630">IFERROR(Q236/Q235*100-100,"-")</f>
        <v>-28.788495917397768</v>
      </c>
    </row>
    <row r="237" spans="1:32" hidden="1" x14ac:dyDescent="0.25">
      <c r="A237" t="s">
        <v>302</v>
      </c>
      <c r="B237" s="62">
        <f>'5.Ikan'!B76</f>
        <v>0</v>
      </c>
      <c r="C237" s="66">
        <f>'5.Ikan'!C76</f>
        <v>2022</v>
      </c>
      <c r="D237" s="67" t="str">
        <f>'5.Ikan'!D76</f>
        <v>48,070.0r</v>
      </c>
      <c r="E237" s="67">
        <f>'5.Ikan'!E76</f>
        <v>996.50443000000007</v>
      </c>
      <c r="F237" s="67">
        <f>'5.Ikan'!F76</f>
        <v>49066.462054999974</v>
      </c>
      <c r="G237" s="67">
        <f>'5.Ikan'!G76</f>
        <v>7811.3677900000002</v>
      </c>
      <c r="H237" s="67" t="str">
        <f>'5.Ikan'!H76</f>
        <v>-</v>
      </c>
      <c r="I237" s="67" t="str">
        <f>'5.Ikan'!I76</f>
        <v>-</v>
      </c>
      <c r="J237" s="67" t="str">
        <f>'5.Ikan'!J76</f>
        <v>-</v>
      </c>
      <c r="K237" s="67" t="str">
        <f>'5.Ikan'!K76</f>
        <v>-</v>
      </c>
      <c r="L237" s="67">
        <f>'5.Ikan'!L76</f>
        <v>41255.094264999978</v>
      </c>
      <c r="M237" s="67">
        <f>'5.Ikan'!M76</f>
        <v>49066.462054999974</v>
      </c>
      <c r="N237" s="67">
        <f>'5.Ikan'!N76</f>
        <v>1.2616969874396367</v>
      </c>
      <c r="O237" s="67">
        <f>'5.Ikan'!O76</f>
        <v>3.4567040751770866</v>
      </c>
      <c r="P237" s="67">
        <f>'5.Ikan'!P76</f>
        <v>116.51884083993377</v>
      </c>
      <c r="Q237" s="67">
        <f>'5.Ikan'!Q76</f>
        <v>2.415470011046406</v>
      </c>
      <c r="S237" s="67" t="str">
        <f t="shared" si="617"/>
        <v>-</v>
      </c>
      <c r="T237" s="67">
        <f t="shared" si="618"/>
        <v>-45.602257979366776</v>
      </c>
      <c r="U237" s="67">
        <f t="shared" si="619"/>
        <v>22.986751506895047</v>
      </c>
      <c r="V237" s="67">
        <f t="shared" si="620"/>
        <v>19.573689856519636</v>
      </c>
      <c r="W237" s="67" t="str">
        <f t="shared" si="621"/>
        <v>-</v>
      </c>
      <c r="X237" s="67" t="str">
        <f t="shared" si="622"/>
        <v>-</v>
      </c>
      <c r="Y237" s="67" t="str">
        <f t="shared" si="623"/>
        <v>-</v>
      </c>
      <c r="Z237" s="67" t="str">
        <f t="shared" si="624"/>
        <v>-</v>
      </c>
      <c r="AA237" s="67">
        <f t="shared" si="625"/>
        <v>23.655049041166137</v>
      </c>
      <c r="AB237" s="67">
        <f t="shared" si="626"/>
        <v>22.986751506895047</v>
      </c>
      <c r="AC237" s="67">
        <f t="shared" si="627"/>
        <v>23.194393982347663</v>
      </c>
      <c r="AD237" s="67">
        <f t="shared" si="628"/>
        <v>23.194393982347634</v>
      </c>
      <c r="AE237" s="67">
        <f t="shared" si="629"/>
        <v>2.1290374814637545</v>
      </c>
      <c r="AF237" s="67">
        <f t="shared" si="630"/>
        <v>-56.008474831849668</v>
      </c>
    </row>
    <row r="238" spans="1:32" hidden="1" x14ac:dyDescent="0.25">
      <c r="A238" t="s">
        <v>302</v>
      </c>
      <c r="B238" s="62">
        <f>'5.Ikan'!B77</f>
        <v>0</v>
      </c>
      <c r="C238" s="66">
        <f>'5.Ikan'!C77</f>
        <v>2023</v>
      </c>
      <c r="D238" s="67">
        <f>'5.Ikan'!D77</f>
        <v>58390.314323999984</v>
      </c>
      <c r="E238" s="67">
        <f>'5.Ikan'!E77</f>
        <v>1349.34205</v>
      </c>
      <c r="F238" s="67">
        <f>'5.Ikan'!F77</f>
        <v>59739.656373999984</v>
      </c>
      <c r="G238" s="67">
        <f>'5.Ikan'!G77</f>
        <v>10400.16027</v>
      </c>
      <c r="H238" s="67" t="str">
        <f>'5.Ikan'!H77</f>
        <v>-</v>
      </c>
      <c r="I238" s="67" t="str">
        <f>'5.Ikan'!I77</f>
        <v>-</v>
      </c>
      <c r="J238" s="67" t="str">
        <f>'5.Ikan'!J77</f>
        <v>-</v>
      </c>
      <c r="K238" s="67" t="str">
        <f>'5.Ikan'!K77</f>
        <v>-</v>
      </c>
      <c r="L238" s="67">
        <f>'5.Ikan'!L77</f>
        <v>49339.496103999983</v>
      </c>
      <c r="M238" s="67">
        <f>'5.Ikan'!M77</f>
        <v>59739.656373999984</v>
      </c>
      <c r="N238" s="67">
        <f>'5.Ikan'!N77</f>
        <v>1.4771508153452801</v>
      </c>
      <c r="O238" s="67">
        <f>'5.Ikan'!O77</f>
        <v>4.0469885351925479</v>
      </c>
      <c r="P238" s="67">
        <f>'5.Ikan'!P77</f>
        <v>118.34396160212557</v>
      </c>
      <c r="Q238" s="67">
        <f>'5.Ikan'!Q77</f>
        <v>2.7348111686341441</v>
      </c>
      <c r="S238" s="67" t="str">
        <f t="shared" si="617"/>
        <v>-</v>
      </c>
      <c r="T238" s="67">
        <f t="shared" si="618"/>
        <v>35.407531504902579</v>
      </c>
      <c r="U238" s="67">
        <f t="shared" si="619"/>
        <v>21.752524783702825</v>
      </c>
      <c r="V238" s="67">
        <f t="shared" si="620"/>
        <v>33.141346683408443</v>
      </c>
      <c r="W238" s="67" t="str">
        <f t="shared" si="621"/>
        <v>-</v>
      </c>
      <c r="X238" s="67" t="str">
        <f t="shared" si="622"/>
        <v>-</v>
      </c>
      <c r="Y238" s="67" t="str">
        <f t="shared" si="623"/>
        <v>-</v>
      </c>
      <c r="Z238" s="67" t="str">
        <f t="shared" si="624"/>
        <v>-</v>
      </c>
      <c r="AA238" s="67">
        <f t="shared" si="625"/>
        <v>19.596129842948031</v>
      </c>
      <c r="AB238" s="67">
        <f t="shared" si="626"/>
        <v>21.752524783702825</v>
      </c>
      <c r="AC238" s="67">
        <f t="shared" si="627"/>
        <v>17.076511242438983</v>
      </c>
      <c r="AD238" s="67">
        <f t="shared" si="628"/>
        <v>17.076511242438968</v>
      </c>
      <c r="AE238" s="67">
        <f t="shared" si="629"/>
        <v>1.5663739435058659</v>
      </c>
      <c r="AF238" s="67">
        <f t="shared" si="630"/>
        <v>13.220663313033484</v>
      </c>
    </row>
    <row r="239" spans="1:32" hidden="1" x14ac:dyDescent="0.25">
      <c r="A239" t="s">
        <v>302</v>
      </c>
      <c r="B239" s="62">
        <f>'5.Ikan'!B78</f>
        <v>0</v>
      </c>
      <c r="C239" s="66">
        <f>'5.Ikan'!C78</f>
        <v>2024</v>
      </c>
      <c r="D239" s="67">
        <f>'5.Ikan'!D78</f>
        <v>0</v>
      </c>
      <c r="E239" s="67">
        <f>'5.Ikan'!E78</f>
        <v>0</v>
      </c>
      <c r="F239" s="67">
        <f>'5.Ikan'!F78</f>
        <v>0</v>
      </c>
      <c r="G239" s="67">
        <f>'5.Ikan'!G78</f>
        <v>0</v>
      </c>
      <c r="H239" s="67">
        <f>'5.Ikan'!H78</f>
        <v>0</v>
      </c>
      <c r="I239" s="67">
        <f>'5.Ikan'!I78</f>
        <v>0</v>
      </c>
      <c r="J239" s="67">
        <f>'5.Ikan'!J78</f>
        <v>0</v>
      </c>
      <c r="K239" s="67">
        <f>'5.Ikan'!K78</f>
        <v>0</v>
      </c>
      <c r="L239" s="67">
        <f>'5.Ikan'!L78</f>
        <v>0</v>
      </c>
      <c r="M239" s="67">
        <f>'5.Ikan'!M78</f>
        <v>0</v>
      </c>
      <c r="N239" s="67">
        <f>'5.Ikan'!N78</f>
        <v>0</v>
      </c>
      <c r="O239" s="67">
        <f>'5.Ikan'!O78</f>
        <v>0</v>
      </c>
      <c r="P239" s="67">
        <f>'5.Ikan'!P78</f>
        <v>0</v>
      </c>
      <c r="Q239" s="67">
        <f>'5.Ikan'!Q78</f>
        <v>0</v>
      </c>
      <c r="S239" s="67">
        <f t="shared" si="617"/>
        <v>-100</v>
      </c>
      <c r="T239" s="67">
        <f t="shared" si="618"/>
        <v>-100</v>
      </c>
      <c r="U239" s="67">
        <f t="shared" si="619"/>
        <v>-100</v>
      </c>
      <c r="V239" s="67">
        <f t="shared" si="620"/>
        <v>-100</v>
      </c>
      <c r="W239" s="67" t="str">
        <f t="shared" si="621"/>
        <v>-</v>
      </c>
      <c r="X239" s="67" t="str">
        <f t="shared" si="622"/>
        <v>-</v>
      </c>
      <c r="Y239" s="67" t="str">
        <f t="shared" si="623"/>
        <v>-</v>
      </c>
      <c r="Z239" s="67" t="str">
        <f t="shared" si="624"/>
        <v>-</v>
      </c>
      <c r="AA239" s="67">
        <f t="shared" si="625"/>
        <v>-100</v>
      </c>
      <c r="AB239" s="67">
        <f t="shared" si="626"/>
        <v>-100</v>
      </c>
      <c r="AC239" s="67">
        <f t="shared" si="627"/>
        <v>-100</v>
      </c>
      <c r="AD239" s="67">
        <f t="shared" si="628"/>
        <v>-100</v>
      </c>
      <c r="AE239" s="67">
        <f t="shared" si="629"/>
        <v>-100</v>
      </c>
      <c r="AF239" s="67">
        <f t="shared" si="630"/>
        <v>-100</v>
      </c>
    </row>
    <row r="240" spans="1:32" s="71" customFormat="1" hidden="1" x14ac:dyDescent="0.25">
      <c r="A240" s="71" t="s">
        <v>302</v>
      </c>
      <c r="B240" s="72" t="str">
        <f>'5.Ikan'!B25</f>
        <v>Kerisi</v>
      </c>
      <c r="C240" s="73">
        <f>'5.Ikan'!C25</f>
        <v>2020</v>
      </c>
      <c r="D240" s="74" t="str">
        <f>'5.Ikan'!D25</f>
        <v>43,694.7r</v>
      </c>
      <c r="E240" s="74">
        <f>'5.Ikan'!E25</f>
        <v>78.375069999999994</v>
      </c>
      <c r="F240" s="74">
        <f>'5.Ikan'!F25</f>
        <v>43773.075469999996</v>
      </c>
      <c r="G240" s="74">
        <f>'5.Ikan'!G25</f>
        <v>98.897999999999996</v>
      </c>
      <c r="H240" s="74" t="str">
        <f>'5.Ikan'!H25</f>
        <v>-</v>
      </c>
      <c r="I240" s="74" t="str">
        <f>'5.Ikan'!I25</f>
        <v>-</v>
      </c>
      <c r="J240" s="74" t="str">
        <f>'5.Ikan'!J25</f>
        <v>-</v>
      </c>
      <c r="K240" s="74" t="str">
        <f>'5.Ikan'!K25</f>
        <v>-</v>
      </c>
      <c r="L240" s="74">
        <f>'5.Ikan'!L25</f>
        <v>43674.177469999995</v>
      </c>
      <c r="M240" s="74">
        <f>'5.Ikan'!M25</f>
        <v>43773.075469999996</v>
      </c>
      <c r="N240" s="74">
        <f>'5.Ikan'!N25</f>
        <v>1.3459999155555986</v>
      </c>
      <c r="O240" s="74">
        <f>'5.Ikan'!O25</f>
        <v>3.6876710015221881</v>
      </c>
      <c r="P240" s="74">
        <f>'5.Ikan'!P25</f>
        <v>100.04699099373788</v>
      </c>
      <c r="Q240" s="74">
        <f>'5.Ikan'!Q25</f>
        <v>0.17945402647556719</v>
      </c>
    </row>
    <row r="241" spans="1:32" s="71" customFormat="1" hidden="1" x14ac:dyDescent="0.25">
      <c r="A241" s="71" t="s">
        <v>302</v>
      </c>
      <c r="B241" s="72" t="str">
        <f>'5.Ikan'!B26</f>
        <v>Threadfin</v>
      </c>
      <c r="C241" s="73">
        <f>'5.Ikan'!C26</f>
        <v>2021</v>
      </c>
      <c r="D241" s="74" t="str">
        <f>'5.Ikan'!D26</f>
        <v>40,361.6r</v>
      </c>
      <c r="E241" s="74">
        <f>'5.Ikan'!E26</f>
        <v>338.77139</v>
      </c>
      <c r="F241" s="74">
        <f>'5.Ikan'!F26</f>
        <v>40700.378940000002</v>
      </c>
      <c r="G241" s="74">
        <f>'5.Ikan'!G26</f>
        <v>244.542</v>
      </c>
      <c r="H241" s="74" t="str">
        <f>'5.Ikan'!H26</f>
        <v>-</v>
      </c>
      <c r="I241" s="74" t="str">
        <f>'5.Ikan'!I26</f>
        <v>-</v>
      </c>
      <c r="J241" s="74" t="str">
        <f>'5.Ikan'!J26</f>
        <v>-</v>
      </c>
      <c r="K241" s="74" t="str">
        <f>'5.Ikan'!K26</f>
        <v>-</v>
      </c>
      <c r="L241" s="74">
        <f>'5.Ikan'!L26</f>
        <v>40455.836940000001</v>
      </c>
      <c r="M241" s="74">
        <f>'5.Ikan'!M26</f>
        <v>40700.378940000002</v>
      </c>
      <c r="N241" s="74">
        <f>'5.Ikan'!N26</f>
        <v>1.241879851323765</v>
      </c>
      <c r="O241" s="74">
        <f>'5.Ikan'!O26</f>
        <v>3.4024105515719589</v>
      </c>
      <c r="P241" s="74">
        <f>'5.Ikan'!P26</f>
        <v>99.7670808537721</v>
      </c>
      <c r="Q241" s="74">
        <f>'5.Ikan'!Q26</f>
        <v>0.83738569171719623</v>
      </c>
      <c r="S241" s="74" t="str">
        <f t="shared" ref="S241:S244" si="631">IFERROR(D241/D240*100-100,"-")</f>
        <v>-</v>
      </c>
      <c r="T241" s="74">
        <f t="shared" ref="T241:T244" si="632">IFERROR(E241/E240*100-100,"-")</f>
        <v>332.24381171206619</v>
      </c>
      <c r="U241" s="74">
        <f t="shared" ref="U241:U244" si="633">IFERROR(F241/F240*100-100,"-")</f>
        <v>-7.0196039391974523</v>
      </c>
      <c r="V241" s="74">
        <f t="shared" ref="V241:V244" si="634">IFERROR(G241/G240*100-100,"-")</f>
        <v>147.26688102893891</v>
      </c>
      <c r="W241" s="74" t="str">
        <f t="shared" ref="W241:W244" si="635">IFERROR(H241/H240*100-100,"-")</f>
        <v>-</v>
      </c>
      <c r="X241" s="74" t="str">
        <f t="shared" ref="X241:X244" si="636">IFERROR(I241/I240*100-100,"-")</f>
        <v>-</v>
      </c>
      <c r="Y241" s="74" t="str">
        <f t="shared" ref="Y241:Y244" si="637">IFERROR(J241/J240*100-100,"-")</f>
        <v>-</v>
      </c>
      <c r="Z241" s="74" t="str">
        <f t="shared" ref="Z241:Z244" si="638">IFERROR(K241/K240*100-100,"-")</f>
        <v>-</v>
      </c>
      <c r="AA241" s="74">
        <f t="shared" ref="AA241:AA244" si="639">IFERROR(L241/L240*100-100,"-")</f>
        <v>-7.3689780012701789</v>
      </c>
      <c r="AB241" s="74">
        <f t="shared" ref="AB241:AB244" si="640">IFERROR(M241/M240*100-100,"-")</f>
        <v>-7.0196039391974523</v>
      </c>
      <c r="AC241" s="74">
        <f t="shared" ref="AC241:AC244" si="641">IFERROR(N241/N240*100-100,"-")</f>
        <v>-7.7355178873733621</v>
      </c>
      <c r="AD241" s="74">
        <f t="shared" ref="AD241:AD244" si="642">IFERROR(O241/O240*100-100,"-")</f>
        <v>-7.7355178873733621</v>
      </c>
      <c r="AE241" s="74">
        <f t="shared" ref="AE241:AE244" si="643">IFERROR(P241/P240*100-100,"-")</f>
        <v>-0.27977866918885752</v>
      </c>
      <c r="AF241" s="74">
        <f t="shared" ref="AF241:AF244" si="644">IFERROR(Q241/Q240*100-100,"-")</f>
        <v>366.62964780631819</v>
      </c>
    </row>
    <row r="242" spans="1:32" s="71" customFormat="1" hidden="1" x14ac:dyDescent="0.25">
      <c r="A242" s="71" t="s">
        <v>302</v>
      </c>
      <c r="B242" s="72" t="str">
        <f>'5.Ikan'!B27</f>
        <v>bream</v>
      </c>
      <c r="C242" s="73">
        <f>'5.Ikan'!C27</f>
        <v>2022</v>
      </c>
      <c r="D242" s="74">
        <f>'5.Ikan'!D27</f>
        <v>44983.200000000004</v>
      </c>
      <c r="E242" s="74">
        <f>'5.Ikan'!E27</f>
        <v>800.95480000000009</v>
      </c>
      <c r="F242" s="74">
        <f>'5.Ikan'!F27</f>
        <v>45784.154800000004</v>
      </c>
      <c r="G242" s="74">
        <f>'5.Ikan'!G27</f>
        <v>490.94130000000001</v>
      </c>
      <c r="H242" s="74" t="str">
        <f>'5.Ikan'!H27</f>
        <v>-</v>
      </c>
      <c r="I242" s="74" t="str">
        <f>'5.Ikan'!I27</f>
        <v>-</v>
      </c>
      <c r="J242" s="74" t="str">
        <f>'5.Ikan'!J27</f>
        <v>-</v>
      </c>
      <c r="K242" s="74" t="str">
        <f>'5.Ikan'!K27</f>
        <v>-</v>
      </c>
      <c r="L242" s="74">
        <f>'5.Ikan'!L27</f>
        <v>45293.213500000005</v>
      </c>
      <c r="M242" s="74">
        <f>'5.Ikan'!M27</f>
        <v>45784.154800000004</v>
      </c>
      <c r="N242" s="74">
        <f>'5.Ikan'!N27</f>
        <v>1.3851940479722065</v>
      </c>
      <c r="O242" s="74">
        <f>'5.Ikan'!O27</f>
        <v>3.7950521862252229</v>
      </c>
      <c r="P242" s="74">
        <f>'5.Ikan'!P27</f>
        <v>99.31554094743133</v>
      </c>
      <c r="Q242" s="74">
        <f>'5.Ikan'!Q27</f>
        <v>1.7683770660255758</v>
      </c>
      <c r="S242" s="74" t="str">
        <f t="shared" si="631"/>
        <v>-</v>
      </c>
      <c r="T242" s="74">
        <f t="shared" si="632"/>
        <v>136.42929233191742</v>
      </c>
      <c r="U242" s="74">
        <f t="shared" si="633"/>
        <v>12.490733483082408</v>
      </c>
      <c r="V242" s="74">
        <f t="shared" si="634"/>
        <v>100.75950143533626</v>
      </c>
      <c r="W242" s="74" t="str">
        <f t="shared" si="635"/>
        <v>-</v>
      </c>
      <c r="X242" s="74" t="str">
        <f t="shared" si="636"/>
        <v>-</v>
      </c>
      <c r="Y242" s="74" t="str">
        <f t="shared" si="637"/>
        <v>-</v>
      </c>
      <c r="Z242" s="74" t="str">
        <f t="shared" si="638"/>
        <v>-</v>
      </c>
      <c r="AA242" s="74">
        <f t="shared" si="639"/>
        <v>11.957178310695468</v>
      </c>
      <c r="AB242" s="74">
        <f t="shared" si="640"/>
        <v>12.490733483082408</v>
      </c>
      <c r="AC242" s="74">
        <f t="shared" si="641"/>
        <v>11.540101604489166</v>
      </c>
      <c r="AD242" s="74">
        <f t="shared" si="642"/>
        <v>11.540101604489152</v>
      </c>
      <c r="AE242" s="74">
        <f t="shared" si="643"/>
        <v>-0.45259408461853923</v>
      </c>
      <c r="AF242" s="74">
        <f t="shared" si="644"/>
        <v>111.17832362280154</v>
      </c>
    </row>
    <row r="243" spans="1:32" s="71" customFormat="1" hidden="1" x14ac:dyDescent="0.25">
      <c r="A243" s="71" t="s">
        <v>302</v>
      </c>
      <c r="B243" s="72">
        <f>'5.Ikan'!B28</f>
        <v>0</v>
      </c>
      <c r="C243" s="73">
        <f>'5.Ikan'!C28</f>
        <v>2023</v>
      </c>
      <c r="D243" s="74">
        <f>'5.Ikan'!D28</f>
        <v>43286.121019999999</v>
      </c>
      <c r="E243" s="74">
        <f>'5.Ikan'!E28</f>
        <v>241.10294500000001</v>
      </c>
      <c r="F243" s="74">
        <f>'5.Ikan'!F28</f>
        <v>43527.223964999997</v>
      </c>
      <c r="G243" s="74">
        <f>'5.Ikan'!G28</f>
        <v>275.01577000000003</v>
      </c>
      <c r="H243" s="74" t="str">
        <f>'5.Ikan'!H28</f>
        <v>-</v>
      </c>
      <c r="I243" s="74" t="str">
        <f>'5.Ikan'!I28</f>
        <v>-</v>
      </c>
      <c r="J243" s="74" t="str">
        <f>'5.Ikan'!J28</f>
        <v>-</v>
      </c>
      <c r="K243" s="74" t="str">
        <f>'5.Ikan'!K28</f>
        <v>-</v>
      </c>
      <c r="L243" s="74">
        <f>'5.Ikan'!L28</f>
        <v>43252.208194999999</v>
      </c>
      <c r="M243" s="74">
        <f>'5.Ikan'!M28</f>
        <v>43527.223964999997</v>
      </c>
      <c r="N243" s="74">
        <f>'5.Ikan'!N28</f>
        <v>1.2949065078828086</v>
      </c>
      <c r="O243" s="74">
        <f>'5.Ikan'!O28</f>
        <v>3.5476890626926267</v>
      </c>
      <c r="P243" s="74">
        <f>'5.Ikan'!P28</f>
        <v>100.07840715287206</v>
      </c>
      <c r="Q243" s="74">
        <f>'5.Ikan'!Q28</f>
        <v>0.55743499594980628</v>
      </c>
      <c r="S243" s="74">
        <f t="shared" si="631"/>
        <v>-3.7726950950577276</v>
      </c>
      <c r="T243" s="74">
        <f t="shared" si="632"/>
        <v>-69.898058542129974</v>
      </c>
      <c r="U243" s="74">
        <f t="shared" si="633"/>
        <v>-4.9295020184581517</v>
      </c>
      <c r="V243" s="74">
        <f t="shared" si="634"/>
        <v>-43.981944480938964</v>
      </c>
      <c r="W243" s="74" t="str">
        <f t="shared" si="635"/>
        <v>-</v>
      </c>
      <c r="X243" s="74" t="str">
        <f t="shared" si="636"/>
        <v>-</v>
      </c>
      <c r="Y243" s="74" t="str">
        <f t="shared" si="637"/>
        <v>-</v>
      </c>
      <c r="Z243" s="74" t="str">
        <f t="shared" si="638"/>
        <v>-</v>
      </c>
      <c r="AA243" s="74">
        <f t="shared" si="639"/>
        <v>-4.5062055599124307</v>
      </c>
      <c r="AB243" s="74">
        <f t="shared" si="640"/>
        <v>-4.9295020184581517</v>
      </c>
      <c r="AC243" s="74">
        <f t="shared" si="641"/>
        <v>-6.5180427407676547</v>
      </c>
      <c r="AD243" s="74">
        <f t="shared" si="642"/>
        <v>-6.5180427407676262</v>
      </c>
      <c r="AE243" s="74">
        <f t="shared" si="643"/>
        <v>0.76812369762404842</v>
      </c>
      <c r="AF243" s="74">
        <f t="shared" si="644"/>
        <v>-68.477594136490325</v>
      </c>
    </row>
    <row r="244" spans="1:32" s="71" customFormat="1" hidden="1" x14ac:dyDescent="0.25">
      <c r="A244" s="71" t="s">
        <v>302</v>
      </c>
      <c r="B244" s="72">
        <f>'5.Ikan'!B29</f>
        <v>0</v>
      </c>
      <c r="C244" s="73">
        <f>'5.Ikan'!C29</f>
        <v>2024</v>
      </c>
      <c r="D244" s="74">
        <f>'5.Ikan'!D29</f>
        <v>0</v>
      </c>
      <c r="E244" s="74">
        <f>'5.Ikan'!E29</f>
        <v>0</v>
      </c>
      <c r="F244" s="74">
        <f>'5.Ikan'!F29</f>
        <v>0</v>
      </c>
      <c r="G244" s="74">
        <f>'5.Ikan'!G29</f>
        <v>0</v>
      </c>
      <c r="H244" s="74">
        <f>'5.Ikan'!H29</f>
        <v>0</v>
      </c>
      <c r="I244" s="74">
        <f>'5.Ikan'!I29</f>
        <v>0</v>
      </c>
      <c r="J244" s="74">
        <f>'5.Ikan'!J29</f>
        <v>0</v>
      </c>
      <c r="K244" s="74">
        <f>'5.Ikan'!K29</f>
        <v>0</v>
      </c>
      <c r="L244" s="74">
        <f>'5.Ikan'!L29</f>
        <v>0</v>
      </c>
      <c r="M244" s="74">
        <f>'5.Ikan'!M29</f>
        <v>0</v>
      </c>
      <c r="N244" s="74">
        <f>'5.Ikan'!N29</f>
        <v>0</v>
      </c>
      <c r="O244" s="74">
        <f>'5.Ikan'!O29</f>
        <v>0</v>
      </c>
      <c r="P244" s="74">
        <f>'5.Ikan'!P29</f>
        <v>0</v>
      </c>
      <c r="Q244" s="74">
        <f>'5.Ikan'!Q29</f>
        <v>0</v>
      </c>
      <c r="S244" s="74">
        <f t="shared" si="631"/>
        <v>-100</v>
      </c>
      <c r="T244" s="74">
        <f t="shared" si="632"/>
        <v>-100</v>
      </c>
      <c r="U244" s="74">
        <f t="shared" si="633"/>
        <v>-100</v>
      </c>
      <c r="V244" s="74">
        <f t="shared" si="634"/>
        <v>-100</v>
      </c>
      <c r="W244" s="74" t="str">
        <f t="shared" si="635"/>
        <v>-</v>
      </c>
      <c r="X244" s="74" t="str">
        <f t="shared" si="636"/>
        <v>-</v>
      </c>
      <c r="Y244" s="74" t="str">
        <f t="shared" si="637"/>
        <v>-</v>
      </c>
      <c r="Z244" s="74" t="str">
        <f t="shared" si="638"/>
        <v>-</v>
      </c>
      <c r="AA244" s="74">
        <f t="shared" si="639"/>
        <v>-100</v>
      </c>
      <c r="AB244" s="74">
        <f t="shared" si="640"/>
        <v>-100</v>
      </c>
      <c r="AC244" s="74">
        <f t="shared" si="641"/>
        <v>-100</v>
      </c>
      <c r="AD244" s="74">
        <f t="shared" si="642"/>
        <v>-100</v>
      </c>
      <c r="AE244" s="74">
        <f t="shared" si="643"/>
        <v>-100</v>
      </c>
      <c r="AF244" s="74">
        <f t="shared" si="644"/>
        <v>-100</v>
      </c>
    </row>
    <row r="245" spans="1:32" hidden="1" x14ac:dyDescent="0.25">
      <c r="A245" t="s">
        <v>302</v>
      </c>
      <c r="B245" s="62" t="str">
        <f>'5.Ikan'!B43</f>
        <v>Pari</v>
      </c>
      <c r="C245" s="66">
        <f>'5.Ikan'!C43</f>
        <v>2020</v>
      </c>
      <c r="D245" s="67" t="str">
        <f>'5.Ikan'!D43</f>
        <v>9,822.8r</v>
      </c>
      <c r="E245" s="67">
        <f>'5.Ikan'!E43</f>
        <v>2672.9206799999997</v>
      </c>
      <c r="F245" s="67">
        <f>'5.Ikan'!F43</f>
        <v>12495.765579999999</v>
      </c>
      <c r="G245" s="67">
        <f>'5.Ikan'!G43</f>
        <v>308.40699999999998</v>
      </c>
      <c r="H245" s="67" t="str">
        <f>'5.Ikan'!H43</f>
        <v>-</v>
      </c>
      <c r="I245" s="67" t="str">
        <f>'5.Ikan'!I43</f>
        <v>-</v>
      </c>
      <c r="J245" s="67" t="str">
        <f>'5.Ikan'!J43</f>
        <v>-</v>
      </c>
      <c r="K245" s="67" t="str">
        <f>'5.Ikan'!K43</f>
        <v>-</v>
      </c>
      <c r="L245" s="67">
        <f>'5.Ikan'!L43</f>
        <v>12187.35858</v>
      </c>
      <c r="M245" s="67">
        <f>'5.Ikan'!M43</f>
        <v>12495.765579999999</v>
      </c>
      <c r="N245" s="67">
        <f>'5.Ikan'!N43</f>
        <v>0.37560372214894977</v>
      </c>
      <c r="O245" s="67">
        <f>'5.Ikan'!O43</f>
        <v>1.0290512935587666</v>
      </c>
      <c r="P245" s="67">
        <f>'5.Ikan'!P43</f>
        <v>80.598636985373744</v>
      </c>
      <c r="Q245" s="67">
        <f>'5.Ikan'!Q43</f>
        <v>21.931911352689514</v>
      </c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</row>
    <row r="246" spans="1:32" hidden="1" x14ac:dyDescent="0.25">
      <c r="A246" t="s">
        <v>302</v>
      </c>
      <c r="B246" s="62" t="str">
        <f>'5.Ikan'!B44</f>
        <v>Stingray</v>
      </c>
      <c r="C246" s="66">
        <f>'5.Ikan'!C44</f>
        <v>2021</v>
      </c>
      <c r="D246" s="67">
        <f>'5.Ikan'!D44</f>
        <v>10124.4519</v>
      </c>
      <c r="E246" s="67">
        <f>'5.Ikan'!E44</f>
        <v>2695.6138999999998</v>
      </c>
      <c r="F246" s="67">
        <f>'5.Ikan'!F44</f>
        <v>12820.0658</v>
      </c>
      <c r="G246" s="67">
        <f>'5.Ikan'!G44</f>
        <v>430.27440000000001</v>
      </c>
      <c r="H246" s="67" t="str">
        <f>'5.Ikan'!H44</f>
        <v>-</v>
      </c>
      <c r="I246" s="67" t="str">
        <f>'5.Ikan'!I44</f>
        <v>-</v>
      </c>
      <c r="J246" s="67" t="str">
        <f>'5.Ikan'!J44</f>
        <v>-</v>
      </c>
      <c r="K246" s="67" t="str">
        <f>'5.Ikan'!K44</f>
        <v>-</v>
      </c>
      <c r="L246" s="67">
        <f>'5.Ikan'!L44</f>
        <v>12389.7914</v>
      </c>
      <c r="M246" s="67">
        <f>'5.Ikan'!M44</f>
        <v>12820.0658</v>
      </c>
      <c r="N246" s="67">
        <f>'5.Ikan'!N44</f>
        <v>0.38033157797685302</v>
      </c>
      <c r="O246" s="67">
        <f>'5.Ikan'!O44</f>
        <v>1.0420043232242548</v>
      </c>
      <c r="P246" s="67">
        <f>'5.Ikan'!P44</f>
        <v>81.716080385340462</v>
      </c>
      <c r="Q246" s="67">
        <f>'5.Ikan'!Q44</f>
        <v>21.756733531445896</v>
      </c>
      <c r="S246" s="67" t="str">
        <f t="shared" ref="S246:S249" si="645">IFERROR(D246/D245*100-100,"-")</f>
        <v>-</v>
      </c>
      <c r="T246" s="67">
        <f t="shared" ref="T246:T249" si="646">IFERROR(E246/E245*100-100,"-")</f>
        <v>0.8490046176753907</v>
      </c>
      <c r="U246" s="67">
        <f t="shared" ref="U246:U249" si="647">IFERROR(F246/F245*100-100,"-")</f>
        <v>2.5952809207549166</v>
      </c>
      <c r="V246" s="67">
        <f t="shared" ref="V246:V249" si="648">IFERROR(G246/G245*100-100,"-")</f>
        <v>39.515121252111669</v>
      </c>
      <c r="W246" s="67" t="str">
        <f t="shared" ref="W246:W249" si="649">IFERROR(H246/H245*100-100,"-")</f>
        <v>-</v>
      </c>
      <c r="X246" s="67" t="str">
        <f t="shared" ref="X246:X249" si="650">IFERROR(I246/I245*100-100,"-")</f>
        <v>-</v>
      </c>
      <c r="Y246" s="67" t="str">
        <f t="shared" ref="Y246:Y249" si="651">IFERROR(J246/J245*100-100,"-")</f>
        <v>-</v>
      </c>
      <c r="Z246" s="67" t="str">
        <f t="shared" ref="Z246:Z249" si="652">IFERROR(K246/K245*100-100,"-")</f>
        <v>-</v>
      </c>
      <c r="AA246" s="67">
        <f t="shared" ref="AA246:AA249" si="653">IFERROR(L246/L245*100-100,"-")</f>
        <v>1.6610065148341562</v>
      </c>
      <c r="AB246" s="67">
        <f t="shared" ref="AB246:AB249" si="654">IFERROR(M246/M245*100-100,"-")</f>
        <v>2.5952809207549166</v>
      </c>
      <c r="AC246" s="67">
        <f t="shared" ref="AC246:AC249" si="655">IFERROR(N246/N245*100-100,"-")</f>
        <v>1.2587350841076983</v>
      </c>
      <c r="AD246" s="67">
        <f t="shared" ref="AD246:AD249" si="656">IFERROR(O246/O245*100-100,"-")</f>
        <v>1.2587350841076983</v>
      </c>
      <c r="AE246" s="67">
        <f t="shared" ref="AE246:AE249" si="657">IFERROR(P246/P245*100-100,"-")</f>
        <v>1.386429649138492</v>
      </c>
      <c r="AF246" s="67">
        <f t="shared" ref="AF246:AF249" si="658">IFERROR(Q246/Q245*100-100,"-")</f>
        <v>-0.79873485911265618</v>
      </c>
    </row>
    <row r="247" spans="1:32" hidden="1" x14ac:dyDescent="0.25">
      <c r="A247" t="s">
        <v>302</v>
      </c>
      <c r="B247" s="62">
        <f>'5.Ikan'!B45</f>
        <v>0</v>
      </c>
      <c r="C247" s="66">
        <f>'5.Ikan'!C45</f>
        <v>2022</v>
      </c>
      <c r="D247" s="67">
        <f>'5.Ikan'!D45</f>
        <v>10980.200000000004</v>
      </c>
      <c r="E247" s="67">
        <f>'5.Ikan'!E45</f>
        <v>3080.165</v>
      </c>
      <c r="F247" s="67">
        <f>'5.Ikan'!F45</f>
        <v>14060.365000000005</v>
      </c>
      <c r="G247" s="67">
        <f>'5.Ikan'!G45</f>
        <v>289.10540000000003</v>
      </c>
      <c r="H247" s="67" t="str">
        <f>'5.Ikan'!H45</f>
        <v>-</v>
      </c>
      <c r="I247" s="67" t="str">
        <f>'5.Ikan'!I45</f>
        <v>-</v>
      </c>
      <c r="J247" s="67" t="str">
        <f>'5.Ikan'!J45</f>
        <v>-</v>
      </c>
      <c r="K247" s="67" t="str">
        <f>'5.Ikan'!K45</f>
        <v>-</v>
      </c>
      <c r="L247" s="67">
        <f>'5.Ikan'!L45</f>
        <v>13771.259600000005</v>
      </c>
      <c r="M247" s="67">
        <f>'5.Ikan'!M45</f>
        <v>14060.365000000005</v>
      </c>
      <c r="N247" s="67">
        <f>'5.Ikan'!N45</f>
        <v>0.42116390860631064</v>
      </c>
      <c r="O247" s="67">
        <f>'5.Ikan'!O45</f>
        <v>1.1538737222090703</v>
      </c>
      <c r="P247" s="67">
        <f>'5.Ikan'!P45</f>
        <v>79.732721035917436</v>
      </c>
      <c r="Q247" s="67">
        <f>'5.Ikan'!Q45</f>
        <v>22.366617792899635</v>
      </c>
      <c r="S247" s="67">
        <f t="shared" si="645"/>
        <v>8.4522906370862785</v>
      </c>
      <c r="T247" s="67">
        <f t="shared" si="646"/>
        <v>14.265807874043105</v>
      </c>
      <c r="U247" s="67">
        <f t="shared" si="647"/>
        <v>9.6746710925618089</v>
      </c>
      <c r="V247" s="67">
        <f t="shared" si="648"/>
        <v>-32.809063239644274</v>
      </c>
      <c r="W247" s="67" t="str">
        <f t="shared" si="649"/>
        <v>-</v>
      </c>
      <c r="X247" s="67" t="str">
        <f t="shared" si="650"/>
        <v>-</v>
      </c>
      <c r="Y247" s="67" t="str">
        <f t="shared" si="651"/>
        <v>-</v>
      </c>
      <c r="Z247" s="67" t="str">
        <f t="shared" si="652"/>
        <v>-</v>
      </c>
      <c r="AA247" s="67">
        <f t="shared" si="653"/>
        <v>11.150052130821237</v>
      </c>
      <c r="AB247" s="67">
        <f t="shared" si="654"/>
        <v>9.6746710925618089</v>
      </c>
      <c r="AC247" s="67">
        <f t="shared" si="655"/>
        <v>10.73598223073202</v>
      </c>
      <c r="AD247" s="67">
        <f t="shared" si="656"/>
        <v>10.73598223073202</v>
      </c>
      <c r="AE247" s="67">
        <f t="shared" si="657"/>
        <v>-2.4271347084567623</v>
      </c>
      <c r="AF247" s="67">
        <f t="shared" si="658"/>
        <v>2.803197734495626</v>
      </c>
    </row>
    <row r="248" spans="1:32" hidden="1" x14ac:dyDescent="0.25">
      <c r="A248" t="s">
        <v>302</v>
      </c>
      <c r="B248" s="62">
        <f>'5.Ikan'!B46</f>
        <v>0</v>
      </c>
      <c r="C248" s="66">
        <f>'5.Ikan'!C46</f>
        <v>2023</v>
      </c>
      <c r="D248" s="67">
        <f>'5.Ikan'!D46</f>
        <v>11317.832399999999</v>
      </c>
      <c r="E248" s="67">
        <f>'5.Ikan'!E46</f>
        <v>2490.8072700000002</v>
      </c>
      <c r="F248" s="67">
        <f>'5.Ikan'!F46</f>
        <v>13808.63967</v>
      </c>
      <c r="G248" s="67">
        <f>'5.Ikan'!G46</f>
        <v>295.74604999999997</v>
      </c>
      <c r="H248" s="67" t="str">
        <f>'5.Ikan'!H46</f>
        <v>-</v>
      </c>
      <c r="I248" s="67" t="str">
        <f>'5.Ikan'!I46</f>
        <v>-</v>
      </c>
      <c r="J248" s="67" t="str">
        <f>'5.Ikan'!J46</f>
        <v>-</v>
      </c>
      <c r="K248" s="67" t="str">
        <f>'5.Ikan'!K46</f>
        <v>-</v>
      </c>
      <c r="L248" s="67">
        <f>'5.Ikan'!L46</f>
        <v>13512.893620000001</v>
      </c>
      <c r="M248" s="67">
        <f>'5.Ikan'!M46</f>
        <v>13808.63967</v>
      </c>
      <c r="N248" s="67">
        <f>'5.Ikan'!N46</f>
        <v>0.40455585088228779</v>
      </c>
      <c r="O248" s="67">
        <f>'5.Ikan'!O46</f>
        <v>1.1083721941980489</v>
      </c>
      <c r="P248" s="67">
        <f>'5.Ikan'!P46</f>
        <v>83.755801816191592</v>
      </c>
      <c r="Q248" s="67">
        <f>'5.Ikan'!Q46</f>
        <v>18.432819350501187</v>
      </c>
      <c r="S248" s="67">
        <f t="shared" si="645"/>
        <v>3.0749203111053873</v>
      </c>
      <c r="T248" s="67">
        <f t="shared" si="646"/>
        <v>-19.133966199862655</v>
      </c>
      <c r="U248" s="67">
        <f t="shared" si="647"/>
        <v>-1.7903186012596706</v>
      </c>
      <c r="V248" s="67">
        <f t="shared" si="648"/>
        <v>2.2969650515002371</v>
      </c>
      <c r="W248" s="67" t="str">
        <f t="shared" si="649"/>
        <v>-</v>
      </c>
      <c r="X248" s="67" t="str">
        <f t="shared" si="650"/>
        <v>-</v>
      </c>
      <c r="Y248" s="67" t="str">
        <f t="shared" si="651"/>
        <v>-</v>
      </c>
      <c r="Z248" s="67" t="str">
        <f t="shared" si="652"/>
        <v>-</v>
      </c>
      <c r="AA248" s="67">
        <f t="shared" si="653"/>
        <v>-1.8761245340259478</v>
      </c>
      <c r="AB248" s="67">
        <f t="shared" si="654"/>
        <v>-1.7903186012596706</v>
      </c>
      <c r="AC248" s="67">
        <f t="shared" si="655"/>
        <v>-3.9433715436304198</v>
      </c>
      <c r="AD248" s="67">
        <f t="shared" si="656"/>
        <v>-3.9433715436304055</v>
      </c>
      <c r="AE248" s="67">
        <f t="shared" si="657"/>
        <v>5.0457086225137857</v>
      </c>
      <c r="AF248" s="67">
        <f t="shared" si="658"/>
        <v>-17.5878109011513</v>
      </c>
    </row>
    <row r="249" spans="1:32" hidden="1" x14ac:dyDescent="0.25">
      <c r="A249" t="s">
        <v>302</v>
      </c>
      <c r="B249" s="62">
        <f>'5.Ikan'!B47</f>
        <v>0</v>
      </c>
      <c r="C249" s="66">
        <f>'5.Ikan'!C47</f>
        <v>2024</v>
      </c>
      <c r="D249" s="67">
        <f>'5.Ikan'!D47</f>
        <v>0</v>
      </c>
      <c r="E249" s="67">
        <f>'5.Ikan'!E47</f>
        <v>0</v>
      </c>
      <c r="F249" s="67">
        <f>'5.Ikan'!F47</f>
        <v>0</v>
      </c>
      <c r="G249" s="67">
        <f>'5.Ikan'!G47</f>
        <v>0</v>
      </c>
      <c r="H249" s="67">
        <f>'5.Ikan'!H47</f>
        <v>0</v>
      </c>
      <c r="I249" s="67">
        <f>'5.Ikan'!I47</f>
        <v>0</v>
      </c>
      <c r="J249" s="67">
        <f>'5.Ikan'!J47</f>
        <v>0</v>
      </c>
      <c r="K249" s="67">
        <f>'5.Ikan'!K47</f>
        <v>0</v>
      </c>
      <c r="L249" s="67">
        <f>'5.Ikan'!L47</f>
        <v>0</v>
      </c>
      <c r="M249" s="67">
        <f>'5.Ikan'!M47</f>
        <v>0</v>
      </c>
      <c r="N249" s="67">
        <f>'5.Ikan'!N47</f>
        <v>0</v>
      </c>
      <c r="O249" s="67">
        <f>'5.Ikan'!O47</f>
        <v>0</v>
      </c>
      <c r="P249" s="67">
        <f>'5.Ikan'!P47</f>
        <v>0</v>
      </c>
      <c r="Q249" s="67">
        <f>'5.Ikan'!Q47</f>
        <v>0</v>
      </c>
      <c r="S249" s="67">
        <f t="shared" si="645"/>
        <v>-100</v>
      </c>
      <c r="T249" s="67">
        <f t="shared" si="646"/>
        <v>-100</v>
      </c>
      <c r="U249" s="67">
        <f t="shared" si="647"/>
        <v>-100</v>
      </c>
      <c r="V249" s="67">
        <f t="shared" si="648"/>
        <v>-100</v>
      </c>
      <c r="W249" s="67" t="str">
        <f t="shared" si="649"/>
        <v>-</v>
      </c>
      <c r="X249" s="67" t="str">
        <f t="shared" si="650"/>
        <v>-</v>
      </c>
      <c r="Y249" s="67" t="str">
        <f t="shared" si="651"/>
        <v>-</v>
      </c>
      <c r="Z249" s="67" t="str">
        <f t="shared" si="652"/>
        <v>-</v>
      </c>
      <c r="AA249" s="67">
        <f t="shared" si="653"/>
        <v>-100</v>
      </c>
      <c r="AB249" s="67">
        <f t="shared" si="654"/>
        <v>-100</v>
      </c>
      <c r="AC249" s="67">
        <f t="shared" si="655"/>
        <v>-100</v>
      </c>
      <c r="AD249" s="67">
        <f t="shared" si="656"/>
        <v>-100</v>
      </c>
      <c r="AE249" s="67">
        <f t="shared" si="657"/>
        <v>-100</v>
      </c>
      <c r="AF249" s="67">
        <f t="shared" si="658"/>
        <v>-100</v>
      </c>
    </row>
    <row r="250" spans="1:32" s="71" customFormat="1" hidden="1" x14ac:dyDescent="0.25">
      <c r="A250" s="71" t="s">
        <v>302</v>
      </c>
      <c r="B250" s="72" t="str">
        <f>'5.Ikan'!B62</f>
        <v>Patin</v>
      </c>
      <c r="C250" s="73">
        <f>'5.Ikan'!C62</f>
        <v>2020</v>
      </c>
      <c r="D250" s="74">
        <f>'5.Ikan'!D62</f>
        <v>18227.307049166531</v>
      </c>
      <c r="E250" s="74" t="str">
        <f>'5.Ikan'!E62</f>
        <v>-</v>
      </c>
      <c r="F250" s="74">
        <f>'5.Ikan'!F62</f>
        <v>18227.307049166531</v>
      </c>
      <c r="G250" s="74">
        <f>'5.Ikan'!G62</f>
        <v>60.271999999999998</v>
      </c>
      <c r="H250" s="74" t="str">
        <f>'5.Ikan'!H62</f>
        <v>-</v>
      </c>
      <c r="I250" s="74" t="str">
        <f>'5.Ikan'!I62</f>
        <v>-</v>
      </c>
      <c r="J250" s="74" t="str">
        <f>'5.Ikan'!J62</f>
        <v>-</v>
      </c>
      <c r="K250" s="74" t="str">
        <f>'5.Ikan'!K62</f>
        <v>-</v>
      </c>
      <c r="L250" s="74">
        <f>'5.Ikan'!L62</f>
        <v>18167.03504916653</v>
      </c>
      <c r="M250" s="74">
        <f>'5.Ikan'!M62</f>
        <v>18227.307049166531</v>
      </c>
      <c r="N250" s="74">
        <f>'5.Ikan'!N62</f>
        <v>0.55989211608783052</v>
      </c>
      <c r="O250" s="74">
        <f>'5.Ikan'!O62</f>
        <v>1.5339510029803578</v>
      </c>
      <c r="P250" s="74">
        <f>'5.Ikan'!P62</f>
        <v>100.33176574953966</v>
      </c>
      <c r="Q250" s="74" t="str">
        <f>'5.Ikan'!Q62</f>
        <v>-</v>
      </c>
    </row>
    <row r="251" spans="1:32" s="71" customFormat="1" hidden="1" x14ac:dyDescent="0.25">
      <c r="A251" s="71" t="s">
        <v>302</v>
      </c>
      <c r="B251" s="72" t="str">
        <f>'5.Ikan'!B63</f>
        <v>River catfish</v>
      </c>
      <c r="C251" s="73">
        <f>'5.Ikan'!C63</f>
        <v>2021</v>
      </c>
      <c r="D251" s="74">
        <f>'5.Ikan'!D63</f>
        <v>21144.213133798217</v>
      </c>
      <c r="E251" s="74" t="str">
        <f>'5.Ikan'!E63</f>
        <v>-</v>
      </c>
      <c r="F251" s="74">
        <f>'5.Ikan'!F63</f>
        <v>21144.213133798217</v>
      </c>
      <c r="G251" s="74">
        <f>'5.Ikan'!G63</f>
        <v>4.0179999999999998</v>
      </c>
      <c r="H251" s="74" t="str">
        <f>'5.Ikan'!H63</f>
        <v>-</v>
      </c>
      <c r="I251" s="74" t="str">
        <f>'5.Ikan'!I63</f>
        <v>-</v>
      </c>
      <c r="J251" s="74" t="str">
        <f>'5.Ikan'!J63</f>
        <v>-</v>
      </c>
      <c r="K251" s="74" t="str">
        <f>'5.Ikan'!K63</f>
        <v>-</v>
      </c>
      <c r="L251" s="74">
        <f>'5.Ikan'!L63</f>
        <v>21140.195133798217</v>
      </c>
      <c r="M251" s="74">
        <f>'5.Ikan'!M63</f>
        <v>21144.213133798217</v>
      </c>
      <c r="N251" s="74">
        <f>'5.Ikan'!N63</f>
        <v>0.64894424081878133</v>
      </c>
      <c r="O251" s="74">
        <f>'5.Ikan'!O63</f>
        <v>1.7779294269007706</v>
      </c>
      <c r="P251" s="74">
        <f>'5.Ikan'!P63</f>
        <v>100.01900644707662</v>
      </c>
      <c r="Q251" s="74" t="str">
        <f>'5.Ikan'!Q63</f>
        <v>-</v>
      </c>
      <c r="S251" s="74">
        <f t="shared" ref="S251:S254" si="659">IFERROR(D251/D250*100-100,"-")</f>
        <v>16.002945891916951</v>
      </c>
      <c r="T251" s="74" t="str">
        <f t="shared" ref="T251:T254" si="660">IFERROR(E251/E250*100-100,"-")</f>
        <v>-</v>
      </c>
      <c r="U251" s="74">
        <f t="shared" ref="U251:U254" si="661">IFERROR(F251/F250*100-100,"-")</f>
        <v>16.002945891916951</v>
      </c>
      <c r="V251" s="74">
        <f t="shared" ref="V251:V254" si="662">IFERROR(G251/G250*100-100,"-")</f>
        <v>-93.333554552694451</v>
      </c>
      <c r="W251" s="74" t="str">
        <f t="shared" ref="W251:W254" si="663">IFERROR(H251/H250*100-100,"-")</f>
        <v>-</v>
      </c>
      <c r="X251" s="74" t="str">
        <f t="shared" ref="X251:X254" si="664">IFERROR(I251/I250*100-100,"-")</f>
        <v>-</v>
      </c>
      <c r="Y251" s="74" t="str">
        <f t="shared" ref="Y251:Y254" si="665">IFERROR(J251/J250*100-100,"-")</f>
        <v>-</v>
      </c>
      <c r="Z251" s="74" t="str">
        <f t="shared" ref="Z251:Z254" si="666">IFERROR(K251/K250*100-100,"-")</f>
        <v>-</v>
      </c>
      <c r="AA251" s="74">
        <f t="shared" ref="AA251:AA254" si="667">IFERROR(L251/L250*100-100,"-")</f>
        <v>16.365686952137466</v>
      </c>
      <c r="AB251" s="74">
        <f t="shared" ref="AB251:AB254" si="668">IFERROR(M251/M250*100-100,"-")</f>
        <v>16.002945891916951</v>
      </c>
      <c r="AC251" s="74">
        <f t="shared" ref="AC251:AC254" si="669">IFERROR(N251/N250*100-100,"-")</f>
        <v>15.905229270451301</v>
      </c>
      <c r="AD251" s="74">
        <f t="shared" ref="AD251:AD254" si="670">IFERROR(O251/O250*100-100,"-")</f>
        <v>15.905229270451287</v>
      </c>
      <c r="AE251" s="74">
        <f t="shared" ref="AE251:AE254" si="671">IFERROR(P251/P250*100-100,"-")</f>
        <v>-0.31172510533082232</v>
      </c>
      <c r="AF251" s="74" t="str">
        <f t="shared" ref="AF251:AF254" si="672">IFERROR(Q251/Q250*100-100,"-")</f>
        <v>-</v>
      </c>
    </row>
    <row r="252" spans="1:32" s="71" customFormat="1" hidden="1" x14ac:dyDescent="0.25">
      <c r="A252" s="71" t="s">
        <v>302</v>
      </c>
      <c r="B252" s="72">
        <f>'5.Ikan'!B64</f>
        <v>0</v>
      </c>
      <c r="C252" s="73">
        <f>'5.Ikan'!C64</f>
        <v>2022</v>
      </c>
      <c r="D252" s="74">
        <f>'5.Ikan'!D64</f>
        <v>20861.923274000004</v>
      </c>
      <c r="E252" s="74">
        <f>'5.Ikan'!E64</f>
        <v>5.7220000000000004</v>
      </c>
      <c r="F252" s="74">
        <f>'5.Ikan'!F64</f>
        <v>20867.645274000006</v>
      </c>
      <c r="G252" s="74" t="str">
        <f>'5.Ikan'!G64</f>
        <v>-</v>
      </c>
      <c r="H252" s="74" t="str">
        <f>'5.Ikan'!H64</f>
        <v>-</v>
      </c>
      <c r="I252" s="74" t="str">
        <f>'5.Ikan'!I64</f>
        <v>-</v>
      </c>
      <c r="J252" s="74" t="str">
        <f>'5.Ikan'!J64</f>
        <v>-</v>
      </c>
      <c r="K252" s="74" t="str">
        <f>'5.Ikan'!K64</f>
        <v>-</v>
      </c>
      <c r="L252" s="74">
        <f>'5.Ikan'!L64</f>
        <v>20867.645274000006</v>
      </c>
      <c r="M252" s="74">
        <f>'5.Ikan'!M64</f>
        <v>20867.645274000006</v>
      </c>
      <c r="N252" s="74">
        <f>'5.Ikan'!N64</f>
        <v>0.63819137118058866</v>
      </c>
      <c r="O252" s="74">
        <f>'5.Ikan'!O64</f>
        <v>1.7484695100838046</v>
      </c>
      <c r="P252" s="74">
        <f>'5.Ikan'!P64</f>
        <v>99.972579560727297</v>
      </c>
      <c r="Q252" s="74">
        <f>'5.Ikan'!Q64</f>
        <v>2.7420439272701807E-2</v>
      </c>
      <c r="S252" s="74">
        <f t="shared" si="659"/>
        <v>-1.3350691180225738</v>
      </c>
      <c r="T252" s="74" t="str">
        <f t="shared" si="660"/>
        <v>-</v>
      </c>
      <c r="U252" s="74">
        <f t="shared" si="661"/>
        <v>-1.3080073401082473</v>
      </c>
      <c r="V252" s="74" t="str">
        <f t="shared" si="662"/>
        <v>-</v>
      </c>
      <c r="W252" s="74" t="str">
        <f t="shared" si="663"/>
        <v>-</v>
      </c>
      <c r="X252" s="74" t="str">
        <f t="shared" si="664"/>
        <v>-</v>
      </c>
      <c r="Y252" s="74" t="str">
        <f t="shared" si="665"/>
        <v>-</v>
      </c>
      <c r="Z252" s="74" t="str">
        <f t="shared" si="666"/>
        <v>-</v>
      </c>
      <c r="AA252" s="74">
        <f t="shared" si="667"/>
        <v>-1.2892494987544723</v>
      </c>
      <c r="AB252" s="74">
        <f t="shared" si="668"/>
        <v>-1.3080073401082473</v>
      </c>
      <c r="AC252" s="74">
        <f t="shared" si="669"/>
        <v>-1.6569789762870215</v>
      </c>
      <c r="AD252" s="74">
        <f t="shared" si="670"/>
        <v>-1.6569789762870215</v>
      </c>
      <c r="AE252" s="74">
        <f t="shared" si="671"/>
        <v>-4.6418063924562603E-2</v>
      </c>
      <c r="AF252" s="74" t="str">
        <f t="shared" si="672"/>
        <v>-</v>
      </c>
    </row>
    <row r="253" spans="1:32" s="71" customFormat="1" hidden="1" x14ac:dyDescent="0.25">
      <c r="A253" s="71" t="s">
        <v>302</v>
      </c>
      <c r="B253" s="72">
        <f>'5.Ikan'!B65</f>
        <v>0</v>
      </c>
      <c r="C253" s="73">
        <f>'5.Ikan'!C65</f>
        <v>2023</v>
      </c>
      <c r="D253" s="74">
        <f>'5.Ikan'!D65</f>
        <v>18812.90671000001</v>
      </c>
      <c r="E253" s="74">
        <f>'5.Ikan'!E65</f>
        <v>4.9800000000000004</v>
      </c>
      <c r="F253" s="74">
        <f>'5.Ikan'!F65</f>
        <v>18817.88671000001</v>
      </c>
      <c r="G253" s="74" t="str">
        <f>'5.Ikan'!G65</f>
        <v>-</v>
      </c>
      <c r="H253" s="74" t="str">
        <f>'5.Ikan'!H65</f>
        <v>-</v>
      </c>
      <c r="I253" s="74" t="str">
        <f>'5.Ikan'!I65</f>
        <v>-</v>
      </c>
      <c r="J253" s="74" t="str">
        <f>'5.Ikan'!J65</f>
        <v>-</v>
      </c>
      <c r="K253" s="74" t="str">
        <f>'5.Ikan'!K65</f>
        <v>-</v>
      </c>
      <c r="L253" s="74">
        <f>'5.Ikan'!L65</f>
        <v>18817.88671000001</v>
      </c>
      <c r="M253" s="74">
        <f>'5.Ikan'!M65</f>
        <v>18817.88671000001</v>
      </c>
      <c r="N253" s="74">
        <f>'5.Ikan'!N65</f>
        <v>0.56337941997137908</v>
      </c>
      <c r="O253" s="74">
        <f>'5.Ikan'!O65</f>
        <v>1.5435052601955592</v>
      </c>
      <c r="P253" s="74">
        <f>'5.Ikan'!P65</f>
        <v>99.973535816870694</v>
      </c>
      <c r="Q253" s="74">
        <f>'5.Ikan'!Q65</f>
        <v>2.646418312930739E-2</v>
      </c>
      <c r="S253" s="74">
        <f t="shared" si="659"/>
        <v>-9.8218008813869062</v>
      </c>
      <c r="T253" s="74">
        <f t="shared" si="660"/>
        <v>-12.967493883257603</v>
      </c>
      <c r="U253" s="74">
        <f t="shared" si="661"/>
        <v>-9.8226634442262082</v>
      </c>
      <c r="V253" s="74" t="str">
        <f t="shared" si="662"/>
        <v>-</v>
      </c>
      <c r="W253" s="74" t="str">
        <f t="shared" si="663"/>
        <v>-</v>
      </c>
      <c r="X253" s="74" t="str">
        <f t="shared" si="664"/>
        <v>-</v>
      </c>
      <c r="Y253" s="74" t="str">
        <f t="shared" si="665"/>
        <v>-</v>
      </c>
      <c r="Z253" s="74" t="str">
        <f t="shared" si="666"/>
        <v>-</v>
      </c>
      <c r="AA253" s="74">
        <f t="shared" si="667"/>
        <v>-9.8226634442262082</v>
      </c>
      <c r="AB253" s="74">
        <f t="shared" si="668"/>
        <v>-9.8226634442262082</v>
      </c>
      <c r="AC253" s="74">
        <f t="shared" si="669"/>
        <v>-11.722494942357983</v>
      </c>
      <c r="AD253" s="74">
        <f t="shared" si="670"/>
        <v>-11.722494942357983</v>
      </c>
      <c r="AE253" s="74">
        <f t="shared" si="671"/>
        <v>9.5651842495669825E-4</v>
      </c>
      <c r="AF253" s="74">
        <f t="shared" si="672"/>
        <v>-3.4873844794543771</v>
      </c>
    </row>
    <row r="254" spans="1:32" s="71" customFormat="1" hidden="1" x14ac:dyDescent="0.25">
      <c r="A254" s="71" t="s">
        <v>302</v>
      </c>
      <c r="B254" s="72">
        <f>'5.Ikan'!B66</f>
        <v>0</v>
      </c>
      <c r="C254" s="73">
        <f>'5.Ikan'!C66</f>
        <v>2024</v>
      </c>
      <c r="D254" s="74">
        <f>'5.Ikan'!D66</f>
        <v>0</v>
      </c>
      <c r="E254" s="74">
        <f>'5.Ikan'!E66</f>
        <v>0</v>
      </c>
      <c r="F254" s="74">
        <f>'5.Ikan'!F66</f>
        <v>0</v>
      </c>
      <c r="G254" s="74">
        <f>'5.Ikan'!G66</f>
        <v>0</v>
      </c>
      <c r="H254" s="74">
        <f>'5.Ikan'!H66</f>
        <v>0</v>
      </c>
      <c r="I254" s="74">
        <f>'5.Ikan'!I66</f>
        <v>0</v>
      </c>
      <c r="J254" s="74">
        <f>'5.Ikan'!J66</f>
        <v>0</v>
      </c>
      <c r="K254" s="74">
        <f>'5.Ikan'!K66</f>
        <v>0</v>
      </c>
      <c r="L254" s="74">
        <f>'5.Ikan'!L66</f>
        <v>0</v>
      </c>
      <c r="M254" s="74">
        <f>'5.Ikan'!M66</f>
        <v>0</v>
      </c>
      <c r="N254" s="74">
        <f>'5.Ikan'!N66</f>
        <v>0</v>
      </c>
      <c r="O254" s="74">
        <f>'5.Ikan'!O66</f>
        <v>0</v>
      </c>
      <c r="P254" s="74">
        <f>'5.Ikan'!P66</f>
        <v>0</v>
      </c>
      <c r="Q254" s="74">
        <f>'5.Ikan'!Q66</f>
        <v>0</v>
      </c>
      <c r="S254" s="74">
        <f t="shared" si="659"/>
        <v>-100</v>
      </c>
      <c r="T254" s="74">
        <f t="shared" si="660"/>
        <v>-100</v>
      </c>
      <c r="U254" s="74">
        <f t="shared" si="661"/>
        <v>-100</v>
      </c>
      <c r="V254" s="74" t="str">
        <f t="shared" si="662"/>
        <v>-</v>
      </c>
      <c r="W254" s="74" t="str">
        <f t="shared" si="663"/>
        <v>-</v>
      </c>
      <c r="X254" s="74" t="str">
        <f t="shared" si="664"/>
        <v>-</v>
      </c>
      <c r="Y254" s="74" t="str">
        <f t="shared" si="665"/>
        <v>-</v>
      </c>
      <c r="Z254" s="74" t="str">
        <f t="shared" si="666"/>
        <v>-</v>
      </c>
      <c r="AA254" s="74">
        <f t="shared" si="667"/>
        <v>-100</v>
      </c>
      <c r="AB254" s="74">
        <f t="shared" si="668"/>
        <v>-100</v>
      </c>
      <c r="AC254" s="74">
        <f t="shared" si="669"/>
        <v>-100</v>
      </c>
      <c r="AD254" s="74">
        <f t="shared" si="670"/>
        <v>-100</v>
      </c>
      <c r="AE254" s="74">
        <f t="shared" si="671"/>
        <v>-100</v>
      </c>
      <c r="AF254" s="74">
        <f t="shared" si="672"/>
        <v>-100</v>
      </c>
    </row>
    <row r="256" spans="1:32" x14ac:dyDescent="0.25">
      <c r="C256" s="66"/>
      <c r="R256" s="69" t="s">
        <v>298</v>
      </c>
    </row>
    <row r="257" spans="3:22" x14ac:dyDescent="0.25">
      <c r="C257" s="66"/>
      <c r="R257" s="66">
        <v>2018</v>
      </c>
      <c r="S257">
        <f t="shared" ref="S257:U260" si="673">COUNTIFS($C$10:$C$254,$R257,S$10:S$254,"&gt;0")</f>
        <v>0</v>
      </c>
      <c r="T257">
        <f t="shared" si="673"/>
        <v>0</v>
      </c>
      <c r="U257">
        <f t="shared" si="673"/>
        <v>0</v>
      </c>
      <c r="V257">
        <f t="shared" ref="V257:V260" si="674">COUNTIFS($C$10:$C$254,$R257,V$10:V$254,"&gt;0")</f>
        <v>0</v>
      </c>
    </row>
    <row r="258" spans="3:22" x14ac:dyDescent="0.25">
      <c r="C258" s="66"/>
      <c r="R258" s="66">
        <v>2019</v>
      </c>
      <c r="S258">
        <f t="shared" si="673"/>
        <v>0</v>
      </c>
      <c r="T258">
        <f t="shared" si="673"/>
        <v>0</v>
      </c>
      <c r="U258">
        <f t="shared" si="673"/>
        <v>0</v>
      </c>
      <c r="V258">
        <f t="shared" si="674"/>
        <v>0</v>
      </c>
    </row>
    <row r="259" spans="3:22" x14ac:dyDescent="0.25">
      <c r="C259" s="66"/>
      <c r="R259" s="66">
        <v>2020</v>
      </c>
      <c r="S259">
        <f t="shared" si="673"/>
        <v>0</v>
      </c>
      <c r="T259">
        <f t="shared" si="673"/>
        <v>0</v>
      </c>
      <c r="U259">
        <f t="shared" si="673"/>
        <v>0</v>
      </c>
      <c r="V259">
        <f t="shared" si="674"/>
        <v>0</v>
      </c>
    </row>
    <row r="260" spans="3:22" x14ac:dyDescent="0.25">
      <c r="C260" s="66"/>
      <c r="R260" s="66">
        <v>2021</v>
      </c>
      <c r="S260">
        <f t="shared" si="673"/>
        <v>13</v>
      </c>
      <c r="T260">
        <f t="shared" si="673"/>
        <v>18</v>
      </c>
      <c r="U260">
        <f t="shared" si="673"/>
        <v>18</v>
      </c>
      <c r="V260">
        <f t="shared" si="674"/>
        <v>23</v>
      </c>
    </row>
    <row r="262" spans="3:22" x14ac:dyDescent="0.25">
      <c r="C262" s="66"/>
      <c r="R262" s="70" t="s">
        <v>299</v>
      </c>
    </row>
    <row r="263" spans="3:22" x14ac:dyDescent="0.25">
      <c r="C263" s="66"/>
      <c r="R263" s="66">
        <v>2018</v>
      </c>
      <c r="S263">
        <f t="shared" ref="S263:T266" si="675">49-S257</f>
        <v>49</v>
      </c>
      <c r="T263">
        <f t="shared" si="675"/>
        <v>49</v>
      </c>
      <c r="U263">
        <f t="shared" ref="U263" si="676">49-U257</f>
        <v>49</v>
      </c>
      <c r="V263">
        <f t="shared" ref="V263" si="677">49-V257</f>
        <v>49</v>
      </c>
    </row>
    <row r="264" spans="3:22" x14ac:dyDescent="0.25">
      <c r="C264" s="66"/>
      <c r="R264" s="66">
        <v>2019</v>
      </c>
      <c r="S264">
        <f t="shared" si="675"/>
        <v>49</v>
      </c>
      <c r="T264">
        <f t="shared" si="675"/>
        <v>49</v>
      </c>
      <c r="U264">
        <f t="shared" ref="U264" si="678">49-U258</f>
        <v>49</v>
      </c>
      <c r="V264">
        <f t="shared" ref="V264" si="679">49-V258</f>
        <v>49</v>
      </c>
    </row>
    <row r="265" spans="3:22" x14ac:dyDescent="0.25">
      <c r="C265" s="66"/>
      <c r="R265" s="66">
        <v>2020</v>
      </c>
      <c r="S265">
        <f t="shared" si="675"/>
        <v>49</v>
      </c>
      <c r="T265">
        <f t="shared" si="675"/>
        <v>49</v>
      </c>
      <c r="U265">
        <f t="shared" ref="U265" si="680">49-U259</f>
        <v>49</v>
      </c>
      <c r="V265">
        <f t="shared" ref="V265" si="681">49-V259</f>
        <v>49</v>
      </c>
    </row>
    <row r="266" spans="3:22" x14ac:dyDescent="0.25">
      <c r="C266" s="66"/>
      <c r="R266" s="66">
        <v>2021</v>
      </c>
      <c r="S266">
        <f t="shared" si="675"/>
        <v>36</v>
      </c>
      <c r="T266">
        <f t="shared" si="675"/>
        <v>31</v>
      </c>
      <c r="U266">
        <f t="shared" ref="U266" si="682">49-U260</f>
        <v>31</v>
      </c>
      <c r="V266">
        <f t="shared" ref="V266" si="683">49-V260</f>
        <v>26</v>
      </c>
    </row>
    <row r="268" spans="3:22" x14ac:dyDescent="0.25">
      <c r="C268" s="66"/>
    </row>
    <row r="269" spans="3:22" x14ac:dyDescent="0.25">
      <c r="C269" s="66"/>
    </row>
    <row r="270" spans="3:22" x14ac:dyDescent="0.25">
      <c r="C270" s="66"/>
    </row>
    <row r="271" spans="3:22" x14ac:dyDescent="0.25">
      <c r="C271" s="66"/>
    </row>
    <row r="272" spans="3:22" x14ac:dyDescent="0.25">
      <c r="C272" s="66"/>
    </row>
    <row r="274" spans="3:3" x14ac:dyDescent="0.25">
      <c r="C274" s="66"/>
    </row>
    <row r="275" spans="3:3" x14ac:dyDescent="0.25">
      <c r="C275" s="66"/>
    </row>
    <row r="276" spans="3:3" x14ac:dyDescent="0.25">
      <c r="C276" s="66"/>
    </row>
    <row r="277" spans="3:3" x14ac:dyDescent="0.25">
      <c r="C277" s="66"/>
    </row>
    <row r="278" spans="3:3" x14ac:dyDescent="0.25">
      <c r="C278" s="66"/>
    </row>
    <row r="280" spans="3:3" x14ac:dyDescent="0.25">
      <c r="C280" s="66"/>
    </row>
    <row r="281" spans="3:3" x14ac:dyDescent="0.25">
      <c r="C281" s="66"/>
    </row>
    <row r="282" spans="3:3" x14ac:dyDescent="0.25">
      <c r="C282" s="66"/>
    </row>
    <row r="283" spans="3:3" x14ac:dyDescent="0.25">
      <c r="C283" s="66"/>
    </row>
    <row r="284" spans="3:3" x14ac:dyDescent="0.25">
      <c r="C284" s="66"/>
    </row>
    <row r="286" spans="3:3" x14ac:dyDescent="0.25">
      <c r="C286" s="66"/>
    </row>
    <row r="287" spans="3:3" x14ac:dyDescent="0.25">
      <c r="C287" s="66"/>
    </row>
    <row r="288" spans="3:3" x14ac:dyDescent="0.25">
      <c r="C288" s="66"/>
    </row>
    <row r="289" spans="3:3" x14ac:dyDescent="0.25">
      <c r="C289" s="66"/>
    </row>
    <row r="290" spans="3:3" x14ac:dyDescent="0.25">
      <c r="C290" s="66"/>
    </row>
    <row r="292" spans="3:3" x14ac:dyDescent="0.25">
      <c r="C292" s="66"/>
    </row>
    <row r="293" spans="3:3" x14ac:dyDescent="0.25">
      <c r="C293" s="66"/>
    </row>
    <row r="294" spans="3:3" x14ac:dyDescent="0.25">
      <c r="C294" s="66"/>
    </row>
    <row r="295" spans="3:3" x14ac:dyDescent="0.25">
      <c r="C295" s="66"/>
    </row>
    <row r="296" spans="3:3" x14ac:dyDescent="0.25">
      <c r="C296" s="66"/>
    </row>
    <row r="298" spans="3:3" x14ac:dyDescent="0.25">
      <c r="C298" s="66"/>
    </row>
    <row r="299" spans="3:3" x14ac:dyDescent="0.25">
      <c r="C299" s="66"/>
    </row>
    <row r="300" spans="3:3" x14ac:dyDescent="0.25">
      <c r="C300" s="66"/>
    </row>
    <row r="301" spans="3:3" x14ac:dyDescent="0.25">
      <c r="C301" s="66"/>
    </row>
    <row r="302" spans="3:3" x14ac:dyDescent="0.25">
      <c r="C302" s="66"/>
    </row>
    <row r="304" spans="3:3" x14ac:dyDescent="0.25">
      <c r="C304" s="66"/>
    </row>
    <row r="305" spans="3:3" x14ac:dyDescent="0.25">
      <c r="C305" s="66"/>
    </row>
    <row r="306" spans="3:3" x14ac:dyDescent="0.25">
      <c r="C306" s="66"/>
    </row>
    <row r="307" spans="3:3" x14ac:dyDescent="0.25">
      <c r="C307" s="66"/>
    </row>
    <row r="308" spans="3:3" x14ac:dyDescent="0.25">
      <c r="C308" s="66"/>
    </row>
    <row r="310" spans="3:3" x14ac:dyDescent="0.25">
      <c r="C310" s="66"/>
    </row>
    <row r="311" spans="3:3" x14ac:dyDescent="0.25">
      <c r="C311" s="66"/>
    </row>
    <row r="312" spans="3:3" x14ac:dyDescent="0.25">
      <c r="C312" s="66"/>
    </row>
    <row r="313" spans="3:3" x14ac:dyDescent="0.25">
      <c r="C313" s="66"/>
    </row>
    <row r="314" spans="3:3" x14ac:dyDescent="0.25">
      <c r="C314" s="66"/>
    </row>
    <row r="316" spans="3:3" x14ac:dyDescent="0.25">
      <c r="C316" s="66"/>
    </row>
    <row r="317" spans="3:3" x14ac:dyDescent="0.25">
      <c r="C317" s="66"/>
    </row>
    <row r="318" spans="3:3" x14ac:dyDescent="0.25">
      <c r="C318" s="66"/>
    </row>
    <row r="319" spans="3:3" x14ac:dyDescent="0.25">
      <c r="C319" s="66"/>
    </row>
    <row r="320" spans="3:3" x14ac:dyDescent="0.25">
      <c r="C320" s="66"/>
    </row>
    <row r="322" spans="3:3" x14ac:dyDescent="0.25">
      <c r="C322" s="66"/>
    </row>
    <row r="323" spans="3:3" x14ac:dyDescent="0.25">
      <c r="C323" s="66"/>
    </row>
    <row r="324" spans="3:3" x14ac:dyDescent="0.25">
      <c r="C324" s="66"/>
    </row>
    <row r="325" spans="3:3" x14ac:dyDescent="0.25">
      <c r="C325" s="66"/>
    </row>
    <row r="326" spans="3:3" x14ac:dyDescent="0.25">
      <c r="C326" s="66"/>
    </row>
    <row r="328" spans="3:3" x14ac:dyDescent="0.25">
      <c r="C328" s="66"/>
    </row>
    <row r="329" spans="3:3" x14ac:dyDescent="0.25">
      <c r="C329" s="66"/>
    </row>
    <row r="330" spans="3:3" x14ac:dyDescent="0.25">
      <c r="C330" s="66"/>
    </row>
    <row r="331" spans="3:3" x14ac:dyDescent="0.25">
      <c r="C331" s="66"/>
    </row>
    <row r="332" spans="3:3" x14ac:dyDescent="0.25">
      <c r="C332" s="66"/>
    </row>
    <row r="334" spans="3:3" x14ac:dyDescent="0.25">
      <c r="C334" s="66"/>
    </row>
    <row r="335" spans="3:3" x14ac:dyDescent="0.25">
      <c r="C335" s="66"/>
    </row>
    <row r="336" spans="3:3" x14ac:dyDescent="0.25">
      <c r="C336" s="66"/>
    </row>
    <row r="337" spans="3:3" x14ac:dyDescent="0.25">
      <c r="C337" s="66"/>
    </row>
    <row r="338" spans="3:3" x14ac:dyDescent="0.25">
      <c r="C338" s="66"/>
    </row>
    <row r="340" spans="3:3" x14ac:dyDescent="0.25">
      <c r="C340" s="66"/>
    </row>
    <row r="341" spans="3:3" x14ac:dyDescent="0.25">
      <c r="C341" s="66"/>
    </row>
    <row r="342" spans="3:3" x14ac:dyDescent="0.25">
      <c r="C342" s="66"/>
    </row>
    <row r="343" spans="3:3" x14ac:dyDescent="0.25">
      <c r="C343" s="66"/>
    </row>
    <row r="344" spans="3:3" x14ac:dyDescent="0.25">
      <c r="C344" s="66"/>
    </row>
    <row r="346" spans="3:3" x14ac:dyDescent="0.25">
      <c r="C346" s="66"/>
    </row>
    <row r="347" spans="3:3" x14ac:dyDescent="0.25">
      <c r="C347" s="66"/>
    </row>
    <row r="348" spans="3:3" x14ac:dyDescent="0.25">
      <c r="C348" s="66"/>
    </row>
    <row r="349" spans="3:3" x14ac:dyDescent="0.25">
      <c r="C349" s="66"/>
    </row>
    <row r="350" spans="3:3" x14ac:dyDescent="0.25">
      <c r="C350" s="66"/>
    </row>
    <row r="352" spans="3:3" x14ac:dyDescent="0.25">
      <c r="C352" s="66"/>
    </row>
    <row r="353" spans="3:3" x14ac:dyDescent="0.25">
      <c r="C353" s="66"/>
    </row>
    <row r="354" spans="3:3" x14ac:dyDescent="0.25">
      <c r="C354" s="66"/>
    </row>
    <row r="355" spans="3:3" x14ac:dyDescent="0.25">
      <c r="C355" s="66"/>
    </row>
    <row r="356" spans="3:3" x14ac:dyDescent="0.25">
      <c r="C356" s="66"/>
    </row>
    <row r="358" spans="3:3" x14ac:dyDescent="0.25">
      <c r="C358" s="66"/>
    </row>
    <row r="359" spans="3:3" x14ac:dyDescent="0.25">
      <c r="C359" s="66"/>
    </row>
    <row r="360" spans="3:3" x14ac:dyDescent="0.25">
      <c r="C360" s="66"/>
    </row>
  </sheetData>
  <autoFilter ref="A9:AF254" xr:uid="{00000000-0009-0000-0000-00000D000000}">
    <filterColumn colId="0">
      <filters>
        <filter val="Ternakan"/>
      </filters>
    </filterColumn>
  </autoFilter>
  <mergeCells count="21">
    <mergeCell ref="Q5:Q6"/>
    <mergeCell ref="B3:B8"/>
    <mergeCell ref="D3:F3"/>
    <mergeCell ref="G3:M3"/>
    <mergeCell ref="N3:O3"/>
    <mergeCell ref="P3:P4"/>
    <mergeCell ref="Q3:Q4"/>
    <mergeCell ref="D4:F4"/>
    <mergeCell ref="G4:M4"/>
    <mergeCell ref="N4:O4"/>
    <mergeCell ref="P5:P6"/>
    <mergeCell ref="AE5:AE6"/>
    <mergeCell ref="AF5:AF6"/>
    <mergeCell ref="S3:U3"/>
    <mergeCell ref="V3:AB3"/>
    <mergeCell ref="AC3:AD3"/>
    <mergeCell ref="AE3:AE4"/>
    <mergeCell ref="AF3:AF4"/>
    <mergeCell ref="S4:U4"/>
    <mergeCell ref="V4:AB4"/>
    <mergeCell ref="AC4:A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Q82"/>
  <sheetViews>
    <sheetView showGridLines="0" zoomScale="85" zoomScaleNormal="85" zoomScaleSheetLayoutView="100" workbookViewId="0">
      <pane xSplit="3" ySplit="11" topLeftCell="D76" activePane="bottomRight" state="frozen"/>
      <selection pane="topRight" activeCell="D1" sqref="D1"/>
      <selection pane="bottomLeft" activeCell="A12" sqref="A12"/>
      <selection pane="bottomRight" activeCell="D78" sqref="D78:Q80"/>
    </sheetView>
  </sheetViews>
  <sheetFormatPr defaultColWidth="9.140625" defaultRowHeight="16.5" x14ac:dyDescent="0.25"/>
  <cols>
    <col min="1" max="1" width="2.7109375" style="89" customWidth="1"/>
    <col min="2" max="2" width="15.42578125" style="96" bestFit="1" customWidth="1"/>
    <col min="3" max="3" width="7" style="89" bestFit="1" customWidth="1"/>
    <col min="4" max="4" width="14.5703125" style="89" bestFit="1" customWidth="1"/>
    <col min="5" max="5" width="11.7109375" style="89" bestFit="1" customWidth="1"/>
    <col min="6" max="6" width="14.28515625" style="97" customWidth="1"/>
    <col min="7" max="10" width="11.7109375" style="89" bestFit="1" customWidth="1"/>
    <col min="11" max="11" width="13.140625" style="89" bestFit="1" customWidth="1"/>
    <col min="12" max="12" width="11.7109375" style="89" bestFit="1" customWidth="1"/>
    <col min="13" max="13" width="14.5703125" style="97" bestFit="1" customWidth="1"/>
    <col min="14" max="15" width="13.7109375" style="89" customWidth="1"/>
    <col min="16" max="16" width="13.5703125" style="89" bestFit="1" customWidth="1"/>
    <col min="17" max="17" width="19.28515625" style="89" customWidth="1"/>
    <col min="18" max="18" width="1.42578125" style="89" customWidth="1"/>
    <col min="19" max="16384" width="9.140625" style="89"/>
  </cols>
  <sheetData>
    <row r="1" spans="2:17" ht="9" customHeight="1" x14ac:dyDescent="0.25"/>
    <row r="2" spans="2:17" x14ac:dyDescent="0.25">
      <c r="B2" s="96" t="s">
        <v>324</v>
      </c>
    </row>
    <row r="3" spans="2:17" x14ac:dyDescent="0.25">
      <c r="B3" s="98" t="s">
        <v>325</v>
      </c>
    </row>
    <row r="5" spans="2:17" ht="30" customHeight="1" x14ac:dyDescent="0.25">
      <c r="B5" s="636" t="s">
        <v>44</v>
      </c>
      <c r="C5" s="99"/>
      <c r="D5" s="639" t="s">
        <v>19</v>
      </c>
      <c r="E5" s="639"/>
      <c r="F5" s="639"/>
      <c r="G5" s="639" t="s">
        <v>20</v>
      </c>
      <c r="H5" s="639"/>
      <c r="I5" s="639"/>
      <c r="J5" s="639"/>
      <c r="K5" s="639"/>
      <c r="L5" s="639"/>
      <c r="M5" s="639"/>
      <c r="N5" s="639" t="s">
        <v>24</v>
      </c>
      <c r="O5" s="639"/>
      <c r="P5" s="640" t="s">
        <v>30</v>
      </c>
      <c r="Q5" s="640" t="s">
        <v>32</v>
      </c>
    </row>
    <row r="6" spans="2:17" ht="30" customHeight="1" x14ac:dyDescent="0.25">
      <c r="B6" s="637"/>
      <c r="C6" s="78"/>
      <c r="D6" s="642" t="s">
        <v>18</v>
      </c>
      <c r="E6" s="642"/>
      <c r="F6" s="642"/>
      <c r="G6" s="642" t="s">
        <v>21</v>
      </c>
      <c r="H6" s="642"/>
      <c r="I6" s="642"/>
      <c r="J6" s="642"/>
      <c r="K6" s="642"/>
      <c r="L6" s="642"/>
      <c r="M6" s="642"/>
      <c r="N6" s="642" t="s">
        <v>25</v>
      </c>
      <c r="O6" s="642"/>
      <c r="P6" s="641"/>
      <c r="Q6" s="641"/>
    </row>
    <row r="7" spans="2:17" ht="30" customHeight="1" x14ac:dyDescent="0.25">
      <c r="B7" s="637"/>
      <c r="C7" s="78" t="s">
        <v>42</v>
      </c>
      <c r="D7" s="100" t="s">
        <v>0</v>
      </c>
      <c r="E7" s="100" t="s">
        <v>2</v>
      </c>
      <c r="F7" s="101" t="s">
        <v>16</v>
      </c>
      <c r="G7" s="100" t="s">
        <v>4</v>
      </c>
      <c r="H7" s="100" t="s">
        <v>6</v>
      </c>
      <c r="I7" s="100" t="s">
        <v>8</v>
      </c>
      <c r="J7" s="100" t="s">
        <v>10</v>
      </c>
      <c r="K7" s="100" t="s">
        <v>12</v>
      </c>
      <c r="L7" s="100" t="s">
        <v>14</v>
      </c>
      <c r="M7" s="101" t="s">
        <v>22</v>
      </c>
      <c r="N7" s="100" t="s">
        <v>26</v>
      </c>
      <c r="O7" s="100" t="s">
        <v>28</v>
      </c>
      <c r="P7" s="635" t="s">
        <v>31</v>
      </c>
      <c r="Q7" s="635" t="s">
        <v>33</v>
      </c>
    </row>
    <row r="8" spans="2:17" ht="30" customHeight="1" x14ac:dyDescent="0.25">
      <c r="B8" s="637"/>
      <c r="C8" s="102" t="s">
        <v>43</v>
      </c>
      <c r="D8" s="103" t="s">
        <v>1</v>
      </c>
      <c r="E8" s="103" t="s">
        <v>3</v>
      </c>
      <c r="F8" s="104" t="s">
        <v>17</v>
      </c>
      <c r="G8" s="103" t="s">
        <v>5</v>
      </c>
      <c r="H8" s="103" t="s">
        <v>7</v>
      </c>
      <c r="I8" s="103" t="s">
        <v>9</v>
      </c>
      <c r="J8" s="103" t="s">
        <v>11</v>
      </c>
      <c r="K8" s="103" t="s">
        <v>13</v>
      </c>
      <c r="L8" s="103" t="s">
        <v>15</v>
      </c>
      <c r="M8" s="104" t="s">
        <v>23</v>
      </c>
      <c r="N8" s="103" t="s">
        <v>27</v>
      </c>
      <c r="O8" s="103" t="s">
        <v>29</v>
      </c>
      <c r="P8" s="635"/>
      <c r="Q8" s="635"/>
    </row>
    <row r="9" spans="2:17" ht="7.5" customHeight="1" x14ac:dyDescent="0.25">
      <c r="B9" s="637"/>
      <c r="C9" s="105"/>
      <c r="D9" s="106"/>
      <c r="E9" s="106"/>
      <c r="F9" s="107"/>
      <c r="G9" s="106"/>
      <c r="H9" s="106"/>
      <c r="I9" s="106"/>
      <c r="J9" s="106"/>
      <c r="K9" s="106"/>
      <c r="L9" s="106"/>
      <c r="M9" s="107"/>
      <c r="N9" s="106"/>
      <c r="O9" s="106"/>
      <c r="P9" s="107"/>
      <c r="Q9" s="107"/>
    </row>
    <row r="10" spans="2:17" s="111" customFormat="1" ht="13.5" x14ac:dyDescent="0.25">
      <c r="B10" s="637"/>
      <c r="C10" s="108"/>
      <c r="D10" s="109" t="s">
        <v>35</v>
      </c>
      <c r="E10" s="109" t="s">
        <v>35</v>
      </c>
      <c r="F10" s="110" t="s">
        <v>35</v>
      </c>
      <c r="G10" s="109" t="s">
        <v>35</v>
      </c>
      <c r="H10" s="109" t="s">
        <v>35</v>
      </c>
      <c r="I10" s="109" t="s">
        <v>35</v>
      </c>
      <c r="J10" s="109" t="s">
        <v>35</v>
      </c>
      <c r="K10" s="109" t="s">
        <v>35</v>
      </c>
      <c r="L10" s="109" t="s">
        <v>35</v>
      </c>
      <c r="M10" s="110" t="s">
        <v>35</v>
      </c>
      <c r="N10" s="108" t="s">
        <v>34</v>
      </c>
      <c r="O10" s="108" t="s">
        <v>291</v>
      </c>
      <c r="P10" s="108" t="s">
        <v>40</v>
      </c>
      <c r="Q10" s="108" t="s">
        <v>40</v>
      </c>
    </row>
    <row r="11" spans="2:17" s="111" customFormat="1" ht="13.5" x14ac:dyDescent="0.25">
      <c r="B11" s="638"/>
      <c r="C11" s="112"/>
      <c r="D11" s="113" t="s">
        <v>36</v>
      </c>
      <c r="E11" s="113" t="s">
        <v>36</v>
      </c>
      <c r="F11" s="114" t="s">
        <v>36</v>
      </c>
      <c r="G11" s="113" t="s">
        <v>36</v>
      </c>
      <c r="H11" s="113" t="s">
        <v>36</v>
      </c>
      <c r="I11" s="113" t="s">
        <v>36</v>
      </c>
      <c r="J11" s="113" t="s">
        <v>36</v>
      </c>
      <c r="K11" s="113" t="s">
        <v>36</v>
      </c>
      <c r="L11" s="113" t="s">
        <v>36</v>
      </c>
      <c r="M11" s="114" t="s">
        <v>36</v>
      </c>
      <c r="N11" s="113" t="s">
        <v>37</v>
      </c>
      <c r="O11" s="113" t="s">
        <v>39</v>
      </c>
      <c r="P11" s="113" t="s">
        <v>41</v>
      </c>
      <c r="Q11" s="113" t="s">
        <v>41</v>
      </c>
    </row>
    <row r="12" spans="2:17" s="87" customFormat="1" ht="9" customHeight="1" x14ac:dyDescent="0.25">
      <c r="B12" s="92"/>
      <c r="C12" s="91"/>
      <c r="D12" s="91"/>
      <c r="E12" s="91"/>
      <c r="F12" s="92"/>
      <c r="G12" s="91"/>
      <c r="H12" s="91"/>
      <c r="I12" s="91"/>
      <c r="J12" s="91"/>
      <c r="K12" s="91"/>
      <c r="L12" s="91"/>
      <c r="M12" s="92"/>
      <c r="N12" s="91"/>
      <c r="O12" s="91"/>
      <c r="P12" s="92"/>
      <c r="Q12" s="91"/>
    </row>
    <row r="13" spans="2:17" s="83" customFormat="1" x14ac:dyDescent="0.25">
      <c r="B13" s="77" t="s">
        <v>46</v>
      </c>
      <c r="C13" s="78">
        <v>2020</v>
      </c>
      <c r="D13" s="79">
        <v>560984.31911999988</v>
      </c>
      <c r="E13" s="79">
        <v>286031.19037999999</v>
      </c>
      <c r="F13" s="80">
        <v>847015.50949999993</v>
      </c>
      <c r="G13" s="79">
        <v>4659.2446</v>
      </c>
      <c r="H13" s="79">
        <v>280.49215955999995</v>
      </c>
      <c r="I13" s="79" t="s">
        <v>45</v>
      </c>
      <c r="J13" s="79">
        <v>21058.906622499999</v>
      </c>
      <c r="K13" s="79">
        <v>30308.86356482534</v>
      </c>
      <c r="L13" s="79">
        <v>790708.00255311455</v>
      </c>
      <c r="M13" s="80">
        <v>847015.50949999993</v>
      </c>
      <c r="N13" s="81">
        <v>24.368928422216907</v>
      </c>
      <c r="O13" s="81">
        <v>66.764187458128518</v>
      </c>
      <c r="P13" s="81">
        <v>66.597037678184407</v>
      </c>
      <c r="Q13" s="82">
        <v>33.956082752462947</v>
      </c>
    </row>
    <row r="14" spans="2:17" s="83" customFormat="1" x14ac:dyDescent="0.25">
      <c r="B14" s="84" t="s">
        <v>54</v>
      </c>
      <c r="C14" s="78">
        <v>2021</v>
      </c>
      <c r="D14" s="79">
        <v>557353.68302999996</v>
      </c>
      <c r="E14" s="79">
        <v>254455.24468999999</v>
      </c>
      <c r="F14" s="80">
        <v>811808.92771999992</v>
      </c>
      <c r="G14" s="79">
        <v>11025.374</v>
      </c>
      <c r="H14" s="79">
        <v>278.67684151499998</v>
      </c>
      <c r="I14" s="79" t="s">
        <v>45</v>
      </c>
      <c r="J14" s="79">
        <v>20019.588843000001</v>
      </c>
      <c r="K14" s="79">
        <v>28813.033731679752</v>
      </c>
      <c r="L14" s="79">
        <v>751672.25430380518</v>
      </c>
      <c r="M14" s="80">
        <v>811808.92771999992</v>
      </c>
      <c r="N14" s="81">
        <v>23.074213711199736</v>
      </c>
      <c r="O14" s="81">
        <v>63.21702386630065</v>
      </c>
      <c r="P14" s="81">
        <v>69.601040186307685</v>
      </c>
      <c r="Q14" s="82">
        <v>31.775783044986483</v>
      </c>
    </row>
    <row r="15" spans="2:17" s="83" customFormat="1" x14ac:dyDescent="0.25">
      <c r="B15" s="77"/>
      <c r="C15" s="78">
        <v>2022</v>
      </c>
      <c r="D15" s="79">
        <v>604428.40328999981</v>
      </c>
      <c r="E15" s="79">
        <v>252091.386</v>
      </c>
      <c r="F15" s="80">
        <v>856519.78928999975</v>
      </c>
      <c r="G15" s="79">
        <v>12580.722</v>
      </c>
      <c r="H15" s="79">
        <v>302.21420164499995</v>
      </c>
      <c r="I15" s="79" t="s">
        <v>45</v>
      </c>
      <c r="J15" s="79">
        <v>21098.476682249995</v>
      </c>
      <c r="K15" s="79">
        <v>30365.814458037112</v>
      </c>
      <c r="L15" s="79">
        <v>792172.56194806763</v>
      </c>
      <c r="M15" s="80">
        <v>856519.78928999975</v>
      </c>
      <c r="N15" s="81">
        <v>24.226868287394915</v>
      </c>
      <c r="O15" s="81">
        <v>66.37498160930113</v>
      </c>
      <c r="P15" s="81">
        <v>71.619910336761578</v>
      </c>
      <c r="Q15" s="82">
        <v>29.870804157638876</v>
      </c>
    </row>
    <row r="16" spans="2:17" s="87" customFormat="1" ht="9" customHeight="1" x14ac:dyDescent="0.25">
      <c r="B16" s="77"/>
      <c r="C16" s="85"/>
      <c r="D16" s="79"/>
      <c r="E16" s="79"/>
      <c r="F16" s="80"/>
      <c r="G16" s="79"/>
      <c r="H16" s="79"/>
      <c r="I16" s="86"/>
      <c r="J16" s="86"/>
      <c r="K16" s="79"/>
      <c r="L16" s="79"/>
      <c r="M16" s="80"/>
      <c r="N16" s="81"/>
      <c r="O16" s="81"/>
      <c r="P16" s="81"/>
      <c r="Q16" s="82"/>
    </row>
    <row r="17" spans="2:17" x14ac:dyDescent="0.25">
      <c r="B17" s="88" t="s">
        <v>47</v>
      </c>
      <c r="C17" s="78">
        <v>2020</v>
      </c>
      <c r="D17" s="79">
        <v>323420.46139499999</v>
      </c>
      <c r="E17" s="79">
        <v>1587.0576000000001</v>
      </c>
      <c r="F17" s="80">
        <v>325007.51899499999</v>
      </c>
      <c r="G17" s="79">
        <v>15960.644100000001</v>
      </c>
      <c r="H17" s="79" t="s">
        <v>45</v>
      </c>
      <c r="I17" s="633">
        <v>15452.34374475</v>
      </c>
      <c r="J17" s="634"/>
      <c r="K17" s="79">
        <v>58050.029897736771</v>
      </c>
      <c r="L17" s="79">
        <v>235544.50125251323</v>
      </c>
      <c r="M17" s="80">
        <v>325007.51899499999</v>
      </c>
      <c r="N17" s="81">
        <v>7.2592753238053929</v>
      </c>
      <c r="O17" s="81">
        <v>19.888425544672309</v>
      </c>
      <c r="P17" s="81">
        <v>104.65094057491552</v>
      </c>
      <c r="Q17" s="82">
        <v>0.51353297150770727</v>
      </c>
    </row>
    <row r="18" spans="2:17" x14ac:dyDescent="0.25">
      <c r="B18" s="90" t="s">
        <v>55</v>
      </c>
      <c r="C18" s="78">
        <v>2021</v>
      </c>
      <c r="D18" s="79">
        <v>375423.24206400005</v>
      </c>
      <c r="E18" s="79">
        <v>1119.9427000000003</v>
      </c>
      <c r="F18" s="80">
        <v>376543.18476400006</v>
      </c>
      <c r="G18" s="79">
        <v>16427.835449999999</v>
      </c>
      <c r="H18" s="79" t="s">
        <v>45</v>
      </c>
      <c r="I18" s="633">
        <v>18005.767465700003</v>
      </c>
      <c r="J18" s="634"/>
      <c r="K18" s="79">
        <v>67642.511516785555</v>
      </c>
      <c r="L18" s="79">
        <v>274467.07033151452</v>
      </c>
      <c r="M18" s="80">
        <v>376543.18476400006</v>
      </c>
      <c r="N18" s="81">
        <v>8.4253633165986006</v>
      </c>
      <c r="O18" s="81">
        <v>23.083187168763292</v>
      </c>
      <c r="P18" s="81">
        <v>104.25083040174785</v>
      </c>
      <c r="Q18" s="82">
        <v>0.31099554688058412</v>
      </c>
    </row>
    <row r="19" spans="2:17" x14ac:dyDescent="0.25">
      <c r="B19" s="88"/>
      <c r="C19" s="78">
        <v>2022</v>
      </c>
      <c r="D19" s="79">
        <v>537231.39902000001</v>
      </c>
      <c r="E19" s="79">
        <v>1186.8585</v>
      </c>
      <c r="F19" s="80">
        <v>538418.25751999998</v>
      </c>
      <c r="G19" s="79">
        <v>14455.631309999999</v>
      </c>
      <c r="H19" s="79" t="s">
        <v>45</v>
      </c>
      <c r="I19" s="633">
        <v>26198.131310500001</v>
      </c>
      <c r="J19" s="634"/>
      <c r="K19" s="79">
        <v>98418.876188672526</v>
      </c>
      <c r="L19" s="79">
        <v>399345.61871082743</v>
      </c>
      <c r="M19" s="80">
        <v>538418.25751999998</v>
      </c>
      <c r="N19" s="81">
        <v>12.213113872390979</v>
      </c>
      <c r="O19" s="81">
        <v>33.460585951756109</v>
      </c>
      <c r="P19" s="81">
        <v>102.53238917171967</v>
      </c>
      <c r="Q19" s="82">
        <v>0.22651586976440508</v>
      </c>
    </row>
    <row r="20" spans="2:17" ht="9" customHeight="1" x14ac:dyDescent="0.25">
      <c r="B20" s="88"/>
      <c r="C20" s="85"/>
      <c r="D20" s="79"/>
      <c r="E20" s="79"/>
      <c r="F20" s="80"/>
      <c r="G20" s="79"/>
      <c r="H20" s="79"/>
      <c r="I20" s="86"/>
      <c r="J20" s="86"/>
      <c r="K20" s="79"/>
      <c r="L20" s="79"/>
      <c r="M20" s="80"/>
      <c r="N20" s="81"/>
      <c r="O20" s="81"/>
      <c r="P20" s="81"/>
      <c r="Q20" s="82"/>
    </row>
    <row r="21" spans="2:17" x14ac:dyDescent="0.25">
      <c r="B21" s="88" t="s">
        <v>48</v>
      </c>
      <c r="C21" s="78">
        <v>2020</v>
      </c>
      <c r="D21" s="79">
        <v>313811.3296</v>
      </c>
      <c r="E21" s="79">
        <v>27897.990809999999</v>
      </c>
      <c r="F21" s="80">
        <v>341709.32040999999</v>
      </c>
      <c r="G21" s="79">
        <v>28059.311700000002</v>
      </c>
      <c r="H21" s="79" t="s">
        <v>45</v>
      </c>
      <c r="I21" s="633">
        <v>14741.55040937</v>
      </c>
      <c r="J21" s="634"/>
      <c r="K21" s="79">
        <v>4297.9400714499134</v>
      </c>
      <c r="L21" s="79">
        <v>294610.51822918007</v>
      </c>
      <c r="M21" s="80">
        <v>341709.32040999999</v>
      </c>
      <c r="N21" s="81">
        <v>9.0796382583428557</v>
      </c>
      <c r="O21" s="81">
        <v>24.875721255733851</v>
      </c>
      <c r="P21" s="81">
        <v>100.05143340842346</v>
      </c>
      <c r="Q21" s="82">
        <v>8.8946245927875651</v>
      </c>
    </row>
    <row r="22" spans="2:17" x14ac:dyDescent="0.25">
      <c r="B22" s="90" t="s">
        <v>56</v>
      </c>
      <c r="C22" s="78">
        <v>2021</v>
      </c>
      <c r="D22" s="79">
        <v>330253.18858999998</v>
      </c>
      <c r="E22" s="79">
        <v>23701.341559999997</v>
      </c>
      <c r="F22" s="80">
        <v>353954.53014999995</v>
      </c>
      <c r="G22" s="79">
        <v>32084.917520000003</v>
      </c>
      <c r="H22" s="79" t="s">
        <v>45</v>
      </c>
      <c r="I22" s="633">
        <v>15127.871793609997</v>
      </c>
      <c r="J22" s="634"/>
      <c r="K22" s="79">
        <v>4410.5731467828655</v>
      </c>
      <c r="L22" s="79">
        <v>302331.16768960707</v>
      </c>
      <c r="M22" s="80">
        <v>353954.53014999995</v>
      </c>
      <c r="N22" s="81">
        <v>9.2807123515390924</v>
      </c>
      <c r="O22" s="81">
        <v>25.426609182298883</v>
      </c>
      <c r="P22" s="81">
        <v>102.60464971871615</v>
      </c>
      <c r="Q22" s="82">
        <v>7.3636468402021826</v>
      </c>
    </row>
    <row r="23" spans="2:17" x14ac:dyDescent="0.25">
      <c r="B23" s="88"/>
      <c r="C23" s="78">
        <v>2022</v>
      </c>
      <c r="D23" s="79">
        <v>330601.10360999999</v>
      </c>
      <c r="E23" s="79">
        <v>19535.4277</v>
      </c>
      <c r="F23" s="80">
        <v>350136.53130999999</v>
      </c>
      <c r="G23" s="79">
        <v>17107.27015</v>
      </c>
      <c r="H23" s="79" t="s">
        <v>45</v>
      </c>
      <c r="I23" s="633">
        <v>15652.37527452</v>
      </c>
      <c r="J23" s="634"/>
      <c r="K23" s="79">
        <v>4563.4935971844188</v>
      </c>
      <c r="L23" s="79">
        <v>312813.39228829555</v>
      </c>
      <c r="M23" s="80">
        <v>350136.53130999999</v>
      </c>
      <c r="N23" s="81">
        <v>9.5667146497287483</v>
      </c>
      <c r="O23" s="81">
        <v>26.210177122544515</v>
      </c>
      <c r="P23" s="81">
        <v>99.27088762664809</v>
      </c>
      <c r="Q23" s="82">
        <v>5.8659793532720332</v>
      </c>
    </row>
    <row r="24" spans="2:17" ht="9" customHeight="1" x14ac:dyDescent="0.25">
      <c r="B24" s="88"/>
      <c r="C24" s="85"/>
      <c r="D24" s="79"/>
      <c r="E24" s="79"/>
      <c r="F24" s="80"/>
      <c r="G24" s="79"/>
      <c r="H24" s="79"/>
      <c r="I24" s="86"/>
      <c r="J24" s="86"/>
      <c r="K24" s="79"/>
      <c r="L24" s="79"/>
      <c r="M24" s="80"/>
      <c r="N24" s="81"/>
      <c r="O24" s="81"/>
      <c r="P24" s="81"/>
      <c r="Q24" s="82"/>
    </row>
    <row r="25" spans="2:17" x14ac:dyDescent="0.25">
      <c r="B25" s="88" t="s">
        <v>49</v>
      </c>
      <c r="C25" s="78">
        <v>2020</v>
      </c>
      <c r="D25" s="79">
        <v>134225.37270000001</v>
      </c>
      <c r="E25" s="79">
        <v>7394.0796300000002</v>
      </c>
      <c r="F25" s="80">
        <v>141619.45233</v>
      </c>
      <c r="G25" s="79">
        <v>45324.292669999988</v>
      </c>
      <c r="H25" s="79" t="s">
        <v>45</v>
      </c>
      <c r="I25" s="633">
        <v>5777.7095796000003</v>
      </c>
      <c r="J25" s="634"/>
      <c r="K25" s="79" t="s">
        <v>45</v>
      </c>
      <c r="L25" s="79">
        <v>90517.450080399998</v>
      </c>
      <c r="M25" s="80">
        <v>141619.45233</v>
      </c>
      <c r="N25" s="81">
        <v>2.789668568989458</v>
      </c>
      <c r="O25" s="81">
        <v>7.6429275862724877</v>
      </c>
      <c r="P25" s="81">
        <v>139.38953232324906</v>
      </c>
      <c r="Q25" s="82">
        <v>7.6785579421718566</v>
      </c>
    </row>
    <row r="26" spans="2:17" x14ac:dyDescent="0.25">
      <c r="B26" s="90" t="s">
        <v>57</v>
      </c>
      <c r="C26" s="78">
        <v>2021</v>
      </c>
      <c r="D26" s="79">
        <v>127894.72320000001</v>
      </c>
      <c r="E26" s="79">
        <v>6868.6285799999987</v>
      </c>
      <c r="F26" s="80">
        <v>134763.35178</v>
      </c>
      <c r="G26" s="79">
        <v>43067.911869999996</v>
      </c>
      <c r="H26" s="79" t="s">
        <v>45</v>
      </c>
      <c r="I26" s="633">
        <v>5501.7263945999994</v>
      </c>
      <c r="J26" s="634"/>
      <c r="K26" s="79" t="s">
        <v>45</v>
      </c>
      <c r="L26" s="79">
        <v>86193.713515399999</v>
      </c>
      <c r="M26" s="80">
        <v>134763.35178</v>
      </c>
      <c r="N26" s="81">
        <v>2.6459033905120375</v>
      </c>
      <c r="O26" s="81">
        <v>7.2490503849644856</v>
      </c>
      <c r="P26" s="81">
        <v>139.47773556191015</v>
      </c>
      <c r="Q26" s="82">
        <v>7.4906981053164987</v>
      </c>
    </row>
    <row r="27" spans="2:17" x14ac:dyDescent="0.25">
      <c r="B27" s="88"/>
      <c r="C27" s="78">
        <v>2022</v>
      </c>
      <c r="D27" s="79">
        <v>135682.47713000001</v>
      </c>
      <c r="E27" s="79">
        <v>7905.3527300000014</v>
      </c>
      <c r="F27" s="80">
        <v>143587.82986000003</v>
      </c>
      <c r="G27" s="79">
        <v>40721.07071</v>
      </c>
      <c r="H27" s="79" t="s">
        <v>45</v>
      </c>
      <c r="I27" s="633">
        <v>6172.0055490000013</v>
      </c>
      <c r="J27" s="634"/>
      <c r="K27" s="79" t="s">
        <v>45</v>
      </c>
      <c r="L27" s="79">
        <v>96694.753601000033</v>
      </c>
      <c r="M27" s="80">
        <v>143587.82986000003</v>
      </c>
      <c r="N27" s="81">
        <v>2.9571979289622345</v>
      </c>
      <c r="O27" s="81">
        <v>8.1019121341431077</v>
      </c>
      <c r="P27" s="81">
        <v>131.90118776090554</v>
      </c>
      <c r="Q27" s="82">
        <v>7.6850411107755781</v>
      </c>
    </row>
    <row r="28" spans="2:17" ht="9" customHeight="1" x14ac:dyDescent="0.25">
      <c r="B28" s="88"/>
      <c r="C28" s="85"/>
      <c r="D28" s="79"/>
      <c r="E28" s="79"/>
      <c r="F28" s="80"/>
      <c r="G28" s="79"/>
      <c r="H28" s="79"/>
      <c r="I28" s="86"/>
      <c r="J28" s="86"/>
      <c r="K28" s="79"/>
      <c r="L28" s="79"/>
      <c r="M28" s="80"/>
      <c r="N28" s="81"/>
      <c r="O28" s="81"/>
      <c r="P28" s="81"/>
      <c r="Q28" s="82"/>
    </row>
    <row r="29" spans="2:17" x14ac:dyDescent="0.25">
      <c r="B29" s="88" t="s">
        <v>50</v>
      </c>
      <c r="C29" s="78">
        <v>2020</v>
      </c>
      <c r="D29" s="79">
        <v>14867.718129999999</v>
      </c>
      <c r="E29" s="79">
        <v>54878.118170000002</v>
      </c>
      <c r="F29" s="80">
        <v>69745.836299999995</v>
      </c>
      <c r="G29" s="79">
        <v>4076.0169599999999</v>
      </c>
      <c r="H29" s="79" t="s">
        <v>45</v>
      </c>
      <c r="I29" s="633">
        <v>3808.8495217200002</v>
      </c>
      <c r="J29" s="634"/>
      <c r="K29" s="79">
        <v>187.70872333635921</v>
      </c>
      <c r="L29" s="79">
        <v>61673.261094943642</v>
      </c>
      <c r="M29" s="80">
        <v>69745.836299999995</v>
      </c>
      <c r="N29" s="81">
        <v>1.9007159157800744</v>
      </c>
      <c r="O29" s="81">
        <v>5.2074408651508888</v>
      </c>
      <c r="P29" s="81">
        <v>22.640108164488211</v>
      </c>
      <c r="Q29" s="82">
        <v>83.566726270211177</v>
      </c>
    </row>
    <row r="30" spans="2:17" x14ac:dyDescent="0.25">
      <c r="B30" s="90" t="s">
        <v>58</v>
      </c>
      <c r="C30" s="78">
        <v>2021</v>
      </c>
      <c r="D30" s="79">
        <v>12208.321940000002</v>
      </c>
      <c r="E30" s="79">
        <v>69646.317239999989</v>
      </c>
      <c r="F30" s="80">
        <v>81854.639179999998</v>
      </c>
      <c r="G30" s="79">
        <v>6655.9945100000004</v>
      </c>
      <c r="H30" s="79" t="s">
        <v>45</v>
      </c>
      <c r="I30" s="633">
        <v>4361.5213908599999</v>
      </c>
      <c r="J30" s="634"/>
      <c r="K30" s="79">
        <v>214.94564366849698</v>
      </c>
      <c r="L30" s="79">
        <v>70622.177635471497</v>
      </c>
      <c r="M30" s="80">
        <v>81854.639179999998</v>
      </c>
      <c r="N30" s="81">
        <v>2.167901249754737</v>
      </c>
      <c r="O30" s="81">
        <v>5.9394554787801015</v>
      </c>
      <c r="P30" s="81">
        <v>16.234763264118286</v>
      </c>
      <c r="Q30" s="82">
        <v>92.616452790651067</v>
      </c>
    </row>
    <row r="31" spans="2:17" x14ac:dyDescent="0.25">
      <c r="B31" s="88"/>
      <c r="C31" s="78">
        <v>2022</v>
      </c>
      <c r="D31" s="79">
        <v>9219.2653900000005</v>
      </c>
      <c r="E31" s="79">
        <v>22941.590399999997</v>
      </c>
      <c r="F31" s="80">
        <v>32160.855789999994</v>
      </c>
      <c r="G31" s="79">
        <v>3377.3555999999994</v>
      </c>
      <c r="H31" s="79" t="s">
        <v>45</v>
      </c>
      <c r="I31" s="633">
        <v>1669.4430110200001</v>
      </c>
      <c r="J31" s="634"/>
      <c r="K31" s="79">
        <v>82.273929304474223</v>
      </c>
      <c r="L31" s="79">
        <v>27031.783249675522</v>
      </c>
      <c r="M31" s="80">
        <v>32160.855789999994</v>
      </c>
      <c r="N31" s="81">
        <v>0.82670807324203921</v>
      </c>
      <c r="O31" s="81">
        <v>2.2649536253206555</v>
      </c>
      <c r="P31" s="81">
        <v>32.029688290665113</v>
      </c>
      <c r="Q31" s="82">
        <v>79.703963203093679</v>
      </c>
    </row>
    <row r="32" spans="2:17" ht="9" customHeight="1" x14ac:dyDescent="0.25">
      <c r="B32" s="88"/>
      <c r="C32" s="85"/>
      <c r="D32" s="79"/>
      <c r="E32" s="79"/>
      <c r="F32" s="80"/>
      <c r="G32" s="79"/>
      <c r="H32" s="79"/>
      <c r="I32" s="86"/>
      <c r="J32" s="86"/>
      <c r="K32" s="79"/>
      <c r="L32" s="79"/>
      <c r="M32" s="80"/>
      <c r="N32" s="81"/>
      <c r="O32" s="81"/>
      <c r="P32" s="81"/>
      <c r="Q32" s="82"/>
    </row>
    <row r="33" spans="2:17" x14ac:dyDescent="0.25">
      <c r="B33" s="88" t="s">
        <v>51</v>
      </c>
      <c r="C33" s="78">
        <v>2020</v>
      </c>
      <c r="D33" s="79">
        <v>49957.605060000002</v>
      </c>
      <c r="E33" s="79">
        <v>1714.269</v>
      </c>
      <c r="F33" s="80">
        <v>51671.874060000009</v>
      </c>
      <c r="G33" s="79">
        <v>767.6925</v>
      </c>
      <c r="H33" s="79" t="s">
        <v>45</v>
      </c>
      <c r="I33" s="79" t="s">
        <v>45</v>
      </c>
      <c r="J33" s="79">
        <v>1527.1254468000002</v>
      </c>
      <c r="K33" s="79">
        <v>2545.2090780000003</v>
      </c>
      <c r="L33" s="79">
        <v>46831.847035200008</v>
      </c>
      <c r="M33" s="80">
        <v>51671.874060000009</v>
      </c>
      <c r="N33" s="81">
        <v>1.4433165272085873</v>
      </c>
      <c r="O33" s="81">
        <v>3.9542918553659927</v>
      </c>
      <c r="P33" s="81">
        <v>98.140473982703597</v>
      </c>
      <c r="Q33" s="82">
        <v>3.367638860826033</v>
      </c>
    </row>
    <row r="34" spans="2:17" x14ac:dyDescent="0.25">
      <c r="B34" s="88"/>
      <c r="C34" s="78">
        <v>2021</v>
      </c>
      <c r="D34" s="79">
        <v>55598.57607000001</v>
      </c>
      <c r="E34" s="79">
        <v>2126.4140000000002</v>
      </c>
      <c r="F34" s="80">
        <v>57724.990070000014</v>
      </c>
      <c r="G34" s="79">
        <v>1798.8960199999997</v>
      </c>
      <c r="H34" s="79" t="s">
        <v>45</v>
      </c>
      <c r="I34" s="79" t="s">
        <v>45</v>
      </c>
      <c r="J34" s="79">
        <v>1677.7828215000002</v>
      </c>
      <c r="K34" s="79">
        <v>2796.3047025000001</v>
      </c>
      <c r="L34" s="79">
        <v>51452.006526000012</v>
      </c>
      <c r="M34" s="80">
        <v>57724.990070000014</v>
      </c>
      <c r="N34" s="81">
        <v>1.5794311784869053</v>
      </c>
      <c r="O34" s="81">
        <v>4.3272087081833019</v>
      </c>
      <c r="P34" s="81">
        <v>99.414373584346535</v>
      </c>
      <c r="Q34" s="82">
        <v>3.8021857884423449</v>
      </c>
    </row>
    <row r="35" spans="2:17" x14ac:dyDescent="0.25">
      <c r="B35" s="88"/>
      <c r="C35" s="78">
        <v>2022</v>
      </c>
      <c r="D35" s="79">
        <v>52096.883161854079</v>
      </c>
      <c r="E35" s="79">
        <v>2797.97</v>
      </c>
      <c r="F35" s="80">
        <v>54894.853161854087</v>
      </c>
      <c r="G35" s="79">
        <v>945.10199999999998</v>
      </c>
      <c r="H35" s="79" t="s">
        <v>45</v>
      </c>
      <c r="I35" s="79" t="s">
        <v>45</v>
      </c>
      <c r="J35" s="79">
        <v>1618.4925348556226</v>
      </c>
      <c r="K35" s="79">
        <v>2697.4875580927041</v>
      </c>
      <c r="L35" s="79">
        <v>49633.771068905757</v>
      </c>
      <c r="M35" s="80">
        <v>54894.853161854087</v>
      </c>
      <c r="N35" s="81">
        <v>1.517940524645339</v>
      </c>
      <c r="O35" s="81">
        <v>4.1587411634118876</v>
      </c>
      <c r="P35" s="81">
        <v>96.565567106248125</v>
      </c>
      <c r="Q35" s="82">
        <v>5.1862519098667192</v>
      </c>
    </row>
    <row r="36" spans="2:17" ht="9" customHeight="1" x14ac:dyDescent="0.25">
      <c r="B36" s="88"/>
      <c r="C36" s="85"/>
      <c r="D36" s="86"/>
      <c r="E36" s="86"/>
      <c r="F36" s="93"/>
      <c r="G36" s="86"/>
      <c r="H36" s="86"/>
      <c r="I36" s="86"/>
      <c r="J36" s="86"/>
      <c r="K36" s="86"/>
      <c r="L36" s="86"/>
      <c r="M36" s="93"/>
      <c r="N36" s="86"/>
      <c r="O36" s="86"/>
      <c r="P36" s="86"/>
      <c r="Q36" s="86"/>
    </row>
    <row r="37" spans="2:17" x14ac:dyDescent="0.25">
      <c r="B37" s="88" t="s">
        <v>52</v>
      </c>
      <c r="C37" s="78">
        <v>2020</v>
      </c>
      <c r="D37" s="79">
        <v>391326.44031000003</v>
      </c>
      <c r="E37" s="79">
        <v>4901.9319999999998</v>
      </c>
      <c r="F37" s="80">
        <v>396228.37231000006</v>
      </c>
      <c r="G37" s="79">
        <v>24098.887999999999</v>
      </c>
      <c r="H37" s="79" t="s">
        <v>45</v>
      </c>
      <c r="I37" s="79" t="s">
        <v>45</v>
      </c>
      <c r="J37" s="79">
        <v>11163.884529300001</v>
      </c>
      <c r="K37" s="79" t="s">
        <v>45</v>
      </c>
      <c r="L37" s="79">
        <v>360965.59978070005</v>
      </c>
      <c r="M37" s="80">
        <v>396228.37231000006</v>
      </c>
      <c r="N37" s="81">
        <v>11.124643781947299</v>
      </c>
      <c r="O37" s="81">
        <v>30.478476114924106</v>
      </c>
      <c r="P37" s="81">
        <v>105.15867643102639</v>
      </c>
      <c r="Q37" s="82">
        <v>1.317265147395974</v>
      </c>
    </row>
    <row r="38" spans="2:17" x14ac:dyDescent="0.25">
      <c r="B38" s="88"/>
      <c r="C38" s="78">
        <v>2021</v>
      </c>
      <c r="D38" s="79">
        <v>448271.50598000007</v>
      </c>
      <c r="E38" s="79">
        <v>6727.6890000000003</v>
      </c>
      <c r="F38" s="80">
        <v>454999.19498000009</v>
      </c>
      <c r="G38" s="79">
        <v>42765.699599999993</v>
      </c>
      <c r="H38" s="79" t="s">
        <v>45</v>
      </c>
      <c r="I38" s="79" t="s">
        <v>45</v>
      </c>
      <c r="J38" s="79">
        <v>12367.004861400002</v>
      </c>
      <c r="K38" s="79" t="s">
        <v>45</v>
      </c>
      <c r="L38" s="79">
        <v>399866.4905186001</v>
      </c>
      <c r="M38" s="80">
        <v>454999.19498000009</v>
      </c>
      <c r="N38" s="81">
        <v>12.274771092514561</v>
      </c>
      <c r="O38" s="81">
        <v>33.629509842505641</v>
      </c>
      <c r="P38" s="81">
        <v>108.74213546543079</v>
      </c>
      <c r="Q38" s="82">
        <v>1.6320093042896389</v>
      </c>
    </row>
    <row r="39" spans="2:17" x14ac:dyDescent="0.25">
      <c r="B39" s="88"/>
      <c r="C39" s="78">
        <v>2022</v>
      </c>
      <c r="D39" s="79">
        <v>455457.70733999996</v>
      </c>
      <c r="E39" s="79">
        <v>6801.9629999999997</v>
      </c>
      <c r="F39" s="80">
        <v>462259.67033999995</v>
      </c>
      <c r="G39" s="79">
        <v>43864.50836</v>
      </c>
      <c r="H39" s="79" t="s">
        <v>45</v>
      </c>
      <c r="I39" s="79" t="s">
        <v>45</v>
      </c>
      <c r="J39" s="79">
        <v>12551.8548594</v>
      </c>
      <c r="K39" s="79" t="s">
        <v>45</v>
      </c>
      <c r="L39" s="79">
        <v>405843.30712059996</v>
      </c>
      <c r="M39" s="80">
        <v>462259.67033999995</v>
      </c>
      <c r="N39" s="81">
        <v>12.411831486251494</v>
      </c>
      <c r="O39" s="81">
        <v>34.005017770552037</v>
      </c>
      <c r="P39" s="81">
        <v>108.85826336628904</v>
      </c>
      <c r="Q39" s="82">
        <v>1.6257269725134023</v>
      </c>
    </row>
    <row r="40" spans="2:17" ht="9" customHeight="1" x14ac:dyDescent="0.25">
      <c r="B40" s="88"/>
      <c r="C40" s="85"/>
      <c r="D40" s="79"/>
      <c r="E40" s="79"/>
      <c r="F40" s="80"/>
      <c r="G40" s="79"/>
      <c r="H40" s="79"/>
      <c r="I40" s="86"/>
      <c r="J40" s="86"/>
      <c r="K40" s="79"/>
      <c r="L40" s="79"/>
      <c r="M40" s="80"/>
      <c r="N40" s="81"/>
      <c r="O40" s="81"/>
      <c r="P40" s="81"/>
      <c r="Q40" s="82"/>
    </row>
    <row r="41" spans="2:17" x14ac:dyDescent="0.25">
      <c r="B41" s="88" t="s">
        <v>53</v>
      </c>
      <c r="C41" s="78">
        <v>2020</v>
      </c>
      <c r="D41" s="79">
        <v>23296.559740000001</v>
      </c>
      <c r="E41" s="79">
        <v>4029.806</v>
      </c>
      <c r="F41" s="80">
        <v>27326.365739999997</v>
      </c>
      <c r="G41" s="79">
        <v>2309.89498</v>
      </c>
      <c r="H41" s="79" t="s">
        <v>45</v>
      </c>
      <c r="I41" s="633">
        <v>1500.9882456</v>
      </c>
      <c r="J41" s="634"/>
      <c r="K41" s="79" t="s">
        <v>45</v>
      </c>
      <c r="L41" s="79">
        <v>23515.482514399999</v>
      </c>
      <c r="M41" s="80">
        <v>27326.365739999997</v>
      </c>
      <c r="N41" s="81">
        <v>0.72472658472786022</v>
      </c>
      <c r="O41" s="81">
        <v>1.9855522869256443</v>
      </c>
      <c r="P41" s="81">
        <v>93.124885454466082</v>
      </c>
      <c r="Q41" s="82">
        <v>16.108611157267813</v>
      </c>
    </row>
    <row r="42" spans="2:17" x14ac:dyDescent="0.25">
      <c r="B42" s="90" t="s">
        <v>59</v>
      </c>
      <c r="C42" s="78">
        <v>2021</v>
      </c>
      <c r="D42" s="79">
        <v>26831.394189999999</v>
      </c>
      <c r="E42" s="79">
        <v>3970.6815000000001</v>
      </c>
      <c r="F42" s="80">
        <v>30802.075689999998</v>
      </c>
      <c r="G42" s="79">
        <v>2205.4821000000002</v>
      </c>
      <c r="H42" s="79" t="s">
        <v>45</v>
      </c>
      <c r="I42" s="633">
        <v>1715.7956153999996</v>
      </c>
      <c r="J42" s="634"/>
      <c r="K42" s="79" t="s">
        <v>45</v>
      </c>
      <c r="L42" s="79">
        <v>26880.797974599998</v>
      </c>
      <c r="M42" s="80">
        <v>30802.075689999998</v>
      </c>
      <c r="N42" s="81">
        <v>0.82516452302470666</v>
      </c>
      <c r="O42" s="81">
        <v>2.2607247206156349</v>
      </c>
      <c r="P42" s="81">
        <v>93.827238917654611</v>
      </c>
      <c r="Q42" s="82">
        <v>13.885155543101177</v>
      </c>
    </row>
    <row r="43" spans="2:17" x14ac:dyDescent="0.25">
      <c r="B43" s="88"/>
      <c r="C43" s="78">
        <v>2022</v>
      </c>
      <c r="D43" s="79">
        <v>23508.38056482363</v>
      </c>
      <c r="E43" s="79">
        <v>4664.1980000000003</v>
      </c>
      <c r="F43" s="80">
        <v>28172.578564823634</v>
      </c>
      <c r="G43" s="79">
        <v>2186.0486799999999</v>
      </c>
      <c r="H43" s="79" t="s">
        <v>45</v>
      </c>
      <c r="I43" s="633">
        <v>1559.1917930894178</v>
      </c>
      <c r="J43" s="634"/>
      <c r="K43" s="79" t="s">
        <v>45</v>
      </c>
      <c r="L43" s="79">
        <v>24427.338091734215</v>
      </c>
      <c r="M43" s="80">
        <v>28172.578564823634</v>
      </c>
      <c r="N43" s="81">
        <v>0.74705680427101928</v>
      </c>
      <c r="O43" s="81">
        <v>2.0467309706055321</v>
      </c>
      <c r="P43" s="81">
        <v>90.463715890565041</v>
      </c>
      <c r="Q43" s="82">
        <v>17.948521871417448</v>
      </c>
    </row>
    <row r="44" spans="2:17" ht="9" customHeight="1" x14ac:dyDescent="0.25">
      <c r="B44" s="88"/>
      <c r="C44" s="85"/>
      <c r="D44" s="79"/>
      <c r="E44" s="79"/>
      <c r="F44" s="80"/>
      <c r="G44" s="79"/>
      <c r="H44" s="79"/>
      <c r="I44" s="86"/>
      <c r="J44" s="86"/>
      <c r="K44" s="79"/>
      <c r="L44" s="79"/>
      <c r="M44" s="80"/>
      <c r="N44" s="81"/>
      <c r="O44" s="81"/>
      <c r="P44" s="81"/>
      <c r="Q44" s="82"/>
    </row>
    <row r="45" spans="2:17" x14ac:dyDescent="0.25">
      <c r="B45" s="115" t="s">
        <v>288</v>
      </c>
      <c r="C45" s="78">
        <v>2020</v>
      </c>
      <c r="D45" s="79">
        <v>60093.529450000009</v>
      </c>
      <c r="E45" s="79">
        <v>227.38800000000001</v>
      </c>
      <c r="F45" s="80">
        <v>60320.917450000008</v>
      </c>
      <c r="G45" s="79">
        <v>5649.8235499999992</v>
      </c>
      <c r="H45" s="79" t="s">
        <v>45</v>
      </c>
      <c r="I45" s="633">
        <v>3280.2656340000003</v>
      </c>
      <c r="J45" s="634"/>
      <c r="K45" s="79" t="s">
        <v>45</v>
      </c>
      <c r="L45" s="79">
        <v>51390.828266000004</v>
      </c>
      <c r="M45" s="80">
        <v>60320.917450000008</v>
      </c>
      <c r="N45" s="81">
        <v>1.5838203376327555</v>
      </c>
      <c r="O45" s="81">
        <v>4.3392338017335765</v>
      </c>
      <c r="P45" s="81">
        <v>109.91828617864915</v>
      </c>
      <c r="Q45" s="82">
        <v>0.41591997485164639</v>
      </c>
    </row>
    <row r="46" spans="2:17" x14ac:dyDescent="0.25">
      <c r="B46" s="115" t="s">
        <v>289</v>
      </c>
      <c r="C46" s="78">
        <v>2021</v>
      </c>
      <c r="D46" s="79">
        <v>66532.807740000004</v>
      </c>
      <c r="E46" s="79">
        <v>768.46699999999998</v>
      </c>
      <c r="F46" s="80">
        <v>67301.274740000008</v>
      </c>
      <c r="G46" s="79">
        <v>7260.2939500000011</v>
      </c>
      <c r="H46" s="79" t="s">
        <v>45</v>
      </c>
      <c r="I46" s="633">
        <v>3602.4588474000002</v>
      </c>
      <c r="J46" s="634"/>
      <c r="K46" s="79" t="s">
        <v>45</v>
      </c>
      <c r="L46" s="79">
        <v>56438.521942600011</v>
      </c>
      <c r="M46" s="80">
        <v>67301.274740000008</v>
      </c>
      <c r="N46" s="81">
        <v>1.7325031080919011</v>
      </c>
      <c r="O46" s="81">
        <v>4.7465838577860309</v>
      </c>
      <c r="P46" s="81">
        <v>110.81232662188827</v>
      </c>
      <c r="Q46" s="82">
        <v>1.2799041419523085</v>
      </c>
    </row>
    <row r="47" spans="2:17" x14ac:dyDescent="0.25">
      <c r="B47" s="84" t="s">
        <v>60</v>
      </c>
      <c r="C47" s="78">
        <v>2022</v>
      </c>
      <c r="D47" s="79">
        <v>60223.249840000004</v>
      </c>
      <c r="E47" s="79">
        <v>73.046000000000006</v>
      </c>
      <c r="F47" s="80">
        <v>60296.295840000006</v>
      </c>
      <c r="G47" s="79">
        <v>7576.6136100000012</v>
      </c>
      <c r="H47" s="79" t="s">
        <v>45</v>
      </c>
      <c r="I47" s="633">
        <v>3163.1809338000003</v>
      </c>
      <c r="J47" s="634"/>
      <c r="K47" s="79" t="s">
        <v>45</v>
      </c>
      <c r="L47" s="79">
        <v>49556.501296200004</v>
      </c>
      <c r="M47" s="80">
        <v>60296.295840000006</v>
      </c>
      <c r="N47" s="81">
        <v>1.5155773973472466</v>
      </c>
      <c r="O47" s="81">
        <v>4.1522668420472515</v>
      </c>
      <c r="P47" s="81">
        <v>114.23295303121176</v>
      </c>
      <c r="Q47" s="82">
        <v>0.13855546336816377</v>
      </c>
    </row>
    <row r="48" spans="2:17" ht="9" customHeight="1" x14ac:dyDescent="0.25">
      <c r="B48" s="116"/>
      <c r="C48" s="117"/>
      <c r="D48" s="94"/>
      <c r="E48" s="94"/>
      <c r="F48" s="95"/>
      <c r="G48" s="94"/>
      <c r="H48" s="94"/>
      <c r="I48" s="94"/>
      <c r="J48" s="94"/>
      <c r="K48" s="94"/>
      <c r="L48" s="94"/>
      <c r="M48" s="95"/>
      <c r="N48" s="94"/>
      <c r="O48" s="94"/>
      <c r="P48" s="94"/>
      <c r="Q48" s="94"/>
    </row>
    <row r="49" spans="2:17" ht="9" customHeight="1" x14ac:dyDescent="0.25">
      <c r="B49" s="118"/>
      <c r="C49" s="119"/>
      <c r="D49" s="120"/>
      <c r="E49" s="120"/>
      <c r="F49" s="121"/>
      <c r="G49" s="120"/>
      <c r="H49" s="120"/>
      <c r="I49" s="120"/>
      <c r="J49" s="120"/>
      <c r="K49" s="120"/>
      <c r="L49" s="120"/>
      <c r="M49" s="121"/>
      <c r="N49" s="120"/>
      <c r="O49" s="120"/>
      <c r="P49" s="120"/>
      <c r="Q49" s="120"/>
    </row>
    <row r="50" spans="2:17" ht="9" customHeight="1" x14ac:dyDescent="0.25">
      <c r="B50" s="118"/>
      <c r="C50" s="119"/>
      <c r="D50" s="120"/>
      <c r="E50" s="120"/>
      <c r="F50" s="121"/>
      <c r="G50" s="120"/>
      <c r="H50" s="120"/>
      <c r="I50" s="120"/>
      <c r="J50" s="120"/>
      <c r="K50" s="120"/>
      <c r="L50" s="120"/>
      <c r="M50" s="121"/>
      <c r="N50" s="120"/>
      <c r="O50" s="120"/>
      <c r="P50" s="120"/>
      <c r="Q50" s="120"/>
    </row>
    <row r="51" spans="2:17" x14ac:dyDescent="0.25">
      <c r="B51" s="96" t="s">
        <v>307</v>
      </c>
    </row>
    <row r="52" spans="2:17" x14ac:dyDescent="0.25">
      <c r="B52" s="98" t="s">
        <v>308</v>
      </c>
    </row>
    <row r="54" spans="2:17" ht="30" customHeight="1" x14ac:dyDescent="0.25">
      <c r="B54" s="636" t="s">
        <v>44</v>
      </c>
      <c r="C54" s="99"/>
      <c r="D54" s="639" t="s">
        <v>19</v>
      </c>
      <c r="E54" s="639"/>
      <c r="F54" s="639"/>
      <c r="G54" s="639" t="s">
        <v>20</v>
      </c>
      <c r="H54" s="639"/>
      <c r="I54" s="639"/>
      <c r="J54" s="639"/>
      <c r="K54" s="639"/>
      <c r="L54" s="639"/>
      <c r="M54" s="639"/>
      <c r="N54" s="639" t="s">
        <v>24</v>
      </c>
      <c r="O54" s="639"/>
      <c r="P54" s="640" t="s">
        <v>30</v>
      </c>
      <c r="Q54" s="640" t="s">
        <v>32</v>
      </c>
    </row>
    <row r="55" spans="2:17" ht="30" customHeight="1" x14ac:dyDescent="0.25">
      <c r="B55" s="637"/>
      <c r="C55" s="78"/>
      <c r="D55" s="642" t="s">
        <v>18</v>
      </c>
      <c r="E55" s="642"/>
      <c r="F55" s="642"/>
      <c r="G55" s="642" t="s">
        <v>21</v>
      </c>
      <c r="H55" s="642"/>
      <c r="I55" s="642"/>
      <c r="J55" s="642"/>
      <c r="K55" s="642"/>
      <c r="L55" s="642"/>
      <c r="M55" s="642"/>
      <c r="N55" s="642" t="s">
        <v>25</v>
      </c>
      <c r="O55" s="642"/>
      <c r="P55" s="641"/>
      <c r="Q55" s="641"/>
    </row>
    <row r="56" spans="2:17" ht="30" customHeight="1" x14ac:dyDescent="0.25">
      <c r="B56" s="637"/>
      <c r="C56" s="78" t="s">
        <v>42</v>
      </c>
      <c r="D56" s="100" t="s">
        <v>0</v>
      </c>
      <c r="E56" s="100" t="s">
        <v>2</v>
      </c>
      <c r="F56" s="101" t="s">
        <v>16</v>
      </c>
      <c r="G56" s="100" t="s">
        <v>4</v>
      </c>
      <c r="H56" s="100" t="s">
        <v>6</v>
      </c>
      <c r="I56" s="100" t="s">
        <v>8</v>
      </c>
      <c r="J56" s="100" t="s">
        <v>10</v>
      </c>
      <c r="K56" s="100" t="s">
        <v>12</v>
      </c>
      <c r="L56" s="100" t="s">
        <v>14</v>
      </c>
      <c r="M56" s="101" t="s">
        <v>22</v>
      </c>
      <c r="N56" s="100" t="s">
        <v>26</v>
      </c>
      <c r="O56" s="100" t="s">
        <v>28</v>
      </c>
      <c r="P56" s="635" t="s">
        <v>31</v>
      </c>
      <c r="Q56" s="635" t="s">
        <v>33</v>
      </c>
    </row>
    <row r="57" spans="2:17" ht="30" customHeight="1" x14ac:dyDescent="0.25">
      <c r="B57" s="637"/>
      <c r="C57" s="102" t="s">
        <v>43</v>
      </c>
      <c r="D57" s="103" t="s">
        <v>1</v>
      </c>
      <c r="E57" s="103" t="s">
        <v>3</v>
      </c>
      <c r="F57" s="104" t="s">
        <v>17</v>
      </c>
      <c r="G57" s="103" t="s">
        <v>5</v>
      </c>
      <c r="H57" s="103" t="s">
        <v>7</v>
      </c>
      <c r="I57" s="103" t="s">
        <v>9</v>
      </c>
      <c r="J57" s="103" t="s">
        <v>11</v>
      </c>
      <c r="K57" s="103" t="s">
        <v>13</v>
      </c>
      <c r="L57" s="103" t="s">
        <v>15</v>
      </c>
      <c r="M57" s="104" t="s">
        <v>23</v>
      </c>
      <c r="N57" s="103" t="s">
        <v>27</v>
      </c>
      <c r="O57" s="103" t="s">
        <v>29</v>
      </c>
      <c r="P57" s="635"/>
      <c r="Q57" s="635"/>
    </row>
    <row r="58" spans="2:17" ht="7.5" customHeight="1" x14ac:dyDescent="0.25">
      <c r="B58" s="637"/>
      <c r="C58" s="105"/>
      <c r="D58" s="106"/>
      <c r="E58" s="106"/>
      <c r="F58" s="107"/>
      <c r="G58" s="106"/>
      <c r="H58" s="106"/>
      <c r="I58" s="106"/>
      <c r="J58" s="106"/>
      <c r="K58" s="106"/>
      <c r="L58" s="106"/>
      <c r="M58" s="107"/>
      <c r="N58" s="106"/>
      <c r="O58" s="106"/>
      <c r="P58" s="107"/>
      <c r="Q58" s="107"/>
    </row>
    <row r="59" spans="2:17" s="111" customFormat="1" ht="13.5" x14ac:dyDescent="0.25">
      <c r="B59" s="637"/>
      <c r="C59" s="108"/>
      <c r="D59" s="109" t="s">
        <v>35</v>
      </c>
      <c r="E59" s="109" t="s">
        <v>35</v>
      </c>
      <c r="F59" s="110" t="s">
        <v>35</v>
      </c>
      <c r="G59" s="109" t="s">
        <v>35</v>
      </c>
      <c r="H59" s="109" t="s">
        <v>35</v>
      </c>
      <c r="I59" s="109" t="s">
        <v>35</v>
      </c>
      <c r="J59" s="109" t="s">
        <v>35</v>
      </c>
      <c r="K59" s="109" t="s">
        <v>35</v>
      </c>
      <c r="L59" s="109" t="s">
        <v>35</v>
      </c>
      <c r="M59" s="110" t="s">
        <v>35</v>
      </c>
      <c r="N59" s="108" t="s">
        <v>34</v>
      </c>
      <c r="O59" s="108" t="s">
        <v>291</v>
      </c>
      <c r="P59" s="108" t="s">
        <v>40</v>
      </c>
      <c r="Q59" s="108" t="s">
        <v>40</v>
      </c>
    </row>
    <row r="60" spans="2:17" s="111" customFormat="1" ht="13.5" x14ac:dyDescent="0.25">
      <c r="B60" s="638"/>
      <c r="C60" s="112"/>
      <c r="D60" s="113" t="s">
        <v>36</v>
      </c>
      <c r="E60" s="113" t="s">
        <v>36</v>
      </c>
      <c r="F60" s="114" t="s">
        <v>36</v>
      </c>
      <c r="G60" s="113" t="s">
        <v>36</v>
      </c>
      <c r="H60" s="113" t="s">
        <v>36</v>
      </c>
      <c r="I60" s="113" t="s">
        <v>36</v>
      </c>
      <c r="J60" s="113" t="s">
        <v>36</v>
      </c>
      <c r="K60" s="113" t="s">
        <v>36</v>
      </c>
      <c r="L60" s="113" t="s">
        <v>36</v>
      </c>
      <c r="M60" s="114" t="s">
        <v>36</v>
      </c>
      <c r="N60" s="113" t="s">
        <v>37</v>
      </c>
      <c r="O60" s="113" t="s">
        <v>39</v>
      </c>
      <c r="P60" s="113" t="s">
        <v>41</v>
      </c>
      <c r="Q60" s="113" t="s">
        <v>41</v>
      </c>
    </row>
    <row r="61" spans="2:17" ht="9" customHeight="1" x14ac:dyDescent="0.25">
      <c r="B61" s="77"/>
      <c r="C61" s="78"/>
      <c r="D61" s="79"/>
      <c r="E61" s="79"/>
      <c r="F61" s="80"/>
      <c r="G61" s="79"/>
      <c r="H61" s="79"/>
      <c r="I61" s="86"/>
      <c r="J61" s="86"/>
      <c r="K61" s="79"/>
      <c r="L61" s="79"/>
      <c r="M61" s="80"/>
      <c r="N61" s="81"/>
      <c r="O61" s="81"/>
      <c r="P61" s="81"/>
      <c r="Q61" s="82"/>
    </row>
    <row r="62" spans="2:17" x14ac:dyDescent="0.25">
      <c r="B62" s="122" t="s">
        <v>61</v>
      </c>
      <c r="C62" s="78">
        <v>2020</v>
      </c>
      <c r="D62" s="79">
        <v>37881.239829999999</v>
      </c>
      <c r="E62" s="79">
        <v>4146.1381200000005</v>
      </c>
      <c r="F62" s="80">
        <v>42027.377950000002</v>
      </c>
      <c r="G62" s="79">
        <v>2916.1888499999995</v>
      </c>
      <c r="H62" s="79" t="s">
        <v>45</v>
      </c>
      <c r="I62" s="79" t="s">
        <v>45</v>
      </c>
      <c r="J62" s="79" t="s">
        <v>45</v>
      </c>
      <c r="K62" s="79">
        <v>2561.2294393447814</v>
      </c>
      <c r="L62" s="79">
        <v>36549.959660655222</v>
      </c>
      <c r="M62" s="80">
        <v>42027.377950000002</v>
      </c>
      <c r="N62" s="81">
        <v>1.1264377594883292</v>
      </c>
      <c r="O62" s="81">
        <v>3.0861308479132306</v>
      </c>
      <c r="P62" s="81">
        <v>96.855249614489466</v>
      </c>
      <c r="Q62" s="82">
        <v>10.60090019098908</v>
      </c>
    </row>
    <row r="63" spans="2:17" x14ac:dyDescent="0.25">
      <c r="B63" s="90" t="s">
        <v>62</v>
      </c>
      <c r="C63" s="78">
        <v>2021</v>
      </c>
      <c r="D63" s="79">
        <v>36899.621679999997</v>
      </c>
      <c r="E63" s="79">
        <v>3197.0495600000004</v>
      </c>
      <c r="F63" s="80">
        <v>40096.671239999996</v>
      </c>
      <c r="G63" s="79">
        <v>3463.1107499999994</v>
      </c>
      <c r="H63" s="79" t="s">
        <v>45</v>
      </c>
      <c r="I63" s="79" t="s">
        <v>45</v>
      </c>
      <c r="J63" s="79" t="s">
        <v>45</v>
      </c>
      <c r="K63" s="79">
        <v>2398.9798253156619</v>
      </c>
      <c r="L63" s="79">
        <v>34234.580664684334</v>
      </c>
      <c r="M63" s="80">
        <v>40096.671239999996</v>
      </c>
      <c r="N63" s="81">
        <v>1.0509048671776069</v>
      </c>
      <c r="O63" s="81">
        <v>2.8791914169249506</v>
      </c>
      <c r="P63" s="81">
        <v>100.72627717983522</v>
      </c>
      <c r="Q63" s="82">
        <v>8.7271057392106659</v>
      </c>
    </row>
    <row r="64" spans="2:17" x14ac:dyDescent="0.25">
      <c r="B64" s="88"/>
      <c r="C64" s="78">
        <v>2022</v>
      </c>
      <c r="D64" s="79">
        <v>33292.446330000006</v>
      </c>
      <c r="E64" s="79">
        <v>4460.8130699999992</v>
      </c>
      <c r="F64" s="80">
        <v>37753.259400000003</v>
      </c>
      <c r="G64" s="79">
        <v>3798.1524400000008</v>
      </c>
      <c r="H64" s="79" t="s">
        <v>45</v>
      </c>
      <c r="I64" s="79" t="s">
        <v>45</v>
      </c>
      <c r="J64" s="79" t="s">
        <v>45</v>
      </c>
      <c r="K64" s="79">
        <v>2223.5790208192084</v>
      </c>
      <c r="L64" s="79">
        <v>31731.527939180796</v>
      </c>
      <c r="M64" s="80">
        <v>37753.259400000003</v>
      </c>
      <c r="N64" s="81">
        <v>0.97043950379932775</v>
      </c>
      <c r="O64" s="81">
        <v>2.6587383665735009</v>
      </c>
      <c r="P64" s="81">
        <v>98.048421314706417</v>
      </c>
      <c r="Q64" s="82">
        <v>13.137384827722535</v>
      </c>
    </row>
    <row r="65" spans="2:17" ht="9" customHeight="1" x14ac:dyDescent="0.25">
      <c r="B65" s="88"/>
      <c r="C65" s="78"/>
      <c r="D65" s="79"/>
      <c r="E65" s="79"/>
      <c r="F65" s="80"/>
      <c r="G65" s="79"/>
      <c r="H65" s="79"/>
      <c r="I65" s="79"/>
      <c r="J65" s="79"/>
      <c r="K65" s="79"/>
      <c r="L65" s="79"/>
      <c r="M65" s="80"/>
      <c r="N65" s="81"/>
      <c r="O65" s="81"/>
      <c r="P65" s="81"/>
      <c r="Q65" s="82"/>
    </row>
    <row r="66" spans="2:17" x14ac:dyDescent="0.25">
      <c r="B66" s="88" t="s">
        <v>63</v>
      </c>
      <c r="C66" s="78">
        <v>2020</v>
      </c>
      <c r="D66" s="79">
        <v>68207.367109999992</v>
      </c>
      <c r="E66" s="79">
        <v>3287.8950999999997</v>
      </c>
      <c r="F66" s="80">
        <v>71495.262209999986</v>
      </c>
      <c r="G66" s="79">
        <v>6882.5685800000001</v>
      </c>
      <c r="H66" s="79" t="s">
        <v>45</v>
      </c>
      <c r="I66" s="79" t="s">
        <v>45</v>
      </c>
      <c r="J66" s="79" t="s">
        <v>45</v>
      </c>
      <c r="K66" s="79">
        <v>8152.2376798372916</v>
      </c>
      <c r="L66" s="79">
        <v>56460.455950162694</v>
      </c>
      <c r="M66" s="80">
        <v>71495.262209999986</v>
      </c>
      <c r="N66" s="81">
        <v>1.7400618247098401</v>
      </c>
      <c r="O66" s="81">
        <v>4.7672926704379179</v>
      </c>
      <c r="P66" s="81">
        <v>105.56341684280281</v>
      </c>
      <c r="Q66" s="82">
        <v>5.0886210050735512</v>
      </c>
    </row>
    <row r="67" spans="2:17" x14ac:dyDescent="0.25">
      <c r="B67" s="90" t="s">
        <v>64</v>
      </c>
      <c r="C67" s="78">
        <v>2021</v>
      </c>
      <c r="D67" s="79">
        <v>74735.00354000002</v>
      </c>
      <c r="E67" s="79">
        <v>3782.7383799999998</v>
      </c>
      <c r="F67" s="80">
        <v>78517.74192</v>
      </c>
      <c r="G67" s="79">
        <v>8187.5765300000003</v>
      </c>
      <c r="H67" s="79" t="s">
        <v>45</v>
      </c>
      <c r="I67" s="79" t="s">
        <v>45</v>
      </c>
      <c r="J67" s="79" t="s">
        <v>45</v>
      </c>
      <c r="K67" s="79">
        <v>8873.6158811886817</v>
      </c>
      <c r="L67" s="79">
        <v>61456.549508811324</v>
      </c>
      <c r="M67" s="80">
        <v>78517.74192</v>
      </c>
      <c r="N67" s="81">
        <v>1.8865423716253047</v>
      </c>
      <c r="O67" s="81">
        <v>5.1686092373296022</v>
      </c>
      <c r="P67" s="81">
        <v>106.26308515780387</v>
      </c>
      <c r="Q67" s="82">
        <v>5.3785432737484413</v>
      </c>
    </row>
    <row r="68" spans="2:17" x14ac:dyDescent="0.25">
      <c r="B68" s="88"/>
      <c r="C68" s="78">
        <v>2022</v>
      </c>
      <c r="D68" s="79">
        <v>63154.734970000005</v>
      </c>
      <c r="E68" s="79">
        <v>2722.0997000000002</v>
      </c>
      <c r="F68" s="80">
        <v>65876.834670000011</v>
      </c>
      <c r="G68" s="79">
        <v>7730.8341349999992</v>
      </c>
      <c r="H68" s="79" t="s">
        <v>45</v>
      </c>
      <c r="I68" s="79" t="s">
        <v>45</v>
      </c>
      <c r="J68" s="79" t="s">
        <v>45</v>
      </c>
      <c r="K68" s="79">
        <v>7336.3295950437923</v>
      </c>
      <c r="L68" s="79">
        <v>50809.670939956224</v>
      </c>
      <c r="M68" s="80">
        <v>65876.834670000011</v>
      </c>
      <c r="N68" s="81">
        <v>1.5539028549046039</v>
      </c>
      <c r="O68" s="81">
        <v>4.2572680956290512</v>
      </c>
      <c r="P68" s="81">
        <v>108.61406526487589</v>
      </c>
      <c r="Q68" s="82">
        <v>4.6814908591373845</v>
      </c>
    </row>
    <row r="69" spans="2:17" ht="9" customHeight="1" x14ac:dyDescent="0.25">
      <c r="B69" s="88"/>
      <c r="C69" s="78"/>
      <c r="D69" s="79"/>
      <c r="E69" s="79"/>
      <c r="F69" s="80"/>
      <c r="G69" s="79"/>
      <c r="H69" s="79"/>
      <c r="I69" s="86"/>
      <c r="J69" s="86"/>
      <c r="K69" s="79"/>
      <c r="L69" s="79"/>
      <c r="M69" s="80"/>
      <c r="N69" s="81"/>
      <c r="O69" s="81"/>
      <c r="P69" s="81"/>
      <c r="Q69" s="82"/>
    </row>
    <row r="70" spans="2:17" x14ac:dyDescent="0.25">
      <c r="B70" s="88" t="s">
        <v>65</v>
      </c>
      <c r="C70" s="78">
        <v>2020</v>
      </c>
      <c r="D70" s="79">
        <v>61775.745669999997</v>
      </c>
      <c r="E70" s="79">
        <v>307.41504000000003</v>
      </c>
      <c r="F70" s="80">
        <v>62083.160709999996</v>
      </c>
      <c r="G70" s="79">
        <v>22487.214220000002</v>
      </c>
      <c r="H70" s="79" t="s">
        <v>45</v>
      </c>
      <c r="I70" s="633">
        <v>2375.7567893999994</v>
      </c>
      <c r="J70" s="634"/>
      <c r="K70" s="79" t="s">
        <v>45</v>
      </c>
      <c r="L70" s="79">
        <v>37220.189700599993</v>
      </c>
      <c r="M70" s="80">
        <v>62083.160709999996</v>
      </c>
      <c r="N70" s="81">
        <v>1.1470936625740409</v>
      </c>
      <c r="O70" s="81">
        <v>3.1427223632165506</v>
      </c>
      <c r="P70" s="81">
        <v>156.01532769421621</v>
      </c>
      <c r="Q70" s="82">
        <v>0.77638007738402737</v>
      </c>
    </row>
    <row r="71" spans="2:17" x14ac:dyDescent="0.25">
      <c r="B71" s="90" t="s">
        <v>66</v>
      </c>
      <c r="C71" s="78">
        <v>2021</v>
      </c>
      <c r="D71" s="79">
        <v>60979.628369999991</v>
      </c>
      <c r="E71" s="79">
        <v>311.50400000000002</v>
      </c>
      <c r="F71" s="80">
        <v>61291.132369999992</v>
      </c>
      <c r="G71" s="79">
        <v>19786.764400000007</v>
      </c>
      <c r="H71" s="79" t="s">
        <v>45</v>
      </c>
      <c r="I71" s="633">
        <v>2490.262078199999</v>
      </c>
      <c r="J71" s="634"/>
      <c r="K71" s="79" t="s">
        <v>45</v>
      </c>
      <c r="L71" s="79">
        <v>39014.105891799984</v>
      </c>
      <c r="M71" s="80">
        <v>61291.132369999992</v>
      </c>
      <c r="N71" s="81">
        <v>1.1976227829940969</v>
      </c>
      <c r="O71" s="81">
        <v>3.2811583095728682</v>
      </c>
      <c r="P71" s="81">
        <v>146.92339951803876</v>
      </c>
      <c r="Q71" s="82">
        <v>0.75053305287086902</v>
      </c>
    </row>
    <row r="72" spans="2:17" x14ac:dyDescent="0.25">
      <c r="B72" s="88"/>
      <c r="C72" s="78">
        <v>2022</v>
      </c>
      <c r="D72" s="79">
        <v>54753.138499999994</v>
      </c>
      <c r="E72" s="79">
        <v>502.0772</v>
      </c>
      <c r="F72" s="80">
        <v>55255.215699999993</v>
      </c>
      <c r="G72" s="79">
        <v>16766.908869999999</v>
      </c>
      <c r="H72" s="79" t="s">
        <v>45</v>
      </c>
      <c r="I72" s="633">
        <v>2309.2984097999997</v>
      </c>
      <c r="J72" s="634"/>
      <c r="K72" s="79" t="s">
        <v>45</v>
      </c>
      <c r="L72" s="79">
        <v>36179.008420199993</v>
      </c>
      <c r="M72" s="80">
        <v>55255.215699999993</v>
      </c>
      <c r="N72" s="81">
        <v>1.1064559842987818</v>
      </c>
      <c r="O72" s="81">
        <v>3.0313862583528266</v>
      </c>
      <c r="P72" s="81">
        <v>142.25915092040958</v>
      </c>
      <c r="Q72" s="82">
        <v>1.3044928222424486</v>
      </c>
    </row>
    <row r="73" spans="2:17" ht="9" customHeight="1" x14ac:dyDescent="0.25">
      <c r="B73" s="88"/>
      <c r="C73" s="85"/>
      <c r="D73" s="86"/>
      <c r="E73" s="86"/>
      <c r="F73" s="93"/>
      <c r="G73" s="86"/>
      <c r="H73" s="86"/>
      <c r="I73" s="86"/>
      <c r="J73" s="86"/>
      <c r="K73" s="86"/>
      <c r="L73" s="86"/>
      <c r="M73" s="93"/>
      <c r="N73" s="86"/>
      <c r="O73" s="86"/>
      <c r="P73" s="86"/>
      <c r="Q73" s="86"/>
    </row>
    <row r="74" spans="2:17" x14ac:dyDescent="0.25">
      <c r="B74" s="88" t="s">
        <v>67</v>
      </c>
      <c r="C74" s="78">
        <v>2020</v>
      </c>
      <c r="D74" s="79">
        <v>9243.0331200000001</v>
      </c>
      <c r="E74" s="79">
        <v>0.65700000000000003</v>
      </c>
      <c r="F74" s="80">
        <v>9243.6901199999993</v>
      </c>
      <c r="G74" s="79">
        <v>1373.22415</v>
      </c>
      <c r="H74" s="79" t="s">
        <v>45</v>
      </c>
      <c r="I74" s="79" t="s">
        <v>45</v>
      </c>
      <c r="J74" s="79" t="s">
        <v>45</v>
      </c>
      <c r="K74" s="79" t="s">
        <v>45</v>
      </c>
      <c r="L74" s="79">
        <v>7870.4659699999993</v>
      </c>
      <c r="M74" s="80">
        <v>9243.6901199999993</v>
      </c>
      <c r="N74" s="81">
        <v>0.24256087108406424</v>
      </c>
      <c r="O74" s="81">
        <v>0.66455033173716227</v>
      </c>
      <c r="P74" s="81">
        <v>117.44926916567837</v>
      </c>
      <c r="Q74" s="123">
        <v>8.347663308682092E-3</v>
      </c>
    </row>
    <row r="75" spans="2:17" x14ac:dyDescent="0.25">
      <c r="B75" s="90" t="s">
        <v>68</v>
      </c>
      <c r="C75" s="78">
        <v>2021</v>
      </c>
      <c r="D75" s="79">
        <v>7837.3349900000003</v>
      </c>
      <c r="E75" s="79">
        <v>0.439</v>
      </c>
      <c r="F75" s="80">
        <v>7837.7739900000006</v>
      </c>
      <c r="G75" s="79">
        <v>1131.08277</v>
      </c>
      <c r="H75" s="79" t="s">
        <v>45</v>
      </c>
      <c r="I75" s="79" t="s">
        <v>45</v>
      </c>
      <c r="J75" s="79" t="s">
        <v>45</v>
      </c>
      <c r="K75" s="79" t="s">
        <v>45</v>
      </c>
      <c r="L75" s="79">
        <v>6706.6912200000006</v>
      </c>
      <c r="M75" s="80">
        <v>7837.7739900000006</v>
      </c>
      <c r="N75" s="81">
        <v>0.20587646493435763</v>
      </c>
      <c r="O75" s="81">
        <v>0.56404510940919894</v>
      </c>
      <c r="P75" s="81">
        <v>116.86609350341435</v>
      </c>
      <c r="Q75" s="123">
        <v>6.545701682088176E-3</v>
      </c>
    </row>
    <row r="76" spans="2:17" x14ac:dyDescent="0.25">
      <c r="B76" s="88"/>
      <c r="C76" s="78">
        <v>2022</v>
      </c>
      <c r="D76" s="79">
        <v>6572.2592400000003</v>
      </c>
      <c r="E76" s="79">
        <v>0.17</v>
      </c>
      <c r="F76" s="80">
        <v>6572.4292400000013</v>
      </c>
      <c r="G76" s="79">
        <v>1105.0938000000001</v>
      </c>
      <c r="H76" s="79" t="s">
        <v>45</v>
      </c>
      <c r="I76" s="79" t="s">
        <v>45</v>
      </c>
      <c r="J76" s="79" t="s">
        <v>45</v>
      </c>
      <c r="K76" s="79" t="s">
        <v>45</v>
      </c>
      <c r="L76" s="79">
        <v>5467.3354400000007</v>
      </c>
      <c r="M76" s="80">
        <v>6572.4292400000013</v>
      </c>
      <c r="N76" s="81">
        <v>0.16720651780990337</v>
      </c>
      <c r="O76" s="81">
        <v>0.45810004879425581</v>
      </c>
      <c r="P76" s="81">
        <v>120.21328624728795</v>
      </c>
      <c r="Q76" s="123">
        <v>3.1093757071543426E-3</v>
      </c>
    </row>
    <row r="77" spans="2:17" ht="9" customHeight="1" x14ac:dyDescent="0.25">
      <c r="B77" s="88"/>
      <c r="C77" s="78"/>
      <c r="D77" s="79"/>
      <c r="E77" s="79"/>
      <c r="F77" s="80"/>
      <c r="G77" s="79"/>
      <c r="H77" s="79"/>
      <c r="I77" s="86"/>
      <c r="J77" s="86"/>
      <c r="K77" s="86"/>
      <c r="L77" s="86"/>
      <c r="M77" s="93"/>
      <c r="N77" s="81"/>
      <c r="O77" s="81"/>
      <c r="P77" s="81"/>
      <c r="Q77" s="82"/>
    </row>
    <row r="78" spans="2:17" x14ac:dyDescent="0.25">
      <c r="B78" s="88" t="s">
        <v>69</v>
      </c>
      <c r="C78" s="78">
        <v>2020</v>
      </c>
      <c r="D78" s="79">
        <v>17469.686569999998</v>
      </c>
      <c r="E78" s="79">
        <v>1161.8636200000001</v>
      </c>
      <c r="F78" s="80">
        <v>18631.550189999998</v>
      </c>
      <c r="G78" s="79">
        <v>540.78449999999998</v>
      </c>
      <c r="H78" s="79" t="s">
        <v>45</v>
      </c>
      <c r="I78" s="633">
        <v>1085.4459413999998</v>
      </c>
      <c r="J78" s="634"/>
      <c r="K78" s="79" t="s">
        <v>45</v>
      </c>
      <c r="L78" s="79">
        <v>17005.319748599995</v>
      </c>
      <c r="M78" s="80">
        <v>18631.550189999998</v>
      </c>
      <c r="N78" s="81">
        <v>0.52408906753502615</v>
      </c>
      <c r="O78" s="81">
        <v>1.4358604590000716</v>
      </c>
      <c r="P78" s="81">
        <v>96.566872123365627</v>
      </c>
      <c r="Q78" s="82">
        <v>6.4224126270246344</v>
      </c>
    </row>
    <row r="79" spans="2:17" x14ac:dyDescent="0.25">
      <c r="B79" s="88"/>
      <c r="C79" s="78">
        <v>2021</v>
      </c>
      <c r="D79" s="79">
        <v>15207.112549999998</v>
      </c>
      <c r="E79" s="79">
        <v>1042.8209999999999</v>
      </c>
      <c r="F79" s="80">
        <v>16249.933549999998</v>
      </c>
      <c r="G79" s="79">
        <v>2363.3527199999999</v>
      </c>
      <c r="H79" s="79" t="s">
        <v>45</v>
      </c>
      <c r="I79" s="633">
        <v>833.19484979999993</v>
      </c>
      <c r="J79" s="634"/>
      <c r="K79" s="79" t="s">
        <v>45</v>
      </c>
      <c r="L79" s="79">
        <v>13053.385980199999</v>
      </c>
      <c r="M79" s="80">
        <v>16249.933549999998</v>
      </c>
      <c r="N79" s="81">
        <v>0.40070205603222636</v>
      </c>
      <c r="O79" s="81">
        <v>1.097813852143086</v>
      </c>
      <c r="P79" s="81">
        <v>109.50940865981333</v>
      </c>
      <c r="Q79" s="82">
        <v>7.5095591403402357</v>
      </c>
    </row>
    <row r="80" spans="2:17" x14ac:dyDescent="0.25">
      <c r="B80" s="88"/>
      <c r="C80" s="78">
        <v>2022</v>
      </c>
      <c r="D80" s="79">
        <v>10904.877500000001</v>
      </c>
      <c r="E80" s="79">
        <v>533.27599999999995</v>
      </c>
      <c r="F80" s="80">
        <v>11438.1535</v>
      </c>
      <c r="G80" s="79">
        <v>657.48199999999997</v>
      </c>
      <c r="H80" s="79" t="s">
        <v>45</v>
      </c>
      <c r="I80" s="633">
        <v>646.84028999999998</v>
      </c>
      <c r="J80" s="634"/>
      <c r="K80" s="79" t="s">
        <v>45</v>
      </c>
      <c r="L80" s="79">
        <v>10133.83121</v>
      </c>
      <c r="M80" s="80">
        <v>11438.1535</v>
      </c>
      <c r="N80" s="81">
        <v>0.30992110275520596</v>
      </c>
      <c r="O80" s="81">
        <v>0.84909891165809848</v>
      </c>
      <c r="P80" s="81">
        <v>101.15211747245985</v>
      </c>
      <c r="Q80" s="82">
        <v>4.946593540114824</v>
      </c>
    </row>
    <row r="81" spans="2:17" ht="9" customHeight="1" x14ac:dyDescent="0.25">
      <c r="B81" s="116"/>
      <c r="C81" s="124"/>
      <c r="D81" s="94"/>
      <c r="E81" s="94"/>
      <c r="F81" s="95"/>
      <c r="G81" s="94"/>
      <c r="H81" s="94"/>
      <c r="I81" s="94"/>
      <c r="J81" s="94"/>
      <c r="K81" s="94"/>
      <c r="L81" s="94"/>
      <c r="M81" s="95"/>
      <c r="N81" s="94"/>
      <c r="O81" s="94"/>
      <c r="P81" s="94"/>
      <c r="Q81" s="94"/>
    </row>
    <row r="82" spans="2:17" ht="9" customHeight="1" x14ac:dyDescent="0.25">
      <c r="B82" s="118"/>
      <c r="C82" s="125"/>
      <c r="D82" s="120"/>
      <c r="E82" s="120"/>
      <c r="F82" s="121"/>
      <c r="G82" s="120"/>
      <c r="H82" s="120"/>
      <c r="I82" s="120"/>
      <c r="J82" s="120"/>
      <c r="K82" s="120"/>
      <c r="L82" s="120"/>
      <c r="M82" s="121"/>
      <c r="N82" s="120"/>
      <c r="O82" s="120"/>
      <c r="P82" s="120"/>
      <c r="Q82" s="120"/>
    </row>
  </sheetData>
  <mergeCells count="46">
    <mergeCell ref="Q5:Q6"/>
    <mergeCell ref="D6:F6"/>
    <mergeCell ref="G6:M6"/>
    <mergeCell ref="N6:O6"/>
    <mergeCell ref="P7:P8"/>
    <mergeCell ref="B5:B11"/>
    <mergeCell ref="D5:F5"/>
    <mergeCell ref="G5:M5"/>
    <mergeCell ref="N5:O5"/>
    <mergeCell ref="P5:P6"/>
    <mergeCell ref="I21:J21"/>
    <mergeCell ref="I22:J22"/>
    <mergeCell ref="I23:J23"/>
    <mergeCell ref="Q7:Q8"/>
    <mergeCell ref="I19:J19"/>
    <mergeCell ref="I17:J17"/>
    <mergeCell ref="I18:J18"/>
    <mergeCell ref="I25:J25"/>
    <mergeCell ref="I26:J26"/>
    <mergeCell ref="I27:J27"/>
    <mergeCell ref="D55:F55"/>
    <mergeCell ref="G55:M55"/>
    <mergeCell ref="I29:J29"/>
    <mergeCell ref="I30:J30"/>
    <mergeCell ref="I31:J31"/>
    <mergeCell ref="I41:J41"/>
    <mergeCell ref="I42:J42"/>
    <mergeCell ref="P56:P57"/>
    <mergeCell ref="B54:B60"/>
    <mergeCell ref="D54:F54"/>
    <mergeCell ref="G54:M54"/>
    <mergeCell ref="Q56:Q57"/>
    <mergeCell ref="N54:O54"/>
    <mergeCell ref="P54:P55"/>
    <mergeCell ref="Q54:Q55"/>
    <mergeCell ref="N55:O55"/>
    <mergeCell ref="I80:J80"/>
    <mergeCell ref="I47:J47"/>
    <mergeCell ref="I43:J43"/>
    <mergeCell ref="I78:J78"/>
    <mergeCell ref="I79:J79"/>
    <mergeCell ref="I70:J70"/>
    <mergeCell ref="I71:J71"/>
    <mergeCell ref="I72:J72"/>
    <mergeCell ref="I45:J45"/>
    <mergeCell ref="I46:J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Q70"/>
  <sheetViews>
    <sheetView showGridLines="0" topLeftCell="A43" zoomScaleNormal="100" zoomScaleSheetLayoutView="100" workbookViewId="0">
      <selection activeCell="J66" sqref="J66:J68"/>
    </sheetView>
  </sheetViews>
  <sheetFormatPr defaultColWidth="9.140625" defaultRowHeight="16.5" x14ac:dyDescent="0.25"/>
  <cols>
    <col min="1" max="1" width="2.7109375" style="127" customWidth="1"/>
    <col min="2" max="2" width="15.42578125" style="126" bestFit="1" customWidth="1"/>
    <col min="3" max="3" width="7" style="127" bestFit="1" customWidth="1"/>
    <col min="4" max="4" width="14.5703125" style="127" bestFit="1" customWidth="1"/>
    <col min="5" max="5" width="11.7109375" style="127" bestFit="1" customWidth="1"/>
    <col min="6" max="6" width="14.28515625" style="128" customWidth="1"/>
    <col min="7" max="10" width="11.7109375" style="127" bestFit="1" customWidth="1"/>
    <col min="11" max="11" width="13.140625" style="127" bestFit="1" customWidth="1"/>
    <col min="12" max="12" width="11.7109375" style="127" bestFit="1" customWidth="1"/>
    <col min="13" max="13" width="14.570312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2:17" ht="9" customHeight="1" x14ac:dyDescent="0.25"/>
    <row r="2" spans="2:17" x14ac:dyDescent="0.25">
      <c r="B2" s="126" t="s">
        <v>326</v>
      </c>
    </row>
    <row r="3" spans="2:17" x14ac:dyDescent="0.25">
      <c r="B3" s="129" t="s">
        <v>327</v>
      </c>
    </row>
    <row r="5" spans="2:17" ht="30" customHeight="1" x14ac:dyDescent="0.25">
      <c r="B5" s="644" t="s">
        <v>44</v>
      </c>
      <c r="C5" s="130"/>
      <c r="D5" s="647" t="s">
        <v>19</v>
      </c>
      <c r="E5" s="647"/>
      <c r="F5" s="647"/>
      <c r="G5" s="647" t="s">
        <v>20</v>
      </c>
      <c r="H5" s="647"/>
      <c r="I5" s="647"/>
      <c r="J5" s="647"/>
      <c r="K5" s="647"/>
      <c r="L5" s="647"/>
      <c r="M5" s="647"/>
      <c r="N5" s="647" t="s">
        <v>24</v>
      </c>
      <c r="O5" s="647"/>
      <c r="P5" s="648" t="s">
        <v>30</v>
      </c>
      <c r="Q5" s="648" t="s">
        <v>32</v>
      </c>
    </row>
    <row r="6" spans="2:17" ht="30" customHeight="1" x14ac:dyDescent="0.25">
      <c r="B6" s="645"/>
      <c r="C6" s="131"/>
      <c r="D6" s="650" t="s">
        <v>18</v>
      </c>
      <c r="E6" s="650"/>
      <c r="F6" s="650"/>
      <c r="G6" s="650" t="s">
        <v>21</v>
      </c>
      <c r="H6" s="650"/>
      <c r="I6" s="650"/>
      <c r="J6" s="650"/>
      <c r="K6" s="650"/>
      <c r="L6" s="650"/>
      <c r="M6" s="650"/>
      <c r="N6" s="650" t="s">
        <v>25</v>
      </c>
      <c r="O6" s="650"/>
      <c r="P6" s="649"/>
      <c r="Q6" s="649"/>
    </row>
    <row r="7" spans="2:17" ht="30" customHeight="1" x14ac:dyDescent="0.25">
      <c r="B7" s="645"/>
      <c r="C7" s="131" t="s">
        <v>42</v>
      </c>
      <c r="D7" s="132" t="s">
        <v>0</v>
      </c>
      <c r="E7" s="132" t="s">
        <v>2</v>
      </c>
      <c r="F7" s="133" t="s">
        <v>16</v>
      </c>
      <c r="G7" s="132" t="s">
        <v>4</v>
      </c>
      <c r="H7" s="132" t="s">
        <v>6</v>
      </c>
      <c r="I7" s="132" t="s">
        <v>8</v>
      </c>
      <c r="J7" s="132" t="s">
        <v>10</v>
      </c>
      <c r="K7" s="132" t="s">
        <v>12</v>
      </c>
      <c r="L7" s="132" t="s">
        <v>14</v>
      </c>
      <c r="M7" s="133" t="s">
        <v>22</v>
      </c>
      <c r="N7" s="132" t="s">
        <v>26</v>
      </c>
      <c r="O7" s="132" t="s">
        <v>28</v>
      </c>
      <c r="P7" s="643" t="s">
        <v>31</v>
      </c>
      <c r="Q7" s="643" t="s">
        <v>33</v>
      </c>
    </row>
    <row r="8" spans="2:17" ht="30" customHeight="1" x14ac:dyDescent="0.25">
      <c r="B8" s="645"/>
      <c r="C8" s="134" t="s">
        <v>43</v>
      </c>
      <c r="D8" s="135" t="s">
        <v>1</v>
      </c>
      <c r="E8" s="135" t="s">
        <v>3</v>
      </c>
      <c r="F8" s="136" t="s">
        <v>17</v>
      </c>
      <c r="G8" s="135" t="s">
        <v>5</v>
      </c>
      <c r="H8" s="135" t="s">
        <v>7</v>
      </c>
      <c r="I8" s="135" t="s">
        <v>9</v>
      </c>
      <c r="J8" s="135" t="s">
        <v>11</v>
      </c>
      <c r="K8" s="135" t="s">
        <v>13</v>
      </c>
      <c r="L8" s="135" t="s">
        <v>15</v>
      </c>
      <c r="M8" s="136" t="s">
        <v>23</v>
      </c>
      <c r="N8" s="135" t="s">
        <v>27</v>
      </c>
      <c r="O8" s="135" t="s">
        <v>29</v>
      </c>
      <c r="P8" s="643"/>
      <c r="Q8" s="643"/>
    </row>
    <row r="9" spans="2:17" ht="7.5" customHeight="1" x14ac:dyDescent="0.25">
      <c r="B9" s="645"/>
      <c r="C9" s="137"/>
      <c r="D9" s="138"/>
      <c r="E9" s="138"/>
      <c r="F9" s="139"/>
      <c r="G9" s="138"/>
      <c r="H9" s="138"/>
      <c r="I9" s="138"/>
      <c r="J9" s="138"/>
      <c r="K9" s="138"/>
      <c r="L9" s="138"/>
      <c r="M9" s="139"/>
      <c r="N9" s="138"/>
      <c r="O9" s="138"/>
      <c r="P9" s="139"/>
      <c r="Q9" s="139"/>
    </row>
    <row r="10" spans="2:17" s="143" customFormat="1" ht="13.5" x14ac:dyDescent="0.25">
      <c r="B10" s="645"/>
      <c r="C10" s="140"/>
      <c r="D10" s="141" t="s">
        <v>35</v>
      </c>
      <c r="E10" s="141" t="s">
        <v>35</v>
      </c>
      <c r="F10" s="142" t="s">
        <v>35</v>
      </c>
      <c r="G10" s="141" t="s">
        <v>35</v>
      </c>
      <c r="H10" s="141" t="s">
        <v>35</v>
      </c>
      <c r="I10" s="141" t="s">
        <v>35</v>
      </c>
      <c r="J10" s="141" t="s">
        <v>35</v>
      </c>
      <c r="K10" s="141" t="s">
        <v>35</v>
      </c>
      <c r="L10" s="141" t="s">
        <v>35</v>
      </c>
      <c r="M10" s="142" t="s">
        <v>35</v>
      </c>
      <c r="N10" s="140" t="s">
        <v>34</v>
      </c>
      <c r="O10" s="140" t="s">
        <v>291</v>
      </c>
      <c r="P10" s="140" t="s">
        <v>40</v>
      </c>
      <c r="Q10" s="140" t="s">
        <v>40</v>
      </c>
    </row>
    <row r="11" spans="2:17" s="143" customFormat="1" ht="13.5" x14ac:dyDescent="0.25">
      <c r="B11" s="646"/>
      <c r="C11" s="144"/>
      <c r="D11" s="145" t="s">
        <v>36</v>
      </c>
      <c r="E11" s="145" t="s">
        <v>36</v>
      </c>
      <c r="F11" s="146" t="s">
        <v>36</v>
      </c>
      <c r="G11" s="145" t="s">
        <v>36</v>
      </c>
      <c r="H11" s="145" t="s">
        <v>36</v>
      </c>
      <c r="I11" s="145" t="s">
        <v>36</v>
      </c>
      <c r="J11" s="145" t="s">
        <v>36</v>
      </c>
      <c r="K11" s="145" t="s">
        <v>36</v>
      </c>
      <c r="L11" s="145" t="s">
        <v>36</v>
      </c>
      <c r="M11" s="146" t="s">
        <v>36</v>
      </c>
      <c r="N11" s="145" t="s">
        <v>37</v>
      </c>
      <c r="O11" s="145" t="s">
        <v>39</v>
      </c>
      <c r="P11" s="145" t="s">
        <v>41</v>
      </c>
      <c r="Q11" s="145" t="s">
        <v>41</v>
      </c>
    </row>
    <row r="12" spans="2:17" s="149" customFormat="1" ht="9" customHeight="1" x14ac:dyDescent="0.25">
      <c r="B12" s="147"/>
      <c r="C12" s="148"/>
      <c r="D12" s="148"/>
      <c r="E12" s="148"/>
      <c r="F12" s="147"/>
      <c r="G12" s="148"/>
      <c r="H12" s="148"/>
      <c r="I12" s="148"/>
      <c r="J12" s="148"/>
      <c r="K12" s="148"/>
      <c r="L12" s="148"/>
      <c r="M12" s="147"/>
      <c r="N12" s="148"/>
      <c r="O12" s="148"/>
      <c r="P12" s="147"/>
      <c r="Q12" s="148"/>
    </row>
    <row r="13" spans="2:17" s="155" customFormat="1" x14ac:dyDescent="0.25">
      <c r="B13" s="150" t="s">
        <v>70</v>
      </c>
      <c r="C13" s="131">
        <v>2020</v>
      </c>
      <c r="D13" s="151">
        <v>80641.168620000026</v>
      </c>
      <c r="E13" s="151">
        <v>136747.90771999999</v>
      </c>
      <c r="F13" s="152">
        <v>217389.07634000003</v>
      </c>
      <c r="G13" s="151">
        <v>2293.5618799999997</v>
      </c>
      <c r="H13" s="151" t="s">
        <v>45</v>
      </c>
      <c r="I13" s="151" t="s">
        <v>45</v>
      </c>
      <c r="J13" s="151">
        <v>12045.34880976</v>
      </c>
      <c r="K13" s="151" t="s">
        <v>45</v>
      </c>
      <c r="L13" s="151">
        <v>203050.16565024003</v>
      </c>
      <c r="M13" s="152">
        <v>217389.07634000003</v>
      </c>
      <c r="N13" s="153">
        <v>6.2578283473457121</v>
      </c>
      <c r="O13" s="153">
        <v>17.144735198207432</v>
      </c>
      <c r="P13" s="153">
        <v>37.4908648478564</v>
      </c>
      <c r="Q13" s="154">
        <v>63.575434412617724</v>
      </c>
    </row>
    <row r="14" spans="2:17" s="155" customFormat="1" x14ac:dyDescent="0.25">
      <c r="B14" s="156" t="s">
        <v>71</v>
      </c>
      <c r="C14" s="131">
        <v>2021</v>
      </c>
      <c r="D14" s="151">
        <v>91389.073200000013</v>
      </c>
      <c r="E14" s="151">
        <v>139035.69319999998</v>
      </c>
      <c r="F14" s="152">
        <v>230424.76639999999</v>
      </c>
      <c r="G14" s="151">
        <v>3546.9670900000001</v>
      </c>
      <c r="H14" s="151" t="s">
        <v>45</v>
      </c>
      <c r="I14" s="151" t="s">
        <v>45</v>
      </c>
      <c r="J14" s="151">
        <v>12705.156761359998</v>
      </c>
      <c r="K14" s="151" t="s">
        <v>45</v>
      </c>
      <c r="L14" s="151">
        <v>214172.64254864</v>
      </c>
      <c r="M14" s="152">
        <v>230424.76639999999</v>
      </c>
      <c r="N14" s="153">
        <v>6.5744947973859142</v>
      </c>
      <c r="O14" s="153">
        <v>18.012314513386066</v>
      </c>
      <c r="P14" s="153">
        <v>40.28118814531004</v>
      </c>
      <c r="Q14" s="154">
        <v>61.282194036986922</v>
      </c>
    </row>
    <row r="15" spans="2:17" s="155" customFormat="1" x14ac:dyDescent="0.25">
      <c r="B15" s="156" t="s">
        <v>72</v>
      </c>
      <c r="C15" s="131">
        <v>2022</v>
      </c>
      <c r="D15" s="151">
        <v>120160.96393999999</v>
      </c>
      <c r="E15" s="151">
        <v>146331.88003999999</v>
      </c>
      <c r="F15" s="152">
        <v>266492.84398000001</v>
      </c>
      <c r="G15" s="151">
        <v>2778.2235149999997</v>
      </c>
      <c r="H15" s="151" t="s">
        <v>45</v>
      </c>
      <c r="I15" s="151" t="s">
        <v>45</v>
      </c>
      <c r="J15" s="151">
        <v>14768.018746039997</v>
      </c>
      <c r="K15" s="151" t="s">
        <v>45</v>
      </c>
      <c r="L15" s="151">
        <v>248946.60171895998</v>
      </c>
      <c r="M15" s="152">
        <v>266492.84398000001</v>
      </c>
      <c r="N15" s="153">
        <v>7.6134882980650254</v>
      </c>
      <c r="O15" s="153">
        <v>20.858872049493222</v>
      </c>
      <c r="P15" s="153">
        <v>45.5647713911818</v>
      </c>
      <c r="Q15" s="154">
        <v>55.488724812442115</v>
      </c>
    </row>
    <row r="16" spans="2:17" s="149" customFormat="1" ht="9" customHeight="1" x14ac:dyDescent="0.25">
      <c r="B16" s="150"/>
      <c r="C16" s="157"/>
      <c r="D16" s="151"/>
      <c r="E16" s="151"/>
      <c r="F16" s="152"/>
      <c r="G16" s="151"/>
      <c r="H16" s="151"/>
      <c r="I16" s="158"/>
      <c r="J16" s="158"/>
      <c r="K16" s="151"/>
      <c r="L16" s="151"/>
      <c r="M16" s="152"/>
      <c r="N16" s="153"/>
      <c r="O16" s="153"/>
      <c r="P16" s="153"/>
      <c r="Q16" s="154"/>
    </row>
    <row r="17" spans="2:17" x14ac:dyDescent="0.25">
      <c r="B17" s="159" t="s">
        <v>73</v>
      </c>
      <c r="C17" s="131">
        <v>2020</v>
      </c>
      <c r="D17" s="151">
        <v>192129.46951999998</v>
      </c>
      <c r="E17" s="151">
        <v>1590.0251900000001</v>
      </c>
      <c r="F17" s="152">
        <v>193719.49470999997</v>
      </c>
      <c r="G17" s="151">
        <v>38390.982919999995</v>
      </c>
      <c r="H17" s="151" t="s">
        <v>45</v>
      </c>
      <c r="I17" s="633">
        <v>10872.995825299999</v>
      </c>
      <c r="J17" s="634"/>
      <c r="K17" s="151">
        <v>9029.8750761060492</v>
      </c>
      <c r="L17" s="151">
        <v>135425.64088859392</v>
      </c>
      <c r="M17" s="152">
        <v>193719.49470999997</v>
      </c>
      <c r="N17" s="153">
        <v>4.1736996953250296</v>
      </c>
      <c r="O17" s="153">
        <v>11.434793685821999</v>
      </c>
      <c r="P17" s="153">
        <v>123.69233909853843</v>
      </c>
      <c r="Q17" s="154">
        <v>1.0236531411243237</v>
      </c>
    </row>
    <row r="18" spans="2:17" x14ac:dyDescent="0.25">
      <c r="B18" s="160"/>
      <c r="C18" s="131">
        <v>2021</v>
      </c>
      <c r="D18" s="151">
        <v>186662.63371000005</v>
      </c>
      <c r="E18" s="151">
        <v>6845.20298</v>
      </c>
      <c r="F18" s="152">
        <v>193507.83669000005</v>
      </c>
      <c r="G18" s="151">
        <v>36457.542450000001</v>
      </c>
      <c r="H18" s="151" t="s">
        <v>45</v>
      </c>
      <c r="I18" s="633">
        <v>10993.520596800005</v>
      </c>
      <c r="J18" s="634"/>
      <c r="K18" s="151">
        <v>9129.9692587680984</v>
      </c>
      <c r="L18" s="151">
        <v>136926.80438443195</v>
      </c>
      <c r="M18" s="152">
        <v>193507.83669000005</v>
      </c>
      <c r="N18" s="153">
        <v>4.2032658902440341</v>
      </c>
      <c r="O18" s="153">
        <v>11.515796959572697</v>
      </c>
      <c r="P18" s="153">
        <v>118.85532250245086</v>
      </c>
      <c r="Q18" s="154">
        <v>4.3586056384837741</v>
      </c>
    </row>
    <row r="19" spans="2:17" x14ac:dyDescent="0.25">
      <c r="B19" s="159"/>
      <c r="C19" s="131">
        <v>2022</v>
      </c>
      <c r="D19" s="151">
        <v>194305.21699999998</v>
      </c>
      <c r="E19" s="151">
        <v>5742.0930399999988</v>
      </c>
      <c r="F19" s="152">
        <v>200047.31003999995</v>
      </c>
      <c r="G19" s="151">
        <v>35425.580495000002</v>
      </c>
      <c r="H19" s="151" t="s">
        <v>45</v>
      </c>
      <c r="I19" s="633">
        <v>11523.521068149998</v>
      </c>
      <c r="J19" s="634"/>
      <c r="K19" s="151">
        <v>9570.1274381202675</v>
      </c>
      <c r="L19" s="151">
        <v>143528.0810387297</v>
      </c>
      <c r="M19" s="152">
        <v>200047.31003999995</v>
      </c>
      <c r="N19" s="153">
        <v>4.3894929992485707</v>
      </c>
      <c r="O19" s="153">
        <v>12.026008217119371</v>
      </c>
      <c r="P19" s="153">
        <v>118.0313300905309</v>
      </c>
      <c r="Q19" s="154">
        <v>3.4880529173582615</v>
      </c>
    </row>
    <row r="20" spans="2:17" ht="9" customHeight="1" x14ac:dyDescent="0.25">
      <c r="B20" s="159"/>
      <c r="C20" s="157"/>
      <c r="D20" s="151"/>
      <c r="E20" s="151"/>
      <c r="F20" s="152"/>
      <c r="G20" s="151"/>
      <c r="H20" s="151"/>
      <c r="I20" s="158"/>
      <c r="J20" s="158"/>
      <c r="K20" s="151"/>
      <c r="L20" s="151"/>
      <c r="M20" s="152"/>
      <c r="N20" s="153"/>
      <c r="O20" s="153"/>
      <c r="P20" s="153"/>
      <c r="Q20" s="154"/>
    </row>
    <row r="21" spans="2:17" x14ac:dyDescent="0.25">
      <c r="B21" s="159" t="s">
        <v>74</v>
      </c>
      <c r="C21" s="131">
        <v>2020</v>
      </c>
      <c r="D21" s="151">
        <v>28264.359160000004</v>
      </c>
      <c r="E21" s="151">
        <v>66294.861820000006</v>
      </c>
      <c r="F21" s="152">
        <v>94559.220980000013</v>
      </c>
      <c r="G21" s="151">
        <v>3052.5090700000005</v>
      </c>
      <c r="H21" s="151">
        <v>197.85051412000001</v>
      </c>
      <c r="I21" s="151" t="s">
        <v>45</v>
      </c>
      <c r="J21" s="151">
        <v>4575.3355955000006</v>
      </c>
      <c r="K21" s="151">
        <v>20833.609720077329</v>
      </c>
      <c r="L21" s="151">
        <v>65899.916080302675</v>
      </c>
      <c r="M21" s="152">
        <v>94559.220980000013</v>
      </c>
      <c r="N21" s="153">
        <v>2.0309777222510434</v>
      </c>
      <c r="O21" s="153">
        <v>5.5643225267151877</v>
      </c>
      <c r="P21" s="153">
        <v>30.887744264922301</v>
      </c>
      <c r="Q21" s="154">
        <v>72.448086524192107</v>
      </c>
    </row>
    <row r="22" spans="2:17" x14ac:dyDescent="0.25">
      <c r="B22" s="161" t="s">
        <v>75</v>
      </c>
      <c r="C22" s="131">
        <v>2021</v>
      </c>
      <c r="D22" s="151">
        <v>28740.380349999999</v>
      </c>
      <c r="E22" s="151">
        <v>73725.899399999995</v>
      </c>
      <c r="F22" s="152">
        <v>102466.27974999999</v>
      </c>
      <c r="G22" s="151">
        <v>4243.4859699999997</v>
      </c>
      <c r="H22" s="151">
        <v>201.18266244999998</v>
      </c>
      <c r="I22" s="151" t="s">
        <v>45</v>
      </c>
      <c r="J22" s="151">
        <v>4911.1396889999996</v>
      </c>
      <c r="K22" s="151">
        <v>22362.68038174948</v>
      </c>
      <c r="L22" s="151">
        <v>70747.791046800514</v>
      </c>
      <c r="M22" s="152">
        <v>102466.27974999999</v>
      </c>
      <c r="N22" s="153">
        <v>2.1717572264538947</v>
      </c>
      <c r="O22" s="153">
        <v>5.9500197985038215</v>
      </c>
      <c r="P22" s="153">
        <v>29.260397962587863</v>
      </c>
      <c r="Q22" s="154">
        <v>75.059868043594562</v>
      </c>
    </row>
    <row r="23" spans="2:17" x14ac:dyDescent="0.25">
      <c r="B23" s="159"/>
      <c r="C23" s="131">
        <v>2022</v>
      </c>
      <c r="D23" s="151">
        <v>31255.574529999998</v>
      </c>
      <c r="E23" s="151">
        <v>77857.638500000015</v>
      </c>
      <c r="F23" s="152">
        <v>109113.21303000001</v>
      </c>
      <c r="G23" s="151">
        <v>3890.1782500000004</v>
      </c>
      <c r="H23" s="151">
        <v>218.78902170999999</v>
      </c>
      <c r="I23" s="151" t="s">
        <v>45</v>
      </c>
      <c r="J23" s="151">
        <v>5261.1517390000008</v>
      </c>
      <c r="K23" s="151">
        <v>23956.44641154545</v>
      </c>
      <c r="L23" s="151">
        <v>75786.647607744555</v>
      </c>
      <c r="M23" s="152">
        <v>109113.21303000001</v>
      </c>
      <c r="N23" s="153">
        <v>2.3177691550195441</v>
      </c>
      <c r="O23" s="153">
        <v>6.3500524795056004</v>
      </c>
      <c r="P23" s="153">
        <v>29.704118110021298</v>
      </c>
      <c r="Q23" s="154">
        <v>73.992960441394345</v>
      </c>
    </row>
    <row r="24" spans="2:17" ht="9" customHeight="1" x14ac:dyDescent="0.25">
      <c r="B24" s="159"/>
      <c r="C24" s="157"/>
      <c r="D24" s="151"/>
      <c r="E24" s="151"/>
      <c r="F24" s="152"/>
      <c r="G24" s="151"/>
      <c r="H24" s="151"/>
      <c r="I24" s="151"/>
      <c r="J24" s="151"/>
      <c r="K24" s="151"/>
      <c r="L24" s="151"/>
      <c r="M24" s="152"/>
      <c r="N24" s="153"/>
      <c r="O24" s="153"/>
      <c r="P24" s="153"/>
      <c r="Q24" s="154"/>
    </row>
    <row r="25" spans="2:17" x14ac:dyDescent="0.25">
      <c r="B25" s="159" t="s">
        <v>76</v>
      </c>
      <c r="C25" s="131">
        <v>2020</v>
      </c>
      <c r="D25" s="151">
        <v>101481.96629</v>
      </c>
      <c r="E25" s="151">
        <v>8752.81214</v>
      </c>
      <c r="F25" s="152">
        <v>110234.77842999999</v>
      </c>
      <c r="G25" s="151">
        <v>19709.681980000001</v>
      </c>
      <c r="H25" s="151" t="s">
        <v>45</v>
      </c>
      <c r="I25" s="151" t="s">
        <v>45</v>
      </c>
      <c r="J25" s="151">
        <v>2245.0223919599994</v>
      </c>
      <c r="K25" s="151">
        <v>45.262548224999989</v>
      </c>
      <c r="L25" s="151">
        <v>88234.811509814986</v>
      </c>
      <c r="M25" s="152">
        <v>110234.77842999999</v>
      </c>
      <c r="N25" s="153">
        <v>2.719319646554414</v>
      </c>
      <c r="O25" s="153">
        <v>7.4501908124778469</v>
      </c>
      <c r="P25" s="153">
        <v>112.10368203921423</v>
      </c>
      <c r="Q25" s="154">
        <v>9.6689343433447412</v>
      </c>
    </row>
    <row r="26" spans="2:17" x14ac:dyDescent="0.25">
      <c r="B26" s="161" t="s">
        <v>77</v>
      </c>
      <c r="C26" s="131">
        <v>2021</v>
      </c>
      <c r="D26" s="151">
        <v>96353.06117999999</v>
      </c>
      <c r="E26" s="151">
        <v>12523.200319999998</v>
      </c>
      <c r="F26" s="152">
        <v>108876.26149999999</v>
      </c>
      <c r="G26" s="151">
        <v>22644.65151</v>
      </c>
      <c r="H26" s="151" t="s">
        <v>45</v>
      </c>
      <c r="I26" s="151" t="s">
        <v>45</v>
      </c>
      <c r="J26" s="151">
        <v>2138.5439277519999</v>
      </c>
      <c r="K26" s="151">
        <v>43.115804994999998</v>
      </c>
      <c r="L26" s="151">
        <v>84049.950257252989</v>
      </c>
      <c r="M26" s="152">
        <v>108876.26149999999</v>
      </c>
      <c r="N26" s="153">
        <v>2.580095917532319</v>
      </c>
      <c r="O26" s="153">
        <v>7.0687559384447098</v>
      </c>
      <c r="P26" s="153">
        <v>111.73751851690319</v>
      </c>
      <c r="Q26" s="154">
        <v>14.522749049278186</v>
      </c>
    </row>
    <row r="27" spans="2:17" x14ac:dyDescent="0.25">
      <c r="B27" s="159"/>
      <c r="C27" s="131">
        <v>2022</v>
      </c>
      <c r="D27" s="151">
        <v>102368.65975000001</v>
      </c>
      <c r="E27" s="151">
        <v>12085.90984</v>
      </c>
      <c r="F27" s="152">
        <v>114454.56959</v>
      </c>
      <c r="G27" s="151">
        <v>21893.696474999997</v>
      </c>
      <c r="H27" s="151"/>
      <c r="I27" s="151"/>
      <c r="J27" s="151">
        <v>2295.5096532519997</v>
      </c>
      <c r="K27" s="151">
        <v>46.280436557499996</v>
      </c>
      <c r="L27" s="151">
        <v>90219.083025190499</v>
      </c>
      <c r="M27" s="152">
        <v>114454.56959</v>
      </c>
      <c r="N27" s="153">
        <v>2.7591536824827898</v>
      </c>
      <c r="O27" s="153">
        <v>7.5593251574870957</v>
      </c>
      <c r="P27" s="153">
        <v>110.59603945482944</v>
      </c>
      <c r="Q27" s="154">
        <v>13.057255655944555</v>
      </c>
    </row>
    <row r="28" spans="2:17" ht="9" customHeight="1" x14ac:dyDescent="0.25">
      <c r="B28" s="159"/>
      <c r="C28" s="157"/>
      <c r="D28" s="151"/>
      <c r="E28" s="151"/>
      <c r="F28" s="152"/>
      <c r="G28" s="151"/>
      <c r="H28" s="151"/>
      <c r="I28" s="151"/>
      <c r="J28" s="151"/>
      <c r="K28" s="151"/>
      <c r="L28" s="151"/>
      <c r="M28" s="152"/>
      <c r="N28" s="153"/>
      <c r="O28" s="153"/>
      <c r="P28" s="153"/>
      <c r="Q28" s="154"/>
    </row>
    <row r="29" spans="2:17" x14ac:dyDescent="0.25">
      <c r="B29" s="159" t="s">
        <v>78</v>
      </c>
      <c r="C29" s="131">
        <v>2020</v>
      </c>
      <c r="D29" s="151">
        <v>143286.26461999997</v>
      </c>
      <c r="E29" s="151">
        <v>10209.294029999999</v>
      </c>
      <c r="F29" s="152">
        <v>153495.55864999999</v>
      </c>
      <c r="G29" s="151">
        <v>6613.1253499999993</v>
      </c>
      <c r="H29" s="151" t="s">
        <v>45</v>
      </c>
      <c r="I29" s="151" t="s">
        <v>45</v>
      </c>
      <c r="J29" s="151">
        <v>3672.0608324999994</v>
      </c>
      <c r="K29" s="151" t="s">
        <v>45</v>
      </c>
      <c r="L29" s="151">
        <v>143210.37246749998</v>
      </c>
      <c r="M29" s="152">
        <v>153495.55864999999</v>
      </c>
      <c r="N29" s="153">
        <v>4.4136183075307915</v>
      </c>
      <c r="O29" s="153">
        <v>12.092104952139156</v>
      </c>
      <c r="P29" s="153">
        <v>97.551668637831597</v>
      </c>
      <c r="Q29" s="154">
        <v>6.950656930599747</v>
      </c>
    </row>
    <row r="30" spans="2:17" x14ac:dyDescent="0.25">
      <c r="B30" s="161" t="s">
        <v>79</v>
      </c>
      <c r="C30" s="131">
        <v>2021</v>
      </c>
      <c r="D30" s="151">
        <v>153270.81728999998</v>
      </c>
      <c r="E30" s="151">
        <v>11051.559650000001</v>
      </c>
      <c r="F30" s="152">
        <v>164322.37693999999</v>
      </c>
      <c r="G30" s="151">
        <v>6345.2053199999991</v>
      </c>
      <c r="H30" s="151" t="s">
        <v>45</v>
      </c>
      <c r="I30" s="151" t="s">
        <v>45</v>
      </c>
      <c r="J30" s="151">
        <v>3949.4292904999998</v>
      </c>
      <c r="K30" s="151" t="s">
        <v>45</v>
      </c>
      <c r="L30" s="151">
        <v>154027.74232949998</v>
      </c>
      <c r="M30" s="152">
        <v>164322.37693999999</v>
      </c>
      <c r="N30" s="153">
        <v>4.7282163517612448</v>
      </c>
      <c r="O30" s="153">
        <v>12.954017402085601</v>
      </c>
      <c r="P30" s="153">
        <v>97.02086429213918</v>
      </c>
      <c r="Q30" s="154">
        <v>6.9956687644614535</v>
      </c>
    </row>
    <row r="31" spans="2:17" x14ac:dyDescent="0.25">
      <c r="B31" s="159"/>
      <c r="C31" s="131">
        <v>2022</v>
      </c>
      <c r="D31" s="151">
        <v>143992.41390999997</v>
      </c>
      <c r="E31" s="151">
        <v>12019.086979999998</v>
      </c>
      <c r="F31" s="152">
        <v>156011.50089</v>
      </c>
      <c r="G31" s="151">
        <v>5847.1088000000009</v>
      </c>
      <c r="H31" s="151" t="s">
        <v>45</v>
      </c>
      <c r="I31" s="151" t="s">
        <v>45</v>
      </c>
      <c r="J31" s="151">
        <v>3754.1098022499996</v>
      </c>
      <c r="K31" s="151" t="s">
        <v>45</v>
      </c>
      <c r="L31" s="151">
        <v>146410.28228774999</v>
      </c>
      <c r="M31" s="152">
        <v>156011.50089</v>
      </c>
      <c r="N31" s="153">
        <v>4.4776388318510856</v>
      </c>
      <c r="O31" s="153">
        <v>12.267503648907082</v>
      </c>
      <c r="P31" s="153">
        <v>95.889852385044207</v>
      </c>
      <c r="Q31" s="154">
        <v>8.0039527432018929</v>
      </c>
    </row>
    <row r="32" spans="2:17" ht="9" customHeight="1" x14ac:dyDescent="0.25">
      <c r="B32" s="159"/>
      <c r="C32" s="157"/>
      <c r="D32" s="151"/>
      <c r="E32" s="151"/>
      <c r="F32" s="152"/>
      <c r="G32" s="151"/>
      <c r="H32" s="151"/>
      <c r="I32" s="151"/>
      <c r="J32" s="151"/>
      <c r="K32" s="151"/>
      <c r="L32" s="151"/>
      <c r="M32" s="152"/>
      <c r="N32" s="153"/>
      <c r="O32" s="153"/>
      <c r="P32" s="153"/>
      <c r="Q32" s="154"/>
    </row>
    <row r="33" spans="2:17" x14ac:dyDescent="0.25">
      <c r="B33" s="159" t="s">
        <v>80</v>
      </c>
      <c r="C33" s="131">
        <v>2020</v>
      </c>
      <c r="D33" s="151">
        <v>39785.670969999999</v>
      </c>
      <c r="E33" s="151">
        <v>2524.8697400000001</v>
      </c>
      <c r="F33" s="152">
        <v>42310.540710000001</v>
      </c>
      <c r="G33" s="151">
        <v>6875.2328399999997</v>
      </c>
      <c r="H33" s="151" t="s">
        <v>45</v>
      </c>
      <c r="I33" s="151" t="s">
        <v>45</v>
      </c>
      <c r="J33" s="151">
        <v>885.88269675000015</v>
      </c>
      <c r="K33" s="151" t="s">
        <v>45</v>
      </c>
      <c r="L33" s="151">
        <v>34549.425173250005</v>
      </c>
      <c r="M33" s="152">
        <v>42310.540710000001</v>
      </c>
      <c r="N33" s="153">
        <v>1.0647830379320247</v>
      </c>
      <c r="O33" s="153">
        <v>2.9172138025534919</v>
      </c>
      <c r="P33" s="153">
        <v>112.27691633429569</v>
      </c>
      <c r="Q33" s="154">
        <v>7.1252936457131444</v>
      </c>
    </row>
    <row r="34" spans="2:17" x14ac:dyDescent="0.25">
      <c r="B34" s="161" t="s">
        <v>81</v>
      </c>
      <c r="C34" s="131">
        <v>2021</v>
      </c>
      <c r="D34" s="151">
        <v>42731.604399999989</v>
      </c>
      <c r="E34" s="151">
        <v>3945.8349800000001</v>
      </c>
      <c r="F34" s="152">
        <v>46677.439379999996</v>
      </c>
      <c r="G34" s="151">
        <v>7690.4675000000007</v>
      </c>
      <c r="H34" s="151" t="s">
        <v>45</v>
      </c>
      <c r="I34" s="151" t="s">
        <v>45</v>
      </c>
      <c r="J34" s="151">
        <v>974.6742969999998</v>
      </c>
      <c r="K34" s="151" t="s">
        <v>45</v>
      </c>
      <c r="L34" s="151">
        <v>38012.297582999992</v>
      </c>
      <c r="M34" s="152">
        <v>46677.439379999996</v>
      </c>
      <c r="N34" s="153">
        <v>1.1668700993842482</v>
      </c>
      <c r="O34" s="153">
        <v>3.1969043818746528</v>
      </c>
      <c r="P34" s="153">
        <v>109.60483038161004</v>
      </c>
      <c r="Q34" s="154">
        <v>10.120906522684267</v>
      </c>
    </row>
    <row r="35" spans="2:17" x14ac:dyDescent="0.25">
      <c r="B35" s="159"/>
      <c r="C35" s="131">
        <v>2022</v>
      </c>
      <c r="D35" s="151">
        <v>46128.802319999995</v>
      </c>
      <c r="E35" s="151">
        <v>4288.6928599999992</v>
      </c>
      <c r="F35" s="152">
        <v>50417.495179999998</v>
      </c>
      <c r="G35" s="151">
        <v>7134.8733500000008</v>
      </c>
      <c r="H35" s="151" t="s">
        <v>45</v>
      </c>
      <c r="I35" s="151" t="s">
        <v>45</v>
      </c>
      <c r="J35" s="151">
        <v>1082.06554575</v>
      </c>
      <c r="K35" s="151" t="s">
        <v>45</v>
      </c>
      <c r="L35" s="151">
        <v>42200.556284249993</v>
      </c>
      <c r="M35" s="152">
        <v>50417.495179999998</v>
      </c>
      <c r="N35" s="153">
        <v>1.2906118791076544</v>
      </c>
      <c r="O35" s="153">
        <v>3.5359229564593271</v>
      </c>
      <c r="P35" s="153">
        <v>106.57580425968388</v>
      </c>
      <c r="Q35" s="154">
        <v>9.908579191077159</v>
      </c>
    </row>
    <row r="36" spans="2:17" ht="9" customHeight="1" x14ac:dyDescent="0.25">
      <c r="B36" s="159"/>
      <c r="C36" s="157"/>
      <c r="D36" s="158"/>
      <c r="E36" s="158"/>
      <c r="F36" s="162"/>
      <c r="G36" s="158"/>
      <c r="H36" s="158"/>
      <c r="I36" s="158"/>
      <c r="J36" s="158"/>
      <c r="K36" s="158"/>
      <c r="L36" s="158"/>
      <c r="M36" s="162"/>
      <c r="N36" s="158"/>
      <c r="O36" s="158"/>
      <c r="P36" s="158"/>
      <c r="Q36" s="158"/>
    </row>
    <row r="37" spans="2:17" x14ac:dyDescent="0.25">
      <c r="B37" s="159" t="s">
        <v>82</v>
      </c>
      <c r="C37" s="131">
        <v>2020</v>
      </c>
      <c r="D37" s="151">
        <v>52638.346090000014</v>
      </c>
      <c r="E37" s="151">
        <v>900.14910000000009</v>
      </c>
      <c r="F37" s="152">
        <v>53538.495190000023</v>
      </c>
      <c r="G37" s="151">
        <v>4417.1435599999995</v>
      </c>
      <c r="H37" s="151">
        <v>216.13394717200009</v>
      </c>
      <c r="I37" s="151" t="s">
        <v>45</v>
      </c>
      <c r="J37" s="151">
        <v>1341.0128994990007</v>
      </c>
      <c r="K37" s="151" t="s">
        <v>45</v>
      </c>
      <c r="L37" s="151">
        <v>47564.20478332902</v>
      </c>
      <c r="M37" s="152">
        <v>53538.495190000023</v>
      </c>
      <c r="N37" s="153">
        <v>1.4658871518715306</v>
      </c>
      <c r="O37" s="153">
        <v>4.0161291832096735</v>
      </c>
      <c r="P37" s="153">
        <v>107.15980799244143</v>
      </c>
      <c r="Q37" s="154">
        <v>1.8325006746154955</v>
      </c>
    </row>
    <row r="38" spans="2:17" x14ac:dyDescent="0.25">
      <c r="B38" s="159" t="s">
        <v>83</v>
      </c>
      <c r="C38" s="131">
        <v>2021</v>
      </c>
      <c r="D38" s="151">
        <v>60158.133459999997</v>
      </c>
      <c r="E38" s="151">
        <v>1129.498</v>
      </c>
      <c r="F38" s="152">
        <v>61287.631460000004</v>
      </c>
      <c r="G38" s="151">
        <v>6239.074880000001</v>
      </c>
      <c r="H38" s="151">
        <v>242.213648952</v>
      </c>
      <c r="I38" s="151" t="s">
        <v>45</v>
      </c>
      <c r="J38" s="151">
        <v>1502.825594634</v>
      </c>
      <c r="K38" s="151" t="s">
        <v>45</v>
      </c>
      <c r="L38" s="151">
        <v>53303.517336413999</v>
      </c>
      <c r="M38" s="152">
        <v>61287.631460000004</v>
      </c>
      <c r="N38" s="153">
        <v>1.6362673273316675</v>
      </c>
      <c r="O38" s="153">
        <v>4.4829241844703223</v>
      </c>
      <c r="P38" s="153">
        <v>109.28194524514817</v>
      </c>
      <c r="Q38" s="154">
        <v>2.0518212831948519</v>
      </c>
    </row>
    <row r="39" spans="2:17" x14ac:dyDescent="0.25">
      <c r="B39" s="161" t="s">
        <v>84</v>
      </c>
      <c r="C39" s="131">
        <v>2022</v>
      </c>
      <c r="D39" s="151">
        <v>60137.050839999996</v>
      </c>
      <c r="E39" s="151">
        <v>1472.37</v>
      </c>
      <c r="F39" s="152">
        <v>61609.420840000006</v>
      </c>
      <c r="G39" s="151">
        <v>5208.5578700000005</v>
      </c>
      <c r="H39" s="151">
        <v>248.16379706800004</v>
      </c>
      <c r="I39" s="151" t="s">
        <v>45</v>
      </c>
      <c r="J39" s="151">
        <v>1539.7435590810001</v>
      </c>
      <c r="K39" s="151" t="s">
        <v>45</v>
      </c>
      <c r="L39" s="151">
        <v>54612.955613851002</v>
      </c>
      <c r="M39" s="152">
        <v>61609.420840000006</v>
      </c>
      <c r="N39" s="153">
        <v>1.6702180130910054</v>
      </c>
      <c r="O39" s="153">
        <v>4.5759397618931654</v>
      </c>
      <c r="P39" s="153">
        <v>106.62434521965966</v>
      </c>
      <c r="Q39" s="154">
        <v>2.6105451627276755</v>
      </c>
    </row>
    <row r="40" spans="2:17" ht="9" customHeight="1" x14ac:dyDescent="0.25">
      <c r="B40" s="159"/>
      <c r="C40" s="157"/>
      <c r="D40" s="151"/>
      <c r="E40" s="151"/>
      <c r="F40" s="152"/>
      <c r="G40" s="151"/>
      <c r="H40" s="151"/>
      <c r="I40" s="151"/>
      <c r="J40" s="151"/>
      <c r="K40" s="151"/>
      <c r="L40" s="151"/>
      <c r="M40" s="152"/>
      <c r="N40" s="153"/>
      <c r="O40" s="153"/>
      <c r="P40" s="153"/>
      <c r="Q40" s="154"/>
    </row>
    <row r="41" spans="2:17" x14ac:dyDescent="0.25">
      <c r="B41" s="159" t="s">
        <v>85</v>
      </c>
      <c r="C41" s="131">
        <v>2020</v>
      </c>
      <c r="D41" s="151">
        <v>57860.633720000005</v>
      </c>
      <c r="E41" s="151">
        <v>410.99869999999993</v>
      </c>
      <c r="F41" s="152">
        <v>58271.632420000002</v>
      </c>
      <c r="G41" s="151">
        <v>1647.6941099999999</v>
      </c>
      <c r="H41" s="151">
        <v>16.987181493000001</v>
      </c>
      <c r="I41" s="633">
        <v>4529.9150648000004</v>
      </c>
      <c r="J41" s="634"/>
      <c r="K41" s="151" t="s">
        <v>45</v>
      </c>
      <c r="L41" s="151">
        <v>52077.036063707004</v>
      </c>
      <c r="M41" s="152">
        <v>58271.632420000002</v>
      </c>
      <c r="N41" s="153">
        <v>1.6049686612251497</v>
      </c>
      <c r="O41" s="153">
        <v>4.3971744143154785</v>
      </c>
      <c r="P41" s="153">
        <v>102.18405050392194</v>
      </c>
      <c r="Q41" s="154">
        <v>0.7258391278789168</v>
      </c>
    </row>
    <row r="42" spans="2:17" x14ac:dyDescent="0.25">
      <c r="B42" s="161" t="s">
        <v>86</v>
      </c>
      <c r="C42" s="131">
        <v>2021</v>
      </c>
      <c r="D42" s="151">
        <v>63062.424360000005</v>
      </c>
      <c r="E42" s="151">
        <v>630.65750000000003</v>
      </c>
      <c r="F42" s="152">
        <v>63693.081860000006</v>
      </c>
      <c r="G42" s="151">
        <v>3255.4712799999998</v>
      </c>
      <c r="H42" s="151">
        <v>18.131283174</v>
      </c>
      <c r="I42" s="633">
        <v>4835.0088464000009</v>
      </c>
      <c r="J42" s="634"/>
      <c r="K42" s="151" t="s">
        <v>45</v>
      </c>
      <c r="L42" s="151">
        <v>55584.470450426008</v>
      </c>
      <c r="M42" s="152">
        <v>63693.081860000006</v>
      </c>
      <c r="N42" s="153">
        <v>1.7062861411386057</v>
      </c>
      <c r="O42" s="153">
        <v>4.6747565510646734</v>
      </c>
      <c r="P42" s="153">
        <v>104.34301382005428</v>
      </c>
      <c r="Q42" s="154">
        <v>1.0434851642012084</v>
      </c>
    </row>
    <row r="43" spans="2:17" x14ac:dyDescent="0.25">
      <c r="B43" s="159"/>
      <c r="C43" s="131">
        <v>2022</v>
      </c>
      <c r="D43" s="151">
        <v>63074.324050000003</v>
      </c>
      <c r="E43" s="151">
        <v>846.00916000000007</v>
      </c>
      <c r="F43" s="152">
        <v>63920.333210000004</v>
      </c>
      <c r="G43" s="151">
        <v>2942.3269100000002</v>
      </c>
      <c r="H43" s="151">
        <v>18.293401889999998</v>
      </c>
      <c r="I43" s="633">
        <v>4878.2405040000003</v>
      </c>
      <c r="J43" s="634"/>
      <c r="K43" s="151" t="s">
        <v>45</v>
      </c>
      <c r="L43" s="151">
        <v>56081.472394110002</v>
      </c>
      <c r="M43" s="152">
        <v>63920.333210000004</v>
      </c>
      <c r="N43" s="153">
        <v>1.7151293926592066</v>
      </c>
      <c r="O43" s="153">
        <v>4.698984637422484</v>
      </c>
      <c r="P43" s="153">
        <v>103.43782599202494</v>
      </c>
      <c r="Q43" s="154">
        <v>1.3874004929544574</v>
      </c>
    </row>
    <row r="44" spans="2:17" ht="9" customHeight="1" x14ac:dyDescent="0.25">
      <c r="B44" s="159"/>
      <c r="C44" s="157"/>
      <c r="D44" s="151"/>
      <c r="E44" s="151"/>
      <c r="F44" s="152"/>
      <c r="G44" s="151"/>
      <c r="H44" s="151"/>
      <c r="I44" s="151"/>
      <c r="J44" s="151"/>
      <c r="K44" s="151"/>
      <c r="L44" s="151"/>
      <c r="M44" s="152"/>
      <c r="N44" s="153"/>
      <c r="O44" s="153"/>
      <c r="P44" s="153"/>
      <c r="Q44" s="154"/>
    </row>
    <row r="45" spans="2:17" x14ac:dyDescent="0.25">
      <c r="B45" s="150" t="s">
        <v>87</v>
      </c>
      <c r="C45" s="131">
        <v>2020</v>
      </c>
      <c r="D45" s="151">
        <v>74250.840790000002</v>
      </c>
      <c r="E45" s="151">
        <v>891.34796999999992</v>
      </c>
      <c r="F45" s="152">
        <v>75142.18875999999</v>
      </c>
      <c r="G45" s="151">
        <v>8826.7891799999998</v>
      </c>
      <c r="H45" s="151" t="s">
        <v>45</v>
      </c>
      <c r="I45" s="151" t="s">
        <v>45</v>
      </c>
      <c r="J45" s="151">
        <v>1810.4104085339998</v>
      </c>
      <c r="K45" s="151" t="s">
        <v>45</v>
      </c>
      <c r="L45" s="151">
        <v>64504.989171465997</v>
      </c>
      <c r="M45" s="152">
        <v>75142.18875999999</v>
      </c>
      <c r="N45" s="153">
        <v>1.9879872960938454</v>
      </c>
      <c r="O45" s="153">
        <v>5.4465405372434121</v>
      </c>
      <c r="P45" s="153">
        <v>111.96621186068107</v>
      </c>
      <c r="Q45" s="154">
        <v>1.3441040476951611</v>
      </c>
    </row>
    <row r="46" spans="2:17" x14ac:dyDescent="0.25">
      <c r="B46" s="156" t="s">
        <v>88</v>
      </c>
      <c r="C46" s="131">
        <v>2021</v>
      </c>
      <c r="D46" s="151">
        <v>80404.368610000005</v>
      </c>
      <c r="E46" s="151">
        <v>1273.9643899999996</v>
      </c>
      <c r="F46" s="152">
        <v>81678.332999999984</v>
      </c>
      <c r="G46" s="151">
        <v>9904.7131799999988</v>
      </c>
      <c r="H46" s="151" t="s">
        <v>45</v>
      </c>
      <c r="I46" s="151" t="s">
        <v>45</v>
      </c>
      <c r="J46" s="151">
        <v>1959.4198210859997</v>
      </c>
      <c r="K46" s="151" t="s">
        <v>45</v>
      </c>
      <c r="L46" s="151">
        <v>69814.199998913988</v>
      </c>
      <c r="M46" s="152">
        <v>81678.332999999984</v>
      </c>
      <c r="N46" s="153">
        <v>2.1430986199475939</v>
      </c>
      <c r="O46" s="153">
        <v>5.8715030683495719</v>
      </c>
      <c r="P46" s="153">
        <v>112.02495960444094</v>
      </c>
      <c r="Q46" s="154">
        <v>1.7749758103255155</v>
      </c>
    </row>
    <row r="47" spans="2:17" x14ac:dyDescent="0.25">
      <c r="B47" s="163"/>
      <c r="C47" s="131">
        <v>2022</v>
      </c>
      <c r="D47" s="151">
        <v>79751.584630000012</v>
      </c>
      <c r="E47" s="151">
        <v>1205.40347</v>
      </c>
      <c r="F47" s="152">
        <v>80956.988100000031</v>
      </c>
      <c r="G47" s="151">
        <v>8189.1879079999999</v>
      </c>
      <c r="H47" s="151" t="s">
        <v>45</v>
      </c>
      <c r="I47" s="151" t="s">
        <v>45</v>
      </c>
      <c r="J47" s="151">
        <v>1986.5609452416006</v>
      </c>
      <c r="K47" s="151" t="s">
        <v>45</v>
      </c>
      <c r="L47" s="151">
        <v>70781.239246758429</v>
      </c>
      <c r="M47" s="152">
        <v>80956.988100000031</v>
      </c>
      <c r="N47" s="153">
        <v>2.1646896684137129</v>
      </c>
      <c r="O47" s="153">
        <v>5.9306566257909941</v>
      </c>
      <c r="P47" s="153">
        <v>109.59735545058813</v>
      </c>
      <c r="Q47" s="154">
        <v>1.6565066785302107</v>
      </c>
    </row>
    <row r="48" spans="2:17" ht="9" customHeight="1" x14ac:dyDescent="0.25">
      <c r="B48" s="164"/>
      <c r="C48" s="165"/>
      <c r="D48" s="166"/>
      <c r="E48" s="166"/>
      <c r="F48" s="167"/>
      <c r="G48" s="166"/>
      <c r="H48" s="166"/>
      <c r="I48" s="166"/>
      <c r="J48" s="166"/>
      <c r="K48" s="166"/>
      <c r="L48" s="166"/>
      <c r="M48" s="167"/>
      <c r="N48" s="166"/>
      <c r="O48" s="166"/>
      <c r="P48" s="166"/>
      <c r="Q48" s="166"/>
    </row>
    <row r="49" spans="2:17" ht="9" customHeight="1" x14ac:dyDescent="0.25">
      <c r="B49" s="168"/>
      <c r="C49" s="169"/>
      <c r="D49" s="170"/>
      <c r="E49" s="170"/>
      <c r="F49" s="171"/>
      <c r="G49" s="170"/>
      <c r="H49" s="170"/>
      <c r="I49" s="170"/>
      <c r="J49" s="170"/>
      <c r="K49" s="170"/>
      <c r="L49" s="170"/>
      <c r="M49" s="171"/>
      <c r="N49" s="170"/>
      <c r="O49" s="170"/>
      <c r="P49" s="170"/>
      <c r="Q49" s="170"/>
    </row>
    <row r="50" spans="2:17" ht="9" customHeight="1" x14ac:dyDescent="0.25">
      <c r="B50" s="168"/>
      <c r="C50" s="169"/>
      <c r="D50" s="170"/>
      <c r="E50" s="170"/>
      <c r="F50" s="171"/>
      <c r="G50" s="170"/>
      <c r="H50" s="170"/>
      <c r="I50" s="170"/>
      <c r="J50" s="170"/>
      <c r="K50" s="170"/>
      <c r="L50" s="170"/>
      <c r="M50" s="171"/>
      <c r="N50" s="170"/>
      <c r="O50" s="170"/>
      <c r="P50" s="170"/>
      <c r="Q50" s="170"/>
    </row>
    <row r="51" spans="2:17" x14ac:dyDescent="0.25">
      <c r="B51" s="126" t="s">
        <v>328</v>
      </c>
    </row>
    <row r="52" spans="2:17" x14ac:dyDescent="0.25">
      <c r="B52" s="129" t="s">
        <v>329</v>
      </c>
    </row>
    <row r="54" spans="2:17" ht="30" customHeight="1" x14ac:dyDescent="0.25">
      <c r="B54" s="644" t="s">
        <v>44</v>
      </c>
      <c r="C54" s="130"/>
      <c r="D54" s="647" t="s">
        <v>19</v>
      </c>
      <c r="E54" s="647"/>
      <c r="F54" s="647"/>
      <c r="G54" s="647" t="s">
        <v>20</v>
      </c>
      <c r="H54" s="647"/>
      <c r="I54" s="647"/>
      <c r="J54" s="647"/>
      <c r="K54" s="647"/>
      <c r="L54" s="647"/>
      <c r="M54" s="647"/>
      <c r="N54" s="647" t="s">
        <v>24</v>
      </c>
      <c r="O54" s="647"/>
      <c r="P54" s="648" t="s">
        <v>30</v>
      </c>
      <c r="Q54" s="648" t="s">
        <v>32</v>
      </c>
    </row>
    <row r="55" spans="2:17" ht="30" customHeight="1" x14ac:dyDescent="0.25">
      <c r="B55" s="645"/>
      <c r="C55" s="131"/>
      <c r="D55" s="650" t="s">
        <v>18</v>
      </c>
      <c r="E55" s="650"/>
      <c r="F55" s="650"/>
      <c r="G55" s="650" t="s">
        <v>21</v>
      </c>
      <c r="H55" s="650"/>
      <c r="I55" s="650"/>
      <c r="J55" s="650"/>
      <c r="K55" s="650"/>
      <c r="L55" s="650"/>
      <c r="M55" s="650"/>
      <c r="N55" s="650" t="s">
        <v>25</v>
      </c>
      <c r="O55" s="650"/>
      <c r="P55" s="649"/>
      <c r="Q55" s="649"/>
    </row>
    <row r="56" spans="2:17" ht="30" customHeight="1" x14ac:dyDescent="0.25">
      <c r="B56" s="645"/>
      <c r="C56" s="131" t="s">
        <v>42</v>
      </c>
      <c r="D56" s="132" t="s">
        <v>0</v>
      </c>
      <c r="E56" s="132" t="s">
        <v>2</v>
      </c>
      <c r="F56" s="133" t="s">
        <v>16</v>
      </c>
      <c r="G56" s="132" t="s">
        <v>4</v>
      </c>
      <c r="H56" s="132" t="s">
        <v>6</v>
      </c>
      <c r="I56" s="132" t="s">
        <v>8</v>
      </c>
      <c r="J56" s="132" t="s">
        <v>10</v>
      </c>
      <c r="K56" s="132" t="s">
        <v>12</v>
      </c>
      <c r="L56" s="132" t="s">
        <v>14</v>
      </c>
      <c r="M56" s="133" t="s">
        <v>22</v>
      </c>
      <c r="N56" s="132" t="s">
        <v>26</v>
      </c>
      <c r="O56" s="132" t="s">
        <v>28</v>
      </c>
      <c r="P56" s="643" t="s">
        <v>31</v>
      </c>
      <c r="Q56" s="643" t="s">
        <v>33</v>
      </c>
    </row>
    <row r="57" spans="2:17" ht="30" customHeight="1" x14ac:dyDescent="0.25">
      <c r="B57" s="645"/>
      <c r="C57" s="134" t="s">
        <v>43</v>
      </c>
      <c r="D57" s="135" t="s">
        <v>1</v>
      </c>
      <c r="E57" s="135" t="s">
        <v>3</v>
      </c>
      <c r="F57" s="136" t="s">
        <v>17</v>
      </c>
      <c r="G57" s="135" t="s">
        <v>5</v>
      </c>
      <c r="H57" s="135" t="s">
        <v>7</v>
      </c>
      <c r="I57" s="135" t="s">
        <v>9</v>
      </c>
      <c r="J57" s="135" t="s">
        <v>11</v>
      </c>
      <c r="K57" s="135" t="s">
        <v>13</v>
      </c>
      <c r="L57" s="135" t="s">
        <v>15</v>
      </c>
      <c r="M57" s="136" t="s">
        <v>23</v>
      </c>
      <c r="N57" s="135" t="s">
        <v>27</v>
      </c>
      <c r="O57" s="135" t="s">
        <v>29</v>
      </c>
      <c r="P57" s="643"/>
      <c r="Q57" s="643"/>
    </row>
    <row r="58" spans="2:17" ht="7.5" customHeight="1" x14ac:dyDescent="0.25">
      <c r="B58" s="645"/>
      <c r="C58" s="137"/>
      <c r="D58" s="138"/>
      <c r="E58" s="138"/>
      <c r="F58" s="139"/>
      <c r="G58" s="138"/>
      <c r="H58" s="138"/>
      <c r="I58" s="138"/>
      <c r="J58" s="138"/>
      <c r="K58" s="138"/>
      <c r="L58" s="138"/>
      <c r="M58" s="139"/>
      <c r="N58" s="138"/>
      <c r="O58" s="138"/>
      <c r="P58" s="139"/>
      <c r="Q58" s="139"/>
    </row>
    <row r="59" spans="2:17" s="143" customFormat="1" ht="13.5" x14ac:dyDescent="0.25">
      <c r="B59" s="645"/>
      <c r="C59" s="140"/>
      <c r="D59" s="141" t="s">
        <v>35</v>
      </c>
      <c r="E59" s="141" t="s">
        <v>35</v>
      </c>
      <c r="F59" s="142" t="s">
        <v>35</v>
      </c>
      <c r="G59" s="141" t="s">
        <v>35</v>
      </c>
      <c r="H59" s="141" t="s">
        <v>35</v>
      </c>
      <c r="I59" s="141" t="s">
        <v>35</v>
      </c>
      <c r="J59" s="141" t="s">
        <v>35</v>
      </c>
      <c r="K59" s="141" t="s">
        <v>35</v>
      </c>
      <c r="L59" s="141" t="s">
        <v>35</v>
      </c>
      <c r="M59" s="142" t="s">
        <v>35</v>
      </c>
      <c r="N59" s="140" t="s">
        <v>34</v>
      </c>
      <c r="O59" s="140" t="s">
        <v>291</v>
      </c>
      <c r="P59" s="140" t="s">
        <v>40</v>
      </c>
      <c r="Q59" s="140" t="s">
        <v>40</v>
      </c>
    </row>
    <row r="60" spans="2:17" s="143" customFormat="1" ht="13.5" x14ac:dyDescent="0.25">
      <c r="B60" s="646"/>
      <c r="C60" s="144"/>
      <c r="D60" s="145" t="s">
        <v>36</v>
      </c>
      <c r="E60" s="145" t="s">
        <v>36</v>
      </c>
      <c r="F60" s="146" t="s">
        <v>36</v>
      </c>
      <c r="G60" s="145" t="s">
        <v>36</v>
      </c>
      <c r="H60" s="145" t="s">
        <v>36</v>
      </c>
      <c r="I60" s="145" t="s">
        <v>36</v>
      </c>
      <c r="J60" s="145" t="s">
        <v>36</v>
      </c>
      <c r="K60" s="145" t="s">
        <v>36</v>
      </c>
      <c r="L60" s="145" t="s">
        <v>36</v>
      </c>
      <c r="M60" s="146" t="s">
        <v>36</v>
      </c>
      <c r="N60" s="145" t="s">
        <v>37</v>
      </c>
      <c r="O60" s="145" t="s">
        <v>39</v>
      </c>
      <c r="P60" s="145" t="s">
        <v>41</v>
      </c>
      <c r="Q60" s="145" t="s">
        <v>41</v>
      </c>
    </row>
    <row r="61" spans="2:17" ht="9" customHeight="1" x14ac:dyDescent="0.25">
      <c r="B61" s="150"/>
      <c r="C61" s="131"/>
      <c r="D61" s="151"/>
      <c r="E61" s="151"/>
      <c r="F61" s="152"/>
      <c r="G61" s="151"/>
      <c r="H61" s="151"/>
      <c r="I61" s="151"/>
      <c r="J61" s="151"/>
      <c r="K61" s="151"/>
      <c r="L61" s="151"/>
      <c r="M61" s="152"/>
      <c r="N61" s="153"/>
      <c r="O61" s="153"/>
      <c r="P61" s="153"/>
      <c r="Q61" s="154"/>
    </row>
    <row r="62" spans="2:17" x14ac:dyDescent="0.25">
      <c r="B62" s="172" t="s">
        <v>89</v>
      </c>
      <c r="C62" s="131">
        <v>2020</v>
      </c>
      <c r="D62" s="151">
        <v>54583.693803846152</v>
      </c>
      <c r="E62" s="151">
        <v>7425.8643400000001</v>
      </c>
      <c r="F62" s="152">
        <v>62009.558143846152</v>
      </c>
      <c r="G62" s="151">
        <v>14129.41382</v>
      </c>
      <c r="H62" s="151" t="s">
        <v>45</v>
      </c>
      <c r="I62" s="151" t="s">
        <v>45</v>
      </c>
      <c r="J62" s="151" t="s">
        <v>45</v>
      </c>
      <c r="K62" s="151" t="s">
        <v>45</v>
      </c>
      <c r="L62" s="151">
        <v>47880.144323846151</v>
      </c>
      <c r="M62" s="152">
        <v>62009.558143846152</v>
      </c>
      <c r="N62" s="153">
        <v>1.4756241319245342</v>
      </c>
      <c r="O62" s="153">
        <v>4.0428058408891347</v>
      </c>
      <c r="P62" s="153">
        <v>114.00068770607564</v>
      </c>
      <c r="Q62" s="154">
        <v>15.509277269036206</v>
      </c>
    </row>
    <row r="63" spans="2:17" x14ac:dyDescent="0.25">
      <c r="B63" s="161" t="s">
        <v>90</v>
      </c>
      <c r="C63" s="131">
        <v>2021</v>
      </c>
      <c r="D63" s="151">
        <v>75546.035522222228</v>
      </c>
      <c r="E63" s="151">
        <v>7644.3608899999999</v>
      </c>
      <c r="F63" s="152">
        <v>83190.396412222224</v>
      </c>
      <c r="G63" s="151">
        <v>12919.874829999999</v>
      </c>
      <c r="H63" s="151" t="s">
        <v>45</v>
      </c>
      <c r="I63" s="151" t="s">
        <v>45</v>
      </c>
      <c r="J63" s="151" t="s">
        <v>45</v>
      </c>
      <c r="K63" s="151" t="s">
        <v>45</v>
      </c>
      <c r="L63" s="151">
        <v>70270.521582222224</v>
      </c>
      <c r="M63" s="152">
        <v>83190.396412222224</v>
      </c>
      <c r="N63" s="153">
        <v>2.1571064028263693</v>
      </c>
      <c r="O63" s="153">
        <v>5.9098805556886838</v>
      </c>
      <c r="P63" s="153">
        <v>107.50743529607536</v>
      </c>
      <c r="Q63" s="154">
        <v>10.878474668863069</v>
      </c>
    </row>
    <row r="64" spans="2:17" x14ac:dyDescent="0.25">
      <c r="B64" s="159"/>
      <c r="C64" s="131">
        <v>2022</v>
      </c>
      <c r="D64" s="151">
        <v>102014.99236000002</v>
      </c>
      <c r="E64" s="151">
        <v>7018.32359</v>
      </c>
      <c r="F64" s="152">
        <v>109033.31595000002</v>
      </c>
      <c r="G64" s="151">
        <v>13947.447340000001</v>
      </c>
      <c r="H64" s="151" t="s">
        <v>45</v>
      </c>
      <c r="I64" s="151" t="s">
        <v>45</v>
      </c>
      <c r="J64" s="151" t="s">
        <v>45</v>
      </c>
      <c r="K64" s="151" t="s">
        <v>45</v>
      </c>
      <c r="L64" s="151">
        <v>95085.86861000002</v>
      </c>
      <c r="M64" s="152">
        <v>109033.31595000002</v>
      </c>
      <c r="N64" s="153">
        <v>2.9079936941290172</v>
      </c>
      <c r="O64" s="153">
        <v>7.9671060113123753</v>
      </c>
      <c r="P64" s="153">
        <v>107.28722769354948</v>
      </c>
      <c r="Q64" s="154">
        <v>7.3810374691806677</v>
      </c>
    </row>
    <row r="65" spans="2:17" ht="9" customHeight="1" x14ac:dyDescent="0.25">
      <c r="B65" s="159"/>
      <c r="C65" s="157"/>
      <c r="D65" s="151"/>
      <c r="E65" s="151"/>
      <c r="F65" s="152"/>
      <c r="G65" s="151"/>
      <c r="H65" s="151"/>
      <c r="I65" s="151"/>
      <c r="J65" s="151"/>
      <c r="K65" s="151"/>
      <c r="L65" s="151"/>
      <c r="M65" s="152"/>
      <c r="N65" s="153"/>
      <c r="O65" s="153"/>
      <c r="P65" s="153"/>
      <c r="Q65" s="154"/>
    </row>
    <row r="66" spans="2:17" x14ac:dyDescent="0.25">
      <c r="B66" s="150" t="s">
        <v>306</v>
      </c>
      <c r="C66" s="131">
        <v>2020</v>
      </c>
      <c r="D66" s="151">
        <v>1484.2601100000002</v>
      </c>
      <c r="E66" s="151">
        <v>84564.262420000014</v>
      </c>
      <c r="F66" s="152">
        <v>86048.522530000017</v>
      </c>
      <c r="G66" s="151">
        <v>1362.9765400000001</v>
      </c>
      <c r="H66" s="151" t="s">
        <v>45</v>
      </c>
      <c r="I66" s="151" t="s">
        <v>45</v>
      </c>
      <c r="J66" s="151">
        <v>6774.8436792000011</v>
      </c>
      <c r="K66" s="151" t="s">
        <v>45</v>
      </c>
      <c r="L66" s="151">
        <v>77910.702310800014</v>
      </c>
      <c r="M66" s="152">
        <v>86048.522530000017</v>
      </c>
      <c r="N66" s="153">
        <v>2.4011396391666082</v>
      </c>
      <c r="O66" s="153">
        <v>6.5784647648400219</v>
      </c>
      <c r="P66" s="153">
        <v>1.7526723039316146</v>
      </c>
      <c r="Q66" s="154">
        <v>99.856783623955948</v>
      </c>
    </row>
    <row r="67" spans="2:17" x14ac:dyDescent="0.25">
      <c r="B67" s="156" t="s">
        <v>305</v>
      </c>
      <c r="C67" s="131">
        <v>2021</v>
      </c>
      <c r="D67" s="151">
        <v>1367.8625299999999</v>
      </c>
      <c r="E67" s="151">
        <v>84291.732139999993</v>
      </c>
      <c r="F67" s="152">
        <v>85659.594669999977</v>
      </c>
      <c r="G67" s="151">
        <v>2586.3348700000001</v>
      </c>
      <c r="H67" s="151" t="s">
        <v>45</v>
      </c>
      <c r="I67" s="151" t="s">
        <v>45</v>
      </c>
      <c r="J67" s="151">
        <v>6645.8607839999986</v>
      </c>
      <c r="K67" s="151" t="s">
        <v>45</v>
      </c>
      <c r="L67" s="151">
        <v>76427.399015999981</v>
      </c>
      <c r="M67" s="152">
        <v>85659.594669999977</v>
      </c>
      <c r="N67" s="153">
        <v>2.3461051384950564</v>
      </c>
      <c r="O67" s="153">
        <v>6.4276853109453604</v>
      </c>
      <c r="P67" s="153">
        <v>1.6465737991901941</v>
      </c>
      <c r="Q67" s="154">
        <v>101.4667443446104</v>
      </c>
    </row>
    <row r="68" spans="2:17" x14ac:dyDescent="0.25">
      <c r="B68" s="150"/>
      <c r="C68" s="131">
        <v>2022</v>
      </c>
      <c r="D68" s="151">
        <v>556.43624</v>
      </c>
      <c r="E68" s="151">
        <v>86805.748550000018</v>
      </c>
      <c r="F68" s="152">
        <v>87362.184790000014</v>
      </c>
      <c r="G68" s="151">
        <v>2330.5669400000002</v>
      </c>
      <c r="H68" s="151" t="s">
        <v>45</v>
      </c>
      <c r="I68" s="151" t="s">
        <v>45</v>
      </c>
      <c r="J68" s="151">
        <v>6802.5294280000007</v>
      </c>
      <c r="K68" s="151" t="s">
        <v>45</v>
      </c>
      <c r="L68" s="151">
        <v>78229.088422000015</v>
      </c>
      <c r="M68" s="152">
        <v>87362.184790000014</v>
      </c>
      <c r="N68" s="153">
        <v>2.3924658748367649</v>
      </c>
      <c r="O68" s="153">
        <v>6.5547010269500401</v>
      </c>
      <c r="P68" s="153">
        <v>0.65438745500712581</v>
      </c>
      <c r="Q68" s="154">
        <v>102.08643648663684</v>
      </c>
    </row>
    <row r="69" spans="2:17" ht="9" customHeight="1" x14ac:dyDescent="0.25">
      <c r="B69" s="164"/>
      <c r="C69" s="173"/>
      <c r="D69" s="166"/>
      <c r="E69" s="166"/>
      <c r="F69" s="167"/>
      <c r="G69" s="166"/>
      <c r="H69" s="166"/>
      <c r="I69" s="166"/>
      <c r="J69" s="166"/>
      <c r="K69" s="166"/>
      <c r="L69" s="166"/>
      <c r="M69" s="167"/>
      <c r="N69" s="166"/>
      <c r="O69" s="166"/>
      <c r="P69" s="166"/>
      <c r="Q69" s="166"/>
    </row>
    <row r="70" spans="2:17" ht="9" customHeight="1" x14ac:dyDescent="0.25"/>
  </sheetData>
  <mergeCells count="28">
    <mergeCell ref="Q7:Q8"/>
    <mergeCell ref="I19:J19"/>
    <mergeCell ref="I17:J17"/>
    <mergeCell ref="I18:J18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  <mergeCell ref="Q56:Q57"/>
    <mergeCell ref="I41:J41"/>
    <mergeCell ref="I42:J42"/>
    <mergeCell ref="I43:J43"/>
    <mergeCell ref="B54:B60"/>
    <mergeCell ref="D54:F54"/>
    <mergeCell ref="G54:M54"/>
    <mergeCell ref="N54:O54"/>
    <mergeCell ref="P54:P55"/>
    <mergeCell ref="Q54:Q55"/>
    <mergeCell ref="D55:F55"/>
    <mergeCell ref="G55:M55"/>
    <mergeCell ref="N55:O55"/>
    <mergeCell ref="P56:P5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fitToHeight="0" orientation="landscape" r:id="rId1"/>
  <rowBreaks count="1" manualBreakCount="1">
    <brk id="49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B04E3-B792-4A45-9928-425F0EA7B053}">
  <sheetPr>
    <pageSetUpPr fitToPage="1"/>
  </sheetPr>
  <dimension ref="B1:Q85"/>
  <sheetViews>
    <sheetView showGridLines="0" zoomScale="85" zoomScaleNormal="85" zoomScaleSheetLayoutView="100" workbookViewId="0">
      <pane xSplit="4" ySplit="11" topLeftCell="E12" activePane="bottomRight" state="frozen"/>
      <selection activeCell="F26" sqref="F26"/>
      <selection pane="topRight" activeCell="F26" sqref="F26"/>
      <selection pane="bottomLeft" activeCell="F26" sqref="F26"/>
      <selection pane="bottomRight" activeCell="G35" sqref="G35"/>
    </sheetView>
  </sheetViews>
  <sheetFormatPr defaultColWidth="9.140625" defaultRowHeight="16.5" x14ac:dyDescent="0.25"/>
  <cols>
    <col min="1" max="1" width="2.7109375" style="127" customWidth="1"/>
    <col min="2" max="2" width="15.42578125" style="126" bestFit="1" customWidth="1"/>
    <col min="3" max="3" width="7" style="127" bestFit="1" customWidth="1"/>
    <col min="4" max="4" width="14.5703125" style="127" bestFit="1" customWidth="1"/>
    <col min="5" max="5" width="11.7109375" style="127" bestFit="1" customWidth="1"/>
    <col min="6" max="6" width="14.28515625" style="128" customWidth="1"/>
    <col min="7" max="10" width="11.7109375" style="127" bestFit="1" customWidth="1"/>
    <col min="11" max="11" width="13.140625" style="127" bestFit="1" customWidth="1"/>
    <col min="12" max="12" width="11.7109375" style="127" bestFit="1" customWidth="1"/>
    <col min="13" max="13" width="14.570312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2:17" ht="9" customHeight="1" x14ac:dyDescent="0.25"/>
    <row r="2" spans="2:17" x14ac:dyDescent="0.25">
      <c r="B2" s="126" t="s">
        <v>455</v>
      </c>
    </row>
    <row r="3" spans="2:17" x14ac:dyDescent="0.25">
      <c r="B3" s="343" t="s">
        <v>456</v>
      </c>
    </row>
    <row r="5" spans="2:17" ht="30" customHeight="1" x14ac:dyDescent="0.25">
      <c r="B5" s="644" t="s">
        <v>44</v>
      </c>
      <c r="C5" s="130"/>
      <c r="D5" s="647" t="s">
        <v>19</v>
      </c>
      <c r="E5" s="647"/>
      <c r="F5" s="647"/>
      <c r="G5" s="647" t="s">
        <v>20</v>
      </c>
      <c r="H5" s="647"/>
      <c r="I5" s="647"/>
      <c r="J5" s="647"/>
      <c r="K5" s="647"/>
      <c r="L5" s="647"/>
      <c r="M5" s="647"/>
      <c r="N5" s="647" t="s">
        <v>24</v>
      </c>
      <c r="O5" s="647"/>
      <c r="P5" s="648" t="s">
        <v>30</v>
      </c>
      <c r="Q5" s="648" t="s">
        <v>32</v>
      </c>
    </row>
    <row r="6" spans="2:17" ht="30" customHeight="1" x14ac:dyDescent="0.25">
      <c r="B6" s="645"/>
      <c r="C6" s="131"/>
      <c r="D6" s="650" t="s">
        <v>18</v>
      </c>
      <c r="E6" s="650"/>
      <c r="F6" s="650"/>
      <c r="G6" s="650" t="s">
        <v>21</v>
      </c>
      <c r="H6" s="650"/>
      <c r="I6" s="650"/>
      <c r="J6" s="650"/>
      <c r="K6" s="650"/>
      <c r="L6" s="650"/>
      <c r="M6" s="650"/>
      <c r="N6" s="650" t="s">
        <v>25</v>
      </c>
      <c r="O6" s="650"/>
      <c r="P6" s="649"/>
      <c r="Q6" s="649"/>
    </row>
    <row r="7" spans="2:17" ht="30" customHeight="1" x14ac:dyDescent="0.25">
      <c r="B7" s="645"/>
      <c r="C7" s="131" t="s">
        <v>42</v>
      </c>
      <c r="D7" s="132" t="s">
        <v>0</v>
      </c>
      <c r="E7" s="132" t="s">
        <v>2</v>
      </c>
      <c r="F7" s="341" t="s">
        <v>16</v>
      </c>
      <c r="G7" s="132" t="s">
        <v>4</v>
      </c>
      <c r="H7" s="132" t="s">
        <v>6</v>
      </c>
      <c r="I7" s="132" t="s">
        <v>8</v>
      </c>
      <c r="J7" s="132" t="s">
        <v>10</v>
      </c>
      <c r="K7" s="132" t="s">
        <v>12</v>
      </c>
      <c r="L7" s="132" t="s">
        <v>14</v>
      </c>
      <c r="M7" s="341" t="s">
        <v>22</v>
      </c>
      <c r="N7" s="132" t="s">
        <v>26</v>
      </c>
      <c r="O7" s="132" t="s">
        <v>28</v>
      </c>
      <c r="P7" s="643" t="s">
        <v>31</v>
      </c>
      <c r="Q7" s="643" t="s">
        <v>33</v>
      </c>
    </row>
    <row r="8" spans="2:17" ht="30" customHeight="1" x14ac:dyDescent="0.25">
      <c r="B8" s="645"/>
      <c r="C8" s="134" t="s">
        <v>43</v>
      </c>
      <c r="D8" s="135" t="s">
        <v>1</v>
      </c>
      <c r="E8" s="135" t="s">
        <v>3</v>
      </c>
      <c r="F8" s="337" t="s">
        <v>17</v>
      </c>
      <c r="G8" s="135" t="s">
        <v>5</v>
      </c>
      <c r="H8" s="135" t="s">
        <v>7</v>
      </c>
      <c r="I8" s="135" t="s">
        <v>9</v>
      </c>
      <c r="J8" s="135" t="s">
        <v>11</v>
      </c>
      <c r="K8" s="135" t="s">
        <v>13</v>
      </c>
      <c r="L8" s="135" t="s">
        <v>15</v>
      </c>
      <c r="M8" s="337" t="s">
        <v>23</v>
      </c>
      <c r="N8" s="135" t="s">
        <v>27</v>
      </c>
      <c r="O8" s="135" t="s">
        <v>29</v>
      </c>
      <c r="P8" s="643"/>
      <c r="Q8" s="643"/>
    </row>
    <row r="9" spans="2:17" ht="7.5" customHeight="1" x14ac:dyDescent="0.25">
      <c r="B9" s="645"/>
      <c r="C9" s="137"/>
      <c r="D9" s="138"/>
      <c r="E9" s="138"/>
      <c r="F9" s="139"/>
      <c r="G9" s="138"/>
      <c r="H9" s="138"/>
      <c r="I9" s="138"/>
      <c r="J9" s="138"/>
      <c r="K9" s="138"/>
      <c r="L9" s="138"/>
      <c r="M9" s="139"/>
      <c r="N9" s="138"/>
      <c r="O9" s="138"/>
      <c r="P9" s="139"/>
      <c r="Q9" s="139"/>
    </row>
    <row r="10" spans="2:17" s="143" customFormat="1" ht="13.5" x14ac:dyDescent="0.25">
      <c r="B10" s="645"/>
      <c r="C10" s="140"/>
      <c r="D10" s="141" t="s">
        <v>35</v>
      </c>
      <c r="E10" s="141" t="s">
        <v>35</v>
      </c>
      <c r="F10" s="142" t="s">
        <v>35</v>
      </c>
      <c r="G10" s="141" t="s">
        <v>35</v>
      </c>
      <c r="H10" s="141" t="s">
        <v>35</v>
      </c>
      <c r="I10" s="141" t="s">
        <v>35</v>
      </c>
      <c r="J10" s="141" t="s">
        <v>35</v>
      </c>
      <c r="K10" s="141" t="s">
        <v>35</v>
      </c>
      <c r="L10" s="141" t="s">
        <v>35</v>
      </c>
      <c r="M10" s="142" t="s">
        <v>35</v>
      </c>
      <c r="N10" s="140" t="s">
        <v>34</v>
      </c>
      <c r="O10" s="140" t="s">
        <v>291</v>
      </c>
      <c r="P10" s="140" t="s">
        <v>40</v>
      </c>
      <c r="Q10" s="140" t="s">
        <v>40</v>
      </c>
    </row>
    <row r="11" spans="2:17" s="143" customFormat="1" ht="13.5" x14ac:dyDescent="0.25">
      <c r="B11" s="646"/>
      <c r="C11" s="144"/>
      <c r="D11" s="145" t="s">
        <v>36</v>
      </c>
      <c r="E11" s="145" t="s">
        <v>36</v>
      </c>
      <c r="F11" s="146" t="s">
        <v>36</v>
      </c>
      <c r="G11" s="145" t="s">
        <v>36</v>
      </c>
      <c r="H11" s="145" t="s">
        <v>36</v>
      </c>
      <c r="I11" s="145" t="s">
        <v>36</v>
      </c>
      <c r="J11" s="145" t="s">
        <v>36</v>
      </c>
      <c r="K11" s="145" t="s">
        <v>36</v>
      </c>
      <c r="L11" s="145" t="s">
        <v>36</v>
      </c>
      <c r="M11" s="146" t="s">
        <v>36</v>
      </c>
      <c r="N11" s="145" t="s">
        <v>37</v>
      </c>
      <c r="O11" s="145" t="s">
        <v>39</v>
      </c>
      <c r="P11" s="145" t="s">
        <v>41</v>
      </c>
      <c r="Q11" s="145" t="s">
        <v>41</v>
      </c>
    </row>
    <row r="12" spans="2:17" s="149" customFormat="1" ht="9" customHeight="1" x14ac:dyDescent="0.25">
      <c r="B12" s="338"/>
      <c r="C12" s="148"/>
      <c r="D12" s="148"/>
      <c r="E12" s="148"/>
      <c r="F12" s="338"/>
      <c r="G12" s="148"/>
      <c r="H12" s="148"/>
      <c r="I12" s="148"/>
      <c r="J12" s="148"/>
      <c r="K12" s="148"/>
      <c r="L12" s="148"/>
      <c r="M12" s="338"/>
      <c r="N12" s="148"/>
      <c r="O12" s="148"/>
      <c r="P12" s="338"/>
      <c r="Q12" s="148"/>
    </row>
    <row r="13" spans="2:17" ht="16.5" customHeight="1" x14ac:dyDescent="0.25">
      <c r="B13" s="150" t="s">
        <v>87</v>
      </c>
      <c r="C13" s="131">
        <v>2020</v>
      </c>
      <c r="D13" s="151">
        <v>74250.840790000002</v>
      </c>
      <c r="E13" s="151">
        <v>891.34796999999992</v>
      </c>
      <c r="F13" s="152">
        <v>75142.188760000005</v>
      </c>
      <c r="G13" s="151">
        <v>8826.7891799999998</v>
      </c>
      <c r="H13" s="151" t="s">
        <v>45</v>
      </c>
      <c r="I13" s="151" t="s">
        <v>45</v>
      </c>
      <c r="J13" s="151">
        <v>1810.4104085339998</v>
      </c>
      <c r="K13" s="151" t="s">
        <v>45</v>
      </c>
      <c r="L13" s="151">
        <v>64504.989171465997</v>
      </c>
      <c r="M13" s="152">
        <f t="shared" ref="M13:M17" si="0">F13</f>
        <v>75142.188760000005</v>
      </c>
      <c r="N13" s="153">
        <v>1.9879872960938454</v>
      </c>
      <c r="O13" s="153">
        <v>5.4465405372434121</v>
      </c>
      <c r="P13" s="153">
        <v>111.96621186068107</v>
      </c>
      <c r="Q13" s="344">
        <v>1.3441040476951611</v>
      </c>
    </row>
    <row r="14" spans="2:17" x14ac:dyDescent="0.25">
      <c r="B14" s="156" t="s">
        <v>88</v>
      </c>
      <c r="C14" s="131">
        <v>2021</v>
      </c>
      <c r="D14" s="151">
        <v>80404.368610000005</v>
      </c>
      <c r="E14" s="151">
        <v>1273.9643899999996</v>
      </c>
      <c r="F14" s="152">
        <v>81678.332999999999</v>
      </c>
      <c r="G14" s="151">
        <v>9904.7131799999988</v>
      </c>
      <c r="H14" s="151" t="s">
        <v>45</v>
      </c>
      <c r="I14" s="151" t="s">
        <v>45</v>
      </c>
      <c r="J14" s="151">
        <v>1959.4198210859997</v>
      </c>
      <c r="K14" s="151" t="s">
        <v>45</v>
      </c>
      <c r="L14" s="151">
        <v>69814.199998913988</v>
      </c>
      <c r="M14" s="152">
        <f t="shared" si="0"/>
        <v>81678.332999999999</v>
      </c>
      <c r="N14" s="153">
        <v>2.1430986199475939</v>
      </c>
      <c r="O14" s="153">
        <v>5.8715030683495719</v>
      </c>
      <c r="P14" s="153">
        <v>112.02495960444094</v>
      </c>
      <c r="Q14" s="344">
        <v>1.7749758103255155</v>
      </c>
    </row>
    <row r="15" spans="2:17" x14ac:dyDescent="0.25">
      <c r="B15" s="163"/>
      <c r="C15" s="131">
        <v>2022</v>
      </c>
      <c r="D15" s="151">
        <v>79751.584630000012</v>
      </c>
      <c r="E15" s="151">
        <v>1205.40347</v>
      </c>
      <c r="F15" s="152">
        <v>80956.988100000017</v>
      </c>
      <c r="G15" s="151">
        <v>8189.1879079999999</v>
      </c>
      <c r="H15" s="151" t="s">
        <v>45</v>
      </c>
      <c r="I15" s="151" t="s">
        <v>45</v>
      </c>
      <c r="J15" s="151">
        <v>1986.5609452416006</v>
      </c>
      <c r="K15" s="151" t="s">
        <v>45</v>
      </c>
      <c r="L15" s="151">
        <v>70781.239246758429</v>
      </c>
      <c r="M15" s="152">
        <f t="shared" si="0"/>
        <v>80956.988100000017</v>
      </c>
      <c r="N15" s="153">
        <v>2.1646896684137129</v>
      </c>
      <c r="O15" s="153">
        <v>5.9306566257909941</v>
      </c>
      <c r="P15" s="153">
        <v>109.59735545058813</v>
      </c>
      <c r="Q15" s="344">
        <v>1.6565066785302107</v>
      </c>
    </row>
    <row r="16" spans="2:17" x14ac:dyDescent="0.25">
      <c r="B16" s="150"/>
      <c r="C16" s="131">
        <v>2023</v>
      </c>
      <c r="D16" s="151">
        <v>82993.590512999974</v>
      </c>
      <c r="E16" s="151">
        <v>1553.1796400000001</v>
      </c>
      <c r="F16" s="152">
        <v>84546.770152999976</v>
      </c>
      <c r="G16" s="151">
        <v>7556.0621900000006</v>
      </c>
      <c r="H16" s="151" t="s">
        <v>45</v>
      </c>
      <c r="I16" s="151" t="s">
        <v>45</v>
      </c>
      <c r="J16" s="151">
        <v>2101.8463273898997</v>
      </c>
      <c r="K16" s="151" t="s">
        <v>45</v>
      </c>
      <c r="L16" s="151">
        <v>74888.861635610083</v>
      </c>
      <c r="M16" s="152">
        <f t="shared" si="0"/>
        <v>84546.770152999976</v>
      </c>
      <c r="N16" s="153">
        <v>2.2420606564798926</v>
      </c>
      <c r="O16" s="153">
        <v>6.1426319355613499</v>
      </c>
      <c r="P16" s="153">
        <v>107.79689225988784</v>
      </c>
      <c r="Q16" s="344">
        <v>2.0173598621101441</v>
      </c>
    </row>
    <row r="17" spans="2:17" x14ac:dyDescent="0.25">
      <c r="B17" s="150"/>
      <c r="C17" s="131">
        <v>2024</v>
      </c>
      <c r="D17" s="151">
        <v>85155.409679999997</v>
      </c>
      <c r="E17" s="151">
        <v>1739.1966649999999</v>
      </c>
      <c r="F17" s="152">
        <v>86894.606344999993</v>
      </c>
      <c r="G17" s="151">
        <v>7370.0693499999998</v>
      </c>
      <c r="H17" s="151" t="s">
        <v>45</v>
      </c>
      <c r="I17" s="151" t="s">
        <v>45</v>
      </c>
      <c r="J17" s="151">
        <v>2171.0198599634996</v>
      </c>
      <c r="K17" s="151" t="s">
        <v>45</v>
      </c>
      <c r="L17" s="151">
        <v>77353.517135036484</v>
      </c>
      <c r="M17" s="152">
        <f t="shared" si="0"/>
        <v>86894.606344999993</v>
      </c>
      <c r="N17" s="153">
        <v>2.2711689788876464</v>
      </c>
      <c r="O17" s="153">
        <v>6.2223807640757443</v>
      </c>
      <c r="P17" s="153">
        <v>107.08067333401017</v>
      </c>
      <c r="Q17" s="344">
        <v>2.186993764087366</v>
      </c>
    </row>
    <row r="18" spans="2:17" ht="9" customHeight="1" x14ac:dyDescent="0.25">
      <c r="B18" s="150"/>
      <c r="C18" s="131"/>
      <c r="D18" s="151"/>
      <c r="E18" s="151"/>
      <c r="F18" s="152"/>
      <c r="G18" s="151"/>
      <c r="H18" s="151"/>
      <c r="I18" s="151"/>
      <c r="J18" s="151"/>
      <c r="K18" s="151"/>
      <c r="L18" s="151"/>
      <c r="M18" s="152"/>
      <c r="N18" s="153"/>
      <c r="O18" s="153"/>
      <c r="P18" s="153"/>
      <c r="Q18" s="344"/>
    </row>
    <row r="19" spans="2:17" x14ac:dyDescent="0.25">
      <c r="B19" s="339" t="s">
        <v>85</v>
      </c>
      <c r="C19" s="131">
        <v>2020</v>
      </c>
      <c r="D19" s="151">
        <v>57860.633720000005</v>
      </c>
      <c r="E19" s="151">
        <v>410.99869999999993</v>
      </c>
      <c r="F19" s="152">
        <v>58271.632420000002</v>
      </c>
      <c r="G19" s="151">
        <v>1647.6941099999999</v>
      </c>
      <c r="H19" s="151">
        <v>16.987181493000001</v>
      </c>
      <c r="I19" s="633">
        <v>4529.9150648000004</v>
      </c>
      <c r="J19" s="634"/>
      <c r="K19" s="151" t="s">
        <v>45</v>
      </c>
      <c r="L19" s="151">
        <v>52077.036063707004</v>
      </c>
      <c r="M19" s="152">
        <f t="shared" ref="M19:M23" si="1">F19</f>
        <v>58271.632420000002</v>
      </c>
      <c r="N19" s="153">
        <v>1.6049686612251497</v>
      </c>
      <c r="O19" s="153">
        <v>4.3971744143154785</v>
      </c>
      <c r="P19" s="153">
        <v>102.18405050392194</v>
      </c>
      <c r="Q19" s="344">
        <v>0.7258391278789168</v>
      </c>
    </row>
    <row r="20" spans="2:17" x14ac:dyDescent="0.25">
      <c r="B20" s="161" t="s">
        <v>86</v>
      </c>
      <c r="C20" s="131">
        <v>2021</v>
      </c>
      <c r="D20" s="151">
        <v>63062.424360000005</v>
      </c>
      <c r="E20" s="151">
        <v>630.65750000000003</v>
      </c>
      <c r="F20" s="152">
        <v>63693.081860000006</v>
      </c>
      <c r="G20" s="151">
        <v>3255.4712799999998</v>
      </c>
      <c r="H20" s="151">
        <v>18.131283174</v>
      </c>
      <c r="I20" s="633">
        <v>4835.0088464000009</v>
      </c>
      <c r="J20" s="634"/>
      <c r="K20" s="151" t="s">
        <v>45</v>
      </c>
      <c r="L20" s="151">
        <v>55584.470450426008</v>
      </c>
      <c r="M20" s="152">
        <f t="shared" si="1"/>
        <v>63693.081860000006</v>
      </c>
      <c r="N20" s="153">
        <v>1.7062861411386057</v>
      </c>
      <c r="O20" s="153">
        <v>4.6747565510646734</v>
      </c>
      <c r="P20" s="153">
        <v>104.34301382005428</v>
      </c>
      <c r="Q20" s="344">
        <v>1.0434851642012084</v>
      </c>
    </row>
    <row r="21" spans="2:17" x14ac:dyDescent="0.25">
      <c r="B21" s="339"/>
      <c r="C21" s="131">
        <v>2022</v>
      </c>
      <c r="D21" s="151">
        <v>63074.324050000003</v>
      </c>
      <c r="E21" s="151">
        <v>846.00916000000007</v>
      </c>
      <c r="F21" s="152">
        <v>63920.333210000004</v>
      </c>
      <c r="G21" s="151">
        <v>2942.3269100000002</v>
      </c>
      <c r="H21" s="151">
        <v>18.293401889999998</v>
      </c>
      <c r="I21" s="633">
        <v>4878.2405040000003</v>
      </c>
      <c r="J21" s="634"/>
      <c r="K21" s="151" t="s">
        <v>45</v>
      </c>
      <c r="L21" s="151">
        <v>56081.472394110002</v>
      </c>
      <c r="M21" s="152">
        <f t="shared" si="1"/>
        <v>63920.333210000004</v>
      </c>
      <c r="N21" s="153">
        <v>1.7151293926592066</v>
      </c>
      <c r="O21" s="153">
        <v>4.698984637422484</v>
      </c>
      <c r="P21" s="153">
        <v>103.43782599202494</v>
      </c>
      <c r="Q21" s="344">
        <v>1.3874004929544574</v>
      </c>
    </row>
    <row r="22" spans="2:17" x14ac:dyDescent="0.25">
      <c r="B22" s="339"/>
      <c r="C22" s="131">
        <v>2023</v>
      </c>
      <c r="D22" s="151">
        <v>65697.89343504842</v>
      </c>
      <c r="E22" s="151">
        <v>993.14700000000005</v>
      </c>
      <c r="F22" s="152">
        <v>66691.040435048417</v>
      </c>
      <c r="G22" s="151">
        <v>3413.64462</v>
      </c>
      <c r="H22" s="151">
        <v>18.983218744514524</v>
      </c>
      <c r="I22" s="633">
        <v>5062.1916652038699</v>
      </c>
      <c r="J22" s="634"/>
      <c r="K22" s="151" t="s">
        <v>45</v>
      </c>
      <c r="L22" s="151">
        <v>58196.220931100033</v>
      </c>
      <c r="M22" s="152">
        <f t="shared" si="1"/>
        <v>66691.040435048417</v>
      </c>
      <c r="N22" s="153">
        <v>1.7423079274500186</v>
      </c>
      <c r="O22" s="153">
        <v>4.7734463765753938</v>
      </c>
      <c r="P22" s="153">
        <v>103.82521687061018</v>
      </c>
      <c r="Q22" s="344">
        <v>1.5695130736777463</v>
      </c>
    </row>
    <row r="23" spans="2:17" x14ac:dyDescent="0.25">
      <c r="B23" s="339"/>
      <c r="C23" s="131">
        <v>2024</v>
      </c>
      <c r="D23" s="151">
        <v>70202.624290000007</v>
      </c>
      <c r="E23" s="151">
        <v>846.97699999999998</v>
      </c>
      <c r="F23" s="152">
        <v>71049.601290000006</v>
      </c>
      <c r="G23" s="151">
        <v>3944.0513500000002</v>
      </c>
      <c r="H23" s="151">
        <v>20.131664982</v>
      </c>
      <c r="I23" s="633">
        <v>5368.4439952000002</v>
      </c>
      <c r="J23" s="634"/>
      <c r="K23" s="151" t="s">
        <v>45</v>
      </c>
      <c r="L23" s="151">
        <v>61716.974279818016</v>
      </c>
      <c r="M23" s="152">
        <f t="shared" si="1"/>
        <v>71049.601290000006</v>
      </c>
      <c r="N23" s="153">
        <v>1.8120659880330252</v>
      </c>
      <c r="O23" s="153">
        <v>4.9645643507754116</v>
      </c>
      <c r="P23" s="153">
        <v>104.61522832726821</v>
      </c>
      <c r="Q23" s="344">
        <v>1.2621564099501361</v>
      </c>
    </row>
    <row r="24" spans="2:17" ht="9" customHeight="1" x14ac:dyDescent="0.25">
      <c r="B24" s="339"/>
      <c r="C24" s="131"/>
      <c r="D24" s="151"/>
      <c r="E24" s="151"/>
      <c r="F24" s="152"/>
      <c r="G24" s="151"/>
      <c r="H24" s="151"/>
      <c r="I24" s="345"/>
      <c r="J24" s="346"/>
      <c r="K24" s="151"/>
      <c r="L24" s="151"/>
      <c r="M24" s="152"/>
      <c r="N24" s="153"/>
      <c r="O24" s="153"/>
      <c r="P24" s="153"/>
      <c r="Q24" s="344"/>
    </row>
    <row r="25" spans="2:17" x14ac:dyDescent="0.25">
      <c r="B25" s="339" t="s">
        <v>74</v>
      </c>
      <c r="C25" s="131">
        <v>2020</v>
      </c>
      <c r="D25" s="151">
        <v>30190.925670000001</v>
      </c>
      <c r="E25" s="151">
        <v>66294.861820000006</v>
      </c>
      <c r="F25" s="152">
        <v>96485.787490000002</v>
      </c>
      <c r="G25" s="151">
        <v>3052.5090700000005</v>
      </c>
      <c r="H25" s="151">
        <v>211.33647968999998</v>
      </c>
      <c r="I25" s="151" t="s">
        <v>45</v>
      </c>
      <c r="J25" s="151">
        <v>4671.6639210000003</v>
      </c>
      <c r="K25" s="151">
        <v>21272.236941308791</v>
      </c>
      <c r="L25" s="151">
        <v>67278.041078001217</v>
      </c>
      <c r="M25" s="152">
        <f t="shared" ref="M25:M29" si="2">F25</f>
        <v>96485.787490000002</v>
      </c>
      <c r="N25" s="153">
        <v>2.0734503282160093</v>
      </c>
      <c r="O25" s="153">
        <v>5.6806858307287929</v>
      </c>
      <c r="P25" s="153">
        <v>32.312818495232676</v>
      </c>
      <c r="Q25" s="344">
        <v>70.954228451657499</v>
      </c>
    </row>
    <row r="26" spans="2:17" x14ac:dyDescent="0.25">
      <c r="B26" s="161" t="s">
        <v>75</v>
      </c>
      <c r="C26" s="131">
        <v>2021</v>
      </c>
      <c r="D26" s="151">
        <v>31418.256580000005</v>
      </c>
      <c r="E26" s="151">
        <v>73725.899399999995</v>
      </c>
      <c r="F26" s="152">
        <v>105144.15598</v>
      </c>
      <c r="G26" s="151">
        <v>4243.4859699999997</v>
      </c>
      <c r="H26" s="151">
        <v>219.92779606000005</v>
      </c>
      <c r="I26" s="151" t="s">
        <v>45</v>
      </c>
      <c r="J26" s="151">
        <v>5045.0335004999997</v>
      </c>
      <c r="K26" s="151">
        <v>22972.360558099423</v>
      </c>
      <c r="L26" s="151">
        <v>72663.348155340587</v>
      </c>
      <c r="M26" s="152">
        <f t="shared" si="2"/>
        <v>105144.15598</v>
      </c>
      <c r="N26" s="153">
        <v>2.2222362677980381</v>
      </c>
      <c r="O26" s="153">
        <v>6.0883185419124333</v>
      </c>
      <c r="P26" s="153">
        <v>31.137807684415002</v>
      </c>
      <c r="Q26" s="344">
        <v>73.06779964166067</v>
      </c>
    </row>
    <row r="27" spans="2:17" x14ac:dyDescent="0.25">
      <c r="B27" s="339"/>
      <c r="C27" s="131">
        <v>2022</v>
      </c>
      <c r="D27" s="151">
        <v>33616.649810000003</v>
      </c>
      <c r="E27" s="151">
        <v>77857.638500000015</v>
      </c>
      <c r="F27" s="152">
        <v>111474.28831000002</v>
      </c>
      <c r="G27" s="151">
        <v>3890.1782500000004</v>
      </c>
      <c r="H27" s="151">
        <v>235.31654867</v>
      </c>
      <c r="I27" s="151" t="s">
        <v>45</v>
      </c>
      <c r="J27" s="151">
        <v>5379.205503000001</v>
      </c>
      <c r="K27" s="151">
        <v>24493.999557937837</v>
      </c>
      <c r="L27" s="151">
        <v>77475.588450392184</v>
      </c>
      <c r="M27" s="152">
        <f t="shared" si="2"/>
        <v>111474.28831000002</v>
      </c>
      <c r="N27" s="153">
        <v>2.3694072306631289</v>
      </c>
      <c r="O27" s="153">
        <v>6.4915266593510381</v>
      </c>
      <c r="P27" s="153">
        <v>31.246854011481702</v>
      </c>
      <c r="Q27" s="344">
        <v>72.369087271882947</v>
      </c>
    </row>
    <row r="28" spans="2:17" x14ac:dyDescent="0.25">
      <c r="B28" s="339"/>
      <c r="C28" s="131">
        <v>2023</v>
      </c>
      <c r="D28" s="151">
        <v>41358.626680000001</v>
      </c>
      <c r="E28" s="151">
        <v>70922.439549999996</v>
      </c>
      <c r="F28" s="152">
        <v>112281.06623</v>
      </c>
      <c r="G28" s="151">
        <v>3896.6412999999998</v>
      </c>
      <c r="H28" s="151">
        <v>289.51038676000002</v>
      </c>
      <c r="I28" s="151" t="s">
        <v>45</v>
      </c>
      <c r="J28" s="151">
        <v>5419.2212465000002</v>
      </c>
      <c r="K28" s="151">
        <v>24676.209663696558</v>
      </c>
      <c r="L28" s="151">
        <v>77999.483633043434</v>
      </c>
      <c r="M28" s="152">
        <f t="shared" si="2"/>
        <v>112281.06623</v>
      </c>
      <c r="N28" s="153">
        <v>2.3351880327719892</v>
      </c>
      <c r="O28" s="153">
        <v>6.3977754322520246</v>
      </c>
      <c r="P28" s="153">
        <v>38.159197418551088</v>
      </c>
      <c r="Q28" s="344">
        <v>65.436006691741184</v>
      </c>
    </row>
    <row r="29" spans="2:17" x14ac:dyDescent="0.25">
      <c r="B29" s="339"/>
      <c r="C29" s="131">
        <v>2024</v>
      </c>
      <c r="D29" s="151">
        <v>45058.166980000002</v>
      </c>
      <c r="E29" s="151">
        <v>83852.999570000015</v>
      </c>
      <c r="F29" s="152">
        <v>128911.16655000002</v>
      </c>
      <c r="G29" s="151">
        <v>3198.4225999999999</v>
      </c>
      <c r="H29" s="151">
        <v>315.40716885999996</v>
      </c>
      <c r="I29" s="151" t="s">
        <v>45</v>
      </c>
      <c r="J29" s="151">
        <v>6285.6371975000002</v>
      </c>
      <c r="K29" s="151">
        <v>28621.400437491822</v>
      </c>
      <c r="L29" s="151">
        <v>90490.299146148202</v>
      </c>
      <c r="M29" s="152">
        <f t="shared" si="2"/>
        <v>128911.16655000002</v>
      </c>
      <c r="N29" s="153">
        <v>2.6568767384192729</v>
      </c>
      <c r="O29" s="153">
        <v>7.2791143518336243</v>
      </c>
      <c r="P29" s="153">
        <v>35.842163303603556</v>
      </c>
      <c r="Q29" s="344">
        <v>66.702067694386685</v>
      </c>
    </row>
    <row r="30" spans="2:17" ht="9" customHeight="1" x14ac:dyDescent="0.25">
      <c r="B30" s="339"/>
      <c r="C30" s="131"/>
      <c r="D30" s="151"/>
      <c r="E30" s="151"/>
      <c r="F30" s="152"/>
      <c r="G30" s="151"/>
      <c r="H30" s="151"/>
      <c r="I30" s="151"/>
      <c r="J30" s="151"/>
      <c r="K30" s="151"/>
      <c r="L30" s="151"/>
      <c r="M30" s="152"/>
      <c r="N30" s="153"/>
      <c r="O30" s="153"/>
      <c r="P30" s="153"/>
      <c r="Q30" s="344"/>
    </row>
    <row r="31" spans="2:17" x14ac:dyDescent="0.25">
      <c r="B31" s="339" t="s">
        <v>82</v>
      </c>
      <c r="C31" s="131">
        <v>2020</v>
      </c>
      <c r="D31" s="151">
        <v>52638.346090000006</v>
      </c>
      <c r="E31" s="151">
        <v>900.14910000000009</v>
      </c>
      <c r="F31" s="152">
        <v>53538.495190000016</v>
      </c>
      <c r="G31" s="151">
        <v>4417.1435599999995</v>
      </c>
      <c r="H31" s="151">
        <v>216.13394717200006</v>
      </c>
      <c r="I31" s="151" t="s">
        <v>45</v>
      </c>
      <c r="J31" s="151">
        <v>1341.0128994990005</v>
      </c>
      <c r="K31" s="151" t="s">
        <v>45</v>
      </c>
      <c r="L31" s="151">
        <v>47564.204783329013</v>
      </c>
      <c r="M31" s="152">
        <f t="shared" ref="M31:M35" si="3">F31</f>
        <v>53538.495190000016</v>
      </c>
      <c r="N31" s="153">
        <v>1.4658871518715304</v>
      </c>
      <c r="O31" s="153">
        <v>4.0161291832096726</v>
      </c>
      <c r="P31" s="153">
        <v>107.15980799244143</v>
      </c>
      <c r="Q31" s="344">
        <v>1.8325006746154959</v>
      </c>
    </row>
    <row r="32" spans="2:17" x14ac:dyDescent="0.25">
      <c r="B32" s="339" t="s">
        <v>83</v>
      </c>
      <c r="C32" s="131">
        <v>2021</v>
      </c>
      <c r="D32" s="151">
        <v>60158.133459999997</v>
      </c>
      <c r="E32" s="151">
        <v>1129.498</v>
      </c>
      <c r="F32" s="152">
        <v>61287.631460000004</v>
      </c>
      <c r="G32" s="151">
        <v>6239.074880000001</v>
      </c>
      <c r="H32" s="151">
        <v>242.213648952</v>
      </c>
      <c r="I32" s="151" t="s">
        <v>45</v>
      </c>
      <c r="J32" s="151">
        <v>1502.825594634</v>
      </c>
      <c r="K32" s="151" t="s">
        <v>45</v>
      </c>
      <c r="L32" s="151">
        <v>53303.517336413999</v>
      </c>
      <c r="M32" s="152">
        <f t="shared" si="3"/>
        <v>61287.631460000004</v>
      </c>
      <c r="N32" s="153">
        <v>1.6362673273316675</v>
      </c>
      <c r="O32" s="153">
        <v>4.4829241844703223</v>
      </c>
      <c r="P32" s="153">
        <v>109.28194524514817</v>
      </c>
      <c r="Q32" s="344">
        <v>2.0518212831948519</v>
      </c>
    </row>
    <row r="33" spans="2:17" x14ac:dyDescent="0.25">
      <c r="B33" s="161" t="s">
        <v>84</v>
      </c>
      <c r="C33" s="131">
        <v>2022</v>
      </c>
      <c r="D33" s="151">
        <v>60137.050839999996</v>
      </c>
      <c r="E33" s="151">
        <v>1472.37</v>
      </c>
      <c r="F33" s="152">
        <v>61609.420840000006</v>
      </c>
      <c r="G33" s="151">
        <v>5208.5578700000005</v>
      </c>
      <c r="H33" s="151">
        <v>248.16379706800004</v>
      </c>
      <c r="I33" s="151" t="s">
        <v>45</v>
      </c>
      <c r="J33" s="151">
        <v>1539.7435590810001</v>
      </c>
      <c r="K33" s="151" t="s">
        <v>45</v>
      </c>
      <c r="L33" s="151">
        <v>54612.955613851002</v>
      </c>
      <c r="M33" s="152">
        <f t="shared" si="3"/>
        <v>61609.420840000006</v>
      </c>
      <c r="N33" s="153">
        <v>1.6702180130910054</v>
      </c>
      <c r="O33" s="153">
        <v>4.5759397618931654</v>
      </c>
      <c r="P33" s="153">
        <v>106.62434521965966</v>
      </c>
      <c r="Q33" s="344">
        <v>2.6105451627276755</v>
      </c>
    </row>
    <row r="34" spans="2:17" x14ac:dyDescent="0.25">
      <c r="B34" s="339"/>
      <c r="C34" s="131">
        <v>2023</v>
      </c>
      <c r="D34" s="151">
        <v>57445.326556</v>
      </c>
      <c r="E34" s="151">
        <v>1971.6845000000001</v>
      </c>
      <c r="F34" s="152">
        <v>59417.011056000003</v>
      </c>
      <c r="G34" s="151">
        <v>6112.7592699999987</v>
      </c>
      <c r="H34" s="151">
        <v>234.53870785840004</v>
      </c>
      <c r="I34" s="151" t="s">
        <v>45</v>
      </c>
      <c r="J34" s="151">
        <v>1455.2060737578004</v>
      </c>
      <c r="K34" s="151" t="s">
        <v>45</v>
      </c>
      <c r="L34" s="151">
        <v>51614.507004383806</v>
      </c>
      <c r="M34" s="152">
        <f t="shared" si="3"/>
        <v>59417.011056000003</v>
      </c>
      <c r="N34" s="153">
        <v>1.5452612435372886</v>
      </c>
      <c r="O34" s="153">
        <v>4.2335924480473652</v>
      </c>
      <c r="P34" s="153">
        <v>107.76875133080401</v>
      </c>
      <c r="Q34" s="344">
        <v>3.6989253838806331</v>
      </c>
    </row>
    <row r="35" spans="2:17" x14ac:dyDescent="0.25">
      <c r="B35" s="339"/>
      <c r="C35" s="131">
        <v>2024</v>
      </c>
      <c r="D35" s="151">
        <v>62894.264940000008</v>
      </c>
      <c r="E35" s="151">
        <v>1976.6958</v>
      </c>
      <c r="F35" s="152">
        <v>64870.96074000001</v>
      </c>
      <c r="G35" s="151">
        <v>6156.4677599999995</v>
      </c>
      <c r="H35" s="151">
        <v>258.34376911200007</v>
      </c>
      <c r="I35" s="151" t="s">
        <v>45</v>
      </c>
      <c r="J35" s="151">
        <v>1602.9056583540003</v>
      </c>
      <c r="K35" s="151" t="s">
        <v>45</v>
      </c>
      <c r="L35" s="151">
        <v>56853.243552534012</v>
      </c>
      <c r="M35" s="152">
        <f t="shared" si="3"/>
        <v>64870.96074000001</v>
      </c>
      <c r="N35" s="153">
        <v>1.6692624703831891</v>
      </c>
      <c r="O35" s="153">
        <v>4.5733218366662713</v>
      </c>
      <c r="P35" s="153">
        <v>107.11880789198634</v>
      </c>
      <c r="Q35" s="344">
        <v>3.36662329805577</v>
      </c>
    </row>
    <row r="36" spans="2:17" ht="9" customHeight="1" x14ac:dyDescent="0.25">
      <c r="B36" s="339"/>
      <c r="C36" s="131"/>
      <c r="D36" s="151"/>
      <c r="E36" s="151"/>
      <c r="F36" s="152"/>
      <c r="G36" s="151"/>
      <c r="H36" s="151"/>
      <c r="I36" s="151"/>
      <c r="J36" s="151"/>
      <c r="K36" s="151"/>
      <c r="L36" s="151"/>
      <c r="M36" s="152"/>
      <c r="N36" s="153"/>
      <c r="O36" s="153"/>
      <c r="P36" s="153"/>
      <c r="Q36" s="344"/>
    </row>
    <row r="37" spans="2:17" s="155" customFormat="1" ht="16.5" customHeight="1" x14ac:dyDescent="0.25">
      <c r="B37" s="150" t="s">
        <v>70</v>
      </c>
      <c r="C37" s="131">
        <v>2020</v>
      </c>
      <c r="D37" s="151">
        <v>80641.168620000026</v>
      </c>
      <c r="E37" s="151">
        <v>136747.90771999999</v>
      </c>
      <c r="F37" s="152">
        <v>217389.07634000003</v>
      </c>
      <c r="G37" s="151">
        <v>2293.5618799999997</v>
      </c>
      <c r="H37" s="151" t="s">
        <v>45</v>
      </c>
      <c r="I37" s="151" t="s">
        <v>45</v>
      </c>
      <c r="J37" s="151">
        <v>12045.34880976</v>
      </c>
      <c r="K37" s="151" t="s">
        <v>45</v>
      </c>
      <c r="L37" s="151">
        <v>203050.16565024003</v>
      </c>
      <c r="M37" s="152">
        <f t="shared" ref="M37:M41" si="4">F37</f>
        <v>217389.07634000003</v>
      </c>
      <c r="N37" s="153">
        <v>6.2578283473457121</v>
      </c>
      <c r="O37" s="153">
        <v>17.144735198207432</v>
      </c>
      <c r="P37" s="153">
        <v>37.4908648478564</v>
      </c>
      <c r="Q37" s="344">
        <v>63.575434412617724</v>
      </c>
    </row>
    <row r="38" spans="2:17" s="155" customFormat="1" x14ac:dyDescent="0.25">
      <c r="B38" s="156" t="s">
        <v>71</v>
      </c>
      <c r="C38" s="131">
        <v>2021</v>
      </c>
      <c r="D38" s="151">
        <v>91389.073200000013</v>
      </c>
      <c r="E38" s="151">
        <v>139035.69319999998</v>
      </c>
      <c r="F38" s="152">
        <v>230424.76639999999</v>
      </c>
      <c r="G38" s="151">
        <v>3546.9670900000001</v>
      </c>
      <c r="H38" s="151" t="s">
        <v>45</v>
      </c>
      <c r="I38" s="151" t="s">
        <v>45</v>
      </c>
      <c r="J38" s="151">
        <v>12705.156761359998</v>
      </c>
      <c r="K38" s="151" t="s">
        <v>45</v>
      </c>
      <c r="L38" s="151">
        <v>214172.64254864</v>
      </c>
      <c r="M38" s="152">
        <f t="shared" si="4"/>
        <v>230424.76639999999</v>
      </c>
      <c r="N38" s="153">
        <v>6.5744947973859142</v>
      </c>
      <c r="O38" s="153">
        <v>18.012314513386066</v>
      </c>
      <c r="P38" s="153">
        <v>40.28118814531004</v>
      </c>
      <c r="Q38" s="344">
        <v>61.282194036986922</v>
      </c>
    </row>
    <row r="39" spans="2:17" s="155" customFormat="1" x14ac:dyDescent="0.25">
      <c r="B39" s="156" t="s">
        <v>72</v>
      </c>
      <c r="C39" s="131">
        <v>2022</v>
      </c>
      <c r="D39" s="151">
        <v>120163.4</v>
      </c>
      <c r="E39" s="151">
        <v>146331.88003999999</v>
      </c>
      <c r="F39" s="152">
        <v>266495.28003999998</v>
      </c>
      <c r="G39" s="151">
        <v>2778.2235149999997</v>
      </c>
      <c r="H39" s="151" t="s">
        <v>45</v>
      </c>
      <c r="I39" s="151" t="s">
        <v>45</v>
      </c>
      <c r="J39" s="151">
        <v>14768.155165399998</v>
      </c>
      <c r="K39" s="151" t="s">
        <v>45</v>
      </c>
      <c r="L39" s="151">
        <v>248948.90135959996</v>
      </c>
      <c r="M39" s="152">
        <f t="shared" si="4"/>
        <v>266495.28003999998</v>
      </c>
      <c r="N39" s="153">
        <v>7.6135120590244743</v>
      </c>
      <c r="O39" s="153">
        <v>20.858937148012259</v>
      </c>
      <c r="P39" s="153">
        <v>45.565274231175366</v>
      </c>
      <c r="Q39" s="344">
        <v>55.488212240882476</v>
      </c>
    </row>
    <row r="40" spans="2:17" s="155" customFormat="1" x14ac:dyDescent="0.25">
      <c r="B40" s="150"/>
      <c r="C40" s="131">
        <v>2023</v>
      </c>
      <c r="D40" s="151">
        <v>108748.55000000002</v>
      </c>
      <c r="E40" s="151">
        <v>160563.72758000001</v>
      </c>
      <c r="F40" s="152">
        <v>269312.27757999999</v>
      </c>
      <c r="G40" s="151">
        <v>3825.3359580000001</v>
      </c>
      <c r="H40" s="151" t="s">
        <v>45</v>
      </c>
      <c r="I40" s="151" t="s">
        <v>45</v>
      </c>
      <c r="J40" s="151">
        <v>14867.268730832</v>
      </c>
      <c r="K40" s="151" t="s">
        <v>45</v>
      </c>
      <c r="L40" s="151">
        <v>250619.67289116801</v>
      </c>
      <c r="M40" s="152">
        <f t="shared" si="4"/>
        <v>269312.27757999999</v>
      </c>
      <c r="N40" s="153">
        <v>7.5031786577719757</v>
      </c>
      <c r="O40" s="153">
        <v>20.556653856909524</v>
      </c>
      <c r="P40" s="153">
        <v>40.961920513151291</v>
      </c>
      <c r="Q40" s="344">
        <v>60.478954858958922</v>
      </c>
    </row>
    <row r="41" spans="2:17" s="155" customFormat="1" x14ac:dyDescent="0.25">
      <c r="B41" s="150"/>
      <c r="C41" s="131">
        <v>2024</v>
      </c>
      <c r="D41" s="151">
        <v>119803.41624999999</v>
      </c>
      <c r="E41" s="151">
        <v>171544.23290999999</v>
      </c>
      <c r="F41" s="152">
        <v>291347.64915999997</v>
      </c>
      <c r="G41" s="151">
        <v>3731.4720799999996</v>
      </c>
      <c r="H41" s="151" t="s">
        <v>45</v>
      </c>
      <c r="I41" s="151" t="s">
        <v>45</v>
      </c>
      <c r="J41" s="151">
        <v>16106.505916479999</v>
      </c>
      <c r="K41" s="151" t="s">
        <v>45</v>
      </c>
      <c r="L41" s="151">
        <v>271509.67116352002</v>
      </c>
      <c r="M41" s="152">
        <f t="shared" si="4"/>
        <v>291347.64915999997</v>
      </c>
      <c r="N41" s="153">
        <v>7.9717686467713271</v>
      </c>
      <c r="O41" s="153">
        <v>21.840462045948843</v>
      </c>
      <c r="P41" s="153">
        <v>41.653921370589963</v>
      </c>
      <c r="Q41" s="344">
        <v>59.643457698238308</v>
      </c>
    </row>
    <row r="42" spans="2:17" ht="9" customHeight="1" x14ac:dyDescent="0.25">
      <c r="B42" s="339"/>
      <c r="C42" s="131"/>
      <c r="D42" s="151"/>
      <c r="E42" s="151"/>
      <c r="F42" s="152"/>
      <c r="G42" s="151"/>
      <c r="H42" s="151"/>
      <c r="I42" s="151"/>
      <c r="J42" s="151"/>
      <c r="K42" s="151"/>
      <c r="L42" s="151"/>
      <c r="M42" s="152"/>
      <c r="N42" s="153"/>
      <c r="O42" s="153"/>
      <c r="P42" s="153"/>
      <c r="Q42" s="344"/>
    </row>
    <row r="43" spans="2:17" x14ac:dyDescent="0.25">
      <c r="B43" s="172" t="s">
        <v>89</v>
      </c>
      <c r="C43" s="131">
        <v>2020</v>
      </c>
      <c r="D43" s="151">
        <v>54583.693803846152</v>
      </c>
      <c r="E43" s="151">
        <v>7425.8643400000001</v>
      </c>
      <c r="F43" s="152">
        <v>62009.558143846152</v>
      </c>
      <c r="G43" s="151">
        <v>14129.41382</v>
      </c>
      <c r="H43" s="151" t="s">
        <v>45</v>
      </c>
      <c r="I43" s="151" t="s">
        <v>45</v>
      </c>
      <c r="J43" s="151" t="s">
        <v>45</v>
      </c>
      <c r="K43" s="151" t="s">
        <v>45</v>
      </c>
      <c r="L43" s="151">
        <v>47880.144323846151</v>
      </c>
      <c r="M43" s="152">
        <f t="shared" ref="M43:M47" si="5">F43</f>
        <v>62009.558143846152</v>
      </c>
      <c r="N43" s="153">
        <v>1.4756241319245342</v>
      </c>
      <c r="O43" s="153">
        <v>4.0428058408891347</v>
      </c>
      <c r="P43" s="153">
        <v>114.00068770607564</v>
      </c>
      <c r="Q43" s="344">
        <v>15.509277269036206</v>
      </c>
    </row>
    <row r="44" spans="2:17" x14ac:dyDescent="0.25">
      <c r="B44" s="161" t="s">
        <v>90</v>
      </c>
      <c r="C44" s="131">
        <v>2021</v>
      </c>
      <c r="D44" s="151">
        <v>75546.035522222228</v>
      </c>
      <c r="E44" s="151">
        <v>7644.3608899999999</v>
      </c>
      <c r="F44" s="152">
        <v>83190.396412222224</v>
      </c>
      <c r="G44" s="151">
        <v>12919.874829999999</v>
      </c>
      <c r="H44" s="151" t="s">
        <v>45</v>
      </c>
      <c r="I44" s="151" t="s">
        <v>45</v>
      </c>
      <c r="J44" s="151" t="s">
        <v>45</v>
      </c>
      <c r="K44" s="151" t="s">
        <v>45</v>
      </c>
      <c r="L44" s="151">
        <v>70270.521582222224</v>
      </c>
      <c r="M44" s="152">
        <f t="shared" si="5"/>
        <v>83190.396412222224</v>
      </c>
      <c r="N44" s="153">
        <v>2.1571064028263693</v>
      </c>
      <c r="O44" s="153">
        <v>5.9098805556886838</v>
      </c>
      <c r="P44" s="153">
        <v>107.50743529607536</v>
      </c>
      <c r="Q44" s="344">
        <v>10.878474668863069</v>
      </c>
    </row>
    <row r="45" spans="2:17" x14ac:dyDescent="0.25">
      <c r="B45" s="339"/>
      <c r="C45" s="131">
        <v>2022</v>
      </c>
      <c r="D45" s="151">
        <v>102014.99236000002</v>
      </c>
      <c r="E45" s="151">
        <v>7018.32359</v>
      </c>
      <c r="F45" s="152">
        <v>109033.31595000002</v>
      </c>
      <c r="G45" s="151">
        <v>13947.447340000001</v>
      </c>
      <c r="H45" s="151" t="s">
        <v>45</v>
      </c>
      <c r="I45" s="151" t="s">
        <v>45</v>
      </c>
      <c r="J45" s="151" t="s">
        <v>45</v>
      </c>
      <c r="K45" s="151" t="s">
        <v>45</v>
      </c>
      <c r="L45" s="151">
        <v>95085.86861000002</v>
      </c>
      <c r="M45" s="152">
        <f t="shared" si="5"/>
        <v>109033.31595000002</v>
      </c>
      <c r="N45" s="153">
        <v>2.9079936941290172</v>
      </c>
      <c r="O45" s="153">
        <v>7.9671060113123753</v>
      </c>
      <c r="P45" s="153">
        <v>107.28722769354948</v>
      </c>
      <c r="Q45" s="344">
        <v>7.3810374691806677</v>
      </c>
    </row>
    <row r="46" spans="2:17" x14ac:dyDescent="0.25">
      <c r="B46" s="339"/>
      <c r="C46" s="131">
        <v>2023</v>
      </c>
      <c r="D46" s="151">
        <v>103542.07962</v>
      </c>
      <c r="E46" s="151">
        <v>7633.8809499999998</v>
      </c>
      <c r="F46" s="152">
        <v>111175.96057000001</v>
      </c>
      <c r="G46" s="151">
        <v>14571.240495</v>
      </c>
      <c r="H46" s="151" t="s">
        <v>45</v>
      </c>
      <c r="I46" s="151" t="s">
        <v>45</v>
      </c>
      <c r="J46" s="151" t="s">
        <v>45</v>
      </c>
      <c r="K46" s="151" t="s">
        <v>45</v>
      </c>
      <c r="L46" s="151">
        <v>96604.720075000005</v>
      </c>
      <c r="M46" s="152">
        <f t="shared" si="5"/>
        <v>111175.96057000001</v>
      </c>
      <c r="N46" s="153">
        <v>2.8922010213521427</v>
      </c>
      <c r="O46" s="153">
        <v>7.923838414663404</v>
      </c>
      <c r="P46" s="153">
        <v>107.18118073279868</v>
      </c>
      <c r="Q46" s="344">
        <v>7.9021821543226487</v>
      </c>
    </row>
    <row r="47" spans="2:17" x14ac:dyDescent="0.25">
      <c r="B47" s="339"/>
      <c r="C47" s="131">
        <v>2024</v>
      </c>
      <c r="D47" s="151">
        <v>148196.49570999999</v>
      </c>
      <c r="E47" s="151">
        <v>9073.0909749999992</v>
      </c>
      <c r="F47" s="152">
        <v>157269.58668499999</v>
      </c>
      <c r="G47" s="151">
        <v>15091.752130999997</v>
      </c>
      <c r="H47" s="151" t="s">
        <v>45</v>
      </c>
      <c r="I47" s="151" t="s">
        <v>45</v>
      </c>
      <c r="J47" s="151" t="s">
        <v>45</v>
      </c>
      <c r="K47" s="151" t="s">
        <v>45</v>
      </c>
      <c r="L47" s="151">
        <v>142177.834554</v>
      </c>
      <c r="M47" s="152">
        <f t="shared" si="5"/>
        <v>157269.58668499999</v>
      </c>
      <c r="N47" s="153">
        <v>4.1744693620169757</v>
      </c>
      <c r="O47" s="153">
        <v>11.436902361690343</v>
      </c>
      <c r="P47" s="153">
        <v>104.23319230798529</v>
      </c>
      <c r="Q47" s="344">
        <v>6.3815087657380127</v>
      </c>
    </row>
    <row r="48" spans="2:17" ht="9" customHeight="1" x14ac:dyDescent="0.25">
      <c r="B48" s="340"/>
      <c r="C48" s="165"/>
      <c r="D48" s="166"/>
      <c r="E48" s="166"/>
      <c r="F48" s="167"/>
      <c r="G48" s="166"/>
      <c r="H48" s="166"/>
      <c r="I48" s="166"/>
      <c r="J48" s="166"/>
      <c r="K48" s="166"/>
      <c r="L48" s="166"/>
      <c r="M48" s="167"/>
      <c r="N48" s="166"/>
      <c r="O48" s="166"/>
      <c r="P48" s="166"/>
      <c r="Q48" s="166"/>
    </row>
    <row r="49" spans="2:17" ht="9" customHeight="1" x14ac:dyDescent="0.25">
      <c r="B49" s="168"/>
      <c r="C49" s="169"/>
      <c r="D49" s="170"/>
      <c r="E49" s="170"/>
      <c r="F49" s="171"/>
      <c r="G49" s="170"/>
      <c r="H49" s="170"/>
      <c r="I49" s="170"/>
      <c r="J49" s="170"/>
      <c r="K49" s="170"/>
      <c r="L49" s="170"/>
      <c r="M49" s="171"/>
      <c r="N49" s="170"/>
      <c r="O49" s="170"/>
      <c r="P49" s="170"/>
      <c r="Q49" s="170"/>
    </row>
    <row r="50" spans="2:17" x14ac:dyDescent="0.25">
      <c r="B50" s="126" t="s">
        <v>457</v>
      </c>
    </row>
    <row r="51" spans="2:17" x14ac:dyDescent="0.25">
      <c r="B51" s="343" t="s">
        <v>458</v>
      </c>
    </row>
    <row r="53" spans="2:17" ht="30" customHeight="1" x14ac:dyDescent="0.25">
      <c r="B53" s="644" t="s">
        <v>44</v>
      </c>
      <c r="C53" s="130"/>
      <c r="D53" s="647" t="s">
        <v>19</v>
      </c>
      <c r="E53" s="647"/>
      <c r="F53" s="647"/>
      <c r="G53" s="647" t="s">
        <v>20</v>
      </c>
      <c r="H53" s="647"/>
      <c r="I53" s="647"/>
      <c r="J53" s="647"/>
      <c r="K53" s="647"/>
      <c r="L53" s="647"/>
      <c r="M53" s="647"/>
      <c r="N53" s="647" t="s">
        <v>24</v>
      </c>
      <c r="O53" s="647"/>
      <c r="P53" s="648" t="s">
        <v>30</v>
      </c>
      <c r="Q53" s="648" t="s">
        <v>32</v>
      </c>
    </row>
    <row r="54" spans="2:17" ht="30" customHeight="1" x14ac:dyDescent="0.25">
      <c r="B54" s="645"/>
      <c r="C54" s="131"/>
      <c r="D54" s="650" t="s">
        <v>18</v>
      </c>
      <c r="E54" s="650"/>
      <c r="F54" s="650"/>
      <c r="G54" s="650" t="s">
        <v>21</v>
      </c>
      <c r="H54" s="650"/>
      <c r="I54" s="650"/>
      <c r="J54" s="650"/>
      <c r="K54" s="650"/>
      <c r="L54" s="650"/>
      <c r="M54" s="650"/>
      <c r="N54" s="650" t="s">
        <v>25</v>
      </c>
      <c r="O54" s="650"/>
      <c r="P54" s="649"/>
      <c r="Q54" s="649"/>
    </row>
    <row r="55" spans="2:17" ht="30" customHeight="1" x14ac:dyDescent="0.25">
      <c r="B55" s="645"/>
      <c r="C55" s="131" t="s">
        <v>42</v>
      </c>
      <c r="D55" s="132" t="s">
        <v>0</v>
      </c>
      <c r="E55" s="132" t="s">
        <v>2</v>
      </c>
      <c r="F55" s="341" t="s">
        <v>16</v>
      </c>
      <c r="G55" s="132" t="s">
        <v>4</v>
      </c>
      <c r="H55" s="132" t="s">
        <v>6</v>
      </c>
      <c r="I55" s="132" t="s">
        <v>8</v>
      </c>
      <c r="J55" s="132" t="s">
        <v>10</v>
      </c>
      <c r="K55" s="132" t="s">
        <v>12</v>
      </c>
      <c r="L55" s="132" t="s">
        <v>14</v>
      </c>
      <c r="M55" s="341" t="s">
        <v>22</v>
      </c>
      <c r="N55" s="132" t="s">
        <v>26</v>
      </c>
      <c r="O55" s="132" t="s">
        <v>28</v>
      </c>
      <c r="P55" s="643" t="s">
        <v>31</v>
      </c>
      <c r="Q55" s="643" t="s">
        <v>33</v>
      </c>
    </row>
    <row r="56" spans="2:17" ht="30" customHeight="1" x14ac:dyDescent="0.25">
      <c r="B56" s="645"/>
      <c r="C56" s="134" t="s">
        <v>43</v>
      </c>
      <c r="D56" s="135" t="s">
        <v>1</v>
      </c>
      <c r="E56" s="135" t="s">
        <v>3</v>
      </c>
      <c r="F56" s="337" t="s">
        <v>17</v>
      </c>
      <c r="G56" s="135" t="s">
        <v>5</v>
      </c>
      <c r="H56" s="135" t="s">
        <v>7</v>
      </c>
      <c r="I56" s="135" t="s">
        <v>9</v>
      </c>
      <c r="J56" s="135" t="s">
        <v>11</v>
      </c>
      <c r="K56" s="135" t="s">
        <v>13</v>
      </c>
      <c r="L56" s="135" t="s">
        <v>15</v>
      </c>
      <c r="M56" s="337" t="s">
        <v>23</v>
      </c>
      <c r="N56" s="135" t="s">
        <v>27</v>
      </c>
      <c r="O56" s="135" t="s">
        <v>29</v>
      </c>
      <c r="P56" s="643"/>
      <c r="Q56" s="643"/>
    </row>
    <row r="57" spans="2:17" ht="7.5" customHeight="1" x14ac:dyDescent="0.25">
      <c r="B57" s="645"/>
      <c r="C57" s="137"/>
      <c r="D57" s="138"/>
      <c r="E57" s="138"/>
      <c r="F57" s="139"/>
      <c r="G57" s="138"/>
      <c r="H57" s="138"/>
      <c r="I57" s="138"/>
      <c r="J57" s="138"/>
      <c r="K57" s="138"/>
      <c r="L57" s="138"/>
      <c r="M57" s="139"/>
      <c r="N57" s="138"/>
      <c r="O57" s="138"/>
      <c r="P57" s="139"/>
      <c r="Q57" s="139"/>
    </row>
    <row r="58" spans="2:17" s="143" customFormat="1" ht="13.5" x14ac:dyDescent="0.25">
      <c r="B58" s="645"/>
      <c r="C58" s="140"/>
      <c r="D58" s="141" t="s">
        <v>35</v>
      </c>
      <c r="E58" s="141" t="s">
        <v>35</v>
      </c>
      <c r="F58" s="142" t="s">
        <v>35</v>
      </c>
      <c r="G58" s="141" t="s">
        <v>35</v>
      </c>
      <c r="H58" s="141" t="s">
        <v>35</v>
      </c>
      <c r="I58" s="141" t="s">
        <v>35</v>
      </c>
      <c r="J58" s="141" t="s">
        <v>35</v>
      </c>
      <c r="K58" s="141" t="s">
        <v>35</v>
      </c>
      <c r="L58" s="141" t="s">
        <v>35</v>
      </c>
      <c r="M58" s="142" t="s">
        <v>35</v>
      </c>
      <c r="N58" s="140" t="s">
        <v>34</v>
      </c>
      <c r="O58" s="140" t="s">
        <v>291</v>
      </c>
      <c r="P58" s="140" t="s">
        <v>40</v>
      </c>
      <c r="Q58" s="140" t="s">
        <v>40</v>
      </c>
    </row>
    <row r="59" spans="2:17" s="143" customFormat="1" ht="13.5" x14ac:dyDescent="0.25">
      <c r="B59" s="646"/>
      <c r="C59" s="144"/>
      <c r="D59" s="145" t="s">
        <v>36</v>
      </c>
      <c r="E59" s="145" t="s">
        <v>36</v>
      </c>
      <c r="F59" s="146" t="s">
        <v>36</v>
      </c>
      <c r="G59" s="145" t="s">
        <v>36</v>
      </c>
      <c r="H59" s="145" t="s">
        <v>36</v>
      </c>
      <c r="I59" s="145" t="s">
        <v>36</v>
      </c>
      <c r="J59" s="145" t="s">
        <v>36</v>
      </c>
      <c r="K59" s="145" t="s">
        <v>36</v>
      </c>
      <c r="L59" s="145" t="s">
        <v>36</v>
      </c>
      <c r="M59" s="146" t="s">
        <v>36</v>
      </c>
      <c r="N59" s="145" t="s">
        <v>37</v>
      </c>
      <c r="O59" s="145" t="s">
        <v>39</v>
      </c>
      <c r="P59" s="145" t="s">
        <v>41</v>
      </c>
      <c r="Q59" s="145" t="s">
        <v>41</v>
      </c>
    </row>
    <row r="60" spans="2:17" ht="9" customHeight="1" x14ac:dyDescent="0.25">
      <c r="B60" s="339"/>
      <c r="C60" s="157"/>
      <c r="D60" s="158"/>
      <c r="E60" s="158"/>
      <c r="F60" s="162"/>
      <c r="G60" s="158"/>
      <c r="H60" s="158"/>
      <c r="I60" s="158"/>
      <c r="J60" s="158"/>
      <c r="K60" s="158"/>
      <c r="L60" s="158"/>
      <c r="M60" s="162"/>
      <c r="N60" s="158"/>
      <c r="O60" s="158"/>
      <c r="P60" s="158"/>
      <c r="Q60" s="158"/>
    </row>
    <row r="61" spans="2:17" x14ac:dyDescent="0.25">
      <c r="B61" s="339" t="s">
        <v>78</v>
      </c>
      <c r="C61" s="131">
        <v>2020</v>
      </c>
      <c r="D61" s="151">
        <v>143286.26462</v>
      </c>
      <c r="E61" s="151">
        <v>10209.294029999999</v>
      </c>
      <c r="F61" s="152">
        <v>153495.55865000002</v>
      </c>
      <c r="G61" s="151">
        <v>6613.1253499999993</v>
      </c>
      <c r="H61" s="151" t="s">
        <v>45</v>
      </c>
      <c r="I61" s="151" t="s">
        <v>45</v>
      </c>
      <c r="J61" s="151">
        <v>3672.0608325000003</v>
      </c>
      <c r="K61" s="151" t="s">
        <v>45</v>
      </c>
      <c r="L61" s="151">
        <v>143210.37246750001</v>
      </c>
      <c r="M61" s="152">
        <f t="shared" ref="M61:M65" si="6">F61</f>
        <v>153495.55865000002</v>
      </c>
      <c r="N61" s="153">
        <v>4.4136183075307924</v>
      </c>
      <c r="O61" s="153">
        <v>12.092104952139158</v>
      </c>
      <c r="P61" s="153">
        <v>97.551668637831597</v>
      </c>
      <c r="Q61" s="344">
        <v>6.9506569305997452</v>
      </c>
    </row>
    <row r="62" spans="2:17" x14ac:dyDescent="0.25">
      <c r="B62" s="161" t="s">
        <v>79</v>
      </c>
      <c r="C62" s="131">
        <v>2021</v>
      </c>
      <c r="D62" s="151">
        <v>153270.81728999998</v>
      </c>
      <c r="E62" s="151">
        <v>11051.559650000001</v>
      </c>
      <c r="F62" s="152">
        <v>164322.37693999999</v>
      </c>
      <c r="G62" s="151">
        <v>6345.2053199999991</v>
      </c>
      <c r="H62" s="151" t="s">
        <v>45</v>
      </c>
      <c r="I62" s="151" t="s">
        <v>45</v>
      </c>
      <c r="J62" s="151">
        <v>3949.4292904999998</v>
      </c>
      <c r="K62" s="151" t="s">
        <v>45</v>
      </c>
      <c r="L62" s="151">
        <v>154027.74232949998</v>
      </c>
      <c r="M62" s="152">
        <f t="shared" si="6"/>
        <v>164322.37693999999</v>
      </c>
      <c r="N62" s="153">
        <v>4.7282163517612448</v>
      </c>
      <c r="O62" s="153">
        <v>12.954017402085601</v>
      </c>
      <c r="P62" s="153">
        <v>97.02086429213918</v>
      </c>
      <c r="Q62" s="344">
        <v>6.9956687644614535</v>
      </c>
    </row>
    <row r="63" spans="2:17" x14ac:dyDescent="0.25">
      <c r="B63" s="339"/>
      <c r="C63" s="131">
        <v>2022</v>
      </c>
      <c r="D63" s="347">
        <v>144236.4</v>
      </c>
      <c r="E63" s="151">
        <v>12019.086979999998</v>
      </c>
      <c r="F63" s="152">
        <v>156255.50089</v>
      </c>
      <c r="G63" s="151">
        <v>5847.1088000000009</v>
      </c>
      <c r="H63" s="151" t="s">
        <v>45</v>
      </c>
      <c r="I63" s="151" t="s">
        <v>45</v>
      </c>
      <c r="J63" s="151">
        <v>3760.2098022500004</v>
      </c>
      <c r="K63" s="151" t="s">
        <v>45</v>
      </c>
      <c r="L63" s="151">
        <v>146648.18228775001</v>
      </c>
      <c r="M63" s="152">
        <f t="shared" si="6"/>
        <v>156255.50089</v>
      </c>
      <c r="N63" s="153">
        <v>4.4776388318510856</v>
      </c>
      <c r="O63" s="153">
        <v>12.267503648907082</v>
      </c>
      <c r="P63" s="153">
        <v>95.889852385044207</v>
      </c>
      <c r="Q63" s="344">
        <v>8.0039527432018929</v>
      </c>
    </row>
    <row r="64" spans="2:17" x14ac:dyDescent="0.25">
      <c r="B64" s="339"/>
      <c r="C64" s="131">
        <v>2023</v>
      </c>
      <c r="D64" s="151">
        <v>154810.91905999996</v>
      </c>
      <c r="E64" s="151">
        <v>9357.7873999999993</v>
      </c>
      <c r="F64" s="152">
        <v>164168.70645999996</v>
      </c>
      <c r="G64" s="151">
        <v>4262.7677300000005</v>
      </c>
      <c r="H64" s="151" t="s">
        <v>45</v>
      </c>
      <c r="I64" s="151" t="s">
        <v>45</v>
      </c>
      <c r="J64" s="151">
        <v>3997.6484682499995</v>
      </c>
      <c r="K64" s="151" t="s">
        <v>45</v>
      </c>
      <c r="L64" s="151">
        <v>155908.29026174996</v>
      </c>
      <c r="M64" s="152">
        <f t="shared" si="6"/>
        <v>164168.70645999996</v>
      </c>
      <c r="N64" s="153">
        <v>4.6676613314776434</v>
      </c>
      <c r="O64" s="153">
        <v>12.788113236925049</v>
      </c>
      <c r="P64" s="153">
        <v>96.813739558101773</v>
      </c>
      <c r="Q64" s="344">
        <v>5.8520574497239632</v>
      </c>
    </row>
    <row r="65" spans="2:17" x14ac:dyDescent="0.25">
      <c r="B65" s="339"/>
      <c r="C65" s="131">
        <v>2024</v>
      </c>
      <c r="D65" s="151">
        <v>157360.64705000003</v>
      </c>
      <c r="E65" s="151">
        <v>6903.5284900000006</v>
      </c>
      <c r="F65" s="152">
        <v>164264.17554000003</v>
      </c>
      <c r="G65" s="151">
        <v>1107.7432700000002</v>
      </c>
      <c r="H65" s="151" t="s">
        <v>45</v>
      </c>
      <c r="I65" s="151" t="s">
        <v>45</v>
      </c>
      <c r="J65" s="151">
        <v>4078.9108067500006</v>
      </c>
      <c r="K65" s="151" t="s">
        <v>45</v>
      </c>
      <c r="L65" s="151">
        <v>159077.52146325001</v>
      </c>
      <c r="M65" s="152">
        <f t="shared" si="6"/>
        <v>164264.17554000003</v>
      </c>
      <c r="N65" s="153">
        <v>4.6706594007219842</v>
      </c>
      <c r="O65" s="153">
        <v>12.796327125265709</v>
      </c>
      <c r="P65" s="153">
        <v>96.447712701630536</v>
      </c>
      <c r="Q65" s="344">
        <v>4.2312328076503114</v>
      </c>
    </row>
    <row r="66" spans="2:17" ht="9" customHeight="1" x14ac:dyDescent="0.25">
      <c r="B66" s="339"/>
      <c r="C66" s="131"/>
      <c r="D66" s="151"/>
      <c r="E66" s="151"/>
      <c r="F66" s="152"/>
      <c r="G66" s="151"/>
      <c r="H66" s="151"/>
      <c r="I66" s="151"/>
      <c r="J66" s="151"/>
      <c r="K66" s="151"/>
      <c r="L66" s="151"/>
      <c r="M66" s="152"/>
      <c r="N66" s="153"/>
      <c r="O66" s="153"/>
      <c r="P66" s="153"/>
      <c r="Q66" s="344"/>
    </row>
    <row r="67" spans="2:17" x14ac:dyDescent="0.25">
      <c r="B67" s="339" t="s">
        <v>80</v>
      </c>
      <c r="C67" s="131">
        <v>2020</v>
      </c>
      <c r="D67" s="151">
        <v>39785.670970000006</v>
      </c>
      <c r="E67" s="151">
        <v>2524.8697400000001</v>
      </c>
      <c r="F67" s="152">
        <v>42310.540710000016</v>
      </c>
      <c r="G67" s="151">
        <v>6875.2328399999997</v>
      </c>
      <c r="H67" s="151" t="s">
        <v>45</v>
      </c>
      <c r="I67" s="151" t="s">
        <v>45</v>
      </c>
      <c r="J67" s="151">
        <v>885.88269675000038</v>
      </c>
      <c r="K67" s="151" t="s">
        <v>45</v>
      </c>
      <c r="L67" s="151">
        <v>34549.425173250012</v>
      </c>
      <c r="M67" s="152">
        <f t="shared" ref="M67:M71" si="7">F67</f>
        <v>42310.540710000016</v>
      </c>
      <c r="N67" s="153">
        <v>1.0647830379320249</v>
      </c>
      <c r="O67" s="153">
        <v>2.9172138025534928</v>
      </c>
      <c r="P67" s="153">
        <v>112.27691633429569</v>
      </c>
      <c r="Q67" s="344">
        <v>7.1252936457131435</v>
      </c>
    </row>
    <row r="68" spans="2:17" x14ac:dyDescent="0.25">
      <c r="B68" s="161" t="s">
        <v>81</v>
      </c>
      <c r="C68" s="131">
        <v>2021</v>
      </c>
      <c r="D68" s="151">
        <v>42731.604399999989</v>
      </c>
      <c r="E68" s="151">
        <v>3945.8349800000001</v>
      </c>
      <c r="F68" s="152">
        <v>46677.439380000003</v>
      </c>
      <c r="G68" s="151">
        <v>7690.4675000000007</v>
      </c>
      <c r="H68" s="151" t="s">
        <v>45</v>
      </c>
      <c r="I68" s="151" t="s">
        <v>45</v>
      </c>
      <c r="J68" s="151">
        <v>974.6742969999998</v>
      </c>
      <c r="K68" s="151" t="s">
        <v>45</v>
      </c>
      <c r="L68" s="151">
        <v>38012.297582999992</v>
      </c>
      <c r="M68" s="152">
        <f t="shared" si="7"/>
        <v>46677.439380000003</v>
      </c>
      <c r="N68" s="153">
        <v>1.1668700993842482</v>
      </c>
      <c r="O68" s="153">
        <v>3.1969043818746528</v>
      </c>
      <c r="P68" s="153">
        <v>109.60483038161004</v>
      </c>
      <c r="Q68" s="344">
        <v>10.120906522684267</v>
      </c>
    </row>
    <row r="69" spans="2:17" x14ac:dyDescent="0.25">
      <c r="B69" s="339"/>
      <c r="C69" s="131">
        <v>2022</v>
      </c>
      <c r="D69" s="151">
        <v>46128.802319999995</v>
      </c>
      <c r="E69" s="151">
        <v>4288.6928599999992</v>
      </c>
      <c r="F69" s="152">
        <v>50417.495179999998</v>
      </c>
      <c r="G69" s="151">
        <v>7134.8733500000008</v>
      </c>
      <c r="H69" s="151" t="s">
        <v>45</v>
      </c>
      <c r="I69" s="151" t="s">
        <v>45</v>
      </c>
      <c r="J69" s="151">
        <v>1082.06554575</v>
      </c>
      <c r="K69" s="151" t="s">
        <v>45</v>
      </c>
      <c r="L69" s="151">
        <v>42200.556284249993</v>
      </c>
      <c r="M69" s="152">
        <f t="shared" si="7"/>
        <v>50417.495179999998</v>
      </c>
      <c r="N69" s="153">
        <v>1.2906118791076544</v>
      </c>
      <c r="O69" s="153">
        <v>3.5359229564593271</v>
      </c>
      <c r="P69" s="153">
        <v>106.57580425968388</v>
      </c>
      <c r="Q69" s="344">
        <v>9.908579191077159</v>
      </c>
    </row>
    <row r="70" spans="2:17" x14ac:dyDescent="0.25">
      <c r="B70" s="339"/>
      <c r="C70" s="131">
        <v>2023</v>
      </c>
      <c r="D70" s="151">
        <v>45776.535239999997</v>
      </c>
      <c r="E70" s="151">
        <v>3926.8123799999998</v>
      </c>
      <c r="F70" s="152">
        <v>49703.34762</v>
      </c>
      <c r="G70" s="151">
        <v>8445.2940599999984</v>
      </c>
      <c r="H70" s="151" t="s">
        <v>45</v>
      </c>
      <c r="I70" s="151" t="s">
        <v>45</v>
      </c>
      <c r="J70" s="151">
        <v>1031.451339</v>
      </c>
      <c r="K70" s="151" t="s">
        <v>45</v>
      </c>
      <c r="L70" s="151">
        <v>40226.602221000001</v>
      </c>
      <c r="M70" s="152">
        <f t="shared" si="7"/>
        <v>49703.34762</v>
      </c>
      <c r="N70" s="153">
        <v>1.2043243843445561</v>
      </c>
      <c r="O70" s="153">
        <v>3.2995188612179622</v>
      </c>
      <c r="P70" s="153">
        <v>110.95175678471827</v>
      </c>
      <c r="Q70" s="344">
        <v>9.5176869512018722</v>
      </c>
    </row>
    <row r="71" spans="2:17" x14ac:dyDescent="0.25">
      <c r="B71" s="339"/>
      <c r="C71" s="131">
        <v>2024</v>
      </c>
      <c r="D71" s="151">
        <v>56468.857650000013</v>
      </c>
      <c r="E71" s="151">
        <v>4804.3483699999997</v>
      </c>
      <c r="F71" s="152">
        <v>61273.206020000012</v>
      </c>
      <c r="G71" s="151">
        <v>7034.4178189999993</v>
      </c>
      <c r="H71" s="151" t="s">
        <v>45</v>
      </c>
      <c r="I71" s="151" t="s">
        <v>45</v>
      </c>
      <c r="J71" s="151">
        <v>1355.9697050250002</v>
      </c>
      <c r="K71" s="151" t="s">
        <v>45</v>
      </c>
      <c r="L71" s="151">
        <v>52882.818495975007</v>
      </c>
      <c r="M71" s="152">
        <f t="shared" si="7"/>
        <v>61273.206020000012</v>
      </c>
      <c r="N71" s="153">
        <v>1.5526872123284954</v>
      </c>
      <c r="O71" s="153">
        <v>4.2539375680232752</v>
      </c>
      <c r="P71" s="153">
        <v>104.11157683083871</v>
      </c>
      <c r="Q71" s="344">
        <v>8.8577723237397503</v>
      </c>
    </row>
    <row r="72" spans="2:17" ht="9" customHeight="1" x14ac:dyDescent="0.25">
      <c r="B72" s="339"/>
      <c r="C72" s="131"/>
      <c r="D72" s="151"/>
      <c r="E72" s="151"/>
      <c r="F72" s="152"/>
      <c r="G72" s="151"/>
      <c r="H72" s="151"/>
      <c r="I72" s="151"/>
      <c r="J72" s="151"/>
      <c r="K72" s="151"/>
      <c r="L72" s="151"/>
      <c r="M72" s="152"/>
      <c r="N72" s="153"/>
      <c r="O72" s="153"/>
      <c r="P72" s="153"/>
      <c r="Q72" s="344"/>
    </row>
    <row r="73" spans="2:17" x14ac:dyDescent="0.25">
      <c r="B73" s="339" t="s">
        <v>76</v>
      </c>
      <c r="C73" s="131">
        <v>2020</v>
      </c>
      <c r="D73" s="151">
        <v>101481.96629000001</v>
      </c>
      <c r="E73" s="151">
        <v>8752.81214</v>
      </c>
      <c r="F73" s="152">
        <v>110234.77843000002</v>
      </c>
      <c r="G73" s="151">
        <v>19709.681980000001</v>
      </c>
      <c r="H73" s="151" t="s">
        <v>45</v>
      </c>
      <c r="I73" s="151" t="s">
        <v>45</v>
      </c>
      <c r="J73" s="151">
        <v>2245.0223919600003</v>
      </c>
      <c r="K73" s="151">
        <v>45.26254822500001</v>
      </c>
      <c r="L73" s="151">
        <v>88234.811509815016</v>
      </c>
      <c r="M73" s="152">
        <f t="shared" ref="M73:M77" si="8">F73</f>
        <v>110234.77843000002</v>
      </c>
      <c r="N73" s="153">
        <v>2.7193196465544149</v>
      </c>
      <c r="O73" s="153">
        <v>7.4501908124778495</v>
      </c>
      <c r="P73" s="153">
        <v>112.10368203921422</v>
      </c>
      <c r="Q73" s="344">
        <v>9.6689343433447394</v>
      </c>
    </row>
    <row r="74" spans="2:17" x14ac:dyDescent="0.25">
      <c r="B74" s="161" t="s">
        <v>77</v>
      </c>
      <c r="C74" s="131">
        <v>2021</v>
      </c>
      <c r="D74" s="151">
        <v>96353.061180000019</v>
      </c>
      <c r="E74" s="151">
        <v>12523.200319999998</v>
      </c>
      <c r="F74" s="152">
        <v>108876.26150000002</v>
      </c>
      <c r="G74" s="151">
        <v>22644.65151</v>
      </c>
      <c r="H74" s="151" t="s">
        <v>45</v>
      </c>
      <c r="I74" s="151" t="s">
        <v>45</v>
      </c>
      <c r="J74" s="151">
        <v>2138.5439277520004</v>
      </c>
      <c r="K74" s="151">
        <v>43.115804995000012</v>
      </c>
      <c r="L74" s="151">
        <v>84049.950257253018</v>
      </c>
      <c r="M74" s="152">
        <f t="shared" si="8"/>
        <v>108876.26150000002</v>
      </c>
      <c r="N74" s="153">
        <v>2.5800959175323199</v>
      </c>
      <c r="O74" s="153">
        <v>7.0687559384447125</v>
      </c>
      <c r="P74" s="153">
        <v>111.73751851690319</v>
      </c>
      <c r="Q74" s="344">
        <v>14.522749049278181</v>
      </c>
    </row>
    <row r="75" spans="2:17" x14ac:dyDescent="0.25">
      <c r="B75" s="339"/>
      <c r="C75" s="131">
        <v>2022</v>
      </c>
      <c r="D75" s="151">
        <v>102368.65975000001</v>
      </c>
      <c r="E75" s="151">
        <v>12085.90984</v>
      </c>
      <c r="F75" s="152">
        <v>114454.56959</v>
      </c>
      <c r="G75" s="151">
        <v>21893.696474999997</v>
      </c>
      <c r="H75" s="151" t="s">
        <v>45</v>
      </c>
      <c r="I75" s="151" t="s">
        <v>45</v>
      </c>
      <c r="J75" s="151">
        <v>2295.5096532519997</v>
      </c>
      <c r="K75" s="151">
        <v>46.280436557499996</v>
      </c>
      <c r="L75" s="151">
        <v>90219.083025190499</v>
      </c>
      <c r="M75" s="152">
        <f t="shared" si="8"/>
        <v>114454.56959</v>
      </c>
      <c r="N75" s="153">
        <v>2.7591536824827898</v>
      </c>
      <c r="O75" s="153">
        <v>7.5593251574870957</v>
      </c>
      <c r="P75" s="153">
        <v>110.59603945482944</v>
      </c>
      <c r="Q75" s="344">
        <v>13.057255655944555</v>
      </c>
    </row>
    <row r="76" spans="2:17" x14ac:dyDescent="0.25">
      <c r="B76" s="339"/>
      <c r="C76" s="131">
        <v>2023</v>
      </c>
      <c r="D76" s="151">
        <v>112344.78087500001</v>
      </c>
      <c r="E76" s="151">
        <v>12015.296699999999</v>
      </c>
      <c r="F76" s="152">
        <v>124360.077575</v>
      </c>
      <c r="G76" s="151">
        <v>18428.737080000003</v>
      </c>
      <c r="H76" s="151" t="s">
        <v>45</v>
      </c>
      <c r="I76" s="151" t="s">
        <v>45</v>
      </c>
      <c r="J76" s="151">
        <v>2627.0972442759999</v>
      </c>
      <c r="K76" s="151">
        <v>52.9656702475</v>
      </c>
      <c r="L76" s="151">
        <v>103251.2775804765</v>
      </c>
      <c r="M76" s="152">
        <f t="shared" si="8"/>
        <v>124360.077575</v>
      </c>
      <c r="N76" s="153">
        <v>3.091189025156623</v>
      </c>
      <c r="O76" s="153">
        <v>8.4690110278263635</v>
      </c>
      <c r="P76" s="153">
        <v>106.05433703569788</v>
      </c>
      <c r="Q76" s="344">
        <v>11.342532477975322</v>
      </c>
    </row>
    <row r="77" spans="2:17" x14ac:dyDescent="0.25">
      <c r="B77" s="339"/>
      <c r="C77" s="131">
        <v>2024</v>
      </c>
      <c r="D77" s="151">
        <v>106784.56138000001</v>
      </c>
      <c r="E77" s="151">
        <v>12351.510579999998</v>
      </c>
      <c r="F77" s="152">
        <v>119136.07196000002</v>
      </c>
      <c r="G77" s="151">
        <v>18122.325304999998</v>
      </c>
      <c r="H77" s="151" t="s">
        <v>45</v>
      </c>
      <c r="I77" s="151" t="s">
        <v>45</v>
      </c>
      <c r="J77" s="151">
        <v>2505.1409170440006</v>
      </c>
      <c r="K77" s="151">
        <v>50.50687332750001</v>
      </c>
      <c r="L77" s="151">
        <v>98458.098864628526</v>
      </c>
      <c r="M77" s="152">
        <f t="shared" si="8"/>
        <v>119136.07196000002</v>
      </c>
      <c r="N77" s="153">
        <v>2.8908185192307592</v>
      </c>
      <c r="O77" s="153">
        <v>7.9200507376185181</v>
      </c>
      <c r="P77" s="153">
        <v>105.71290038840901</v>
      </c>
      <c r="Q77" s="344">
        <v>12.227554158727582</v>
      </c>
    </row>
    <row r="78" spans="2:17" ht="9" customHeight="1" x14ac:dyDescent="0.25">
      <c r="B78" s="339"/>
      <c r="C78" s="131"/>
      <c r="D78" s="151"/>
      <c r="E78" s="151"/>
      <c r="F78" s="152"/>
      <c r="G78" s="151"/>
      <c r="H78" s="151"/>
      <c r="I78" s="348"/>
      <c r="J78" s="349"/>
      <c r="K78" s="151"/>
      <c r="L78" s="151"/>
      <c r="M78" s="152"/>
      <c r="N78" s="153"/>
      <c r="O78" s="153"/>
      <c r="P78" s="153"/>
      <c r="Q78" s="344"/>
    </row>
    <row r="79" spans="2:17" x14ac:dyDescent="0.25">
      <c r="B79" s="339" t="s">
        <v>73</v>
      </c>
      <c r="C79" s="131">
        <v>2020</v>
      </c>
      <c r="D79" s="151">
        <v>192129.46952000001</v>
      </c>
      <c r="E79" s="151">
        <v>1590.0251900000001</v>
      </c>
      <c r="F79" s="152">
        <v>193719.49471000003</v>
      </c>
      <c r="G79" s="151">
        <v>38390.982919999995</v>
      </c>
      <c r="H79" s="151" t="s">
        <v>45</v>
      </c>
      <c r="I79" s="633">
        <v>10872.995825300002</v>
      </c>
      <c r="J79" s="634"/>
      <c r="K79" s="151">
        <v>9029.8750761060528</v>
      </c>
      <c r="L79" s="151">
        <v>135425.64088859397</v>
      </c>
      <c r="M79" s="152">
        <f t="shared" ref="M79:M83" si="9">F79</f>
        <v>193719.49471000003</v>
      </c>
      <c r="N79" s="153">
        <v>4.1736996953250314</v>
      </c>
      <c r="O79" s="153">
        <v>11.434793685822005</v>
      </c>
      <c r="P79" s="153">
        <v>123.69233909853838</v>
      </c>
      <c r="Q79" s="344">
        <v>1.0236531411243233</v>
      </c>
    </row>
    <row r="80" spans="2:17" x14ac:dyDescent="0.25">
      <c r="B80" s="160"/>
      <c r="C80" s="131">
        <v>2021</v>
      </c>
      <c r="D80" s="151">
        <v>186662.63371000005</v>
      </c>
      <c r="E80" s="151">
        <v>6845.20298</v>
      </c>
      <c r="F80" s="152">
        <v>193507.83669000005</v>
      </c>
      <c r="G80" s="151">
        <v>36457.542450000001</v>
      </c>
      <c r="H80" s="151" t="s">
        <v>45</v>
      </c>
      <c r="I80" s="633">
        <v>10993.520596800005</v>
      </c>
      <c r="J80" s="634"/>
      <c r="K80" s="151">
        <v>9129.9692587680984</v>
      </c>
      <c r="L80" s="151">
        <v>136926.80438443195</v>
      </c>
      <c r="M80" s="152">
        <f t="shared" si="9"/>
        <v>193507.83669000005</v>
      </c>
      <c r="N80" s="153">
        <v>4.2032658902440341</v>
      </c>
      <c r="O80" s="153">
        <v>11.515796959572697</v>
      </c>
      <c r="P80" s="153">
        <v>118.85532250245086</v>
      </c>
      <c r="Q80" s="344">
        <v>4.3586056384837741</v>
      </c>
    </row>
    <row r="81" spans="2:17" x14ac:dyDescent="0.25">
      <c r="B81" s="339"/>
      <c r="C81" s="131">
        <v>2022</v>
      </c>
      <c r="D81" s="151">
        <v>194305.21699999998</v>
      </c>
      <c r="E81" s="151">
        <v>5742.0930399999988</v>
      </c>
      <c r="F81" s="152">
        <v>200047.31003999995</v>
      </c>
      <c r="G81" s="151">
        <v>35425.580495000002</v>
      </c>
      <c r="H81" s="151" t="s">
        <v>45</v>
      </c>
      <c r="I81" s="633">
        <v>11523.521068149998</v>
      </c>
      <c r="J81" s="634"/>
      <c r="K81" s="151">
        <v>9570.1274381202675</v>
      </c>
      <c r="L81" s="151">
        <v>143528.0810387297</v>
      </c>
      <c r="M81" s="152">
        <f t="shared" si="9"/>
        <v>200047.31003999995</v>
      </c>
      <c r="N81" s="153">
        <v>4.3894929992485707</v>
      </c>
      <c r="O81" s="153">
        <v>12.026008217119371</v>
      </c>
      <c r="P81" s="153">
        <v>118.0313300905309</v>
      </c>
      <c r="Q81" s="344">
        <v>3.4880529173582615</v>
      </c>
    </row>
    <row r="82" spans="2:17" x14ac:dyDescent="0.25">
      <c r="B82" s="339"/>
      <c r="C82" s="131">
        <v>2023</v>
      </c>
      <c r="D82" s="151">
        <v>188842.236</v>
      </c>
      <c r="E82" s="151">
        <v>6899.0898000000007</v>
      </c>
      <c r="F82" s="152">
        <v>195741.32579999999</v>
      </c>
      <c r="G82" s="151">
        <v>34754.001039999996</v>
      </c>
      <c r="H82" s="151" t="s">
        <v>45</v>
      </c>
      <c r="I82" s="633">
        <v>11269.1127332</v>
      </c>
      <c r="J82" s="634"/>
      <c r="K82" s="151">
        <v>9358.8447778645532</v>
      </c>
      <c r="L82" s="151">
        <v>140359.36724893545</v>
      </c>
      <c r="M82" s="152">
        <f t="shared" si="9"/>
        <v>195741.32579999999</v>
      </c>
      <c r="N82" s="153">
        <v>4.2021498017752172</v>
      </c>
      <c r="O82" s="153">
        <v>11.512739182945801</v>
      </c>
      <c r="P82" s="153">
        <v>117.30254930413071</v>
      </c>
      <c r="Q82" s="344">
        <v>4.2854863327191559</v>
      </c>
    </row>
    <row r="83" spans="2:17" x14ac:dyDescent="0.25">
      <c r="B83" s="339"/>
      <c r="C83" s="131">
        <v>2024</v>
      </c>
      <c r="D83" s="151">
        <v>259178.90918000002</v>
      </c>
      <c r="E83" s="151">
        <v>7021.8196339999995</v>
      </c>
      <c r="F83" s="152">
        <v>266200.72881400003</v>
      </c>
      <c r="G83" s="151">
        <v>36855.919730000001</v>
      </c>
      <c r="H83" s="151" t="s">
        <v>45</v>
      </c>
      <c r="I83" s="633">
        <v>16054.136635880001</v>
      </c>
      <c r="J83" s="634"/>
      <c r="K83" s="151">
        <v>13332.742015720771</v>
      </c>
      <c r="L83" s="151">
        <v>199957.93043239924</v>
      </c>
      <c r="M83" s="152">
        <f t="shared" si="9"/>
        <v>266200.72881400003</v>
      </c>
      <c r="N83" s="153">
        <v>5.870945052024557</v>
      </c>
      <c r="O83" s="153">
        <v>16.084780964450843</v>
      </c>
      <c r="P83" s="153">
        <v>113.00840433893271</v>
      </c>
      <c r="Q83" s="344">
        <v>3.0616867510736561</v>
      </c>
    </row>
    <row r="84" spans="2:17" ht="9" customHeight="1" x14ac:dyDescent="0.25">
      <c r="B84" s="340"/>
      <c r="C84" s="173"/>
      <c r="D84" s="166"/>
      <c r="E84" s="166"/>
      <c r="F84" s="167"/>
      <c r="G84" s="166"/>
      <c r="H84" s="166"/>
      <c r="I84" s="166"/>
      <c r="J84" s="166"/>
      <c r="K84" s="166"/>
      <c r="L84" s="166"/>
      <c r="M84" s="167"/>
      <c r="N84" s="166"/>
      <c r="O84" s="166"/>
      <c r="P84" s="166"/>
      <c r="Q84" s="166"/>
    </row>
    <row r="85" spans="2:17" ht="16.5" customHeight="1" x14ac:dyDescent="0.25"/>
  </sheetData>
  <mergeCells count="32">
    <mergeCell ref="P5:P6"/>
    <mergeCell ref="Q5:Q6"/>
    <mergeCell ref="D6:F6"/>
    <mergeCell ref="G6:M6"/>
    <mergeCell ref="N6:O6"/>
    <mergeCell ref="I23:J23"/>
    <mergeCell ref="B5:B11"/>
    <mergeCell ref="D5:F5"/>
    <mergeCell ref="G5:M5"/>
    <mergeCell ref="N5:O5"/>
    <mergeCell ref="Q7:Q8"/>
    <mergeCell ref="I19:J19"/>
    <mergeCell ref="I20:J20"/>
    <mergeCell ref="I21:J21"/>
    <mergeCell ref="I22:J22"/>
    <mergeCell ref="P7:P8"/>
    <mergeCell ref="P53:P54"/>
    <mergeCell ref="Q53:Q54"/>
    <mergeCell ref="D54:F54"/>
    <mergeCell ref="G54:M54"/>
    <mergeCell ref="N54:O54"/>
    <mergeCell ref="I83:J83"/>
    <mergeCell ref="B53:B59"/>
    <mergeCell ref="D53:F53"/>
    <mergeCell ref="G53:M53"/>
    <mergeCell ref="N53:O53"/>
    <mergeCell ref="Q55:Q56"/>
    <mergeCell ref="I79:J79"/>
    <mergeCell ref="I80:J80"/>
    <mergeCell ref="I81:J81"/>
    <mergeCell ref="I82:J82"/>
    <mergeCell ref="P55:P56"/>
  </mergeCells>
  <printOptions horizontalCentered="1"/>
  <pageMargins left="0.23622047244094491" right="0.23622047244094491" top="0.39370078740157483" bottom="0" header="0.31496062992125984" footer="0.31496062992125984"/>
  <pageSetup paperSize="8" scale="96" fitToHeight="0" orientation="landscape" r:id="rId1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CA94-45E0-4829-995E-420A872534FD}">
  <sheetPr>
    <tabColor theme="5" tint="-0.249977111117893"/>
  </sheetPr>
  <dimension ref="A1:V98"/>
  <sheetViews>
    <sheetView showGridLines="0" topLeftCell="A76" zoomScaleNormal="100" zoomScaleSheetLayoutView="100" workbookViewId="0">
      <selection activeCell="M103" sqref="M103"/>
    </sheetView>
  </sheetViews>
  <sheetFormatPr defaultColWidth="9.140625" defaultRowHeight="16.5" x14ac:dyDescent="0.25"/>
  <cols>
    <col min="1" max="1" width="1.5703125" style="127" customWidth="1"/>
    <col min="2" max="2" width="15.42578125" style="126" bestFit="1" customWidth="1"/>
    <col min="3" max="3" width="7" style="127" bestFit="1" customWidth="1"/>
    <col min="4" max="4" width="14.5703125" style="127" bestFit="1" customWidth="1"/>
    <col min="5" max="5" width="11.7109375" style="127" bestFit="1" customWidth="1"/>
    <col min="6" max="6" width="14.28515625" style="128" customWidth="1"/>
    <col min="7" max="10" width="11.7109375" style="127" bestFit="1" customWidth="1"/>
    <col min="11" max="11" width="13.140625" style="127" bestFit="1" customWidth="1"/>
    <col min="12" max="12" width="11.7109375" style="127" bestFit="1" customWidth="1"/>
    <col min="13" max="13" width="14.570312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1:17" ht="9" customHeight="1" x14ac:dyDescent="0.25"/>
    <row r="2" spans="1:17" x14ac:dyDescent="0.25">
      <c r="B2" s="126" t="s">
        <v>455</v>
      </c>
    </row>
    <row r="3" spans="1:17" x14ac:dyDescent="0.25">
      <c r="B3" s="343" t="s">
        <v>456</v>
      </c>
    </row>
    <row r="4" spans="1:17" ht="17.25" thickBot="1" x14ac:dyDescent="0.3">
      <c r="B4" s="168"/>
    </row>
    <row r="5" spans="1:17" ht="30" customHeight="1" x14ac:dyDescent="0.25">
      <c r="B5" s="627" t="s">
        <v>44</v>
      </c>
      <c r="C5" s="440"/>
      <c r="D5" s="651" t="s">
        <v>19</v>
      </c>
      <c r="E5" s="652"/>
      <c r="F5" s="659"/>
      <c r="G5" s="651" t="s">
        <v>20</v>
      </c>
      <c r="H5" s="652"/>
      <c r="I5" s="652"/>
      <c r="J5" s="652"/>
      <c r="K5" s="652"/>
      <c r="L5" s="652"/>
      <c r="M5" s="653"/>
      <c r="N5" s="651" t="s">
        <v>24</v>
      </c>
      <c r="O5" s="653"/>
      <c r="P5" s="623" t="s">
        <v>30</v>
      </c>
      <c r="Q5" s="660" t="s">
        <v>32</v>
      </c>
    </row>
    <row r="6" spans="1:17" ht="30" customHeight="1" thickBot="1" x14ac:dyDescent="0.3">
      <c r="A6" s="350"/>
      <c r="B6" s="628"/>
      <c r="C6" s="400"/>
      <c r="D6" s="654" t="s">
        <v>18</v>
      </c>
      <c r="E6" s="655"/>
      <c r="F6" s="662"/>
      <c r="G6" s="654" t="s">
        <v>21</v>
      </c>
      <c r="H6" s="655"/>
      <c r="I6" s="655"/>
      <c r="J6" s="655"/>
      <c r="K6" s="655"/>
      <c r="L6" s="655"/>
      <c r="M6" s="656"/>
      <c r="N6" s="654" t="s">
        <v>25</v>
      </c>
      <c r="O6" s="656"/>
      <c r="P6" s="624"/>
      <c r="Q6" s="661"/>
    </row>
    <row r="7" spans="1:17" ht="30" customHeight="1" x14ac:dyDescent="0.25">
      <c r="B7" s="628"/>
      <c r="C7" s="400" t="s">
        <v>42</v>
      </c>
      <c r="D7" s="407" t="s">
        <v>0</v>
      </c>
      <c r="E7" s="408" t="s">
        <v>2</v>
      </c>
      <c r="F7" s="413" t="s">
        <v>16</v>
      </c>
      <c r="G7" s="407" t="s">
        <v>4</v>
      </c>
      <c r="H7" s="407" t="s">
        <v>6</v>
      </c>
      <c r="I7" s="407" t="s">
        <v>8</v>
      </c>
      <c r="J7" s="408" t="s">
        <v>10</v>
      </c>
      <c r="K7" s="407" t="s">
        <v>12</v>
      </c>
      <c r="L7" s="402" t="s">
        <v>14</v>
      </c>
      <c r="M7" s="421" t="s">
        <v>22</v>
      </c>
      <c r="N7" s="407" t="s">
        <v>26</v>
      </c>
      <c r="O7" s="407" t="s">
        <v>28</v>
      </c>
      <c r="P7" s="622" t="s">
        <v>31</v>
      </c>
      <c r="Q7" s="657" t="s">
        <v>33</v>
      </c>
    </row>
    <row r="8" spans="1:17" ht="30" customHeight="1" x14ac:dyDescent="0.25">
      <c r="B8" s="628"/>
      <c r="C8" s="441" t="s">
        <v>43</v>
      </c>
      <c r="D8" s="360" t="s">
        <v>1</v>
      </c>
      <c r="E8" s="409" t="s">
        <v>3</v>
      </c>
      <c r="F8" s="414" t="s">
        <v>17</v>
      </c>
      <c r="G8" s="360" t="s">
        <v>5</v>
      </c>
      <c r="H8" s="360" t="s">
        <v>7</v>
      </c>
      <c r="I8" s="360" t="s">
        <v>9</v>
      </c>
      <c r="J8" s="409" t="s">
        <v>11</v>
      </c>
      <c r="K8" s="360" t="s">
        <v>13</v>
      </c>
      <c r="L8" s="403" t="s">
        <v>15</v>
      </c>
      <c r="M8" s="422" t="s">
        <v>23</v>
      </c>
      <c r="N8" s="360" t="s">
        <v>27</v>
      </c>
      <c r="O8" s="360" t="s">
        <v>29</v>
      </c>
      <c r="P8" s="622"/>
      <c r="Q8" s="657"/>
    </row>
    <row r="9" spans="1:17" ht="7.5" customHeight="1" x14ac:dyDescent="0.25">
      <c r="B9" s="628"/>
      <c r="C9" s="442"/>
      <c r="D9" s="362"/>
      <c r="E9" s="410"/>
      <c r="F9" s="415"/>
      <c r="G9" s="362"/>
      <c r="H9" s="362"/>
      <c r="I9" s="362"/>
      <c r="J9" s="410"/>
      <c r="K9" s="362"/>
      <c r="L9" s="404"/>
      <c r="M9" s="401"/>
      <c r="N9" s="362"/>
      <c r="O9" s="362"/>
      <c r="P9" s="464"/>
      <c r="Q9" s="467"/>
    </row>
    <row r="10" spans="1:17" s="143" customFormat="1" ht="13.5" x14ac:dyDescent="0.25">
      <c r="B10" s="628"/>
      <c r="C10" s="443"/>
      <c r="D10" s="365" t="s">
        <v>35</v>
      </c>
      <c r="E10" s="411" t="s">
        <v>35</v>
      </c>
      <c r="F10" s="416" t="s">
        <v>35</v>
      </c>
      <c r="G10" s="365" t="s">
        <v>35</v>
      </c>
      <c r="H10" s="365" t="s">
        <v>35</v>
      </c>
      <c r="I10" s="365" t="s">
        <v>35</v>
      </c>
      <c r="J10" s="411" t="s">
        <v>35</v>
      </c>
      <c r="K10" s="365" t="s">
        <v>35</v>
      </c>
      <c r="L10" s="405" t="s">
        <v>35</v>
      </c>
      <c r="M10" s="423" t="s">
        <v>35</v>
      </c>
      <c r="N10" s="364" t="s">
        <v>34</v>
      </c>
      <c r="O10" s="364" t="s">
        <v>291</v>
      </c>
      <c r="P10" s="364" t="s">
        <v>40</v>
      </c>
      <c r="Q10" s="443" t="s">
        <v>40</v>
      </c>
    </row>
    <row r="11" spans="1:17" s="143" customFormat="1" ht="14.25" thickBot="1" x14ac:dyDescent="0.3">
      <c r="B11" s="629"/>
      <c r="C11" s="444"/>
      <c r="D11" s="368" t="s">
        <v>36</v>
      </c>
      <c r="E11" s="412" t="s">
        <v>36</v>
      </c>
      <c r="F11" s="417" t="s">
        <v>36</v>
      </c>
      <c r="G11" s="368" t="s">
        <v>36</v>
      </c>
      <c r="H11" s="368" t="s">
        <v>36</v>
      </c>
      <c r="I11" s="368" t="s">
        <v>36</v>
      </c>
      <c r="J11" s="412" t="s">
        <v>36</v>
      </c>
      <c r="K11" s="368" t="s">
        <v>36</v>
      </c>
      <c r="L11" s="406" t="s">
        <v>36</v>
      </c>
      <c r="M11" s="424" t="s">
        <v>36</v>
      </c>
      <c r="N11" s="368" t="s">
        <v>37</v>
      </c>
      <c r="O11" s="368" t="s">
        <v>39</v>
      </c>
      <c r="P11" s="368" t="s">
        <v>41</v>
      </c>
      <c r="Q11" s="412" t="s">
        <v>41</v>
      </c>
    </row>
    <row r="12" spans="1:17" s="149" customFormat="1" ht="9" customHeight="1" x14ac:dyDescent="0.25">
      <c r="B12" s="396"/>
      <c r="C12" s="439"/>
      <c r="D12" s="439"/>
      <c r="E12" s="434"/>
      <c r="F12" s="168"/>
      <c r="G12" s="332"/>
      <c r="H12" s="332"/>
      <c r="I12" s="332"/>
      <c r="J12" s="434"/>
      <c r="K12" s="332"/>
      <c r="L12" s="419"/>
      <c r="M12" s="425"/>
      <c r="N12" s="332"/>
      <c r="O12" s="332"/>
      <c r="P12" s="466"/>
      <c r="Q12" s="459"/>
    </row>
    <row r="13" spans="1:17" ht="16.5" customHeight="1" x14ac:dyDescent="0.25">
      <c r="B13" s="324" t="s">
        <v>87</v>
      </c>
      <c r="C13" s="325">
        <v>2020</v>
      </c>
      <c r="D13" s="326">
        <v>74250.840790000002</v>
      </c>
      <c r="E13" s="326">
        <v>891.34796999999992</v>
      </c>
      <c r="F13" s="382">
        <v>75142.188760000005</v>
      </c>
      <c r="G13" s="326">
        <v>8826.7891799999998</v>
      </c>
      <c r="H13" s="326" t="s">
        <v>45</v>
      </c>
      <c r="I13" s="326" t="s">
        <v>45</v>
      </c>
      <c r="J13" s="433">
        <v>1810.4104085339998</v>
      </c>
      <c r="K13" s="326" t="s">
        <v>45</v>
      </c>
      <c r="L13" s="349">
        <v>64504.989171465997</v>
      </c>
      <c r="M13" s="426">
        <f t="shared" ref="M13:M17" si="0">F13</f>
        <v>75142.188760000005</v>
      </c>
      <c r="N13" s="328">
        <v>1.9879872960938454</v>
      </c>
      <c r="O13" s="328">
        <v>5.4465405372434121</v>
      </c>
      <c r="P13" s="328">
        <v>111.96621186068107</v>
      </c>
      <c r="Q13" s="468">
        <v>1.3441040476951611</v>
      </c>
    </row>
    <row r="14" spans="1:17" x14ac:dyDescent="0.25">
      <c r="B14" s="330" t="s">
        <v>88</v>
      </c>
      <c r="C14" s="325">
        <v>2021</v>
      </c>
      <c r="D14" s="326">
        <v>80404.368610000005</v>
      </c>
      <c r="E14" s="326">
        <v>1273.9643899999996</v>
      </c>
      <c r="F14" s="382">
        <v>81678.332999999999</v>
      </c>
      <c r="G14" s="326">
        <v>9904.7131799999988</v>
      </c>
      <c r="H14" s="326" t="s">
        <v>45</v>
      </c>
      <c r="I14" s="326" t="s">
        <v>45</v>
      </c>
      <c r="J14" s="433">
        <v>1959.4198210859997</v>
      </c>
      <c r="K14" s="326" t="s">
        <v>45</v>
      </c>
      <c r="L14" s="349">
        <v>69814.199998913988</v>
      </c>
      <c r="M14" s="426">
        <f t="shared" si="0"/>
        <v>81678.332999999999</v>
      </c>
      <c r="N14" s="328">
        <v>2.1430986199475939</v>
      </c>
      <c r="O14" s="328">
        <v>5.8715030683495719</v>
      </c>
      <c r="P14" s="383">
        <v>112.02495960444094</v>
      </c>
      <c r="Q14" s="329">
        <v>1.7749758103255155</v>
      </c>
    </row>
    <row r="15" spans="1:17" x14ac:dyDescent="0.25">
      <c r="B15" s="445"/>
      <c r="C15" s="325">
        <v>2022</v>
      </c>
      <c r="D15" s="326">
        <v>79751.584630000012</v>
      </c>
      <c r="E15" s="326">
        <v>1205.40347</v>
      </c>
      <c r="F15" s="382">
        <v>80956.988100000017</v>
      </c>
      <c r="G15" s="326">
        <v>8189.1879079999999</v>
      </c>
      <c r="H15" s="326" t="s">
        <v>45</v>
      </c>
      <c r="I15" s="326" t="s">
        <v>45</v>
      </c>
      <c r="J15" s="433">
        <v>1986.5609452416006</v>
      </c>
      <c r="K15" s="326" t="s">
        <v>45</v>
      </c>
      <c r="L15" s="349">
        <v>70781.239246758429</v>
      </c>
      <c r="M15" s="426">
        <f t="shared" si="0"/>
        <v>80956.988100000017</v>
      </c>
      <c r="N15" s="328">
        <v>2.1646896684137129</v>
      </c>
      <c r="O15" s="328">
        <v>5.9306566257909941</v>
      </c>
      <c r="P15" s="383">
        <v>109.59735545058813</v>
      </c>
      <c r="Q15" s="329">
        <v>1.6565066785302107</v>
      </c>
    </row>
    <row r="16" spans="1:17" x14ac:dyDescent="0.25">
      <c r="B16" s="324"/>
      <c r="C16" s="325">
        <v>2023</v>
      </c>
      <c r="D16" s="326">
        <v>82993.590512999974</v>
      </c>
      <c r="E16" s="326">
        <v>1553.1796400000001</v>
      </c>
      <c r="F16" s="382">
        <v>84546.770152999976</v>
      </c>
      <c r="G16" s="326">
        <v>7556.0621900000006</v>
      </c>
      <c r="H16" s="326" t="s">
        <v>45</v>
      </c>
      <c r="I16" s="326" t="s">
        <v>45</v>
      </c>
      <c r="J16" s="433">
        <v>2101.8463273898997</v>
      </c>
      <c r="K16" s="326" t="s">
        <v>45</v>
      </c>
      <c r="L16" s="349">
        <v>74888.861635610083</v>
      </c>
      <c r="M16" s="426">
        <f t="shared" si="0"/>
        <v>84546.770152999976</v>
      </c>
      <c r="N16" s="328">
        <v>2.2420606564798926</v>
      </c>
      <c r="O16" s="328">
        <v>6.1426319355613499</v>
      </c>
      <c r="P16" s="383">
        <v>107.79689225988784</v>
      </c>
      <c r="Q16" s="329">
        <v>2.0173598621101441</v>
      </c>
    </row>
    <row r="17" spans="2:17" x14ac:dyDescent="0.25">
      <c r="B17" s="324"/>
      <c r="C17" s="325">
        <v>2024</v>
      </c>
      <c r="D17" s="326">
        <v>85155.409679999997</v>
      </c>
      <c r="E17" s="326">
        <v>1739.1966649999999</v>
      </c>
      <c r="F17" s="382">
        <v>86894.606344999993</v>
      </c>
      <c r="G17" s="326">
        <v>7370.0693499999998</v>
      </c>
      <c r="H17" s="326" t="s">
        <v>45</v>
      </c>
      <c r="I17" s="326" t="s">
        <v>45</v>
      </c>
      <c r="J17" s="433">
        <v>2171.0198599634996</v>
      </c>
      <c r="K17" s="326" t="s">
        <v>45</v>
      </c>
      <c r="L17" s="349">
        <v>77353.517135036484</v>
      </c>
      <c r="M17" s="426">
        <f t="shared" si="0"/>
        <v>86894.606344999993</v>
      </c>
      <c r="N17" s="328">
        <v>2.2711689788876464</v>
      </c>
      <c r="O17" s="328">
        <v>6.2223807640757443</v>
      </c>
      <c r="P17" s="383">
        <v>107.08067333401017</v>
      </c>
      <c r="Q17" s="329">
        <v>2.186993764087366</v>
      </c>
    </row>
    <row r="18" spans="2:17" ht="9" customHeight="1" x14ac:dyDescent="0.25">
      <c r="B18" s="324"/>
      <c r="C18" s="325"/>
      <c r="D18" s="326"/>
      <c r="E18" s="326"/>
      <c r="F18" s="382"/>
      <c r="G18" s="326"/>
      <c r="H18" s="326"/>
      <c r="I18" s="326"/>
      <c r="J18" s="433"/>
      <c r="K18" s="326"/>
      <c r="L18" s="349"/>
      <c r="M18" s="426"/>
      <c r="N18" s="328"/>
      <c r="O18" s="328"/>
      <c r="P18" s="383"/>
      <c r="Q18" s="329"/>
    </row>
    <row r="19" spans="2:17" x14ac:dyDescent="0.25">
      <c r="B19" s="397" t="s">
        <v>85</v>
      </c>
      <c r="C19" s="325">
        <v>2020</v>
      </c>
      <c r="D19" s="326">
        <v>57860.633720000005</v>
      </c>
      <c r="E19" s="326">
        <v>410.99869999999993</v>
      </c>
      <c r="F19" s="382">
        <v>58271.632420000002</v>
      </c>
      <c r="G19" s="326">
        <v>1647.6941099999999</v>
      </c>
      <c r="H19" s="326">
        <v>16.987181493000001</v>
      </c>
      <c r="I19" s="658">
        <v>4529.9150648000004</v>
      </c>
      <c r="J19" s="632"/>
      <c r="K19" s="326" t="s">
        <v>45</v>
      </c>
      <c r="L19" s="349">
        <v>52077.036063707004</v>
      </c>
      <c r="M19" s="426">
        <f t="shared" ref="M19:M23" si="1">F19</f>
        <v>58271.632420000002</v>
      </c>
      <c r="N19" s="328">
        <v>1.6049686612251497</v>
      </c>
      <c r="O19" s="328">
        <v>4.3971744143154785</v>
      </c>
      <c r="P19" s="383">
        <v>102.18405050392194</v>
      </c>
      <c r="Q19" s="329">
        <v>0.7258391278789168</v>
      </c>
    </row>
    <row r="20" spans="2:17" x14ac:dyDescent="0.25">
      <c r="B20" s="336" t="s">
        <v>86</v>
      </c>
      <c r="C20" s="325">
        <v>2021</v>
      </c>
      <c r="D20" s="326">
        <v>63062.424360000005</v>
      </c>
      <c r="E20" s="326">
        <v>630.65750000000003</v>
      </c>
      <c r="F20" s="382">
        <v>63693.081860000006</v>
      </c>
      <c r="G20" s="326">
        <v>3255.4712799999998</v>
      </c>
      <c r="H20" s="326">
        <v>18.131283174</v>
      </c>
      <c r="I20" s="658">
        <v>4835.0088464000009</v>
      </c>
      <c r="J20" s="632"/>
      <c r="K20" s="326" t="s">
        <v>45</v>
      </c>
      <c r="L20" s="349">
        <v>55584.470450426008</v>
      </c>
      <c r="M20" s="426">
        <f t="shared" si="1"/>
        <v>63693.081860000006</v>
      </c>
      <c r="N20" s="328">
        <v>1.7062861411386057</v>
      </c>
      <c r="O20" s="328">
        <v>4.6747565510646734</v>
      </c>
      <c r="P20" s="383">
        <v>104.34301382005428</v>
      </c>
      <c r="Q20" s="329">
        <v>1.0434851642012084</v>
      </c>
    </row>
    <row r="21" spans="2:17" x14ac:dyDescent="0.25">
      <c r="B21" s="397"/>
      <c r="C21" s="325">
        <v>2022</v>
      </c>
      <c r="D21" s="326">
        <v>63074.324050000003</v>
      </c>
      <c r="E21" s="326">
        <v>846.00916000000007</v>
      </c>
      <c r="F21" s="382">
        <v>63920.333210000004</v>
      </c>
      <c r="G21" s="326">
        <v>2942.3269100000002</v>
      </c>
      <c r="H21" s="326">
        <v>18.293401889999998</v>
      </c>
      <c r="I21" s="658">
        <v>4878.2405040000003</v>
      </c>
      <c r="J21" s="632"/>
      <c r="K21" s="326" t="s">
        <v>45</v>
      </c>
      <c r="L21" s="349">
        <v>56081.472394110002</v>
      </c>
      <c r="M21" s="426">
        <f t="shared" si="1"/>
        <v>63920.333210000004</v>
      </c>
      <c r="N21" s="328">
        <v>1.7151293926592066</v>
      </c>
      <c r="O21" s="328">
        <v>4.698984637422484</v>
      </c>
      <c r="P21" s="383">
        <v>103.43782599202494</v>
      </c>
      <c r="Q21" s="329">
        <v>1.3874004929544574</v>
      </c>
    </row>
    <row r="22" spans="2:17" x14ac:dyDescent="0.25">
      <c r="B22" s="397"/>
      <c r="C22" s="325">
        <v>2023</v>
      </c>
      <c r="D22" s="326">
        <v>65697.89343504842</v>
      </c>
      <c r="E22" s="326">
        <v>993.14700000000005</v>
      </c>
      <c r="F22" s="382">
        <v>66691.040435048417</v>
      </c>
      <c r="G22" s="326">
        <v>3413.64462</v>
      </c>
      <c r="H22" s="326">
        <v>18.983218744514524</v>
      </c>
      <c r="I22" s="658">
        <v>5062.1916652038699</v>
      </c>
      <c r="J22" s="632"/>
      <c r="K22" s="326" t="s">
        <v>45</v>
      </c>
      <c r="L22" s="349">
        <v>58196.220931100033</v>
      </c>
      <c r="M22" s="426">
        <f t="shared" si="1"/>
        <v>66691.040435048417</v>
      </c>
      <c r="N22" s="328">
        <v>1.7423079274500186</v>
      </c>
      <c r="O22" s="328">
        <v>4.7734463765753938</v>
      </c>
      <c r="P22" s="383">
        <v>103.82521687061018</v>
      </c>
      <c r="Q22" s="329">
        <v>1.5695130736777463</v>
      </c>
    </row>
    <row r="23" spans="2:17" x14ac:dyDescent="0.25">
      <c r="B23" s="397"/>
      <c r="C23" s="325">
        <v>2024</v>
      </c>
      <c r="D23" s="326">
        <v>70202.624290000007</v>
      </c>
      <c r="E23" s="326">
        <v>846.97699999999998</v>
      </c>
      <c r="F23" s="382">
        <v>71049.601290000006</v>
      </c>
      <c r="G23" s="326">
        <v>3944.0513500000002</v>
      </c>
      <c r="H23" s="326">
        <v>20.131664982</v>
      </c>
      <c r="I23" s="658">
        <v>5368.4439952000002</v>
      </c>
      <c r="J23" s="632"/>
      <c r="K23" s="326" t="s">
        <v>45</v>
      </c>
      <c r="L23" s="349">
        <v>61716.974279818016</v>
      </c>
      <c r="M23" s="426">
        <f t="shared" si="1"/>
        <v>71049.601290000006</v>
      </c>
      <c r="N23" s="328">
        <v>1.8120659880330252</v>
      </c>
      <c r="O23" s="328">
        <v>4.9645643507754116</v>
      </c>
      <c r="P23" s="383">
        <v>104.61522832726821</v>
      </c>
      <c r="Q23" s="329">
        <v>1.2621564099501361</v>
      </c>
    </row>
    <row r="24" spans="2:17" ht="9" customHeight="1" x14ac:dyDescent="0.25">
      <c r="B24" s="397"/>
      <c r="C24" s="325"/>
      <c r="D24" s="326"/>
      <c r="E24" s="326"/>
      <c r="F24" s="382"/>
      <c r="G24" s="326"/>
      <c r="H24" s="326"/>
      <c r="I24" s="394"/>
      <c r="J24" s="393"/>
      <c r="K24" s="326"/>
      <c r="L24" s="349"/>
      <c r="M24" s="426"/>
      <c r="N24" s="328"/>
      <c r="O24" s="328"/>
      <c r="P24" s="383"/>
      <c r="Q24" s="329"/>
    </row>
    <row r="25" spans="2:17" x14ac:dyDescent="0.25">
      <c r="B25" s="397" t="s">
        <v>74</v>
      </c>
      <c r="C25" s="325">
        <v>2020</v>
      </c>
      <c r="D25" s="326">
        <v>30190.925670000001</v>
      </c>
      <c r="E25" s="326">
        <v>66294.861820000006</v>
      </c>
      <c r="F25" s="382">
        <v>96485.787490000002</v>
      </c>
      <c r="G25" s="326">
        <v>3052.5090700000005</v>
      </c>
      <c r="H25" s="326">
        <v>211.33647968999998</v>
      </c>
      <c r="I25" s="326" t="s">
        <v>45</v>
      </c>
      <c r="J25" s="433">
        <v>4671.6639210000003</v>
      </c>
      <c r="K25" s="326">
        <v>21272.236941308791</v>
      </c>
      <c r="L25" s="349">
        <v>67278.041078001217</v>
      </c>
      <c r="M25" s="426">
        <f t="shared" ref="M25:M35" si="2">F25</f>
        <v>96485.787490000002</v>
      </c>
      <c r="N25" s="328">
        <v>2.0734503282160093</v>
      </c>
      <c r="O25" s="328">
        <v>5.6806858307287929</v>
      </c>
      <c r="P25" s="383">
        <v>32.312818495232676</v>
      </c>
      <c r="Q25" s="329">
        <v>70.954228451657499</v>
      </c>
    </row>
    <row r="26" spans="2:17" x14ac:dyDescent="0.25">
      <c r="B26" s="336" t="s">
        <v>75</v>
      </c>
      <c r="C26" s="325">
        <v>2021</v>
      </c>
      <c r="D26" s="326">
        <v>31418.256580000005</v>
      </c>
      <c r="E26" s="326">
        <v>73725.899399999995</v>
      </c>
      <c r="F26" s="382">
        <v>105144.15598</v>
      </c>
      <c r="G26" s="326">
        <v>4243.4859699999997</v>
      </c>
      <c r="H26" s="326">
        <v>219.92779606000005</v>
      </c>
      <c r="I26" s="326" t="s">
        <v>45</v>
      </c>
      <c r="J26" s="433">
        <v>5045.0335004999997</v>
      </c>
      <c r="K26" s="326">
        <v>22972.360558099423</v>
      </c>
      <c r="L26" s="349">
        <v>72663.348155340587</v>
      </c>
      <c r="M26" s="426">
        <f t="shared" si="2"/>
        <v>105144.15598</v>
      </c>
      <c r="N26" s="328">
        <v>2.2222362677980381</v>
      </c>
      <c r="O26" s="328">
        <v>6.0883185419124333</v>
      </c>
      <c r="P26" s="383">
        <v>31.137807684415002</v>
      </c>
      <c r="Q26" s="329">
        <v>73.06779964166067</v>
      </c>
    </row>
    <row r="27" spans="2:17" x14ac:dyDescent="0.25">
      <c r="B27" s="397"/>
      <c r="C27" s="325">
        <v>2022</v>
      </c>
      <c r="D27" s="326">
        <v>33616.649810000003</v>
      </c>
      <c r="E27" s="326">
        <v>77857.638500000015</v>
      </c>
      <c r="F27" s="382">
        <v>111474.28831000002</v>
      </c>
      <c r="G27" s="326">
        <v>3890.1782500000004</v>
      </c>
      <c r="H27" s="326">
        <v>235.31654867</v>
      </c>
      <c r="I27" s="326" t="s">
        <v>45</v>
      </c>
      <c r="J27" s="433">
        <v>5379.205503000001</v>
      </c>
      <c r="K27" s="326">
        <v>24493.999557937837</v>
      </c>
      <c r="L27" s="349">
        <v>77475.588450392184</v>
      </c>
      <c r="M27" s="426">
        <f t="shared" si="2"/>
        <v>111474.28831000002</v>
      </c>
      <c r="N27" s="328">
        <v>2.3694072306631289</v>
      </c>
      <c r="O27" s="328">
        <v>6.4915266593510381</v>
      </c>
      <c r="P27" s="383">
        <v>31.246854011481702</v>
      </c>
      <c r="Q27" s="329">
        <v>72.369087271882947</v>
      </c>
    </row>
    <row r="28" spans="2:17" x14ac:dyDescent="0.25">
      <c r="B28" s="397"/>
      <c r="C28" s="325">
        <v>2023</v>
      </c>
      <c r="D28" s="326">
        <v>41358.626680000001</v>
      </c>
      <c r="E28" s="326">
        <v>70922.439549999996</v>
      </c>
      <c r="F28" s="382">
        <v>112281.06623</v>
      </c>
      <c r="G28" s="326">
        <v>3896.6412999999998</v>
      </c>
      <c r="H28" s="326">
        <v>289.51038676000002</v>
      </c>
      <c r="I28" s="326" t="s">
        <v>45</v>
      </c>
      <c r="J28" s="433">
        <v>5419.2212465000002</v>
      </c>
      <c r="K28" s="326">
        <v>24676.209663696558</v>
      </c>
      <c r="L28" s="349">
        <v>77999.483633043434</v>
      </c>
      <c r="M28" s="426">
        <f t="shared" si="2"/>
        <v>112281.06623</v>
      </c>
      <c r="N28" s="328">
        <v>2.3351880327719892</v>
      </c>
      <c r="O28" s="328">
        <v>6.3977754322520246</v>
      </c>
      <c r="P28" s="383">
        <v>38.159197418551088</v>
      </c>
      <c r="Q28" s="329">
        <v>65.436006691741184</v>
      </c>
    </row>
    <row r="29" spans="2:17" x14ac:dyDescent="0.25">
      <c r="B29" s="397"/>
      <c r="C29" s="325">
        <v>2024</v>
      </c>
      <c r="D29" s="326">
        <v>45058.166980000002</v>
      </c>
      <c r="E29" s="326">
        <v>83852.999570000015</v>
      </c>
      <c r="F29" s="382">
        <v>128911.16655000002</v>
      </c>
      <c r="G29" s="326">
        <v>3198.4225999999999</v>
      </c>
      <c r="H29" s="326">
        <v>315.40716885999996</v>
      </c>
      <c r="I29" s="326" t="s">
        <v>45</v>
      </c>
      <c r="J29" s="433">
        <v>6285.6371975000002</v>
      </c>
      <c r="K29" s="326">
        <v>28621.400437491822</v>
      </c>
      <c r="L29" s="349">
        <v>90490.299146148202</v>
      </c>
      <c r="M29" s="426">
        <f t="shared" si="2"/>
        <v>128911.16655000002</v>
      </c>
      <c r="N29" s="328">
        <v>2.6568767384192729</v>
      </c>
      <c r="O29" s="328">
        <v>7.2791143518336243</v>
      </c>
      <c r="P29" s="383">
        <v>35.842163303603556</v>
      </c>
      <c r="Q29" s="329">
        <v>66.702067694386685</v>
      </c>
    </row>
    <row r="30" spans="2:17" ht="9" customHeight="1" x14ac:dyDescent="0.25">
      <c r="B30" s="397"/>
      <c r="C30" s="325"/>
      <c r="D30" s="326"/>
      <c r="E30" s="326"/>
      <c r="F30" s="382"/>
      <c r="G30" s="326"/>
      <c r="H30" s="326"/>
      <c r="I30" s="394"/>
      <c r="J30" s="393"/>
      <c r="K30" s="326"/>
      <c r="L30" s="349"/>
      <c r="M30" s="426"/>
      <c r="N30" s="328"/>
      <c r="O30" s="328"/>
      <c r="P30" s="383"/>
      <c r="Q30" s="329"/>
    </row>
    <row r="31" spans="2:17" s="13" customFormat="1" x14ac:dyDescent="0.25">
      <c r="B31" s="399" t="s">
        <v>82</v>
      </c>
      <c r="C31" s="243">
        <v>2020</v>
      </c>
      <c r="D31" s="244">
        <v>10451.249569999996</v>
      </c>
      <c r="E31" s="244">
        <v>347.45474999999999</v>
      </c>
      <c r="F31" s="418">
        <v>10798.704319999997</v>
      </c>
      <c r="G31" s="244">
        <v>3703.7117599999997</v>
      </c>
      <c r="H31" s="244" t="s">
        <v>45</v>
      </c>
      <c r="I31" s="244" t="s">
        <v>45</v>
      </c>
      <c r="J31" s="435" t="s">
        <v>45</v>
      </c>
      <c r="K31" s="244" t="s">
        <v>45</v>
      </c>
      <c r="L31" s="352">
        <v>7094.992559999997</v>
      </c>
      <c r="M31" s="427">
        <f t="shared" si="2"/>
        <v>10798.704319999997</v>
      </c>
      <c r="N31" s="247">
        <v>0.21866145946738072</v>
      </c>
      <c r="O31" s="247">
        <v>0.59907249169145405</v>
      </c>
      <c r="P31" s="420">
        <v>147.30458815308469</v>
      </c>
      <c r="Q31" s="248">
        <v>4.8971827251641278</v>
      </c>
    </row>
    <row r="32" spans="2:17" s="13" customFormat="1" x14ac:dyDescent="0.25">
      <c r="B32" s="399" t="s">
        <v>478</v>
      </c>
      <c r="C32" s="243">
        <v>2021</v>
      </c>
      <c r="D32" s="244">
        <v>10449.897889999998</v>
      </c>
      <c r="E32" s="244">
        <v>609.37564999999995</v>
      </c>
      <c r="F32" s="418">
        <v>11059.273539999998</v>
      </c>
      <c r="G32" s="244">
        <v>4120.1519500000004</v>
      </c>
      <c r="H32" s="244" t="s">
        <v>45</v>
      </c>
      <c r="I32" s="244" t="s">
        <v>45</v>
      </c>
      <c r="J32" s="435" t="s">
        <v>45</v>
      </c>
      <c r="K32" s="244" t="s">
        <v>45</v>
      </c>
      <c r="L32" s="352">
        <v>6939.1215899999979</v>
      </c>
      <c r="M32" s="427">
        <f t="shared" si="2"/>
        <v>11059.273539999998</v>
      </c>
      <c r="N32" s="247">
        <v>0.21301142036160098</v>
      </c>
      <c r="O32" s="247">
        <v>0.58359293249753696</v>
      </c>
      <c r="P32" s="420">
        <v>150.59395853589592</v>
      </c>
      <c r="Q32" s="248">
        <v>8.7817404853976644</v>
      </c>
    </row>
    <row r="33" spans="2:22" s="13" customFormat="1" x14ac:dyDescent="0.25">
      <c r="B33" s="287" t="s">
        <v>479</v>
      </c>
      <c r="C33" s="243">
        <v>2022</v>
      </c>
      <c r="D33" s="244">
        <v>12237.15394</v>
      </c>
      <c r="E33" s="244">
        <v>650.80270999999993</v>
      </c>
      <c r="F33" s="418">
        <v>12887.95665</v>
      </c>
      <c r="G33" s="244">
        <v>3026.5247599999998</v>
      </c>
      <c r="H33" s="244" t="s">
        <v>45</v>
      </c>
      <c r="I33" s="244" t="s">
        <v>45</v>
      </c>
      <c r="J33" s="435" t="s">
        <v>45</v>
      </c>
      <c r="K33" s="244" t="s">
        <v>45</v>
      </c>
      <c r="L33" s="352">
        <v>9861.4318899999998</v>
      </c>
      <c r="M33" s="427">
        <f t="shared" si="2"/>
        <v>12887.95665</v>
      </c>
      <c r="N33" s="247">
        <v>0.30158851958664518</v>
      </c>
      <c r="O33" s="247">
        <v>0.82626991667574023</v>
      </c>
      <c r="P33" s="420">
        <v>124.09104556518922</v>
      </c>
      <c r="Q33" s="248">
        <v>6.5994747746516147</v>
      </c>
    </row>
    <row r="34" spans="2:22" s="13" customFormat="1" x14ac:dyDescent="0.25">
      <c r="B34" s="399"/>
      <c r="C34" s="243">
        <v>2023</v>
      </c>
      <c r="D34" s="244">
        <v>11739.632379999999</v>
      </c>
      <c r="E34" s="244">
        <v>840.85969000000011</v>
      </c>
      <c r="F34" s="418">
        <v>12580.492069999998</v>
      </c>
      <c r="G34" s="244">
        <v>3163.7608800000003</v>
      </c>
      <c r="H34" s="244" t="s">
        <v>45</v>
      </c>
      <c r="I34" s="244" t="s">
        <v>45</v>
      </c>
      <c r="J34" s="435" t="s">
        <v>45</v>
      </c>
      <c r="K34" s="244" t="s">
        <v>45</v>
      </c>
      <c r="L34" s="352">
        <v>9416.7311899999986</v>
      </c>
      <c r="M34" s="427">
        <f t="shared" si="2"/>
        <v>12580.492069999998</v>
      </c>
      <c r="N34" s="247">
        <v>0.2819228661329628</v>
      </c>
      <c r="O34" s="247">
        <v>0.77239141406291167</v>
      </c>
      <c r="P34" s="420">
        <v>124.667808214243</v>
      </c>
      <c r="Q34" s="248">
        <v>8.9294222489109849</v>
      </c>
    </row>
    <row r="35" spans="2:22" s="13" customFormat="1" x14ac:dyDescent="0.25">
      <c r="B35" s="399"/>
      <c r="C35" s="243">
        <v>2024</v>
      </c>
      <c r="D35" s="244">
        <v>14880.422430000001</v>
      </c>
      <c r="E35" s="244">
        <v>754.16545999999994</v>
      </c>
      <c r="F35" s="418">
        <v>15634.587890000001</v>
      </c>
      <c r="G35" s="244">
        <v>3512.9780699999997</v>
      </c>
      <c r="H35" s="244" t="s">
        <v>45</v>
      </c>
      <c r="I35" s="244" t="s">
        <v>45</v>
      </c>
      <c r="J35" s="435" t="s">
        <v>45</v>
      </c>
      <c r="K35" s="244" t="s">
        <v>45</v>
      </c>
      <c r="L35" s="352">
        <v>12121.609820000001</v>
      </c>
      <c r="M35" s="427">
        <f t="shared" si="2"/>
        <v>15634.587890000001</v>
      </c>
      <c r="N35" s="247">
        <v>0.35590138906423868</v>
      </c>
      <c r="O35" s="247">
        <v>0.97507229880613333</v>
      </c>
      <c r="P35" s="420">
        <v>122.75945729129234</v>
      </c>
      <c r="Q35" s="248">
        <v>6.2216609113722479</v>
      </c>
    </row>
    <row r="36" spans="2:22" s="13" customFormat="1" ht="9" customHeight="1" x14ac:dyDescent="0.25">
      <c r="B36" s="399"/>
      <c r="C36" s="243"/>
      <c r="D36" s="244"/>
      <c r="E36" s="244"/>
      <c r="F36" s="418"/>
      <c r="G36" s="244"/>
      <c r="H36" s="244"/>
      <c r="I36" s="244"/>
      <c r="J36" s="435"/>
      <c r="K36" s="244"/>
      <c r="L36" s="352"/>
      <c r="M36" s="427"/>
      <c r="N36" s="247"/>
      <c r="O36" s="247"/>
      <c r="P36" s="420"/>
      <c r="Q36" s="248"/>
    </row>
    <row r="37" spans="2:22" x14ac:dyDescent="0.25">
      <c r="B37" s="397" t="s">
        <v>82</v>
      </c>
      <c r="C37" s="325">
        <v>2020</v>
      </c>
      <c r="D37" s="326">
        <v>52638.346090000006</v>
      </c>
      <c r="E37" s="326">
        <v>900.14910000000009</v>
      </c>
      <c r="F37" s="382">
        <v>53538.495190000016</v>
      </c>
      <c r="G37" s="326">
        <v>4417.1435599999995</v>
      </c>
      <c r="H37" s="326">
        <v>216.13394717200006</v>
      </c>
      <c r="I37" s="326" t="s">
        <v>45</v>
      </c>
      <c r="J37" s="433">
        <v>1341.0128994990005</v>
      </c>
      <c r="K37" s="326" t="s">
        <v>45</v>
      </c>
      <c r="L37" s="349">
        <v>47564.204783329013</v>
      </c>
      <c r="M37" s="428">
        <f t="shared" ref="M37:M41" si="3">F37</f>
        <v>53538.495190000016</v>
      </c>
      <c r="N37" s="328">
        <v>1.4658871518715304</v>
      </c>
      <c r="O37" s="328">
        <v>4.0161291832096726</v>
      </c>
      <c r="P37" s="383">
        <v>107.15980799244143</v>
      </c>
      <c r="Q37" s="329">
        <v>1.8325006746154959</v>
      </c>
    </row>
    <row r="38" spans="2:22" x14ac:dyDescent="0.25">
      <c r="B38" s="397" t="s">
        <v>83</v>
      </c>
      <c r="C38" s="325">
        <v>2021</v>
      </c>
      <c r="D38" s="326">
        <v>60158.133459999997</v>
      </c>
      <c r="E38" s="326">
        <v>1129.498</v>
      </c>
      <c r="F38" s="382">
        <v>61287.631460000004</v>
      </c>
      <c r="G38" s="326">
        <v>6239.074880000001</v>
      </c>
      <c r="H38" s="326">
        <v>242.213648952</v>
      </c>
      <c r="I38" s="326" t="s">
        <v>45</v>
      </c>
      <c r="J38" s="433">
        <v>1502.825594634</v>
      </c>
      <c r="K38" s="326" t="s">
        <v>45</v>
      </c>
      <c r="L38" s="349">
        <v>53303.517336413999</v>
      </c>
      <c r="M38" s="426">
        <f t="shared" si="3"/>
        <v>61287.631460000004</v>
      </c>
      <c r="N38" s="328">
        <v>1.6362673273316675</v>
      </c>
      <c r="O38" s="328">
        <v>4.4829241844703223</v>
      </c>
      <c r="P38" s="383">
        <v>109.28194524514817</v>
      </c>
      <c r="Q38" s="329">
        <v>2.0518212831948519</v>
      </c>
    </row>
    <row r="39" spans="2:22" x14ac:dyDescent="0.25">
      <c r="B39" s="336" t="s">
        <v>84</v>
      </c>
      <c r="C39" s="325">
        <v>2022</v>
      </c>
      <c r="D39" s="326">
        <v>60137.050839999996</v>
      </c>
      <c r="E39" s="326">
        <v>1472.37</v>
      </c>
      <c r="F39" s="382">
        <v>61609.420840000006</v>
      </c>
      <c r="G39" s="326">
        <v>5208.5578700000005</v>
      </c>
      <c r="H39" s="326">
        <v>248.16379706800004</v>
      </c>
      <c r="I39" s="326" t="s">
        <v>45</v>
      </c>
      <c r="J39" s="433">
        <v>1539.7435590810001</v>
      </c>
      <c r="K39" s="326" t="s">
        <v>45</v>
      </c>
      <c r="L39" s="349">
        <v>54612.955613851002</v>
      </c>
      <c r="M39" s="426">
        <f t="shared" si="3"/>
        <v>61609.420840000006</v>
      </c>
      <c r="N39" s="328">
        <v>1.6702180130910054</v>
      </c>
      <c r="O39" s="328">
        <v>4.5759397618931654</v>
      </c>
      <c r="P39" s="383">
        <v>106.62434521965966</v>
      </c>
      <c r="Q39" s="329">
        <v>2.6105451627276755</v>
      </c>
    </row>
    <row r="40" spans="2:22" x14ac:dyDescent="0.25">
      <c r="B40" s="397"/>
      <c r="C40" s="325">
        <v>2023</v>
      </c>
      <c r="D40" s="326">
        <v>57445.326556</v>
      </c>
      <c r="E40" s="326">
        <v>1971.6845000000001</v>
      </c>
      <c r="F40" s="382">
        <v>59417.011056000003</v>
      </c>
      <c r="G40" s="326">
        <v>6112.7592699999987</v>
      </c>
      <c r="H40" s="326">
        <v>234.53870785840004</v>
      </c>
      <c r="I40" s="326" t="s">
        <v>45</v>
      </c>
      <c r="J40" s="433">
        <v>1455.2060737578004</v>
      </c>
      <c r="K40" s="326" t="s">
        <v>45</v>
      </c>
      <c r="L40" s="349">
        <v>51614.507004383806</v>
      </c>
      <c r="M40" s="426">
        <f t="shared" si="3"/>
        <v>59417.011056000003</v>
      </c>
      <c r="N40" s="328">
        <v>1.5452612435372886</v>
      </c>
      <c r="O40" s="328">
        <v>4.2335924480473652</v>
      </c>
      <c r="P40" s="383">
        <v>107.76875133080401</v>
      </c>
      <c r="Q40" s="329">
        <v>3.6989253838806331</v>
      </c>
    </row>
    <row r="41" spans="2:22" x14ac:dyDescent="0.25">
      <c r="B41" s="397"/>
      <c r="C41" s="325">
        <v>2024</v>
      </c>
      <c r="D41" s="326">
        <v>62894.264940000008</v>
      </c>
      <c r="E41" s="326">
        <v>1976.6958</v>
      </c>
      <c r="F41" s="382">
        <v>64870.96074000001</v>
      </c>
      <c r="G41" s="326">
        <v>6156.4677599999995</v>
      </c>
      <c r="H41" s="326">
        <v>258.34376911200007</v>
      </c>
      <c r="I41" s="326" t="s">
        <v>45</v>
      </c>
      <c r="J41" s="433">
        <v>1602.9056583540003</v>
      </c>
      <c r="K41" s="326" t="s">
        <v>45</v>
      </c>
      <c r="L41" s="349">
        <v>56853.243552534012</v>
      </c>
      <c r="M41" s="426">
        <f t="shared" si="3"/>
        <v>64870.96074000001</v>
      </c>
      <c r="N41" s="328">
        <v>1.6692624703831891</v>
      </c>
      <c r="O41" s="328">
        <v>4.5733218366662713</v>
      </c>
      <c r="P41" s="383">
        <v>107.11880789198634</v>
      </c>
      <c r="Q41" s="329">
        <v>3.36662329805577</v>
      </c>
      <c r="V41" s="350"/>
    </row>
    <row r="42" spans="2:22" ht="9" customHeight="1" x14ac:dyDescent="0.25">
      <c r="B42" s="397"/>
      <c r="C42" s="332"/>
      <c r="D42" s="333"/>
      <c r="E42" s="333"/>
      <c r="F42" s="171"/>
      <c r="G42" s="333"/>
      <c r="H42" s="333"/>
      <c r="I42" s="333"/>
      <c r="J42" s="436"/>
      <c r="K42" s="333"/>
      <c r="L42" s="351"/>
      <c r="M42" s="429"/>
      <c r="N42" s="333"/>
      <c r="O42" s="333"/>
      <c r="P42" s="170"/>
      <c r="Q42" s="333"/>
    </row>
    <row r="43" spans="2:22" s="149" customFormat="1" ht="9" customHeight="1" x14ac:dyDescent="0.25">
      <c r="B43" s="397"/>
      <c r="C43" s="332"/>
      <c r="D43" s="332"/>
      <c r="E43" s="332"/>
      <c r="F43" s="168"/>
      <c r="G43" s="332"/>
      <c r="H43" s="332"/>
      <c r="I43" s="332"/>
      <c r="J43" s="434"/>
      <c r="K43" s="332"/>
      <c r="L43" s="419"/>
      <c r="M43" s="425"/>
      <c r="N43" s="332"/>
      <c r="O43" s="332"/>
      <c r="P43" s="168"/>
      <c r="Q43" s="332"/>
    </row>
    <row r="44" spans="2:22" s="17" customFormat="1" ht="16.5" customHeight="1" x14ac:dyDescent="0.25">
      <c r="B44" s="252" t="s">
        <v>70</v>
      </c>
      <c r="C44" s="243">
        <v>2020</v>
      </c>
      <c r="D44" s="244">
        <v>80641.168620000026</v>
      </c>
      <c r="E44" s="244">
        <v>136747.90771999999</v>
      </c>
      <c r="F44" s="418">
        <v>217389.07634000003</v>
      </c>
      <c r="G44" s="244">
        <v>2293.5618799999997</v>
      </c>
      <c r="H44" s="244" t="s">
        <v>45</v>
      </c>
      <c r="I44" s="244" t="s">
        <v>45</v>
      </c>
      <c r="J44" s="244">
        <v>12045.34880976</v>
      </c>
      <c r="K44" s="244" t="s">
        <v>45</v>
      </c>
      <c r="L44" s="431">
        <v>203050.16565024003</v>
      </c>
      <c r="M44" s="245">
        <f t="shared" ref="M44:M48" si="4">F44</f>
        <v>217389.07634000003</v>
      </c>
      <c r="N44" s="247">
        <v>6.2578283473457121</v>
      </c>
      <c r="O44" s="460">
        <v>17.144735198207432</v>
      </c>
      <c r="P44" s="460">
        <v>37.4908648478564</v>
      </c>
      <c r="Q44" s="447">
        <v>63.575434412617724</v>
      </c>
    </row>
    <row r="45" spans="2:22" s="17" customFormat="1" x14ac:dyDescent="0.25">
      <c r="B45" s="330" t="s">
        <v>71</v>
      </c>
      <c r="C45" s="325">
        <v>2021</v>
      </c>
      <c r="D45" s="326">
        <v>91389.073200000013</v>
      </c>
      <c r="E45" s="326">
        <v>139035.69319999998</v>
      </c>
      <c r="F45" s="382">
        <v>230424.76639999999</v>
      </c>
      <c r="G45" s="326">
        <v>3546.9670900000001</v>
      </c>
      <c r="H45" s="326" t="s">
        <v>45</v>
      </c>
      <c r="I45" s="326" t="s">
        <v>45</v>
      </c>
      <c r="J45" s="326">
        <v>12705.156761359998</v>
      </c>
      <c r="K45" s="326" t="s">
        <v>45</v>
      </c>
      <c r="L45" s="381">
        <v>214172.64254864</v>
      </c>
      <c r="M45" s="327">
        <f t="shared" si="4"/>
        <v>230424.76639999999</v>
      </c>
      <c r="N45" s="328">
        <v>6.5744947973859142</v>
      </c>
      <c r="O45" s="461">
        <v>18.012314513386066</v>
      </c>
      <c r="P45" s="461">
        <v>40.28118814531004</v>
      </c>
      <c r="Q45" s="448">
        <v>61.282194036986922</v>
      </c>
    </row>
    <row r="46" spans="2:22" s="17" customFormat="1" x14ac:dyDescent="0.25">
      <c r="B46" s="330" t="s">
        <v>72</v>
      </c>
      <c r="C46" s="325">
        <v>2022</v>
      </c>
      <c r="D46" s="326">
        <v>120163.4</v>
      </c>
      <c r="E46" s="326">
        <v>146331.88003999999</v>
      </c>
      <c r="F46" s="382">
        <v>266495.28003999998</v>
      </c>
      <c r="G46" s="326">
        <v>2778.2235149999997</v>
      </c>
      <c r="H46" s="326" t="s">
        <v>45</v>
      </c>
      <c r="I46" s="326" t="s">
        <v>45</v>
      </c>
      <c r="J46" s="326">
        <v>14768.155165399998</v>
      </c>
      <c r="K46" s="326" t="s">
        <v>45</v>
      </c>
      <c r="L46" s="381">
        <v>248948.90135959996</v>
      </c>
      <c r="M46" s="327">
        <f t="shared" si="4"/>
        <v>266495.28003999998</v>
      </c>
      <c r="N46" s="328">
        <v>7.6135120590244743</v>
      </c>
      <c r="O46" s="461">
        <v>20.858937148012259</v>
      </c>
      <c r="P46" s="461">
        <v>45.565274231175366</v>
      </c>
      <c r="Q46" s="448">
        <v>55.488212240882476</v>
      </c>
    </row>
    <row r="47" spans="2:22" s="17" customFormat="1" x14ac:dyDescent="0.25">
      <c r="B47" s="324"/>
      <c r="C47" s="325">
        <v>2023</v>
      </c>
      <c r="D47" s="326">
        <v>108748.55000000002</v>
      </c>
      <c r="E47" s="326">
        <v>160563.72758000001</v>
      </c>
      <c r="F47" s="382">
        <v>269312.27757999999</v>
      </c>
      <c r="G47" s="326">
        <v>3825.3359580000001</v>
      </c>
      <c r="H47" s="326" t="s">
        <v>45</v>
      </c>
      <c r="I47" s="326" t="s">
        <v>45</v>
      </c>
      <c r="J47" s="326">
        <v>14867.268730832</v>
      </c>
      <c r="K47" s="326" t="s">
        <v>45</v>
      </c>
      <c r="L47" s="381">
        <v>250619.67289116801</v>
      </c>
      <c r="M47" s="327">
        <f t="shared" si="4"/>
        <v>269312.27757999999</v>
      </c>
      <c r="N47" s="328">
        <v>7.5031786577719757</v>
      </c>
      <c r="O47" s="461">
        <v>20.556653856909524</v>
      </c>
      <c r="P47" s="461">
        <v>40.961920513151291</v>
      </c>
      <c r="Q47" s="448">
        <v>60.478954858958922</v>
      </c>
    </row>
    <row r="48" spans="2:22" s="17" customFormat="1" x14ac:dyDescent="0.25">
      <c r="B48" s="324"/>
      <c r="C48" s="325">
        <v>2024</v>
      </c>
      <c r="D48" s="326">
        <v>119803.41624999999</v>
      </c>
      <c r="E48" s="326">
        <v>171544.23290999999</v>
      </c>
      <c r="F48" s="382">
        <v>291347.64915999997</v>
      </c>
      <c r="G48" s="326">
        <v>3731.4720799999996</v>
      </c>
      <c r="H48" s="326" t="s">
        <v>45</v>
      </c>
      <c r="I48" s="326" t="s">
        <v>45</v>
      </c>
      <c r="J48" s="326">
        <v>16106.505916479999</v>
      </c>
      <c r="K48" s="326" t="s">
        <v>45</v>
      </c>
      <c r="L48" s="381">
        <v>271509.67116352002</v>
      </c>
      <c r="M48" s="327">
        <f t="shared" si="4"/>
        <v>291347.64915999997</v>
      </c>
      <c r="N48" s="328">
        <v>7.9717686467713271</v>
      </c>
      <c r="O48" s="461">
        <v>21.840462045948843</v>
      </c>
      <c r="P48" s="461">
        <v>41.653921370589963</v>
      </c>
      <c r="Q48" s="448">
        <v>59.643457698238308</v>
      </c>
    </row>
    <row r="49" spans="2:17" ht="9" customHeight="1" thickBot="1" x14ac:dyDescent="0.3">
      <c r="B49" s="398"/>
      <c r="C49" s="388"/>
      <c r="D49" s="389"/>
      <c r="E49" s="389"/>
      <c r="F49" s="446"/>
      <c r="G49" s="389"/>
      <c r="H49" s="389"/>
      <c r="I49" s="389"/>
      <c r="J49" s="437"/>
      <c r="K49" s="389"/>
      <c r="L49" s="438"/>
      <c r="M49" s="430"/>
      <c r="N49" s="389"/>
      <c r="O49" s="389"/>
      <c r="P49" s="389"/>
      <c r="Q49" s="389"/>
    </row>
    <row r="50" spans="2:17" ht="9" customHeight="1" x14ac:dyDescent="0.25">
      <c r="B50" s="168"/>
      <c r="C50" s="169"/>
      <c r="D50" s="170"/>
      <c r="E50" s="170"/>
      <c r="F50" s="171"/>
      <c r="G50" s="170"/>
      <c r="H50" s="170"/>
      <c r="I50" s="170"/>
      <c r="J50" s="170"/>
      <c r="K50" s="170"/>
      <c r="L50" s="170"/>
      <c r="M50" s="171"/>
      <c r="N50" s="170"/>
      <c r="O50" s="170"/>
      <c r="P50" s="170"/>
      <c r="Q50" s="170"/>
    </row>
    <row r="51" spans="2:17" ht="9" customHeight="1" x14ac:dyDescent="0.25">
      <c r="B51" s="168"/>
      <c r="C51" s="169"/>
      <c r="D51" s="170"/>
      <c r="E51" s="170"/>
      <c r="F51" s="171"/>
      <c r="G51" s="170"/>
      <c r="H51" s="170"/>
      <c r="I51" s="170"/>
      <c r="J51" s="170"/>
      <c r="K51" s="170"/>
      <c r="L51" s="170"/>
      <c r="M51" s="171"/>
      <c r="N51" s="170"/>
      <c r="O51" s="170"/>
      <c r="P51" s="170"/>
      <c r="Q51" s="170"/>
    </row>
    <row r="52" spans="2:17" ht="9" customHeight="1" x14ac:dyDescent="0.25"/>
    <row r="53" spans="2:17" x14ac:dyDescent="0.25">
      <c r="B53" s="126" t="s">
        <v>457</v>
      </c>
    </row>
    <row r="54" spans="2:17" x14ac:dyDescent="0.25">
      <c r="B54" s="343" t="s">
        <v>458</v>
      </c>
    </row>
    <row r="55" spans="2:17" ht="17.25" thickBot="1" x14ac:dyDescent="0.3"/>
    <row r="56" spans="2:17" ht="30" customHeight="1" x14ac:dyDescent="0.25">
      <c r="B56" s="627" t="s">
        <v>44</v>
      </c>
      <c r="C56" s="357"/>
      <c r="D56" s="651" t="s">
        <v>19</v>
      </c>
      <c r="E56" s="652"/>
      <c r="F56" s="653"/>
      <c r="G56" s="651" t="s">
        <v>20</v>
      </c>
      <c r="H56" s="652"/>
      <c r="I56" s="652"/>
      <c r="J56" s="652"/>
      <c r="K56" s="652"/>
      <c r="L56" s="652"/>
      <c r="M56" s="653"/>
      <c r="N56" s="651" t="s">
        <v>24</v>
      </c>
      <c r="O56" s="653"/>
      <c r="P56" s="623" t="s">
        <v>30</v>
      </c>
      <c r="Q56" s="623" t="s">
        <v>32</v>
      </c>
    </row>
    <row r="57" spans="2:17" ht="30" customHeight="1" thickBot="1" x14ac:dyDescent="0.3">
      <c r="B57" s="628"/>
      <c r="C57" s="325"/>
      <c r="D57" s="654" t="s">
        <v>18</v>
      </c>
      <c r="E57" s="655"/>
      <c r="F57" s="656"/>
      <c r="G57" s="654" t="s">
        <v>21</v>
      </c>
      <c r="H57" s="655"/>
      <c r="I57" s="655"/>
      <c r="J57" s="655"/>
      <c r="K57" s="655"/>
      <c r="L57" s="655"/>
      <c r="M57" s="656"/>
      <c r="N57" s="654" t="s">
        <v>25</v>
      </c>
      <c r="O57" s="656"/>
      <c r="P57" s="624"/>
      <c r="Q57" s="624"/>
    </row>
    <row r="58" spans="2:17" ht="30" customHeight="1" x14ac:dyDescent="0.25">
      <c r="B58" s="628"/>
      <c r="C58" s="325" t="s">
        <v>42</v>
      </c>
      <c r="D58" s="407" t="s">
        <v>0</v>
      </c>
      <c r="E58" s="407" t="s">
        <v>2</v>
      </c>
      <c r="F58" s="413" t="s">
        <v>16</v>
      </c>
      <c r="G58" s="407" t="s">
        <v>4</v>
      </c>
      <c r="H58" s="407" t="s">
        <v>6</v>
      </c>
      <c r="I58" s="407" t="s">
        <v>8</v>
      </c>
      <c r="J58" s="358" t="s">
        <v>10</v>
      </c>
      <c r="K58" s="407" t="s">
        <v>12</v>
      </c>
      <c r="L58" s="452" t="s">
        <v>14</v>
      </c>
      <c r="M58" s="471" t="s">
        <v>22</v>
      </c>
      <c r="N58" s="358" t="s">
        <v>26</v>
      </c>
      <c r="O58" s="458" t="s">
        <v>28</v>
      </c>
      <c r="P58" s="622" t="s">
        <v>31</v>
      </c>
      <c r="Q58" s="622" t="s">
        <v>33</v>
      </c>
    </row>
    <row r="59" spans="2:17" ht="30" customHeight="1" x14ac:dyDescent="0.25">
      <c r="B59" s="628"/>
      <c r="C59" s="359" t="s">
        <v>43</v>
      </c>
      <c r="D59" s="360" t="s">
        <v>1</v>
      </c>
      <c r="E59" s="360" t="s">
        <v>3</v>
      </c>
      <c r="F59" s="414" t="s">
        <v>17</v>
      </c>
      <c r="G59" s="360" t="s">
        <v>5</v>
      </c>
      <c r="H59" s="360" t="s">
        <v>7</v>
      </c>
      <c r="I59" s="360" t="s">
        <v>9</v>
      </c>
      <c r="J59" s="360" t="s">
        <v>11</v>
      </c>
      <c r="K59" s="360" t="s">
        <v>13</v>
      </c>
      <c r="L59" s="453" t="s">
        <v>15</v>
      </c>
      <c r="M59" s="474" t="s">
        <v>23</v>
      </c>
      <c r="N59" s="360" t="s">
        <v>27</v>
      </c>
      <c r="O59" s="409" t="s">
        <v>29</v>
      </c>
      <c r="P59" s="622"/>
      <c r="Q59" s="622"/>
    </row>
    <row r="60" spans="2:17" ht="7.5" customHeight="1" x14ac:dyDescent="0.25">
      <c r="B60" s="628"/>
      <c r="C60" s="361"/>
      <c r="D60" s="362"/>
      <c r="E60" s="362"/>
      <c r="F60" s="415"/>
      <c r="G60" s="362"/>
      <c r="H60" s="362"/>
      <c r="I60" s="362"/>
      <c r="J60" s="362"/>
      <c r="K60" s="362"/>
      <c r="L60" s="454"/>
      <c r="M60" s="395"/>
      <c r="N60" s="362"/>
      <c r="O60" s="410"/>
      <c r="P60" s="464"/>
      <c r="Q60" s="473"/>
    </row>
    <row r="61" spans="2:17" s="143" customFormat="1" ht="13.5" x14ac:dyDescent="0.25">
      <c r="B61" s="628"/>
      <c r="C61" s="364"/>
      <c r="D61" s="365" t="s">
        <v>35</v>
      </c>
      <c r="E61" s="365" t="s">
        <v>35</v>
      </c>
      <c r="F61" s="416" t="s">
        <v>35</v>
      </c>
      <c r="G61" s="365" t="s">
        <v>35</v>
      </c>
      <c r="H61" s="365" t="s">
        <v>35</v>
      </c>
      <c r="I61" s="365" t="s">
        <v>35</v>
      </c>
      <c r="J61" s="365" t="s">
        <v>35</v>
      </c>
      <c r="K61" s="365" t="s">
        <v>35</v>
      </c>
      <c r="L61" s="455" t="s">
        <v>35</v>
      </c>
      <c r="M61" s="366" t="s">
        <v>35</v>
      </c>
      <c r="N61" s="364" t="s">
        <v>34</v>
      </c>
      <c r="O61" s="443" t="s">
        <v>291</v>
      </c>
      <c r="P61" s="364" t="s">
        <v>40</v>
      </c>
      <c r="Q61" s="364" t="s">
        <v>40</v>
      </c>
    </row>
    <row r="62" spans="2:17" s="143" customFormat="1" ht="14.25" thickBot="1" x14ac:dyDescent="0.3">
      <c r="B62" s="629"/>
      <c r="C62" s="367"/>
      <c r="D62" s="368" t="s">
        <v>36</v>
      </c>
      <c r="E62" s="368" t="s">
        <v>36</v>
      </c>
      <c r="F62" s="417" t="s">
        <v>36</v>
      </c>
      <c r="G62" s="368" t="s">
        <v>36</v>
      </c>
      <c r="H62" s="368" t="s">
        <v>36</v>
      </c>
      <c r="I62" s="368" t="s">
        <v>36</v>
      </c>
      <c r="J62" s="368" t="s">
        <v>36</v>
      </c>
      <c r="K62" s="368" t="s">
        <v>36</v>
      </c>
      <c r="L62" s="456" t="s">
        <v>36</v>
      </c>
      <c r="M62" s="369" t="s">
        <v>36</v>
      </c>
      <c r="N62" s="368" t="s">
        <v>37</v>
      </c>
      <c r="O62" s="412" t="s">
        <v>39</v>
      </c>
      <c r="P62" s="368" t="s">
        <v>41</v>
      </c>
      <c r="Q62" s="368" t="s">
        <v>41</v>
      </c>
    </row>
    <row r="63" spans="2:17" s="149" customFormat="1" ht="9" customHeight="1" x14ac:dyDescent="0.25">
      <c r="B63" s="396"/>
      <c r="C63" s="439"/>
      <c r="D63" s="439"/>
      <c r="E63" s="439"/>
      <c r="F63" s="450"/>
      <c r="G63" s="439"/>
      <c r="H63" s="439"/>
      <c r="I63" s="439"/>
      <c r="J63" s="439"/>
      <c r="K63" s="439"/>
      <c r="L63" s="457"/>
      <c r="M63" s="396"/>
      <c r="N63" s="439"/>
      <c r="O63" s="459"/>
      <c r="P63" s="465"/>
      <c r="Q63" s="459"/>
    </row>
    <row r="64" spans="2:17" s="17" customFormat="1" ht="16.5" customHeight="1" x14ac:dyDescent="0.25">
      <c r="B64" s="385" t="s">
        <v>89</v>
      </c>
      <c r="C64" s="325">
        <v>2020</v>
      </c>
      <c r="D64" s="326">
        <v>54583.693803846152</v>
      </c>
      <c r="E64" s="326">
        <v>7425.8643400000001</v>
      </c>
      <c r="F64" s="382">
        <v>62009.558143846152</v>
      </c>
      <c r="G64" s="326">
        <v>14129.41382</v>
      </c>
      <c r="H64" s="326" t="s">
        <v>45</v>
      </c>
      <c r="I64" s="326" t="s">
        <v>45</v>
      </c>
      <c r="J64" s="326" t="s">
        <v>45</v>
      </c>
      <c r="K64" s="326" t="s">
        <v>45</v>
      </c>
      <c r="L64" s="381">
        <v>47880.144323846151</v>
      </c>
      <c r="M64" s="327">
        <f t="shared" ref="M64:M68" si="5">F64</f>
        <v>62009.558143846152</v>
      </c>
      <c r="N64" s="328">
        <v>1.4756241319245342</v>
      </c>
      <c r="O64" s="461">
        <v>4.0428058408891347</v>
      </c>
      <c r="P64" s="328">
        <v>114.00068770607564</v>
      </c>
      <c r="Q64" s="468">
        <v>15.509277269036206</v>
      </c>
    </row>
    <row r="65" spans="2:17" s="155" customFormat="1" x14ac:dyDescent="0.25">
      <c r="B65" s="336" t="s">
        <v>90</v>
      </c>
      <c r="C65" s="325">
        <v>2021</v>
      </c>
      <c r="D65" s="326">
        <v>75546.035522222228</v>
      </c>
      <c r="E65" s="326">
        <v>7644.3608899999999</v>
      </c>
      <c r="F65" s="382">
        <v>83190.396412222224</v>
      </c>
      <c r="G65" s="326">
        <v>12919.874829999999</v>
      </c>
      <c r="H65" s="326" t="s">
        <v>45</v>
      </c>
      <c r="I65" s="326" t="s">
        <v>45</v>
      </c>
      <c r="J65" s="326" t="s">
        <v>45</v>
      </c>
      <c r="K65" s="326" t="s">
        <v>45</v>
      </c>
      <c r="L65" s="381">
        <v>70270.521582222224</v>
      </c>
      <c r="M65" s="327">
        <f t="shared" si="5"/>
        <v>83190.396412222224</v>
      </c>
      <c r="N65" s="328">
        <v>2.1571064028263693</v>
      </c>
      <c r="O65" s="461">
        <v>5.9098805556886838</v>
      </c>
      <c r="P65" s="328">
        <v>107.50743529607536</v>
      </c>
      <c r="Q65" s="468">
        <v>10.878474668863069</v>
      </c>
    </row>
    <row r="66" spans="2:17" s="155" customFormat="1" x14ac:dyDescent="0.25">
      <c r="B66" s="466"/>
      <c r="C66" s="325">
        <v>2022</v>
      </c>
      <c r="D66" s="326">
        <v>102014.99236000002</v>
      </c>
      <c r="E66" s="326">
        <v>7018.32359</v>
      </c>
      <c r="F66" s="382">
        <v>109033.31595000002</v>
      </c>
      <c r="G66" s="326">
        <v>13947.447340000001</v>
      </c>
      <c r="H66" s="326" t="s">
        <v>45</v>
      </c>
      <c r="I66" s="326" t="s">
        <v>45</v>
      </c>
      <c r="J66" s="326" t="s">
        <v>45</v>
      </c>
      <c r="K66" s="326" t="s">
        <v>45</v>
      </c>
      <c r="L66" s="381">
        <v>95085.86861000002</v>
      </c>
      <c r="M66" s="327">
        <f t="shared" si="5"/>
        <v>109033.31595000002</v>
      </c>
      <c r="N66" s="328">
        <v>2.9079936941290172</v>
      </c>
      <c r="O66" s="461">
        <v>7.9671060113123753</v>
      </c>
      <c r="P66" s="328">
        <v>107.28722769354948</v>
      </c>
      <c r="Q66" s="468">
        <v>7.3810374691806677</v>
      </c>
    </row>
    <row r="67" spans="2:17" s="155" customFormat="1" x14ac:dyDescent="0.25">
      <c r="B67" s="466"/>
      <c r="C67" s="325">
        <v>2023</v>
      </c>
      <c r="D67" s="326">
        <v>103542.07962</v>
      </c>
      <c r="E67" s="326">
        <v>7633.8809499999998</v>
      </c>
      <c r="F67" s="382">
        <v>111175.96057000001</v>
      </c>
      <c r="G67" s="326">
        <v>14571.240495</v>
      </c>
      <c r="H67" s="326" t="s">
        <v>45</v>
      </c>
      <c r="I67" s="326" t="s">
        <v>45</v>
      </c>
      <c r="J67" s="326" t="s">
        <v>45</v>
      </c>
      <c r="K67" s="326" t="s">
        <v>45</v>
      </c>
      <c r="L67" s="381">
        <v>96604.720075000005</v>
      </c>
      <c r="M67" s="327">
        <f t="shared" si="5"/>
        <v>111175.96057000001</v>
      </c>
      <c r="N67" s="328">
        <v>2.8922010213521427</v>
      </c>
      <c r="O67" s="461">
        <v>7.923838414663404</v>
      </c>
      <c r="P67" s="328">
        <v>107.18118073279868</v>
      </c>
      <c r="Q67" s="468">
        <v>7.9021821543226487</v>
      </c>
    </row>
    <row r="68" spans="2:17" s="155" customFormat="1" x14ac:dyDescent="0.25">
      <c r="B68" s="466"/>
      <c r="C68" s="325">
        <v>2024</v>
      </c>
      <c r="D68" s="326">
        <v>148196.49570999999</v>
      </c>
      <c r="E68" s="326">
        <v>9073.0909749999992</v>
      </c>
      <c r="F68" s="382">
        <v>157269.58668499999</v>
      </c>
      <c r="G68" s="326">
        <v>15091.752130999997</v>
      </c>
      <c r="H68" s="326" t="s">
        <v>45</v>
      </c>
      <c r="I68" s="326" t="s">
        <v>45</v>
      </c>
      <c r="J68" s="326" t="s">
        <v>45</v>
      </c>
      <c r="K68" s="326" t="s">
        <v>45</v>
      </c>
      <c r="L68" s="381">
        <v>142177.834554</v>
      </c>
      <c r="M68" s="327">
        <f t="shared" si="5"/>
        <v>157269.58668499999</v>
      </c>
      <c r="N68" s="328">
        <v>4.1744693620169757</v>
      </c>
      <c r="O68" s="461">
        <v>11.436902361690343</v>
      </c>
      <c r="P68" s="328">
        <v>104.23319230798529</v>
      </c>
      <c r="Q68" s="468">
        <v>6.3815087657380127</v>
      </c>
    </row>
    <row r="69" spans="2:17" ht="9" customHeight="1" x14ac:dyDescent="0.25">
      <c r="B69" s="397"/>
      <c r="C69" s="325"/>
      <c r="D69" s="326"/>
      <c r="E69" s="326"/>
      <c r="F69" s="382"/>
      <c r="G69" s="326"/>
      <c r="H69" s="326"/>
      <c r="I69" s="326"/>
      <c r="J69" s="326"/>
      <c r="K69" s="326"/>
      <c r="L69" s="381"/>
      <c r="M69" s="327"/>
      <c r="N69" s="328"/>
      <c r="O69" s="461"/>
      <c r="P69" s="328"/>
      <c r="Q69" s="468"/>
    </row>
    <row r="70" spans="2:17" x14ac:dyDescent="0.25">
      <c r="B70" s="466" t="s">
        <v>78</v>
      </c>
      <c r="C70" s="325">
        <v>2020</v>
      </c>
      <c r="D70" s="326">
        <v>143286.26462</v>
      </c>
      <c r="E70" s="326">
        <v>10209.294029999999</v>
      </c>
      <c r="F70" s="382">
        <v>153495.55865000002</v>
      </c>
      <c r="G70" s="326">
        <v>6613.1253499999993</v>
      </c>
      <c r="H70" s="326" t="s">
        <v>45</v>
      </c>
      <c r="I70" s="326" t="s">
        <v>45</v>
      </c>
      <c r="J70" s="326">
        <v>3672.0608325000003</v>
      </c>
      <c r="K70" s="326" t="s">
        <v>45</v>
      </c>
      <c r="L70" s="381">
        <v>143210.37246750001</v>
      </c>
      <c r="M70" s="327">
        <f t="shared" ref="M70:M74" si="6">F70</f>
        <v>153495.55865000002</v>
      </c>
      <c r="N70" s="328">
        <v>4.4136183075307924</v>
      </c>
      <c r="O70" s="461">
        <v>12.092104952139158</v>
      </c>
      <c r="P70" s="328">
        <v>97.551668637831597</v>
      </c>
      <c r="Q70" s="468">
        <v>6.9506569305997452</v>
      </c>
    </row>
    <row r="71" spans="2:17" x14ac:dyDescent="0.25">
      <c r="B71" s="336" t="s">
        <v>79</v>
      </c>
      <c r="C71" s="325">
        <v>2021</v>
      </c>
      <c r="D71" s="326">
        <v>153270.81728999998</v>
      </c>
      <c r="E71" s="326">
        <v>11051.559650000001</v>
      </c>
      <c r="F71" s="382">
        <v>164322.37693999999</v>
      </c>
      <c r="G71" s="326">
        <v>6345.2053199999991</v>
      </c>
      <c r="H71" s="326" t="s">
        <v>45</v>
      </c>
      <c r="I71" s="326" t="s">
        <v>45</v>
      </c>
      <c r="J71" s="326">
        <v>3949.4292904999998</v>
      </c>
      <c r="K71" s="326" t="s">
        <v>45</v>
      </c>
      <c r="L71" s="381">
        <v>154027.74232949998</v>
      </c>
      <c r="M71" s="327">
        <f t="shared" si="6"/>
        <v>164322.37693999999</v>
      </c>
      <c r="N71" s="328">
        <v>4.7282163517612448</v>
      </c>
      <c r="O71" s="461">
        <v>12.954017402085601</v>
      </c>
      <c r="P71" s="328">
        <v>97.02086429213918</v>
      </c>
      <c r="Q71" s="468">
        <v>6.9956687644614535</v>
      </c>
    </row>
    <row r="72" spans="2:17" x14ac:dyDescent="0.25">
      <c r="B72" s="466"/>
      <c r="C72" s="325">
        <v>2022</v>
      </c>
      <c r="D72" s="326">
        <v>144236.4</v>
      </c>
      <c r="E72" s="326">
        <v>12019.086979999998</v>
      </c>
      <c r="F72" s="382">
        <v>156255.50089</v>
      </c>
      <c r="G72" s="326">
        <v>5847.1088000000009</v>
      </c>
      <c r="H72" s="326" t="s">
        <v>45</v>
      </c>
      <c r="I72" s="326" t="s">
        <v>45</v>
      </c>
      <c r="J72" s="326">
        <v>3760.2098022500004</v>
      </c>
      <c r="K72" s="326" t="s">
        <v>45</v>
      </c>
      <c r="L72" s="381">
        <v>146648.18228775001</v>
      </c>
      <c r="M72" s="327">
        <f t="shared" si="6"/>
        <v>156255.50089</v>
      </c>
      <c r="N72" s="328">
        <v>4.4776388318510856</v>
      </c>
      <c r="O72" s="461">
        <v>12.267503648907082</v>
      </c>
      <c r="P72" s="328">
        <v>95.889852385044207</v>
      </c>
      <c r="Q72" s="468">
        <v>8.0039527432018929</v>
      </c>
    </row>
    <row r="73" spans="2:17" x14ac:dyDescent="0.25">
      <c r="B73" s="466"/>
      <c r="C73" s="325">
        <v>2023</v>
      </c>
      <c r="D73" s="326">
        <v>154810.91905999996</v>
      </c>
      <c r="E73" s="326">
        <v>9357.7873999999993</v>
      </c>
      <c r="F73" s="382">
        <v>164168.70645999996</v>
      </c>
      <c r="G73" s="326">
        <v>4262.7677300000005</v>
      </c>
      <c r="H73" s="326" t="s">
        <v>45</v>
      </c>
      <c r="I73" s="326" t="s">
        <v>45</v>
      </c>
      <c r="J73" s="326">
        <v>3997.6484682499995</v>
      </c>
      <c r="K73" s="326" t="s">
        <v>45</v>
      </c>
      <c r="L73" s="381">
        <v>155908.29026174996</v>
      </c>
      <c r="M73" s="327">
        <f t="shared" si="6"/>
        <v>164168.70645999996</v>
      </c>
      <c r="N73" s="328">
        <v>4.6676613314776434</v>
      </c>
      <c r="O73" s="461">
        <v>12.788113236925049</v>
      </c>
      <c r="P73" s="328">
        <v>96.813739558101773</v>
      </c>
      <c r="Q73" s="468">
        <v>5.8520574497239632</v>
      </c>
    </row>
    <row r="74" spans="2:17" x14ac:dyDescent="0.25">
      <c r="B74" s="466"/>
      <c r="C74" s="325">
        <v>2024</v>
      </c>
      <c r="D74" s="326">
        <v>157360.64705000003</v>
      </c>
      <c r="E74" s="326">
        <v>6903.5284900000006</v>
      </c>
      <c r="F74" s="382">
        <v>164264.17554000003</v>
      </c>
      <c r="G74" s="326">
        <v>1107.7432700000002</v>
      </c>
      <c r="H74" s="326" t="s">
        <v>45</v>
      </c>
      <c r="I74" s="326" t="s">
        <v>45</v>
      </c>
      <c r="J74" s="326">
        <v>4078.9108067500006</v>
      </c>
      <c r="K74" s="326" t="s">
        <v>45</v>
      </c>
      <c r="L74" s="381">
        <v>159077.52146325001</v>
      </c>
      <c r="M74" s="327">
        <f t="shared" si="6"/>
        <v>164264.17554000003</v>
      </c>
      <c r="N74" s="328">
        <v>4.6706594007219842</v>
      </c>
      <c r="O74" s="461">
        <v>12.796327125265709</v>
      </c>
      <c r="P74" s="328">
        <v>96.447712701630536</v>
      </c>
      <c r="Q74" s="468">
        <v>4.2312328076503114</v>
      </c>
    </row>
    <row r="75" spans="2:17" ht="9" customHeight="1" x14ac:dyDescent="0.25">
      <c r="B75" s="397"/>
      <c r="C75" s="325"/>
      <c r="D75" s="326"/>
      <c r="E75" s="326"/>
      <c r="F75" s="382"/>
      <c r="G75" s="326"/>
      <c r="H75" s="326"/>
      <c r="I75" s="326"/>
      <c r="J75" s="326"/>
      <c r="K75" s="326"/>
      <c r="L75" s="381"/>
      <c r="M75" s="327"/>
      <c r="N75" s="328"/>
      <c r="O75" s="461"/>
      <c r="P75" s="328"/>
      <c r="Q75" s="468"/>
    </row>
    <row r="76" spans="2:17" ht="9" customHeight="1" x14ac:dyDescent="0.25">
      <c r="B76" s="397"/>
      <c r="C76" s="332"/>
      <c r="D76" s="333"/>
      <c r="E76" s="333"/>
      <c r="F76" s="171"/>
      <c r="G76" s="333"/>
      <c r="H76" s="333"/>
      <c r="I76" s="333"/>
      <c r="J76" s="333"/>
      <c r="K76" s="333"/>
      <c r="L76" s="170"/>
      <c r="M76" s="374"/>
      <c r="N76" s="333"/>
      <c r="O76" s="436"/>
      <c r="P76" s="333"/>
      <c r="Q76" s="436"/>
    </row>
    <row r="77" spans="2:17" x14ac:dyDescent="0.25">
      <c r="B77" s="466" t="s">
        <v>80</v>
      </c>
      <c r="C77" s="325">
        <v>2020</v>
      </c>
      <c r="D77" s="326">
        <v>39785.670970000006</v>
      </c>
      <c r="E77" s="326">
        <v>2524.8697400000001</v>
      </c>
      <c r="F77" s="382">
        <v>42310.540710000016</v>
      </c>
      <c r="G77" s="326">
        <v>6875.2328399999997</v>
      </c>
      <c r="H77" s="326" t="s">
        <v>45</v>
      </c>
      <c r="I77" s="326" t="s">
        <v>45</v>
      </c>
      <c r="J77" s="326">
        <v>885.88269675000038</v>
      </c>
      <c r="K77" s="326" t="s">
        <v>45</v>
      </c>
      <c r="L77" s="381">
        <v>34549.425173250012</v>
      </c>
      <c r="M77" s="327">
        <f t="shared" ref="M77:M81" si="7">F77</f>
        <v>42310.540710000016</v>
      </c>
      <c r="N77" s="328">
        <v>1.0647830379320249</v>
      </c>
      <c r="O77" s="461">
        <v>2.9172138025534928</v>
      </c>
      <c r="P77" s="328">
        <v>112.27691633429569</v>
      </c>
      <c r="Q77" s="468">
        <v>7.1252936457131435</v>
      </c>
    </row>
    <row r="78" spans="2:17" x14ac:dyDescent="0.25">
      <c r="B78" s="336" t="s">
        <v>81</v>
      </c>
      <c r="C78" s="325">
        <v>2021</v>
      </c>
      <c r="D78" s="326">
        <v>42731.604399999989</v>
      </c>
      <c r="E78" s="326">
        <v>3945.8349800000001</v>
      </c>
      <c r="F78" s="382">
        <v>46677.439380000003</v>
      </c>
      <c r="G78" s="326">
        <v>7690.4675000000007</v>
      </c>
      <c r="H78" s="326" t="s">
        <v>45</v>
      </c>
      <c r="I78" s="326" t="s">
        <v>45</v>
      </c>
      <c r="J78" s="326">
        <v>974.6742969999998</v>
      </c>
      <c r="K78" s="326" t="s">
        <v>45</v>
      </c>
      <c r="L78" s="381">
        <v>38012.297582999992</v>
      </c>
      <c r="M78" s="327">
        <f t="shared" si="7"/>
        <v>46677.439380000003</v>
      </c>
      <c r="N78" s="328">
        <v>1.1668700993842482</v>
      </c>
      <c r="O78" s="461">
        <v>3.1969043818746528</v>
      </c>
      <c r="P78" s="328">
        <v>109.60483038161004</v>
      </c>
      <c r="Q78" s="468">
        <v>10.120906522684267</v>
      </c>
    </row>
    <row r="79" spans="2:17" x14ac:dyDescent="0.25">
      <c r="B79" s="466"/>
      <c r="C79" s="325">
        <v>2022</v>
      </c>
      <c r="D79" s="326">
        <v>46128.802319999995</v>
      </c>
      <c r="E79" s="326">
        <v>4288.6928599999992</v>
      </c>
      <c r="F79" s="382">
        <v>50417.495179999998</v>
      </c>
      <c r="G79" s="326">
        <v>7134.8733500000008</v>
      </c>
      <c r="H79" s="326" t="s">
        <v>45</v>
      </c>
      <c r="I79" s="326" t="s">
        <v>45</v>
      </c>
      <c r="J79" s="326">
        <v>1082.06554575</v>
      </c>
      <c r="K79" s="326" t="s">
        <v>45</v>
      </c>
      <c r="L79" s="381">
        <v>42200.556284249993</v>
      </c>
      <c r="M79" s="327">
        <f t="shared" si="7"/>
        <v>50417.495179999998</v>
      </c>
      <c r="N79" s="328">
        <v>1.2906118791076544</v>
      </c>
      <c r="O79" s="461">
        <v>3.5359229564593271</v>
      </c>
      <c r="P79" s="328">
        <v>106.57580425968388</v>
      </c>
      <c r="Q79" s="468">
        <v>9.908579191077159</v>
      </c>
    </row>
    <row r="80" spans="2:17" x14ac:dyDescent="0.25">
      <c r="B80" s="466"/>
      <c r="C80" s="325">
        <v>2023</v>
      </c>
      <c r="D80" s="326">
        <v>45776.535239999997</v>
      </c>
      <c r="E80" s="326">
        <v>3926.8123799999998</v>
      </c>
      <c r="F80" s="382">
        <v>49703.34762</v>
      </c>
      <c r="G80" s="326">
        <v>8445.2940599999984</v>
      </c>
      <c r="H80" s="326" t="s">
        <v>45</v>
      </c>
      <c r="I80" s="326" t="s">
        <v>45</v>
      </c>
      <c r="J80" s="326">
        <v>1031.451339</v>
      </c>
      <c r="K80" s="326" t="s">
        <v>45</v>
      </c>
      <c r="L80" s="381">
        <v>40226.602221000001</v>
      </c>
      <c r="M80" s="327">
        <f t="shared" si="7"/>
        <v>49703.34762</v>
      </c>
      <c r="N80" s="328">
        <v>1.2043243843445561</v>
      </c>
      <c r="O80" s="461">
        <v>3.2995188612179622</v>
      </c>
      <c r="P80" s="328">
        <v>110.95175678471827</v>
      </c>
      <c r="Q80" s="468">
        <v>9.5176869512018722</v>
      </c>
    </row>
    <row r="81" spans="2:17" x14ac:dyDescent="0.25">
      <c r="B81" s="466"/>
      <c r="C81" s="325">
        <v>2024</v>
      </c>
      <c r="D81" s="326">
        <v>56468.857650000013</v>
      </c>
      <c r="E81" s="326">
        <v>4804.3483699999997</v>
      </c>
      <c r="F81" s="382">
        <v>61273.206020000012</v>
      </c>
      <c r="G81" s="326">
        <v>7034.4178189999993</v>
      </c>
      <c r="H81" s="326" t="s">
        <v>45</v>
      </c>
      <c r="I81" s="326" t="s">
        <v>45</v>
      </c>
      <c r="J81" s="326">
        <v>1355.9697050250002</v>
      </c>
      <c r="K81" s="326" t="s">
        <v>45</v>
      </c>
      <c r="L81" s="381">
        <v>52882.818495975007</v>
      </c>
      <c r="M81" s="327">
        <f t="shared" si="7"/>
        <v>61273.206020000012</v>
      </c>
      <c r="N81" s="328">
        <v>1.5526872123284954</v>
      </c>
      <c r="O81" s="461">
        <v>4.2539375680232752</v>
      </c>
      <c r="P81" s="328">
        <v>104.11157683083871</v>
      </c>
      <c r="Q81" s="468">
        <v>8.8577723237397503</v>
      </c>
    </row>
    <row r="82" spans="2:17" ht="9" customHeight="1" x14ac:dyDescent="0.25">
      <c r="B82" s="397"/>
      <c r="C82" s="325"/>
      <c r="D82" s="326"/>
      <c r="E82" s="326"/>
      <c r="F82" s="382"/>
      <c r="G82" s="326"/>
      <c r="H82" s="326"/>
      <c r="I82" s="326"/>
      <c r="J82" s="326"/>
      <c r="K82" s="326"/>
      <c r="L82" s="381"/>
      <c r="M82" s="327"/>
      <c r="N82" s="328"/>
      <c r="O82" s="461"/>
      <c r="P82" s="328"/>
      <c r="Q82" s="468"/>
    </row>
    <row r="83" spans="2:17" x14ac:dyDescent="0.25">
      <c r="B83" s="466" t="s">
        <v>76</v>
      </c>
      <c r="C83" s="325">
        <v>2020</v>
      </c>
      <c r="D83" s="326">
        <v>101481.96629000001</v>
      </c>
      <c r="E83" s="326">
        <v>8752.81214</v>
      </c>
      <c r="F83" s="382">
        <v>110234.77843000002</v>
      </c>
      <c r="G83" s="326">
        <v>19709.681980000001</v>
      </c>
      <c r="H83" s="326" t="s">
        <v>45</v>
      </c>
      <c r="I83" s="326" t="s">
        <v>45</v>
      </c>
      <c r="J83" s="326">
        <v>2245.0223919600003</v>
      </c>
      <c r="K83" s="326">
        <v>45.26254822500001</v>
      </c>
      <c r="L83" s="381">
        <v>88234.811509815016</v>
      </c>
      <c r="M83" s="327">
        <f t="shared" ref="M83:M87" si="8">F83</f>
        <v>110234.77843000002</v>
      </c>
      <c r="N83" s="328">
        <v>2.7193196465544149</v>
      </c>
      <c r="O83" s="461">
        <v>7.4501908124778495</v>
      </c>
      <c r="P83" s="328">
        <v>112.10368203921422</v>
      </c>
      <c r="Q83" s="468">
        <v>9.6689343433447394</v>
      </c>
    </row>
    <row r="84" spans="2:17" x14ac:dyDescent="0.25">
      <c r="B84" s="336" t="s">
        <v>77</v>
      </c>
      <c r="C84" s="325">
        <v>2021</v>
      </c>
      <c r="D84" s="326">
        <v>96353.061180000019</v>
      </c>
      <c r="E84" s="326">
        <v>12523.200319999998</v>
      </c>
      <c r="F84" s="382">
        <v>108876.26150000002</v>
      </c>
      <c r="G84" s="326">
        <v>22644.65151</v>
      </c>
      <c r="H84" s="326" t="s">
        <v>45</v>
      </c>
      <c r="I84" s="326" t="s">
        <v>45</v>
      </c>
      <c r="J84" s="326">
        <v>2138.5439277520004</v>
      </c>
      <c r="K84" s="326">
        <v>43.115804995000012</v>
      </c>
      <c r="L84" s="381">
        <v>84049.950257253018</v>
      </c>
      <c r="M84" s="327">
        <f t="shared" si="8"/>
        <v>108876.26150000002</v>
      </c>
      <c r="N84" s="328">
        <v>2.5800959175323199</v>
      </c>
      <c r="O84" s="461">
        <v>7.0687559384447125</v>
      </c>
      <c r="P84" s="328">
        <v>111.73751851690319</v>
      </c>
      <c r="Q84" s="468">
        <v>14.522749049278181</v>
      </c>
    </row>
    <row r="85" spans="2:17" x14ac:dyDescent="0.25">
      <c r="B85" s="466"/>
      <c r="C85" s="325">
        <v>2022</v>
      </c>
      <c r="D85" s="326">
        <v>102368.65975000001</v>
      </c>
      <c r="E85" s="326">
        <v>12085.90984</v>
      </c>
      <c r="F85" s="382">
        <v>114454.56959</v>
      </c>
      <c r="G85" s="326">
        <v>21893.696474999997</v>
      </c>
      <c r="H85" s="326" t="s">
        <v>45</v>
      </c>
      <c r="I85" s="326" t="s">
        <v>45</v>
      </c>
      <c r="J85" s="326">
        <v>2295.5096532519997</v>
      </c>
      <c r="K85" s="326">
        <v>46.280436557499996</v>
      </c>
      <c r="L85" s="381">
        <v>90219.083025190499</v>
      </c>
      <c r="M85" s="327">
        <f t="shared" si="8"/>
        <v>114454.56959</v>
      </c>
      <c r="N85" s="328">
        <v>2.7591536824827898</v>
      </c>
      <c r="O85" s="461">
        <v>7.5593251574870957</v>
      </c>
      <c r="P85" s="328">
        <v>110.59603945482944</v>
      </c>
      <c r="Q85" s="468">
        <v>13.057255655944555</v>
      </c>
    </row>
    <row r="86" spans="2:17" x14ac:dyDescent="0.25">
      <c r="B86" s="466"/>
      <c r="C86" s="325">
        <v>2023</v>
      </c>
      <c r="D86" s="326">
        <v>112344.78087500001</v>
      </c>
      <c r="E86" s="326">
        <v>12015.296699999999</v>
      </c>
      <c r="F86" s="382">
        <v>124360.077575</v>
      </c>
      <c r="G86" s="326">
        <v>18428.737080000003</v>
      </c>
      <c r="H86" s="326" t="s">
        <v>45</v>
      </c>
      <c r="I86" s="326" t="s">
        <v>45</v>
      </c>
      <c r="J86" s="326">
        <v>2627.0972442759999</v>
      </c>
      <c r="K86" s="326">
        <v>52.9656702475</v>
      </c>
      <c r="L86" s="381">
        <v>103251.2775804765</v>
      </c>
      <c r="M86" s="327">
        <f t="shared" si="8"/>
        <v>124360.077575</v>
      </c>
      <c r="N86" s="328">
        <v>3.091189025156623</v>
      </c>
      <c r="O86" s="461">
        <v>8.4690110278263635</v>
      </c>
      <c r="P86" s="328">
        <v>106.05433703569788</v>
      </c>
      <c r="Q86" s="468">
        <v>11.342532477975322</v>
      </c>
    </row>
    <row r="87" spans="2:17" x14ac:dyDescent="0.25">
      <c r="B87" s="466"/>
      <c r="C87" s="325">
        <v>2024</v>
      </c>
      <c r="D87" s="326">
        <v>106784.56138000001</v>
      </c>
      <c r="E87" s="326">
        <v>12351.510579999998</v>
      </c>
      <c r="F87" s="382">
        <v>119136.07196000002</v>
      </c>
      <c r="G87" s="326">
        <v>18122.325304999998</v>
      </c>
      <c r="H87" s="326" t="s">
        <v>45</v>
      </c>
      <c r="I87" s="326" t="s">
        <v>45</v>
      </c>
      <c r="J87" s="326">
        <v>2505.1409170440006</v>
      </c>
      <c r="K87" s="326">
        <v>50.50687332750001</v>
      </c>
      <c r="L87" s="381">
        <v>98458.098864628526</v>
      </c>
      <c r="M87" s="327">
        <f t="shared" si="8"/>
        <v>119136.07196000002</v>
      </c>
      <c r="N87" s="328">
        <v>2.8908185192307592</v>
      </c>
      <c r="O87" s="461">
        <v>7.9200507376185181</v>
      </c>
      <c r="P87" s="328">
        <v>105.71290038840901</v>
      </c>
      <c r="Q87" s="468">
        <v>12.227554158727582</v>
      </c>
    </row>
    <row r="88" spans="2:17" s="149" customFormat="1" ht="9" customHeight="1" x14ac:dyDescent="0.25">
      <c r="B88" s="397"/>
      <c r="C88" s="332"/>
      <c r="D88" s="332"/>
      <c r="E88" s="332"/>
      <c r="F88" s="168"/>
      <c r="G88" s="332"/>
      <c r="H88" s="332"/>
      <c r="I88" s="332"/>
      <c r="J88" s="332"/>
      <c r="K88" s="332"/>
      <c r="L88" s="169"/>
      <c r="M88" s="397"/>
      <c r="N88" s="332"/>
      <c r="O88" s="434"/>
      <c r="P88" s="466"/>
      <c r="Q88" s="434"/>
    </row>
    <row r="89" spans="2:17" x14ac:dyDescent="0.25">
      <c r="B89" s="397" t="s">
        <v>73</v>
      </c>
      <c r="C89" s="325">
        <v>2020</v>
      </c>
      <c r="D89" s="326">
        <v>192129.46952000001</v>
      </c>
      <c r="E89" s="326">
        <v>1590.0251900000001</v>
      </c>
      <c r="F89" s="382">
        <v>193719.49471000003</v>
      </c>
      <c r="G89" s="326">
        <v>38390.982919999995</v>
      </c>
      <c r="H89" s="326" t="s">
        <v>45</v>
      </c>
      <c r="I89" s="631">
        <v>10872.995825300002</v>
      </c>
      <c r="J89" s="632"/>
      <c r="K89" s="326">
        <v>9029.8750761060528</v>
      </c>
      <c r="L89" s="381">
        <v>135425.64088859397</v>
      </c>
      <c r="M89" s="327">
        <f t="shared" ref="M89:M93" si="9">F89</f>
        <v>193719.49471000003</v>
      </c>
      <c r="N89" s="328">
        <v>4.1736996953250314</v>
      </c>
      <c r="O89" s="461">
        <v>11.434793685822005</v>
      </c>
      <c r="P89" s="328">
        <v>123.69233909853838</v>
      </c>
      <c r="Q89" s="468">
        <v>1.0236531411243233</v>
      </c>
    </row>
    <row r="90" spans="2:17" x14ac:dyDescent="0.25">
      <c r="B90" s="449"/>
      <c r="C90" s="325">
        <v>2021</v>
      </c>
      <c r="D90" s="326">
        <v>186662.63371000005</v>
      </c>
      <c r="E90" s="326">
        <v>6845.20298</v>
      </c>
      <c r="F90" s="382">
        <v>193507.83669000005</v>
      </c>
      <c r="G90" s="326">
        <v>36457.542450000001</v>
      </c>
      <c r="H90" s="326" t="s">
        <v>45</v>
      </c>
      <c r="I90" s="631">
        <v>10993.520596800005</v>
      </c>
      <c r="J90" s="632"/>
      <c r="K90" s="326">
        <v>9129.9692587680984</v>
      </c>
      <c r="L90" s="381">
        <v>136926.80438443195</v>
      </c>
      <c r="M90" s="327">
        <f t="shared" si="9"/>
        <v>193507.83669000005</v>
      </c>
      <c r="N90" s="328">
        <v>4.2032658902440341</v>
      </c>
      <c r="O90" s="461">
        <v>11.515796959572697</v>
      </c>
      <c r="P90" s="328">
        <v>118.85532250245086</v>
      </c>
      <c r="Q90" s="468">
        <v>4.3586056384837741</v>
      </c>
    </row>
    <row r="91" spans="2:17" x14ac:dyDescent="0.25">
      <c r="B91" s="397"/>
      <c r="C91" s="325">
        <v>2022</v>
      </c>
      <c r="D91" s="326">
        <v>194305.21699999998</v>
      </c>
      <c r="E91" s="326">
        <v>5742.0930399999988</v>
      </c>
      <c r="F91" s="382">
        <v>200047.31003999995</v>
      </c>
      <c r="G91" s="326">
        <v>35425.580495000002</v>
      </c>
      <c r="H91" s="326" t="s">
        <v>45</v>
      </c>
      <c r="I91" s="631">
        <v>11523.521068149998</v>
      </c>
      <c r="J91" s="632"/>
      <c r="K91" s="326">
        <v>9570.1274381202675</v>
      </c>
      <c r="L91" s="381">
        <v>143528.0810387297</v>
      </c>
      <c r="M91" s="327">
        <f t="shared" si="9"/>
        <v>200047.31003999995</v>
      </c>
      <c r="N91" s="328">
        <v>4.3894929992485707</v>
      </c>
      <c r="O91" s="461">
        <v>12.026008217119371</v>
      </c>
      <c r="P91" s="328">
        <v>118.0313300905309</v>
      </c>
      <c r="Q91" s="468">
        <v>3.4880529173582615</v>
      </c>
    </row>
    <row r="92" spans="2:17" x14ac:dyDescent="0.25">
      <c r="B92" s="397"/>
      <c r="C92" s="325">
        <v>2023</v>
      </c>
      <c r="D92" s="326">
        <v>188842.236</v>
      </c>
      <c r="E92" s="326">
        <v>6899.0898000000007</v>
      </c>
      <c r="F92" s="382">
        <v>195741.32579999999</v>
      </c>
      <c r="G92" s="326">
        <v>34754.001039999996</v>
      </c>
      <c r="H92" s="326" t="s">
        <v>45</v>
      </c>
      <c r="I92" s="631">
        <v>11269.1127332</v>
      </c>
      <c r="J92" s="632"/>
      <c r="K92" s="326">
        <v>9358.8447778645532</v>
      </c>
      <c r="L92" s="381">
        <v>140359.36724893545</v>
      </c>
      <c r="M92" s="327">
        <f t="shared" si="9"/>
        <v>195741.32579999999</v>
      </c>
      <c r="N92" s="328">
        <v>4.2021498017752172</v>
      </c>
      <c r="O92" s="461">
        <v>11.512739182945801</v>
      </c>
      <c r="P92" s="328">
        <v>117.30254930413071</v>
      </c>
      <c r="Q92" s="468">
        <v>4.2854863327191559</v>
      </c>
    </row>
    <row r="93" spans="2:17" x14ac:dyDescent="0.25">
      <c r="B93" s="397"/>
      <c r="C93" s="325">
        <v>2024</v>
      </c>
      <c r="D93" s="326">
        <v>259178.90918000002</v>
      </c>
      <c r="E93" s="326">
        <v>7021.8196339999995</v>
      </c>
      <c r="F93" s="382">
        <v>266200.72881400003</v>
      </c>
      <c r="G93" s="326">
        <v>36855.919730000001</v>
      </c>
      <c r="H93" s="326" t="s">
        <v>45</v>
      </c>
      <c r="I93" s="631">
        <v>16054.136635880001</v>
      </c>
      <c r="J93" s="632"/>
      <c r="K93" s="326">
        <v>13332.742015720771</v>
      </c>
      <c r="L93" s="381">
        <v>199957.93043239924</v>
      </c>
      <c r="M93" s="327">
        <f t="shared" si="9"/>
        <v>266200.72881400003</v>
      </c>
      <c r="N93" s="328">
        <v>5.870945052024557</v>
      </c>
      <c r="O93" s="461">
        <v>16.084780964450843</v>
      </c>
      <c r="P93" s="328">
        <v>113.00840433893271</v>
      </c>
      <c r="Q93" s="468">
        <v>3.0616867510736561</v>
      </c>
    </row>
    <row r="94" spans="2:17" ht="9" customHeight="1" thickBot="1" x14ac:dyDescent="0.3">
      <c r="B94" s="398"/>
      <c r="C94" s="376"/>
      <c r="D94" s="389"/>
      <c r="E94" s="389"/>
      <c r="F94" s="451"/>
      <c r="G94" s="389"/>
      <c r="H94" s="389"/>
      <c r="I94" s="389"/>
      <c r="J94" s="389"/>
      <c r="K94" s="389"/>
      <c r="L94" s="432"/>
      <c r="M94" s="390"/>
      <c r="N94" s="389"/>
      <c r="O94" s="437"/>
      <c r="P94" s="389"/>
      <c r="Q94" s="437"/>
    </row>
    <row r="95" spans="2:17" ht="9" customHeight="1" x14ac:dyDescent="0.25"/>
    <row r="96" spans="2:17" x14ac:dyDescent="0.25">
      <c r="B96" s="392" t="s">
        <v>489</v>
      </c>
    </row>
    <row r="97" spans="2:17" ht="9" customHeight="1" x14ac:dyDescent="0.25">
      <c r="B97" s="469" t="s">
        <v>492</v>
      </c>
      <c r="C97" s="169"/>
      <c r="D97" s="170"/>
      <c r="E97" s="170"/>
      <c r="F97" s="171"/>
      <c r="G97" s="170"/>
      <c r="H97" s="170"/>
      <c r="I97" s="170"/>
      <c r="J97" s="170"/>
      <c r="K97" s="170"/>
      <c r="L97" s="170"/>
      <c r="M97" s="171"/>
      <c r="N97" s="170"/>
      <c r="O97" s="170"/>
      <c r="P97" s="170"/>
      <c r="Q97" s="170"/>
    </row>
    <row r="98" spans="2:17" x14ac:dyDescent="0.25">
      <c r="B98" s="470" t="s">
        <v>493</v>
      </c>
    </row>
  </sheetData>
  <mergeCells count="32">
    <mergeCell ref="P5:P6"/>
    <mergeCell ref="Q5:Q6"/>
    <mergeCell ref="D6:F6"/>
    <mergeCell ref="G6:M6"/>
    <mergeCell ref="N6:O6"/>
    <mergeCell ref="I23:J23"/>
    <mergeCell ref="B5:B11"/>
    <mergeCell ref="D5:F5"/>
    <mergeCell ref="G5:M5"/>
    <mergeCell ref="N5:O5"/>
    <mergeCell ref="Q7:Q8"/>
    <mergeCell ref="I19:J19"/>
    <mergeCell ref="I20:J20"/>
    <mergeCell ref="I21:J21"/>
    <mergeCell ref="I22:J22"/>
    <mergeCell ref="P7:P8"/>
    <mergeCell ref="Q58:Q59"/>
    <mergeCell ref="B56:B62"/>
    <mergeCell ref="D56:F56"/>
    <mergeCell ref="G56:M56"/>
    <mergeCell ref="N56:O56"/>
    <mergeCell ref="P56:P57"/>
    <mergeCell ref="Q56:Q57"/>
    <mergeCell ref="D57:F57"/>
    <mergeCell ref="G57:M57"/>
    <mergeCell ref="N57:O57"/>
    <mergeCell ref="P58:P59"/>
    <mergeCell ref="I89:J89"/>
    <mergeCell ref="I90:J90"/>
    <mergeCell ref="I91:J91"/>
    <mergeCell ref="I92:J92"/>
    <mergeCell ref="I93:J93"/>
  </mergeCells>
  <printOptions horizontalCentered="1"/>
  <pageMargins left="0.23622047244094491" right="0.23622047244094491" top="0.39370078740157483" bottom="0" header="0.31496062992125984" footer="0.31496062992125984"/>
  <pageSetup paperSize="9" scale="67" fitToHeight="0" orientation="landscape" r:id="rId1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74"/>
  <sheetViews>
    <sheetView showGridLines="0" topLeftCell="A4" zoomScaleNormal="100" zoomScaleSheetLayoutView="100" workbookViewId="0">
      <pane xSplit="3" ySplit="9" topLeftCell="D64" activePane="bottomRight" state="frozen"/>
      <selection activeCell="A4" sqref="A4"/>
      <selection pane="topRight" activeCell="D4" sqref="D4"/>
      <selection pane="bottomLeft" activeCell="A13" sqref="A13"/>
      <selection pane="bottomRight" activeCell="I84" sqref="I84"/>
    </sheetView>
  </sheetViews>
  <sheetFormatPr defaultColWidth="9.140625" defaultRowHeight="16.5" x14ac:dyDescent="0.25"/>
  <cols>
    <col min="1" max="1" width="2.7109375" style="13" customWidth="1"/>
    <col min="2" max="2" width="15.42578125" style="12" bestFit="1" customWidth="1"/>
    <col min="3" max="3" width="7" style="13" bestFit="1" customWidth="1"/>
    <col min="4" max="4" width="14.5703125" style="13" bestFit="1" customWidth="1"/>
    <col min="5" max="5" width="11.7109375" style="13" bestFit="1" customWidth="1"/>
    <col min="6" max="6" width="14.28515625" style="14" customWidth="1"/>
    <col min="7" max="10" width="11.7109375" style="13" bestFit="1" customWidth="1"/>
    <col min="11" max="11" width="13.140625" style="13" bestFit="1" customWidth="1"/>
    <col min="12" max="12" width="11.7109375" style="13" bestFit="1" customWidth="1"/>
    <col min="13" max="13" width="14.5703125" style="14" bestFit="1" customWidth="1"/>
    <col min="14" max="15" width="13.7109375" style="13" customWidth="1"/>
    <col min="16" max="16" width="13.5703125" style="13" bestFit="1" customWidth="1"/>
    <col min="17" max="17" width="19.28515625" style="13" customWidth="1"/>
    <col min="18" max="18" width="1.42578125" style="13" customWidth="1"/>
    <col min="19" max="16384" width="9.140625" style="13"/>
  </cols>
  <sheetData>
    <row r="1" spans="2:17" ht="9" customHeight="1" x14ac:dyDescent="0.25"/>
    <row r="2" spans="2:17" x14ac:dyDescent="0.25">
      <c r="B2" s="12" t="s">
        <v>459</v>
      </c>
    </row>
    <row r="3" spans="2:17" x14ac:dyDescent="0.25">
      <c r="B3" s="184" t="s">
        <v>460</v>
      </c>
    </row>
    <row r="4" spans="2:17" ht="17.25" thickBot="1" x14ac:dyDescent="0.3"/>
    <row r="5" spans="2:17" ht="30" customHeight="1" x14ac:dyDescent="0.2">
      <c r="B5" s="667" t="s">
        <v>44</v>
      </c>
      <c r="C5" s="273"/>
      <c r="D5" s="670" t="s">
        <v>19</v>
      </c>
      <c r="E5" s="670"/>
      <c r="F5" s="670"/>
      <c r="G5" s="670" t="s">
        <v>20</v>
      </c>
      <c r="H5" s="670"/>
      <c r="I5" s="670"/>
      <c r="J5" s="670"/>
      <c r="K5" s="670"/>
      <c r="L5" s="670"/>
      <c r="M5" s="670"/>
      <c r="N5" s="670" t="s">
        <v>24</v>
      </c>
      <c r="O5" s="670"/>
      <c r="P5" s="663" t="s">
        <v>30</v>
      </c>
      <c r="Q5" s="663" t="s">
        <v>32</v>
      </c>
    </row>
    <row r="6" spans="2:17" ht="30" customHeight="1" thickBot="1" x14ac:dyDescent="0.3">
      <c r="B6" s="668"/>
      <c r="C6" s="243"/>
      <c r="D6" s="665" t="s">
        <v>18</v>
      </c>
      <c r="E6" s="665"/>
      <c r="F6" s="665"/>
      <c r="G6" s="665" t="s">
        <v>21</v>
      </c>
      <c r="H6" s="665"/>
      <c r="I6" s="665"/>
      <c r="J6" s="665"/>
      <c r="K6" s="665"/>
      <c r="L6" s="665"/>
      <c r="M6" s="665"/>
      <c r="N6" s="665" t="s">
        <v>25</v>
      </c>
      <c r="O6" s="665"/>
      <c r="P6" s="664"/>
      <c r="Q6" s="664"/>
    </row>
    <row r="7" spans="2:17" ht="30" customHeight="1" x14ac:dyDescent="0.25">
      <c r="B7" s="668"/>
      <c r="C7" s="243" t="s">
        <v>42</v>
      </c>
      <c r="D7" s="274" t="s">
        <v>0</v>
      </c>
      <c r="E7" s="274" t="s">
        <v>2</v>
      </c>
      <c r="F7" s="275" t="s">
        <v>16</v>
      </c>
      <c r="G7" s="274" t="s">
        <v>4</v>
      </c>
      <c r="H7" s="274" t="s">
        <v>6</v>
      </c>
      <c r="I7" s="274" t="s">
        <v>8</v>
      </c>
      <c r="J7" s="274" t="s">
        <v>10</v>
      </c>
      <c r="K7" s="274" t="s">
        <v>12</v>
      </c>
      <c r="L7" s="274" t="s">
        <v>14</v>
      </c>
      <c r="M7" s="275" t="s">
        <v>22</v>
      </c>
      <c r="N7" s="274" t="s">
        <v>26</v>
      </c>
      <c r="O7" s="274" t="s">
        <v>28</v>
      </c>
      <c r="P7" s="666" t="s">
        <v>31</v>
      </c>
      <c r="Q7" s="666" t="s">
        <v>33</v>
      </c>
    </row>
    <row r="8" spans="2:17" ht="30" customHeight="1" x14ac:dyDescent="0.25">
      <c r="B8" s="668"/>
      <c r="C8" s="276" t="s">
        <v>43</v>
      </c>
      <c r="D8" s="277" t="s">
        <v>1</v>
      </c>
      <c r="E8" s="277" t="s">
        <v>3</v>
      </c>
      <c r="F8" s="278" t="s">
        <v>17</v>
      </c>
      <c r="G8" s="277" t="s">
        <v>5</v>
      </c>
      <c r="H8" s="277" t="s">
        <v>7</v>
      </c>
      <c r="I8" s="277" t="s">
        <v>9</v>
      </c>
      <c r="J8" s="277" t="s">
        <v>11</v>
      </c>
      <c r="K8" s="277" t="s">
        <v>13</v>
      </c>
      <c r="L8" s="277" t="s">
        <v>15</v>
      </c>
      <c r="M8" s="278" t="s">
        <v>23</v>
      </c>
      <c r="N8" s="277" t="s">
        <v>27</v>
      </c>
      <c r="O8" s="277" t="s">
        <v>29</v>
      </c>
      <c r="P8" s="666"/>
      <c r="Q8" s="666"/>
    </row>
    <row r="9" spans="2:17" ht="7.5" customHeight="1" x14ac:dyDescent="0.25">
      <c r="B9" s="668"/>
      <c r="C9" s="279"/>
      <c r="D9" s="280"/>
      <c r="E9" s="280"/>
      <c r="F9" s="281"/>
      <c r="G9" s="280"/>
      <c r="H9" s="280"/>
      <c r="I9" s="280"/>
      <c r="J9" s="280"/>
      <c r="K9" s="280"/>
      <c r="L9" s="280"/>
      <c r="M9" s="281"/>
      <c r="N9" s="280"/>
      <c r="O9" s="280"/>
      <c r="P9" s="281"/>
      <c r="Q9" s="281"/>
    </row>
    <row r="10" spans="2:17" s="15" customFormat="1" ht="13.5" x14ac:dyDescent="0.25">
      <c r="B10" s="668"/>
      <c r="C10" s="282"/>
      <c r="D10" s="283" t="s">
        <v>35</v>
      </c>
      <c r="E10" s="283" t="s">
        <v>35</v>
      </c>
      <c r="F10" s="284" t="s">
        <v>35</v>
      </c>
      <c r="G10" s="283" t="s">
        <v>35</v>
      </c>
      <c r="H10" s="283" t="s">
        <v>35</v>
      </c>
      <c r="I10" s="283" t="s">
        <v>35</v>
      </c>
      <c r="J10" s="283" t="s">
        <v>35</v>
      </c>
      <c r="K10" s="283" t="s">
        <v>35</v>
      </c>
      <c r="L10" s="283" t="s">
        <v>35</v>
      </c>
      <c r="M10" s="284" t="s">
        <v>35</v>
      </c>
      <c r="N10" s="282" t="s">
        <v>34</v>
      </c>
      <c r="O10" s="282" t="s">
        <v>291</v>
      </c>
      <c r="P10" s="282" t="s">
        <v>40</v>
      </c>
      <c r="Q10" s="282" t="s">
        <v>40</v>
      </c>
    </row>
    <row r="11" spans="2:17" s="15" customFormat="1" ht="14.25" thickBot="1" x14ac:dyDescent="0.3">
      <c r="B11" s="669"/>
      <c r="C11" s="292"/>
      <c r="D11" s="293" t="s">
        <v>36</v>
      </c>
      <c r="E11" s="293" t="s">
        <v>36</v>
      </c>
      <c r="F11" s="294" t="s">
        <v>36</v>
      </c>
      <c r="G11" s="293" t="s">
        <v>36</v>
      </c>
      <c r="H11" s="293" t="s">
        <v>36</v>
      </c>
      <c r="I11" s="293" t="s">
        <v>36</v>
      </c>
      <c r="J11" s="293" t="s">
        <v>36</v>
      </c>
      <c r="K11" s="293" t="s">
        <v>36</v>
      </c>
      <c r="L11" s="293" t="s">
        <v>36</v>
      </c>
      <c r="M11" s="294" t="s">
        <v>36</v>
      </c>
      <c r="N11" s="293" t="s">
        <v>37</v>
      </c>
      <c r="O11" s="293" t="s">
        <v>39</v>
      </c>
      <c r="P11" s="293" t="s">
        <v>41</v>
      </c>
      <c r="Q11" s="293" t="s">
        <v>41</v>
      </c>
    </row>
    <row r="12" spans="2:17" s="16" customFormat="1" ht="9" customHeight="1" x14ac:dyDescent="0.25">
      <c r="B12" s="242"/>
      <c r="C12" s="269"/>
      <c r="D12" s="269"/>
      <c r="E12" s="269"/>
      <c r="F12" s="242"/>
      <c r="G12" s="269"/>
      <c r="H12" s="269"/>
      <c r="I12" s="269"/>
      <c r="J12" s="269"/>
      <c r="K12" s="269"/>
      <c r="L12" s="269"/>
      <c r="M12" s="242"/>
      <c r="N12" s="269"/>
      <c r="O12" s="269"/>
      <c r="P12" s="242"/>
      <c r="Q12" s="269"/>
    </row>
    <row r="13" spans="2:17" x14ac:dyDescent="0.25">
      <c r="B13" s="242" t="s">
        <v>100</v>
      </c>
      <c r="C13" s="243">
        <v>2020</v>
      </c>
      <c r="D13" s="244">
        <v>11751.21846</v>
      </c>
      <c r="E13" s="244">
        <v>50586.767140000011</v>
      </c>
      <c r="F13" s="245">
        <v>62337.985600000015</v>
      </c>
      <c r="G13" s="244">
        <v>305.86302999999998</v>
      </c>
      <c r="H13" s="244" t="s">
        <v>45</v>
      </c>
      <c r="I13" s="616">
        <v>4962.569805600001</v>
      </c>
      <c r="J13" s="616"/>
      <c r="K13" s="244" t="s">
        <v>45</v>
      </c>
      <c r="L13" s="244">
        <v>57069.55276440001</v>
      </c>
      <c r="M13" s="245">
        <f t="shared" ref="M13:M17" si="0">F13</f>
        <v>62337.985600000015</v>
      </c>
      <c r="N13" s="247">
        <v>1.758833655297646</v>
      </c>
      <c r="O13" s="247">
        <v>4.8187223432812214</v>
      </c>
      <c r="P13" s="247">
        <v>18.94376328448114</v>
      </c>
      <c r="Q13" s="248">
        <v>81.549308719712883</v>
      </c>
    </row>
    <row r="14" spans="2:17" x14ac:dyDescent="0.25">
      <c r="B14" s="287" t="s">
        <v>101</v>
      </c>
      <c r="C14" s="243">
        <v>2021</v>
      </c>
      <c r="D14" s="244">
        <v>8718.6148200000007</v>
      </c>
      <c r="E14" s="244">
        <v>51737.31697</v>
      </c>
      <c r="F14" s="245">
        <v>60455.931790000002</v>
      </c>
      <c r="G14" s="244">
        <v>656.82658000000004</v>
      </c>
      <c r="H14" s="244" t="s">
        <v>45</v>
      </c>
      <c r="I14" s="616">
        <v>4783.9284168000004</v>
      </c>
      <c r="J14" s="616"/>
      <c r="K14" s="244" t="s">
        <v>45</v>
      </c>
      <c r="L14" s="244">
        <v>55015.1767932</v>
      </c>
      <c r="M14" s="245">
        <f t="shared" si="0"/>
        <v>60455.931790000002</v>
      </c>
      <c r="N14" s="247">
        <v>1.6888104348902355</v>
      </c>
      <c r="O14" s="247">
        <v>4.6268779038088645</v>
      </c>
      <c r="P14" s="247">
        <v>14.579841603619876</v>
      </c>
      <c r="Q14" s="248">
        <v>86.518547038975001</v>
      </c>
    </row>
    <row r="15" spans="2:17" x14ac:dyDescent="0.25">
      <c r="B15" s="242"/>
      <c r="C15" s="243">
        <v>2022</v>
      </c>
      <c r="D15" s="244">
        <v>10623.332050000001</v>
      </c>
      <c r="E15" s="244">
        <v>57136.554680000001</v>
      </c>
      <c r="F15" s="245">
        <v>67759.886730000013</v>
      </c>
      <c r="G15" s="244">
        <v>1028.43345</v>
      </c>
      <c r="H15" s="244" t="s">
        <v>45</v>
      </c>
      <c r="I15" s="616">
        <v>5338.5162624000013</v>
      </c>
      <c r="J15" s="616"/>
      <c r="K15" s="244" t="s">
        <v>45</v>
      </c>
      <c r="L15" s="244">
        <v>61392.937017600016</v>
      </c>
      <c r="M15" s="245">
        <f t="shared" si="0"/>
        <v>67759.886730000013</v>
      </c>
      <c r="N15" s="247">
        <v>1.8775689418528911</v>
      </c>
      <c r="O15" s="247">
        <v>5.1440244982270986</v>
      </c>
      <c r="P15" s="247">
        <v>15.919527490919943</v>
      </c>
      <c r="Q15" s="248">
        <v>85.621624993328766</v>
      </c>
    </row>
    <row r="16" spans="2:17" x14ac:dyDescent="0.25">
      <c r="B16" s="242"/>
      <c r="C16" s="243">
        <v>2023</v>
      </c>
      <c r="D16" s="244">
        <v>10784.650119999998</v>
      </c>
      <c r="E16" s="244">
        <v>55354.806582000005</v>
      </c>
      <c r="F16" s="245">
        <v>66139.45670200001</v>
      </c>
      <c r="G16" s="244">
        <v>2275.2711659999995</v>
      </c>
      <c r="H16" s="244" t="s">
        <v>45</v>
      </c>
      <c r="I16" s="616">
        <v>5109.1348428800002</v>
      </c>
      <c r="J16" s="616"/>
      <c r="K16" s="244" t="s">
        <v>45</v>
      </c>
      <c r="L16" s="244">
        <v>58755.050693120007</v>
      </c>
      <c r="M16" s="245">
        <f t="shared" si="0"/>
        <v>66139.45670200001</v>
      </c>
      <c r="N16" s="247">
        <v>1.7590384558053758</v>
      </c>
      <c r="O16" s="247">
        <v>4.8192834405626739</v>
      </c>
      <c r="P16" s="247">
        <v>16.886851416778391</v>
      </c>
      <c r="Q16" s="248">
        <v>86.675820128946455</v>
      </c>
    </row>
    <row r="17" spans="2:17" x14ac:dyDescent="0.25">
      <c r="B17" s="242"/>
      <c r="C17" s="243">
        <v>2024</v>
      </c>
      <c r="D17" s="244">
        <v>11256.4414</v>
      </c>
      <c r="E17" s="244">
        <v>62922.307056299993</v>
      </c>
      <c r="F17" s="245">
        <v>74178.748456299989</v>
      </c>
      <c r="G17" s="244">
        <v>1771.0946055000002</v>
      </c>
      <c r="H17" s="244" t="s">
        <v>45</v>
      </c>
      <c r="I17" s="671">
        <v>5792.612308064</v>
      </c>
      <c r="J17" s="672"/>
      <c r="K17" s="244" t="s">
        <v>45</v>
      </c>
      <c r="L17" s="244">
        <v>66615.041542735999</v>
      </c>
      <c r="M17" s="245">
        <f t="shared" si="0"/>
        <v>74178.748456299989</v>
      </c>
      <c r="N17" s="247">
        <v>1.9558776573152974</v>
      </c>
      <c r="O17" s="247">
        <v>5.3585689241515002</v>
      </c>
      <c r="P17" s="247">
        <v>15.545927538536914</v>
      </c>
      <c r="Q17" s="248">
        <v>86.900077146478068</v>
      </c>
    </row>
    <row r="18" spans="2:17" ht="9" customHeight="1" x14ac:dyDescent="0.25">
      <c r="B18" s="242"/>
      <c r="C18" s="243"/>
      <c r="D18" s="244"/>
      <c r="E18" s="244"/>
      <c r="F18" s="245"/>
      <c r="G18" s="244"/>
      <c r="H18" s="244"/>
      <c r="I18" s="246"/>
      <c r="J18" s="246"/>
      <c r="K18" s="244"/>
      <c r="L18" s="244"/>
      <c r="M18" s="245"/>
      <c r="N18" s="247"/>
      <c r="O18" s="247"/>
      <c r="P18" s="247"/>
      <c r="Q18" s="248"/>
    </row>
    <row r="19" spans="2:17" x14ac:dyDescent="0.25">
      <c r="B19" s="242" t="s">
        <v>97</v>
      </c>
      <c r="C19" s="243">
        <v>2020</v>
      </c>
      <c r="D19" s="244">
        <v>17734.660679999997</v>
      </c>
      <c r="E19" s="244">
        <v>3279.2465099999999</v>
      </c>
      <c r="F19" s="245">
        <v>21013.907190000002</v>
      </c>
      <c r="G19" s="244">
        <v>1537.6719000000001</v>
      </c>
      <c r="H19" s="244" t="s">
        <v>45</v>
      </c>
      <c r="I19" s="244" t="s">
        <v>45</v>
      </c>
      <c r="J19" s="244">
        <v>584.2870587000001</v>
      </c>
      <c r="K19" s="244" t="s">
        <v>45</v>
      </c>
      <c r="L19" s="244">
        <v>18891.948231300001</v>
      </c>
      <c r="M19" s="245">
        <f t="shared" ref="M19:M23" si="1">F19</f>
        <v>21013.907190000002</v>
      </c>
      <c r="N19" s="247">
        <v>0.58223330574405308</v>
      </c>
      <c r="O19" s="247">
        <v>1.5951597417645289</v>
      </c>
      <c r="P19" s="247">
        <v>91.057950450546244</v>
      </c>
      <c r="Q19" s="248">
        <v>16.83716827801786</v>
      </c>
    </row>
    <row r="20" spans="2:17" x14ac:dyDescent="0.25">
      <c r="B20" s="242" t="s">
        <v>98</v>
      </c>
      <c r="C20" s="243">
        <v>2021</v>
      </c>
      <c r="D20" s="244">
        <v>18289.076539999998</v>
      </c>
      <c r="E20" s="244">
        <v>6193.8590999999997</v>
      </c>
      <c r="F20" s="245">
        <v>24482.935639999996</v>
      </c>
      <c r="G20" s="244">
        <v>2288.9258300000001</v>
      </c>
      <c r="H20" s="244" t="s">
        <v>45</v>
      </c>
      <c r="I20" s="244" t="s">
        <v>45</v>
      </c>
      <c r="J20" s="244">
        <v>665.8202943</v>
      </c>
      <c r="K20" s="244" t="s">
        <v>45</v>
      </c>
      <c r="L20" s="244">
        <v>21528.189515699996</v>
      </c>
      <c r="M20" s="245">
        <f t="shared" si="1"/>
        <v>24482.935639999996</v>
      </c>
      <c r="N20" s="247">
        <v>0.660854571731605</v>
      </c>
      <c r="O20" s="247">
        <v>1.810560470497548</v>
      </c>
      <c r="P20" s="247">
        <v>82.405462990105804</v>
      </c>
      <c r="Q20" s="248">
        <v>27.90779653169848</v>
      </c>
    </row>
    <row r="21" spans="2:17" x14ac:dyDescent="0.25">
      <c r="B21" s="287" t="s">
        <v>99</v>
      </c>
      <c r="C21" s="243">
        <v>2022</v>
      </c>
      <c r="D21" s="244">
        <v>19005.338059999998</v>
      </c>
      <c r="E21" s="244">
        <v>9453.1043800000007</v>
      </c>
      <c r="F21" s="245">
        <v>28458.442439999999</v>
      </c>
      <c r="G21" s="244">
        <v>1866.0536300000001</v>
      </c>
      <c r="H21" s="244" t="s">
        <v>45</v>
      </c>
      <c r="I21" s="244" t="s">
        <v>45</v>
      </c>
      <c r="J21" s="244">
        <v>797.7716643</v>
      </c>
      <c r="K21" s="244" t="s">
        <v>45</v>
      </c>
      <c r="L21" s="244">
        <v>25794.617145700002</v>
      </c>
      <c r="M21" s="245">
        <f t="shared" si="1"/>
        <v>28458.442439999999</v>
      </c>
      <c r="N21" s="247">
        <v>0.7888720490089639</v>
      </c>
      <c r="O21" s="247">
        <v>2.1612932849560655</v>
      </c>
      <c r="P21" s="247">
        <v>71.469089128439222</v>
      </c>
      <c r="Q21" s="248">
        <v>35.548157961819456</v>
      </c>
    </row>
    <row r="22" spans="2:17" x14ac:dyDescent="0.25">
      <c r="B22" s="242"/>
      <c r="C22" s="243">
        <v>2023</v>
      </c>
      <c r="D22" s="244">
        <v>17646.269029999999</v>
      </c>
      <c r="E22" s="244">
        <v>12797.380209999999</v>
      </c>
      <c r="F22" s="245">
        <v>30443.649239999999</v>
      </c>
      <c r="G22" s="244">
        <v>1926.9608499999999</v>
      </c>
      <c r="H22" s="244" t="s">
        <v>45</v>
      </c>
      <c r="I22" s="244" t="s">
        <v>45</v>
      </c>
      <c r="J22" s="244">
        <v>855.50065170000005</v>
      </c>
      <c r="K22" s="244" t="s">
        <v>45</v>
      </c>
      <c r="L22" s="244">
        <v>27661.187738299999</v>
      </c>
      <c r="M22" s="245">
        <f t="shared" si="1"/>
        <v>30443.649239999999</v>
      </c>
      <c r="N22" s="247">
        <v>0.82813464359106381</v>
      </c>
      <c r="O22" s="247">
        <v>2.2688620372357913</v>
      </c>
      <c r="P22" s="247">
        <v>61.880498845679611</v>
      </c>
      <c r="Q22" s="248">
        <v>44.876810501207011</v>
      </c>
    </row>
    <row r="23" spans="2:17" x14ac:dyDescent="0.25">
      <c r="B23" s="242"/>
      <c r="C23" s="243">
        <v>2024</v>
      </c>
      <c r="D23" s="244">
        <v>22639.591610000003</v>
      </c>
      <c r="E23" s="244">
        <v>13208.712300000003</v>
      </c>
      <c r="F23" s="245">
        <v>35848.303910000002</v>
      </c>
      <c r="G23" s="244">
        <v>2278.4712980000004</v>
      </c>
      <c r="H23" s="244" t="s">
        <v>45</v>
      </c>
      <c r="I23" s="244" t="s">
        <v>45</v>
      </c>
      <c r="J23" s="244">
        <v>1007.0949783599999</v>
      </c>
      <c r="K23" s="244" t="s">
        <v>45</v>
      </c>
      <c r="L23" s="244">
        <v>32562.737633639998</v>
      </c>
      <c r="M23" s="245">
        <f t="shared" si="1"/>
        <v>35848.303910000002</v>
      </c>
      <c r="N23" s="247">
        <v>0.95607132448904664</v>
      </c>
      <c r="O23" s="247">
        <v>2.6193734917508129</v>
      </c>
      <c r="P23" s="247">
        <v>67.440287449950432</v>
      </c>
      <c r="Q23" s="248">
        <v>39.346970992278244</v>
      </c>
    </row>
    <row r="24" spans="2:17" ht="9" customHeight="1" x14ac:dyDescent="0.25">
      <c r="B24" s="242"/>
      <c r="C24" s="243"/>
      <c r="D24" s="244"/>
      <c r="E24" s="244"/>
      <c r="F24" s="245"/>
      <c r="G24" s="244"/>
      <c r="H24" s="244"/>
      <c r="I24" s="244"/>
      <c r="J24" s="244"/>
      <c r="K24" s="244"/>
      <c r="L24" s="244"/>
      <c r="M24" s="245"/>
      <c r="N24" s="247"/>
      <c r="O24" s="247"/>
      <c r="P24" s="247"/>
      <c r="Q24" s="248"/>
    </row>
    <row r="25" spans="2:17" x14ac:dyDescent="0.25">
      <c r="B25" s="242" t="s">
        <v>95</v>
      </c>
      <c r="C25" s="243">
        <v>2020</v>
      </c>
      <c r="D25" s="244">
        <v>23519.409130000004</v>
      </c>
      <c r="E25" s="244">
        <v>153.38</v>
      </c>
      <c r="F25" s="245">
        <v>23672.789130000005</v>
      </c>
      <c r="G25" s="244">
        <v>8760.0789999999997</v>
      </c>
      <c r="H25" s="244" t="s">
        <v>45</v>
      </c>
      <c r="I25" s="244" t="s">
        <v>45</v>
      </c>
      <c r="J25" s="244" t="s">
        <v>45</v>
      </c>
      <c r="K25" s="244">
        <v>14763.583028700004</v>
      </c>
      <c r="L25" s="244">
        <v>149.1271013000005</v>
      </c>
      <c r="M25" s="245">
        <f t="shared" ref="M25:M29" si="2">F25</f>
        <v>23672.789130000005</v>
      </c>
      <c r="N25" s="295">
        <v>4.5959667104144295E-3</v>
      </c>
      <c r="O25" s="295">
        <v>1.2591689617573778E-2</v>
      </c>
      <c r="P25" s="247">
        <v>157.71384895818395</v>
      </c>
      <c r="Q25" s="248">
        <v>1.0285186170919016</v>
      </c>
    </row>
    <row r="26" spans="2:17" x14ac:dyDescent="0.25">
      <c r="B26" s="287" t="s">
        <v>96</v>
      </c>
      <c r="C26" s="243">
        <v>2021</v>
      </c>
      <c r="D26" s="244">
        <v>25591.056290000004</v>
      </c>
      <c r="E26" s="244">
        <v>81.463999999999999</v>
      </c>
      <c r="F26" s="245">
        <v>25672.520289999997</v>
      </c>
      <c r="G26" s="244">
        <v>8543.4639999999999</v>
      </c>
      <c r="H26" s="244" t="s">
        <v>45</v>
      </c>
      <c r="I26" s="244" t="s">
        <v>45</v>
      </c>
      <c r="J26" s="244" t="s">
        <v>45</v>
      </c>
      <c r="K26" s="244">
        <v>16957.765727099995</v>
      </c>
      <c r="L26" s="244">
        <v>171.29056290000153</v>
      </c>
      <c r="M26" s="245">
        <f t="shared" si="2"/>
        <v>25672.520289999997</v>
      </c>
      <c r="N26" s="295">
        <v>5.2581361523407876E-3</v>
      </c>
      <c r="O26" s="295">
        <v>1.440585247216654E-2</v>
      </c>
      <c r="P26" s="247">
        <v>149.40143728139972</v>
      </c>
      <c r="Q26" s="248">
        <v>0.47558953990687142</v>
      </c>
    </row>
    <row r="27" spans="2:17" x14ac:dyDescent="0.25">
      <c r="B27" s="242"/>
      <c r="C27" s="243">
        <v>2022</v>
      </c>
      <c r="D27" s="244">
        <v>25032.384130000002</v>
      </c>
      <c r="E27" s="244">
        <v>117.08499999999999</v>
      </c>
      <c r="F27" s="245">
        <v>25149.469129999998</v>
      </c>
      <c r="G27" s="244">
        <v>7835.9359999999997</v>
      </c>
      <c r="H27" s="244" t="s">
        <v>45</v>
      </c>
      <c r="I27" s="244" t="s">
        <v>45</v>
      </c>
      <c r="J27" s="244" t="s">
        <v>45</v>
      </c>
      <c r="K27" s="244">
        <v>17140.397798699996</v>
      </c>
      <c r="L27" s="244">
        <v>173.13533129999996</v>
      </c>
      <c r="M27" s="245">
        <f t="shared" si="2"/>
        <v>25149.469129999998</v>
      </c>
      <c r="N27" s="295">
        <v>5.2949661081224892E-3</v>
      </c>
      <c r="O27" s="295">
        <v>1.450675646060956E-2</v>
      </c>
      <c r="P27" s="247">
        <v>144.58276044549899</v>
      </c>
      <c r="Q27" s="248">
        <v>0.6762628928529969</v>
      </c>
    </row>
    <row r="28" spans="2:17" x14ac:dyDescent="0.25">
      <c r="B28" s="242"/>
      <c r="C28" s="243">
        <v>2023</v>
      </c>
      <c r="D28" s="244">
        <v>20364.199070000002</v>
      </c>
      <c r="E28" s="244">
        <v>306.57620000000003</v>
      </c>
      <c r="F28" s="245">
        <v>20670.775270000002</v>
      </c>
      <c r="G28" s="244">
        <v>8093.38</v>
      </c>
      <c r="H28" s="244" t="s">
        <v>45</v>
      </c>
      <c r="I28" s="244" t="s">
        <v>45</v>
      </c>
      <c r="J28" s="244" t="s">
        <v>45</v>
      </c>
      <c r="K28" s="244">
        <v>12451.621317300001</v>
      </c>
      <c r="L28" s="244">
        <v>125.77395269999943</v>
      </c>
      <c r="M28" s="245">
        <f t="shared" si="2"/>
        <v>20670.775270000002</v>
      </c>
      <c r="N28" s="295">
        <v>3.7654842762964696E-3</v>
      </c>
      <c r="O28" s="295">
        <v>1.0316395277524574E-2</v>
      </c>
      <c r="P28" s="247">
        <v>161.91110029413903</v>
      </c>
      <c r="Q28" s="248">
        <v>2.4375174145258458</v>
      </c>
    </row>
    <row r="29" spans="2:17" x14ac:dyDescent="0.25">
      <c r="B29" s="242"/>
      <c r="C29" s="243">
        <v>2024</v>
      </c>
      <c r="D29" s="244">
        <v>17954.610540000001</v>
      </c>
      <c r="E29" s="244">
        <v>109.22069999999999</v>
      </c>
      <c r="F29" s="245">
        <v>18063.831240000003</v>
      </c>
      <c r="G29" s="244">
        <v>8071.2860000000001</v>
      </c>
      <c r="H29" s="244" t="s">
        <v>45</v>
      </c>
      <c r="I29" s="244" t="s">
        <v>45</v>
      </c>
      <c r="J29" s="244" t="s">
        <v>45</v>
      </c>
      <c r="K29" s="244">
        <v>9892.6197876000024</v>
      </c>
      <c r="L29" s="244">
        <v>99.925452400000722</v>
      </c>
      <c r="M29" s="245">
        <f t="shared" si="2"/>
        <v>18063.831240000003</v>
      </c>
      <c r="N29" s="295">
        <v>2.933901341499599E-3</v>
      </c>
      <c r="O29" s="295">
        <v>8.0380858671221887E-3</v>
      </c>
      <c r="P29" s="247">
        <v>179.68005256686729</v>
      </c>
      <c r="Q29" s="248">
        <v>1.0930218215354306</v>
      </c>
    </row>
    <row r="30" spans="2:17" ht="9" customHeight="1" x14ac:dyDescent="0.25">
      <c r="B30" s="242"/>
      <c r="C30" s="243"/>
      <c r="D30" s="244"/>
      <c r="E30" s="244"/>
      <c r="F30" s="245"/>
      <c r="G30" s="244"/>
      <c r="H30" s="244"/>
      <c r="I30" s="244"/>
      <c r="J30" s="244"/>
      <c r="K30" s="244"/>
      <c r="L30" s="244"/>
      <c r="M30" s="245"/>
      <c r="N30" s="247"/>
      <c r="O30" s="247"/>
      <c r="P30" s="248"/>
      <c r="Q30" s="248"/>
    </row>
    <row r="31" spans="2:17" s="17" customFormat="1" ht="16.5" customHeight="1" x14ac:dyDescent="0.25">
      <c r="B31" s="252" t="s">
        <v>93</v>
      </c>
      <c r="C31" s="243">
        <v>2020</v>
      </c>
      <c r="D31" s="244">
        <v>37513.738590000001</v>
      </c>
      <c r="E31" s="244">
        <v>1110.1433</v>
      </c>
      <c r="F31" s="245">
        <v>38623.881890000004</v>
      </c>
      <c r="G31" s="244">
        <v>517.75800000000004</v>
      </c>
      <c r="H31" s="244" t="s">
        <v>45</v>
      </c>
      <c r="I31" s="616">
        <v>2286.3674334000002</v>
      </c>
      <c r="J31" s="616"/>
      <c r="K31" s="244">
        <v>32009.144067600002</v>
      </c>
      <c r="L31" s="244">
        <v>3810.6123889999981</v>
      </c>
      <c r="M31" s="245">
        <f t="shared" ref="M31:M35" si="3">F31</f>
        <v>38623.881890000004</v>
      </c>
      <c r="N31" s="247">
        <v>0.1174397378710179</v>
      </c>
      <c r="O31" s="247">
        <v>0.32175270649593946</v>
      </c>
      <c r="P31" s="247">
        <v>98.44543280835903</v>
      </c>
      <c r="Q31" s="248">
        <v>2.913293682675842</v>
      </c>
    </row>
    <row r="32" spans="2:17" s="17" customFormat="1" x14ac:dyDescent="0.25">
      <c r="B32" s="285" t="s">
        <v>94</v>
      </c>
      <c r="C32" s="243">
        <v>2021</v>
      </c>
      <c r="D32" s="244">
        <v>39386.878939999995</v>
      </c>
      <c r="E32" s="244">
        <v>811.52949999999998</v>
      </c>
      <c r="F32" s="245">
        <v>40198.408439999992</v>
      </c>
      <c r="G32" s="244">
        <v>880.92399999999998</v>
      </c>
      <c r="H32" s="244" t="s">
        <v>45</v>
      </c>
      <c r="I32" s="616">
        <v>2359.0490663999994</v>
      </c>
      <c r="J32" s="616"/>
      <c r="K32" s="244">
        <v>33026.686929599993</v>
      </c>
      <c r="L32" s="244">
        <v>3931.7484439999971</v>
      </c>
      <c r="M32" s="245">
        <f t="shared" si="3"/>
        <v>40198.408439999992</v>
      </c>
      <c r="N32" s="247">
        <v>0.12069356469670309</v>
      </c>
      <c r="O32" s="247">
        <v>0.33066730053891258</v>
      </c>
      <c r="P32" s="247">
        <v>100.17649781258488</v>
      </c>
      <c r="Q32" s="248">
        <v>2.0640422742162601</v>
      </c>
    </row>
    <row r="33" spans="2:17" s="17" customFormat="1" x14ac:dyDescent="0.25">
      <c r="B33" s="286"/>
      <c r="C33" s="243">
        <v>2022</v>
      </c>
      <c r="D33" s="244">
        <v>42527.932559999994</v>
      </c>
      <c r="E33" s="244">
        <v>847.44359999999995</v>
      </c>
      <c r="F33" s="245">
        <v>43375.376159999993</v>
      </c>
      <c r="G33" s="244">
        <v>1039.7636</v>
      </c>
      <c r="H33" s="244" t="s">
        <v>45</v>
      </c>
      <c r="I33" s="616">
        <v>2540.1367535999998</v>
      </c>
      <c r="J33" s="616"/>
      <c r="K33" s="244">
        <v>35561.914550399997</v>
      </c>
      <c r="L33" s="244">
        <v>4233.5612559999936</v>
      </c>
      <c r="M33" s="245">
        <f t="shared" si="3"/>
        <v>43375.376159999993</v>
      </c>
      <c r="N33" s="247">
        <v>0.12947422804383155</v>
      </c>
      <c r="O33" s="247">
        <v>0.35472391244885354</v>
      </c>
      <c r="P33" s="247">
        <v>100.45427475444563</v>
      </c>
      <c r="Q33" s="248">
        <v>2.001727502581812</v>
      </c>
    </row>
    <row r="34" spans="2:17" s="17" customFormat="1" x14ac:dyDescent="0.25">
      <c r="B34" s="252"/>
      <c r="C34" s="243">
        <v>2023</v>
      </c>
      <c r="D34" s="244">
        <v>45266.089589999996</v>
      </c>
      <c r="E34" s="244">
        <v>1348.8135</v>
      </c>
      <c r="F34" s="245">
        <v>46614.903089999993</v>
      </c>
      <c r="G34" s="244">
        <v>1176.5587</v>
      </c>
      <c r="H34" s="244" t="s">
        <v>45</v>
      </c>
      <c r="I34" s="616">
        <v>2726.3006633999998</v>
      </c>
      <c r="J34" s="616"/>
      <c r="K34" s="244">
        <v>38168.209287599988</v>
      </c>
      <c r="L34" s="244">
        <v>4543.8344390000057</v>
      </c>
      <c r="M34" s="245">
        <f t="shared" si="3"/>
        <v>46614.903089999993</v>
      </c>
      <c r="N34" s="247">
        <v>0.13603561601470596</v>
      </c>
      <c r="O34" s="247">
        <v>0.37270031784850949</v>
      </c>
      <c r="P34" s="247">
        <v>99.620904321421747</v>
      </c>
      <c r="Q34" s="248">
        <v>2.9684477242899834</v>
      </c>
    </row>
    <row r="35" spans="2:17" s="17" customFormat="1" x14ac:dyDescent="0.25">
      <c r="B35" s="252"/>
      <c r="C35" s="243">
        <v>2024</v>
      </c>
      <c r="D35" s="244">
        <v>41341.209849999999</v>
      </c>
      <c r="E35" s="244">
        <v>6695.1646000000001</v>
      </c>
      <c r="F35" s="245">
        <v>48036.374450000003</v>
      </c>
      <c r="G35" s="244">
        <v>773.59450000000004</v>
      </c>
      <c r="H35" s="244" t="s">
        <v>45</v>
      </c>
      <c r="I35" s="616">
        <v>2835.7667970000002</v>
      </c>
      <c r="J35" s="616"/>
      <c r="K35" s="244">
        <v>39700.735158000003</v>
      </c>
      <c r="L35" s="244">
        <v>4726.277995000004</v>
      </c>
      <c r="M35" s="245">
        <f t="shared" si="3"/>
        <v>48036.374450000003</v>
      </c>
      <c r="N35" s="247">
        <v>0.1387677815490225</v>
      </c>
      <c r="O35" s="247">
        <v>0.38018570287403419</v>
      </c>
      <c r="P35" s="247">
        <v>87.470965300254193</v>
      </c>
      <c r="Q35" s="248">
        <v>14.165829024621306</v>
      </c>
    </row>
    <row r="36" spans="2:17" s="16" customFormat="1" ht="9" customHeight="1" x14ac:dyDescent="0.25">
      <c r="B36" s="242"/>
      <c r="C36" s="269"/>
      <c r="D36" s="244"/>
      <c r="E36" s="244"/>
      <c r="F36" s="245"/>
      <c r="G36" s="244"/>
      <c r="H36" s="244"/>
      <c r="I36" s="270"/>
      <c r="J36" s="270"/>
      <c r="K36" s="244"/>
      <c r="L36" s="244"/>
      <c r="M36" s="245"/>
      <c r="N36" s="247"/>
      <c r="O36" s="247"/>
      <c r="P36" s="247"/>
      <c r="Q36" s="248"/>
    </row>
    <row r="37" spans="2:17" x14ac:dyDescent="0.25">
      <c r="B37" s="242" t="s">
        <v>91</v>
      </c>
      <c r="C37" s="243">
        <v>2020</v>
      </c>
      <c r="D37" s="244">
        <v>54750.358849999997</v>
      </c>
      <c r="E37" s="244">
        <v>19017.8979</v>
      </c>
      <c r="F37" s="245">
        <v>73768.25675</v>
      </c>
      <c r="G37" s="244">
        <v>1391.3779699999998</v>
      </c>
      <c r="H37" s="244" t="s">
        <v>45</v>
      </c>
      <c r="I37" s="616">
        <v>3618.843938999999</v>
      </c>
      <c r="J37" s="616"/>
      <c r="K37" s="244" t="s">
        <v>45</v>
      </c>
      <c r="L37" s="244">
        <v>68758.034841000001</v>
      </c>
      <c r="M37" s="245">
        <f>F37</f>
        <v>73768.25675</v>
      </c>
      <c r="N37" s="247">
        <v>2.1190624403476579</v>
      </c>
      <c r="O37" s="247">
        <v>5.8056505215004321</v>
      </c>
      <c r="P37" s="247">
        <v>75.64620051718677</v>
      </c>
      <c r="Q37" s="248">
        <v>26.276206187072059</v>
      </c>
    </row>
    <row r="38" spans="2:17" x14ac:dyDescent="0.25">
      <c r="B38" s="287" t="s">
        <v>92</v>
      </c>
      <c r="C38" s="243">
        <v>2021</v>
      </c>
      <c r="D38" s="244">
        <v>53613.773539999995</v>
      </c>
      <c r="E38" s="244">
        <v>17291.101999999999</v>
      </c>
      <c r="F38" s="245">
        <v>70904.875539999994</v>
      </c>
      <c r="G38" s="244">
        <v>2273.670415</v>
      </c>
      <c r="H38" s="244" t="s">
        <v>45</v>
      </c>
      <c r="I38" s="616">
        <v>3431.5602562500003</v>
      </c>
      <c r="J38" s="616"/>
      <c r="K38" s="244" t="s">
        <v>45</v>
      </c>
      <c r="L38" s="244">
        <v>65199.644868749994</v>
      </c>
      <c r="M38" s="245">
        <f>F38</f>
        <v>70904.875539999994</v>
      </c>
      <c r="N38" s="247">
        <v>2.0014448198427393</v>
      </c>
      <c r="O38" s="247">
        <v>5.4834104653225735</v>
      </c>
      <c r="P38" s="247">
        <v>78.118653814036463</v>
      </c>
      <c r="Q38" s="248">
        <v>25.194227565299503</v>
      </c>
    </row>
    <row r="39" spans="2:17" x14ac:dyDescent="0.25">
      <c r="B39" s="242"/>
      <c r="C39" s="243">
        <v>2022</v>
      </c>
      <c r="D39" s="244">
        <v>44686.65224000001</v>
      </c>
      <c r="E39" s="244">
        <v>19236.82992</v>
      </c>
      <c r="F39" s="245">
        <v>63923.482160000014</v>
      </c>
      <c r="G39" s="244">
        <v>3126.5160500000002</v>
      </c>
      <c r="H39" s="244" t="s">
        <v>45</v>
      </c>
      <c r="I39" s="616">
        <v>3039.8483055000002</v>
      </c>
      <c r="J39" s="616"/>
      <c r="K39" s="244" t="s">
        <v>45</v>
      </c>
      <c r="L39" s="244">
        <v>57757.117804500012</v>
      </c>
      <c r="M39" s="245">
        <f>F39</f>
        <v>63923.482160000014</v>
      </c>
      <c r="N39" s="247">
        <v>1.7663753491640186</v>
      </c>
      <c r="O39" s="247">
        <v>4.8393845182575852</v>
      </c>
      <c r="P39" s="247">
        <v>73.501450975610211</v>
      </c>
      <c r="Q39" s="248">
        <v>31.641101770102782</v>
      </c>
    </row>
    <row r="40" spans="2:17" x14ac:dyDescent="0.25">
      <c r="B40" s="242"/>
      <c r="C40" s="243">
        <v>2023</v>
      </c>
      <c r="D40" s="244">
        <v>32983.788999999997</v>
      </c>
      <c r="E40" s="244">
        <v>21833.498580000003</v>
      </c>
      <c r="F40" s="245">
        <v>54817.287580000004</v>
      </c>
      <c r="G40" s="244">
        <v>1925.3516100000004</v>
      </c>
      <c r="H40" s="244" t="s">
        <v>45</v>
      </c>
      <c r="I40" s="616">
        <v>2644.5967985000002</v>
      </c>
      <c r="J40" s="616"/>
      <c r="K40" s="244" t="s">
        <v>45</v>
      </c>
      <c r="L40" s="244">
        <v>50247.339171500003</v>
      </c>
      <c r="M40" s="245">
        <f>F40</f>
        <v>54817.287580000004</v>
      </c>
      <c r="N40" s="247">
        <v>1.504330280748343</v>
      </c>
      <c r="O40" s="247">
        <v>4.1214528239680632</v>
      </c>
      <c r="P40" s="247">
        <v>62.360714152547203</v>
      </c>
      <c r="Q40" s="248">
        <v>41.279446818478782</v>
      </c>
    </row>
    <row r="41" spans="2:17" x14ac:dyDescent="0.25">
      <c r="B41" s="242"/>
      <c r="C41" s="243">
        <v>2024</v>
      </c>
      <c r="D41" s="244">
        <v>50583.326789999999</v>
      </c>
      <c r="E41" s="244">
        <v>24720.918529999999</v>
      </c>
      <c r="F41" s="245">
        <v>75304.245320000002</v>
      </c>
      <c r="G41" s="244">
        <v>1290.27701</v>
      </c>
      <c r="H41" s="244" t="s">
        <v>45</v>
      </c>
      <c r="I41" s="616">
        <v>3700.6984155</v>
      </c>
      <c r="J41" s="616"/>
      <c r="K41" s="244" t="s">
        <v>45</v>
      </c>
      <c r="L41" s="244">
        <v>70313.269894500001</v>
      </c>
      <c r="M41" s="245">
        <f>F41</f>
        <v>75304.245320000002</v>
      </c>
      <c r="N41" s="247">
        <v>2.0644609747966021</v>
      </c>
      <c r="O41" s="247">
        <v>5.6560574651961693</v>
      </c>
      <c r="P41" s="247">
        <v>68.342946534276976</v>
      </c>
      <c r="Q41" s="248">
        <v>33.400341982014723</v>
      </c>
    </row>
    <row r="42" spans="2:17" ht="9" customHeight="1" x14ac:dyDescent="0.25">
      <c r="B42" s="242"/>
      <c r="C42" s="243"/>
      <c r="D42" s="244"/>
      <c r="E42" s="244"/>
      <c r="F42" s="245"/>
      <c r="G42" s="244"/>
      <c r="H42" s="244"/>
      <c r="I42" s="272"/>
      <c r="J42" s="272"/>
      <c r="K42" s="244"/>
      <c r="L42" s="244"/>
      <c r="M42" s="245"/>
      <c r="N42" s="247"/>
      <c r="O42" s="247"/>
      <c r="P42" s="247"/>
      <c r="Q42" s="248"/>
    </row>
    <row r="43" spans="2:17" x14ac:dyDescent="0.25">
      <c r="B43" s="324" t="s">
        <v>336</v>
      </c>
      <c r="C43" s="325">
        <v>2020</v>
      </c>
      <c r="D43" s="326" t="s">
        <v>45</v>
      </c>
      <c r="E43" s="326">
        <v>435972.18489000003</v>
      </c>
      <c r="F43" s="327">
        <f>E43</f>
        <v>435972.18489000003</v>
      </c>
      <c r="G43" s="326" t="s">
        <v>45</v>
      </c>
      <c r="H43" s="326" t="s">
        <v>45</v>
      </c>
      <c r="I43" s="326" t="s">
        <v>45</v>
      </c>
      <c r="J43" s="326" t="s">
        <v>45</v>
      </c>
      <c r="K43" s="326" t="s">
        <v>45</v>
      </c>
      <c r="L43" s="326">
        <v>435972.18489000003</v>
      </c>
      <c r="M43" s="327">
        <f t="shared" ref="M43:M45" si="4">F43</f>
        <v>435972.18489000003</v>
      </c>
      <c r="N43" s="328">
        <v>13.436281071340574</v>
      </c>
      <c r="O43" s="328">
        <v>36.811728962576915</v>
      </c>
      <c r="P43" s="329" t="s">
        <v>45</v>
      </c>
      <c r="Q43" s="329">
        <v>100</v>
      </c>
    </row>
    <row r="44" spans="2:17" x14ac:dyDescent="0.25">
      <c r="B44" s="324" t="s">
        <v>337</v>
      </c>
      <c r="C44" s="325">
        <v>2021</v>
      </c>
      <c r="D44" s="326" t="s">
        <v>45</v>
      </c>
      <c r="E44" s="326">
        <v>445069.20413999999</v>
      </c>
      <c r="F44" s="327">
        <f t="shared" ref="F44:F47" si="5">E44</f>
        <v>445069.20413999999</v>
      </c>
      <c r="G44" s="326" t="s">
        <v>45</v>
      </c>
      <c r="H44" s="326" t="s">
        <v>45</v>
      </c>
      <c r="I44" s="326" t="s">
        <v>45</v>
      </c>
      <c r="J44" s="326" t="s">
        <v>45</v>
      </c>
      <c r="K44" s="326" t="s">
        <v>45</v>
      </c>
      <c r="L44" s="326">
        <v>445069.20413999999</v>
      </c>
      <c r="M44" s="327">
        <f t="shared" si="4"/>
        <v>445069.20413999999</v>
      </c>
      <c r="N44" s="328">
        <v>13.662366641577867</v>
      </c>
      <c r="O44" s="328">
        <v>37.431141483774979</v>
      </c>
      <c r="P44" s="329" t="s">
        <v>45</v>
      </c>
      <c r="Q44" s="329">
        <v>100</v>
      </c>
    </row>
    <row r="45" spans="2:17" x14ac:dyDescent="0.25">
      <c r="B45" s="330" t="s">
        <v>338</v>
      </c>
      <c r="C45" s="325">
        <v>2022</v>
      </c>
      <c r="D45" s="326" t="s">
        <v>45</v>
      </c>
      <c r="E45" s="326">
        <v>485127.113098</v>
      </c>
      <c r="F45" s="327">
        <f t="shared" si="5"/>
        <v>485127.113098</v>
      </c>
      <c r="G45" s="326" t="s">
        <v>45</v>
      </c>
      <c r="H45" s="326" t="s">
        <v>45</v>
      </c>
      <c r="I45" s="326" t="s">
        <v>45</v>
      </c>
      <c r="J45" s="326" t="s">
        <v>45</v>
      </c>
      <c r="K45" s="326" t="s">
        <v>45</v>
      </c>
      <c r="L45" s="326">
        <v>485127.113098</v>
      </c>
      <c r="M45" s="327">
        <f t="shared" si="4"/>
        <v>485127.113098</v>
      </c>
      <c r="N45" s="328">
        <v>14.836553594796028</v>
      </c>
      <c r="O45" s="328">
        <v>40.648092040537065</v>
      </c>
      <c r="P45" s="329" t="s">
        <v>45</v>
      </c>
      <c r="Q45" s="329">
        <v>100</v>
      </c>
    </row>
    <row r="46" spans="2:17" x14ac:dyDescent="0.25">
      <c r="B46" s="331"/>
      <c r="C46" s="325">
        <v>2023</v>
      </c>
      <c r="D46" s="326" t="s">
        <v>45</v>
      </c>
      <c r="E46" s="326">
        <v>524788.18042900006</v>
      </c>
      <c r="F46" s="327">
        <f t="shared" si="5"/>
        <v>524788.18042900006</v>
      </c>
      <c r="G46" s="326" t="s">
        <v>45</v>
      </c>
      <c r="H46" s="326" t="s">
        <v>45</v>
      </c>
      <c r="I46" s="326" t="s">
        <v>45</v>
      </c>
      <c r="J46" s="326" t="s">
        <v>45</v>
      </c>
      <c r="K46" s="326" t="s">
        <v>45</v>
      </c>
      <c r="L46" s="326">
        <v>524788.18042900006</v>
      </c>
      <c r="M46" s="327">
        <f>F46</f>
        <v>524788.18042900006</v>
      </c>
      <c r="N46" s="328">
        <v>15.408299189313775</v>
      </c>
      <c r="O46" s="328">
        <v>42.214518326887053</v>
      </c>
      <c r="P46" s="329" t="s">
        <v>45</v>
      </c>
      <c r="Q46" s="329">
        <v>100</v>
      </c>
    </row>
    <row r="47" spans="2:17" x14ac:dyDescent="0.25">
      <c r="B47" s="331"/>
      <c r="C47" s="325">
        <v>2024</v>
      </c>
      <c r="D47" s="326" t="s">
        <v>45</v>
      </c>
      <c r="E47" s="326">
        <v>505129.23780599999</v>
      </c>
      <c r="F47" s="327">
        <f t="shared" si="5"/>
        <v>505129.23780599999</v>
      </c>
      <c r="G47" s="326" t="s">
        <v>45</v>
      </c>
      <c r="H47" s="326" t="s">
        <v>45</v>
      </c>
      <c r="I47" s="326" t="s">
        <v>45</v>
      </c>
      <c r="J47" s="326" t="s">
        <v>45</v>
      </c>
      <c r="K47" s="326" t="s">
        <v>45</v>
      </c>
      <c r="L47" s="326">
        <v>505129.23780599999</v>
      </c>
      <c r="M47" s="327">
        <v>505129.23780599999</v>
      </c>
      <c r="N47" s="334"/>
      <c r="O47" s="334"/>
      <c r="P47" s="335" t="s">
        <v>45</v>
      </c>
      <c r="Q47" s="335"/>
    </row>
    <row r="48" spans="2:17" ht="9" customHeight="1" thickBot="1" x14ac:dyDescent="0.3">
      <c r="B48" s="288"/>
      <c r="C48" s="289"/>
      <c r="D48" s="290"/>
      <c r="E48" s="290"/>
      <c r="F48" s="291"/>
      <c r="G48" s="290"/>
      <c r="H48" s="290"/>
      <c r="I48" s="290"/>
      <c r="J48" s="290"/>
      <c r="K48" s="290"/>
      <c r="L48" s="290"/>
      <c r="M48" s="291"/>
      <c r="N48" s="290"/>
      <c r="O48" s="290"/>
      <c r="P48" s="290"/>
      <c r="Q48" s="290"/>
    </row>
    <row r="49" spans="2:17" ht="9" customHeight="1" x14ac:dyDescent="0.25">
      <c r="B49" s="26"/>
      <c r="C49" s="18"/>
      <c r="D49" s="19"/>
      <c r="E49" s="19"/>
      <c r="F49" s="20"/>
      <c r="G49" s="19"/>
      <c r="H49" s="19"/>
      <c r="I49" s="19"/>
      <c r="J49" s="19"/>
      <c r="K49" s="19"/>
      <c r="L49" s="19"/>
      <c r="M49" s="20"/>
      <c r="N49" s="19"/>
      <c r="O49" s="19"/>
      <c r="P49" s="19"/>
      <c r="Q49" s="19"/>
    </row>
    <row r="50" spans="2:17" ht="9" customHeight="1" x14ac:dyDescent="0.25"/>
    <row r="51" spans="2:17" x14ac:dyDescent="0.25">
      <c r="B51" s="12" t="s">
        <v>461</v>
      </c>
    </row>
    <row r="52" spans="2:17" x14ac:dyDescent="0.25">
      <c r="B52" s="184" t="s">
        <v>462</v>
      </c>
    </row>
    <row r="53" spans="2:17" ht="17.25" thickBot="1" x14ac:dyDescent="0.3"/>
    <row r="54" spans="2:17" ht="30" customHeight="1" x14ac:dyDescent="0.2">
      <c r="B54" s="667" t="s">
        <v>44</v>
      </c>
      <c r="C54" s="273"/>
      <c r="D54" s="670" t="s">
        <v>19</v>
      </c>
      <c r="E54" s="670"/>
      <c r="F54" s="670"/>
      <c r="G54" s="670" t="s">
        <v>20</v>
      </c>
      <c r="H54" s="670"/>
      <c r="I54" s="670"/>
      <c r="J54" s="670"/>
      <c r="K54" s="670"/>
      <c r="L54" s="670"/>
      <c r="M54" s="670"/>
      <c r="N54" s="670" t="s">
        <v>24</v>
      </c>
      <c r="O54" s="670"/>
      <c r="P54" s="663" t="s">
        <v>30</v>
      </c>
      <c r="Q54" s="663" t="s">
        <v>32</v>
      </c>
    </row>
    <row r="55" spans="2:17" ht="30" customHeight="1" thickBot="1" x14ac:dyDescent="0.3">
      <c r="B55" s="668"/>
      <c r="C55" s="243"/>
      <c r="D55" s="665" t="s">
        <v>18</v>
      </c>
      <c r="E55" s="665"/>
      <c r="F55" s="665"/>
      <c r="G55" s="665" t="s">
        <v>21</v>
      </c>
      <c r="H55" s="665"/>
      <c r="I55" s="665"/>
      <c r="J55" s="665"/>
      <c r="K55" s="665"/>
      <c r="L55" s="665"/>
      <c r="M55" s="665"/>
      <c r="N55" s="665" t="s">
        <v>25</v>
      </c>
      <c r="O55" s="665"/>
      <c r="P55" s="664"/>
      <c r="Q55" s="664"/>
    </row>
    <row r="56" spans="2:17" ht="30" customHeight="1" x14ac:dyDescent="0.25">
      <c r="B56" s="668"/>
      <c r="C56" s="243" t="s">
        <v>42</v>
      </c>
      <c r="D56" s="274" t="s">
        <v>0</v>
      </c>
      <c r="E56" s="274" t="s">
        <v>2</v>
      </c>
      <c r="F56" s="275" t="s">
        <v>16</v>
      </c>
      <c r="G56" s="274" t="s">
        <v>4</v>
      </c>
      <c r="H56" s="274" t="s">
        <v>6</v>
      </c>
      <c r="I56" s="274" t="s">
        <v>8</v>
      </c>
      <c r="J56" s="274" t="s">
        <v>10</v>
      </c>
      <c r="K56" s="274" t="s">
        <v>12</v>
      </c>
      <c r="L56" s="274" t="s">
        <v>14</v>
      </c>
      <c r="M56" s="275" t="s">
        <v>22</v>
      </c>
      <c r="N56" s="274" t="s">
        <v>26</v>
      </c>
      <c r="O56" s="274" t="s">
        <v>28</v>
      </c>
      <c r="P56" s="666" t="s">
        <v>31</v>
      </c>
      <c r="Q56" s="666" t="s">
        <v>33</v>
      </c>
    </row>
    <row r="57" spans="2:17" ht="30" customHeight="1" x14ac:dyDescent="0.25">
      <c r="B57" s="668"/>
      <c r="C57" s="276" t="s">
        <v>43</v>
      </c>
      <c r="D57" s="277" t="s">
        <v>1</v>
      </c>
      <c r="E57" s="277" t="s">
        <v>3</v>
      </c>
      <c r="F57" s="278" t="s">
        <v>17</v>
      </c>
      <c r="G57" s="277" t="s">
        <v>5</v>
      </c>
      <c r="H57" s="277" t="s">
        <v>7</v>
      </c>
      <c r="I57" s="277" t="s">
        <v>9</v>
      </c>
      <c r="J57" s="277" t="s">
        <v>11</v>
      </c>
      <c r="K57" s="277" t="s">
        <v>13</v>
      </c>
      <c r="L57" s="277" t="s">
        <v>15</v>
      </c>
      <c r="M57" s="278" t="s">
        <v>23</v>
      </c>
      <c r="N57" s="277" t="s">
        <v>27</v>
      </c>
      <c r="O57" s="277" t="s">
        <v>29</v>
      </c>
      <c r="P57" s="666"/>
      <c r="Q57" s="666"/>
    </row>
    <row r="58" spans="2:17" ht="9" customHeight="1" x14ac:dyDescent="0.25">
      <c r="B58" s="668"/>
      <c r="C58" s="279"/>
      <c r="D58" s="280"/>
      <c r="E58" s="280"/>
      <c r="F58" s="281"/>
      <c r="G58" s="280"/>
      <c r="H58" s="280"/>
      <c r="I58" s="280"/>
      <c r="J58" s="280"/>
      <c r="K58" s="280"/>
      <c r="L58" s="280"/>
      <c r="M58" s="281"/>
      <c r="N58" s="280"/>
      <c r="O58" s="280"/>
      <c r="P58" s="281"/>
      <c r="Q58" s="281"/>
    </row>
    <row r="59" spans="2:17" x14ac:dyDescent="0.25">
      <c r="B59" s="668"/>
      <c r="C59" s="282"/>
      <c r="D59" s="283" t="s">
        <v>35</v>
      </c>
      <c r="E59" s="283" t="s">
        <v>35</v>
      </c>
      <c r="F59" s="284" t="s">
        <v>35</v>
      </c>
      <c r="G59" s="283" t="s">
        <v>35</v>
      </c>
      <c r="H59" s="283" t="s">
        <v>35</v>
      </c>
      <c r="I59" s="283" t="s">
        <v>35</v>
      </c>
      <c r="J59" s="283" t="s">
        <v>35</v>
      </c>
      <c r="K59" s="283" t="s">
        <v>35</v>
      </c>
      <c r="L59" s="283" t="s">
        <v>35</v>
      </c>
      <c r="M59" s="284" t="s">
        <v>35</v>
      </c>
      <c r="N59" s="282" t="s">
        <v>34</v>
      </c>
      <c r="O59" s="282" t="s">
        <v>291</v>
      </c>
      <c r="P59" s="282" t="s">
        <v>40</v>
      </c>
      <c r="Q59" s="282" t="s">
        <v>40</v>
      </c>
    </row>
    <row r="60" spans="2:17" ht="17.25" thickBot="1" x14ac:dyDescent="0.3">
      <c r="B60" s="669"/>
      <c r="C60" s="292"/>
      <c r="D60" s="293" t="s">
        <v>36</v>
      </c>
      <c r="E60" s="293" t="s">
        <v>36</v>
      </c>
      <c r="F60" s="294" t="s">
        <v>36</v>
      </c>
      <c r="G60" s="293" t="s">
        <v>36</v>
      </c>
      <c r="H60" s="293" t="s">
        <v>36</v>
      </c>
      <c r="I60" s="293" t="s">
        <v>36</v>
      </c>
      <c r="J60" s="293" t="s">
        <v>36</v>
      </c>
      <c r="K60" s="293" t="s">
        <v>36</v>
      </c>
      <c r="L60" s="293" t="s">
        <v>36</v>
      </c>
      <c r="M60" s="294" t="s">
        <v>36</v>
      </c>
      <c r="N60" s="293" t="s">
        <v>37</v>
      </c>
      <c r="O60" s="293" t="s">
        <v>39</v>
      </c>
      <c r="P60" s="293" t="s">
        <v>41</v>
      </c>
      <c r="Q60" s="293" t="s">
        <v>41</v>
      </c>
    </row>
    <row r="61" spans="2:17" ht="9" customHeight="1" x14ac:dyDescent="0.25">
      <c r="B61" s="242"/>
      <c r="C61" s="269"/>
      <c r="D61" s="269"/>
      <c r="E61" s="269"/>
      <c r="F61" s="242"/>
      <c r="G61" s="269"/>
      <c r="H61" s="269"/>
      <c r="I61" s="269"/>
      <c r="J61" s="269"/>
      <c r="K61" s="269"/>
      <c r="L61" s="269"/>
      <c r="M61" s="242"/>
      <c r="N61" s="269"/>
      <c r="O61" s="269"/>
      <c r="P61" s="242"/>
      <c r="Q61" s="269"/>
    </row>
    <row r="62" spans="2:17" x14ac:dyDescent="0.25">
      <c r="B62" s="324" t="s">
        <v>336</v>
      </c>
      <c r="C62" s="325">
        <v>2020</v>
      </c>
      <c r="D62" s="326" t="s">
        <v>45</v>
      </c>
      <c r="E62" s="326">
        <v>40601.655650000001</v>
      </c>
      <c r="F62" s="327">
        <v>40601.655650000001</v>
      </c>
      <c r="G62" s="326" t="s">
        <v>45</v>
      </c>
      <c r="H62" s="326" t="s">
        <v>45</v>
      </c>
      <c r="I62" s="326" t="s">
        <v>45</v>
      </c>
      <c r="J62" s="326" t="s">
        <v>45</v>
      </c>
      <c r="K62" s="326" t="s">
        <v>45</v>
      </c>
      <c r="L62" s="326">
        <v>40601.655650000001</v>
      </c>
      <c r="M62" s="327">
        <f t="shared" ref="M62:M64" si="6">F62</f>
        <v>40601.655650000001</v>
      </c>
      <c r="N62" s="328">
        <v>1.2460611235575743</v>
      </c>
      <c r="O62" s="328">
        <v>3.4138660919385595</v>
      </c>
      <c r="P62" s="329" t="s">
        <v>45</v>
      </c>
      <c r="Q62" s="329">
        <v>100</v>
      </c>
    </row>
    <row r="63" spans="2:17" x14ac:dyDescent="0.25">
      <c r="B63" s="324" t="s">
        <v>339</v>
      </c>
      <c r="C63" s="325">
        <v>2021</v>
      </c>
      <c r="D63" s="326" t="s">
        <v>45</v>
      </c>
      <c r="E63" s="326">
        <v>39543.766980000008</v>
      </c>
      <c r="F63" s="327">
        <v>39543.766980000008</v>
      </c>
      <c r="G63" s="326" t="s">
        <v>45</v>
      </c>
      <c r="H63" s="326" t="s">
        <v>45</v>
      </c>
      <c r="I63" s="326" t="s">
        <v>45</v>
      </c>
      <c r="J63" s="326" t="s">
        <v>45</v>
      </c>
      <c r="K63" s="326" t="s">
        <v>45</v>
      </c>
      <c r="L63" s="326">
        <v>39543.766980000008</v>
      </c>
      <c r="M63" s="327">
        <f t="shared" si="6"/>
        <v>39543.766980000008</v>
      </c>
      <c r="N63" s="328">
        <v>1.2109411301040565</v>
      </c>
      <c r="O63" s="328">
        <v>3.3176469317919355</v>
      </c>
      <c r="P63" s="329" t="s">
        <v>45</v>
      </c>
      <c r="Q63" s="329">
        <v>100</v>
      </c>
    </row>
    <row r="64" spans="2:17" x14ac:dyDescent="0.25">
      <c r="B64" s="330" t="s">
        <v>340</v>
      </c>
      <c r="C64" s="325">
        <v>2022</v>
      </c>
      <c r="D64" s="326" t="s">
        <v>45</v>
      </c>
      <c r="E64" s="326">
        <v>38567.639200000005</v>
      </c>
      <c r="F64" s="327">
        <v>38567.639200000005</v>
      </c>
      <c r="G64" s="326" t="s">
        <v>45</v>
      </c>
      <c r="H64" s="326" t="s">
        <v>45</v>
      </c>
      <c r="I64" s="326" t="s">
        <v>45</v>
      </c>
      <c r="J64" s="326" t="s">
        <v>45</v>
      </c>
      <c r="K64" s="326" t="s">
        <v>45</v>
      </c>
      <c r="L64" s="326">
        <v>38567.639200000005</v>
      </c>
      <c r="M64" s="327">
        <f t="shared" si="6"/>
        <v>38567.639200000005</v>
      </c>
      <c r="N64" s="328">
        <v>1.1795070416935542</v>
      </c>
      <c r="O64" s="328">
        <v>3.2315261416261758</v>
      </c>
      <c r="P64" s="329" t="s">
        <v>45</v>
      </c>
      <c r="Q64" s="329">
        <v>100</v>
      </c>
    </row>
    <row r="65" spans="2:17" x14ac:dyDescent="0.25">
      <c r="B65" s="324"/>
      <c r="C65" s="325">
        <v>2023</v>
      </c>
      <c r="D65" s="326" t="s">
        <v>45</v>
      </c>
      <c r="E65" s="326">
        <v>39824.246450000006</v>
      </c>
      <c r="F65" s="327">
        <v>39824.246450000006</v>
      </c>
      <c r="G65" s="326" t="s">
        <v>45</v>
      </c>
      <c r="H65" s="326" t="s">
        <v>45</v>
      </c>
      <c r="I65" s="326" t="s">
        <v>45</v>
      </c>
      <c r="J65" s="326" t="s">
        <v>45</v>
      </c>
      <c r="K65" s="326" t="s">
        <v>45</v>
      </c>
      <c r="L65" s="326">
        <v>39824.246450000006</v>
      </c>
      <c r="M65" s="327">
        <f>F65</f>
        <v>39824.246450000006</v>
      </c>
      <c r="N65" s="328">
        <v>1.1692792009700872</v>
      </c>
      <c r="O65" s="328">
        <v>3.2035046601920198</v>
      </c>
      <c r="P65" s="329" t="s">
        <v>45</v>
      </c>
      <c r="Q65" s="329">
        <v>100</v>
      </c>
    </row>
    <row r="66" spans="2:17" x14ac:dyDescent="0.25">
      <c r="B66" s="324"/>
      <c r="C66" s="325">
        <v>2024</v>
      </c>
      <c r="D66" s="326" t="s">
        <v>45</v>
      </c>
      <c r="E66" s="326">
        <v>83076.29982</v>
      </c>
      <c r="F66" s="327">
        <v>83076.29982</v>
      </c>
      <c r="G66" s="326" t="s">
        <v>45</v>
      </c>
      <c r="H66" s="326" t="s">
        <v>45</v>
      </c>
      <c r="I66" s="326" t="s">
        <v>45</v>
      </c>
      <c r="J66" s="326" t="s">
        <v>45</v>
      </c>
      <c r="K66" s="326" t="s">
        <v>45</v>
      </c>
      <c r="L66" s="326">
        <v>83076.29982</v>
      </c>
      <c r="M66" s="327">
        <v>83076.29982</v>
      </c>
      <c r="N66" s="334"/>
      <c r="O66" s="334"/>
      <c r="P66" s="335" t="s">
        <v>45</v>
      </c>
      <c r="Q66" s="335"/>
    </row>
    <row r="67" spans="2:17" ht="9" customHeight="1" x14ac:dyDescent="0.25">
      <c r="B67" s="315"/>
      <c r="C67" s="316"/>
      <c r="D67" s="296"/>
      <c r="E67" s="296"/>
      <c r="F67" s="311"/>
      <c r="G67" s="296"/>
      <c r="H67" s="296"/>
      <c r="I67" s="317"/>
      <c r="J67" s="317"/>
      <c r="K67" s="296"/>
      <c r="L67" s="296"/>
      <c r="M67" s="311"/>
      <c r="N67" s="312"/>
      <c r="O67" s="312"/>
      <c r="P67" s="312"/>
      <c r="Q67" s="313"/>
    </row>
    <row r="68" spans="2:17" x14ac:dyDescent="0.25">
      <c r="B68" s="324" t="s">
        <v>336</v>
      </c>
      <c r="C68" s="325">
        <v>2020</v>
      </c>
      <c r="D68" s="326" t="s">
        <v>45</v>
      </c>
      <c r="E68" s="326">
        <v>112687.54753</v>
      </c>
      <c r="F68" s="327">
        <v>112687.54753</v>
      </c>
      <c r="G68" s="326" t="s">
        <v>45</v>
      </c>
      <c r="H68" s="326" t="s">
        <v>45</v>
      </c>
      <c r="I68" s="326" t="s">
        <v>45</v>
      </c>
      <c r="J68" s="326" t="s">
        <v>45</v>
      </c>
      <c r="K68" s="326" t="s">
        <v>45</v>
      </c>
      <c r="L68" s="326">
        <v>112687.54753</v>
      </c>
      <c r="M68" s="327">
        <f t="shared" ref="M68:M70" si="7">F68</f>
        <v>112687.54753</v>
      </c>
      <c r="N68" s="328">
        <v>3.4583705969187331</v>
      </c>
      <c r="O68" s="328">
        <v>5.3736710335167235</v>
      </c>
      <c r="P68" s="329" t="s">
        <v>45</v>
      </c>
      <c r="Q68" s="329">
        <v>100</v>
      </c>
    </row>
    <row r="69" spans="2:17" x14ac:dyDescent="0.25">
      <c r="B69" s="324" t="s">
        <v>341</v>
      </c>
      <c r="C69" s="325">
        <v>2021</v>
      </c>
      <c r="D69" s="326" t="s">
        <v>45</v>
      </c>
      <c r="E69" s="326">
        <v>137573.21619000001</v>
      </c>
      <c r="F69" s="327">
        <v>137573.21619000001</v>
      </c>
      <c r="G69" s="326" t="s">
        <v>45</v>
      </c>
      <c r="H69" s="326" t="s">
        <v>45</v>
      </c>
      <c r="I69" s="326" t="s">
        <v>45</v>
      </c>
      <c r="J69" s="326" t="s">
        <v>45</v>
      </c>
      <c r="K69" s="326" t="s">
        <v>45</v>
      </c>
      <c r="L69" s="326">
        <v>137573.21619000001</v>
      </c>
      <c r="M69" s="327">
        <f t="shared" si="7"/>
        <v>137573.21619000001</v>
      </c>
      <c r="N69" s="328">
        <v>4.2128779984321127</v>
      </c>
      <c r="O69" s="328">
        <v>8.7087578613073635</v>
      </c>
      <c r="P69" s="329" t="s">
        <v>45</v>
      </c>
      <c r="Q69" s="329">
        <v>100</v>
      </c>
    </row>
    <row r="70" spans="2:17" x14ac:dyDescent="0.25">
      <c r="B70" s="330" t="s">
        <v>342</v>
      </c>
      <c r="C70" s="325">
        <v>2022</v>
      </c>
      <c r="D70" s="326" t="s">
        <v>45</v>
      </c>
      <c r="E70" s="326">
        <v>161730.00515000001</v>
      </c>
      <c r="F70" s="327">
        <v>161730.00515000001</v>
      </c>
      <c r="G70" s="326" t="s">
        <v>45</v>
      </c>
      <c r="H70" s="326" t="s">
        <v>45</v>
      </c>
      <c r="I70" s="326" t="s">
        <v>45</v>
      </c>
      <c r="J70" s="326" t="s">
        <v>45</v>
      </c>
      <c r="K70" s="326" t="s">
        <v>45</v>
      </c>
      <c r="L70" s="326">
        <v>161730.00515000001</v>
      </c>
      <c r="M70" s="327">
        <f t="shared" si="7"/>
        <v>161730.00515000001</v>
      </c>
      <c r="N70" s="328">
        <v>4.9461591086332239</v>
      </c>
      <c r="O70" s="328">
        <v>13.551120845570473</v>
      </c>
      <c r="P70" s="329" t="s">
        <v>45</v>
      </c>
      <c r="Q70" s="329">
        <v>100</v>
      </c>
    </row>
    <row r="71" spans="2:17" x14ac:dyDescent="0.25">
      <c r="B71" s="331"/>
      <c r="C71" s="325">
        <v>2023</v>
      </c>
      <c r="D71" s="326" t="s">
        <v>45</v>
      </c>
      <c r="E71" s="326">
        <v>196125.95601999998</v>
      </c>
      <c r="F71" s="327">
        <v>196125.95601999998</v>
      </c>
      <c r="G71" s="326" t="s">
        <v>45</v>
      </c>
      <c r="H71" s="326" t="s">
        <v>45</v>
      </c>
      <c r="I71" s="326" t="s">
        <v>45</v>
      </c>
      <c r="J71" s="326" t="s">
        <v>45</v>
      </c>
      <c r="K71" s="326" t="s">
        <v>45</v>
      </c>
      <c r="L71" s="326">
        <v>196125.95601999998</v>
      </c>
      <c r="M71" s="327">
        <f>F71</f>
        <v>196125.95601999998</v>
      </c>
      <c r="N71" s="328">
        <v>5.758451736996018</v>
      </c>
      <c r="O71" s="328">
        <v>15.776580101358952</v>
      </c>
      <c r="P71" s="329" t="s">
        <v>45</v>
      </c>
      <c r="Q71" s="329">
        <v>100</v>
      </c>
    </row>
    <row r="72" spans="2:17" x14ac:dyDescent="0.25">
      <c r="B72" s="331"/>
      <c r="C72" s="325">
        <v>2024</v>
      </c>
      <c r="D72" s="326" t="s">
        <v>45</v>
      </c>
      <c r="E72" s="326">
        <v>226116.83116</v>
      </c>
      <c r="F72" s="327">
        <v>226116.83116</v>
      </c>
      <c r="G72" s="326" t="s">
        <v>45</v>
      </c>
      <c r="H72" s="326" t="s">
        <v>45</v>
      </c>
      <c r="I72" s="326" t="s">
        <v>45</v>
      </c>
      <c r="J72" s="326" t="s">
        <v>45</v>
      </c>
      <c r="K72" s="326" t="s">
        <v>45</v>
      </c>
      <c r="L72" s="326">
        <v>226116.83116</v>
      </c>
      <c r="M72" s="327">
        <v>226116.83116</v>
      </c>
      <c r="N72" s="334"/>
      <c r="O72" s="334"/>
      <c r="P72" s="335" t="s">
        <v>45</v>
      </c>
      <c r="Q72" s="335"/>
    </row>
    <row r="73" spans="2:17" ht="9" customHeight="1" thickBot="1" x14ac:dyDescent="0.3">
      <c r="B73" s="288"/>
      <c r="C73" s="289"/>
      <c r="D73" s="290"/>
      <c r="E73" s="290"/>
      <c r="F73" s="291"/>
      <c r="G73" s="290"/>
      <c r="H73" s="290"/>
      <c r="I73" s="290"/>
      <c r="J73" s="290"/>
      <c r="K73" s="290"/>
      <c r="L73" s="290"/>
      <c r="M73" s="291"/>
      <c r="N73" s="290"/>
      <c r="O73" s="290"/>
      <c r="P73" s="290"/>
      <c r="Q73" s="290"/>
    </row>
    <row r="74" spans="2:17" ht="9" customHeight="1" x14ac:dyDescent="0.25"/>
  </sheetData>
  <mergeCells count="37">
    <mergeCell ref="I13:J13"/>
    <mergeCell ref="I14:J14"/>
    <mergeCell ref="I15:J15"/>
    <mergeCell ref="I31:J31"/>
    <mergeCell ref="I32:J32"/>
    <mergeCell ref="I40:J40"/>
    <mergeCell ref="I41:J41"/>
    <mergeCell ref="I16:J16"/>
    <mergeCell ref="I17:J17"/>
    <mergeCell ref="I34:J34"/>
    <mergeCell ref="I35:J35"/>
    <mergeCell ref="I33:J33"/>
    <mergeCell ref="I37:J37"/>
    <mergeCell ref="I38:J38"/>
    <mergeCell ref="I39:J39"/>
    <mergeCell ref="Q7:Q8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  <mergeCell ref="B54:B60"/>
    <mergeCell ref="D54:F54"/>
    <mergeCell ref="G54:M54"/>
    <mergeCell ref="N54:O54"/>
    <mergeCell ref="P54:P55"/>
    <mergeCell ref="Q54:Q55"/>
    <mergeCell ref="D55:F55"/>
    <mergeCell ref="G55:M55"/>
    <mergeCell ref="N55:O55"/>
    <mergeCell ref="P56:P57"/>
    <mergeCell ref="Q56:Q5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Width="0" fitToHeight="0" orientation="landscape" r:id="rId1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Q33"/>
  <sheetViews>
    <sheetView showGridLines="0" topLeftCell="A10" zoomScaleNormal="100" zoomScaleSheetLayoutView="100" workbookViewId="0">
      <selection activeCell="D29" sqref="D29:Q31"/>
    </sheetView>
  </sheetViews>
  <sheetFormatPr defaultColWidth="9.140625" defaultRowHeight="16.5" x14ac:dyDescent="0.25"/>
  <cols>
    <col min="1" max="1" width="2.7109375" style="127" customWidth="1"/>
    <col min="2" max="2" width="15.42578125" style="126" bestFit="1" customWidth="1"/>
    <col min="3" max="3" width="7" style="127" bestFit="1" customWidth="1"/>
    <col min="4" max="4" width="14.5703125" style="127" bestFit="1" customWidth="1"/>
    <col min="5" max="5" width="11.7109375" style="127" bestFit="1" customWidth="1"/>
    <col min="6" max="6" width="14.28515625" style="128" customWidth="1"/>
    <col min="7" max="10" width="11.7109375" style="127" bestFit="1" customWidth="1"/>
    <col min="11" max="11" width="13.140625" style="127" bestFit="1" customWidth="1"/>
    <col min="12" max="12" width="11.7109375" style="127" bestFit="1" customWidth="1"/>
    <col min="13" max="13" width="14.5703125" style="128" bestFit="1" customWidth="1"/>
    <col min="14" max="15" width="13.7109375" style="127" customWidth="1"/>
    <col min="16" max="16" width="13.5703125" style="127" bestFit="1" customWidth="1"/>
    <col min="17" max="17" width="19.28515625" style="127" customWidth="1"/>
    <col min="18" max="18" width="1.42578125" style="127" customWidth="1"/>
    <col min="19" max="16384" width="9.140625" style="127"/>
  </cols>
  <sheetData>
    <row r="1" spans="2:17" ht="9" customHeight="1" x14ac:dyDescent="0.25"/>
    <row r="2" spans="2:17" x14ac:dyDescent="0.25">
      <c r="B2" s="126" t="s">
        <v>330</v>
      </c>
    </row>
    <row r="3" spans="2:17" x14ac:dyDescent="0.25">
      <c r="B3" s="129" t="s">
        <v>331</v>
      </c>
    </row>
    <row r="5" spans="2:17" ht="30" customHeight="1" x14ac:dyDescent="0.25">
      <c r="B5" s="644" t="s">
        <v>44</v>
      </c>
      <c r="C5" s="130"/>
      <c r="D5" s="647" t="s">
        <v>19</v>
      </c>
      <c r="E5" s="647"/>
      <c r="F5" s="647"/>
      <c r="G5" s="647" t="s">
        <v>20</v>
      </c>
      <c r="H5" s="647"/>
      <c r="I5" s="647"/>
      <c r="J5" s="647"/>
      <c r="K5" s="647"/>
      <c r="L5" s="647"/>
      <c r="M5" s="647"/>
      <c r="N5" s="647" t="s">
        <v>24</v>
      </c>
      <c r="O5" s="647"/>
      <c r="P5" s="648" t="s">
        <v>30</v>
      </c>
      <c r="Q5" s="648" t="s">
        <v>32</v>
      </c>
    </row>
    <row r="6" spans="2:17" ht="30" customHeight="1" x14ac:dyDescent="0.25">
      <c r="B6" s="645"/>
      <c r="C6" s="131"/>
      <c r="D6" s="650" t="s">
        <v>18</v>
      </c>
      <c r="E6" s="650"/>
      <c r="F6" s="650"/>
      <c r="G6" s="650" t="s">
        <v>21</v>
      </c>
      <c r="H6" s="650"/>
      <c r="I6" s="650"/>
      <c r="J6" s="650"/>
      <c r="K6" s="650"/>
      <c r="L6" s="650"/>
      <c r="M6" s="650"/>
      <c r="N6" s="650" t="s">
        <v>25</v>
      </c>
      <c r="O6" s="650"/>
      <c r="P6" s="649"/>
      <c r="Q6" s="649"/>
    </row>
    <row r="7" spans="2:17" ht="30" customHeight="1" x14ac:dyDescent="0.25">
      <c r="B7" s="645"/>
      <c r="C7" s="131" t="s">
        <v>42</v>
      </c>
      <c r="D7" s="132" t="s">
        <v>0</v>
      </c>
      <c r="E7" s="132" t="s">
        <v>2</v>
      </c>
      <c r="F7" s="133" t="s">
        <v>16</v>
      </c>
      <c r="G7" s="132" t="s">
        <v>4</v>
      </c>
      <c r="H7" s="132" t="s">
        <v>6</v>
      </c>
      <c r="I7" s="132" t="s">
        <v>8</v>
      </c>
      <c r="J7" s="132" t="s">
        <v>10</v>
      </c>
      <c r="K7" s="132" t="s">
        <v>12</v>
      </c>
      <c r="L7" s="132" t="s">
        <v>14</v>
      </c>
      <c r="M7" s="133" t="s">
        <v>22</v>
      </c>
      <c r="N7" s="132" t="s">
        <v>26</v>
      </c>
      <c r="O7" s="132" t="s">
        <v>28</v>
      </c>
      <c r="P7" s="643" t="s">
        <v>31</v>
      </c>
      <c r="Q7" s="643" t="s">
        <v>33</v>
      </c>
    </row>
    <row r="8" spans="2:17" ht="30" customHeight="1" x14ac:dyDescent="0.25">
      <c r="B8" s="645"/>
      <c r="C8" s="134" t="s">
        <v>43</v>
      </c>
      <c r="D8" s="135" t="s">
        <v>1</v>
      </c>
      <c r="E8" s="135" t="s">
        <v>3</v>
      </c>
      <c r="F8" s="136" t="s">
        <v>17</v>
      </c>
      <c r="G8" s="135" t="s">
        <v>5</v>
      </c>
      <c r="H8" s="135" t="s">
        <v>7</v>
      </c>
      <c r="I8" s="135" t="s">
        <v>9</v>
      </c>
      <c r="J8" s="135" t="s">
        <v>11</v>
      </c>
      <c r="K8" s="135" t="s">
        <v>13</v>
      </c>
      <c r="L8" s="135" t="s">
        <v>15</v>
      </c>
      <c r="M8" s="136" t="s">
        <v>23</v>
      </c>
      <c r="N8" s="135" t="s">
        <v>27</v>
      </c>
      <c r="O8" s="135" t="s">
        <v>29</v>
      </c>
      <c r="P8" s="643"/>
      <c r="Q8" s="643"/>
    </row>
    <row r="9" spans="2:17" ht="7.5" customHeight="1" x14ac:dyDescent="0.25">
      <c r="B9" s="645"/>
      <c r="C9" s="137"/>
      <c r="D9" s="138"/>
      <c r="E9" s="138"/>
      <c r="F9" s="139"/>
      <c r="G9" s="138"/>
      <c r="H9" s="138"/>
      <c r="I9" s="138"/>
      <c r="J9" s="138"/>
      <c r="K9" s="138"/>
      <c r="L9" s="138"/>
      <c r="M9" s="139"/>
      <c r="N9" s="138"/>
      <c r="O9" s="138"/>
      <c r="P9" s="139"/>
      <c r="Q9" s="139"/>
    </row>
    <row r="10" spans="2:17" s="143" customFormat="1" ht="13.5" x14ac:dyDescent="0.25">
      <c r="B10" s="645"/>
      <c r="C10" s="140"/>
      <c r="D10" s="141" t="s">
        <v>35</v>
      </c>
      <c r="E10" s="141" t="s">
        <v>35</v>
      </c>
      <c r="F10" s="142" t="s">
        <v>35</v>
      </c>
      <c r="G10" s="141" t="s">
        <v>35</v>
      </c>
      <c r="H10" s="141" t="s">
        <v>35</v>
      </c>
      <c r="I10" s="141" t="s">
        <v>35</v>
      </c>
      <c r="J10" s="141" t="s">
        <v>35</v>
      </c>
      <c r="K10" s="141" t="s">
        <v>35</v>
      </c>
      <c r="L10" s="141" t="s">
        <v>35</v>
      </c>
      <c r="M10" s="142" t="s">
        <v>35</v>
      </c>
      <c r="N10" s="140" t="s">
        <v>34</v>
      </c>
      <c r="O10" s="140" t="s">
        <v>291</v>
      </c>
      <c r="P10" s="140" t="s">
        <v>40</v>
      </c>
      <c r="Q10" s="140" t="s">
        <v>40</v>
      </c>
    </row>
    <row r="11" spans="2:17" s="143" customFormat="1" ht="13.5" x14ac:dyDescent="0.25">
      <c r="B11" s="646"/>
      <c r="C11" s="144"/>
      <c r="D11" s="145" t="s">
        <v>36</v>
      </c>
      <c r="E11" s="145" t="s">
        <v>36</v>
      </c>
      <c r="F11" s="146" t="s">
        <v>36</v>
      </c>
      <c r="G11" s="145" t="s">
        <v>36</v>
      </c>
      <c r="H11" s="145" t="s">
        <v>36</v>
      </c>
      <c r="I11" s="145" t="s">
        <v>36</v>
      </c>
      <c r="J11" s="145" t="s">
        <v>36</v>
      </c>
      <c r="K11" s="145" t="s">
        <v>36</v>
      </c>
      <c r="L11" s="145" t="s">
        <v>36</v>
      </c>
      <c r="M11" s="146" t="s">
        <v>36</v>
      </c>
      <c r="N11" s="145" t="s">
        <v>37</v>
      </c>
      <c r="O11" s="145" t="s">
        <v>39</v>
      </c>
      <c r="P11" s="145" t="s">
        <v>41</v>
      </c>
      <c r="Q11" s="145" t="s">
        <v>41</v>
      </c>
    </row>
    <row r="12" spans="2:17" s="149" customFormat="1" ht="9" customHeight="1" x14ac:dyDescent="0.25">
      <c r="B12" s="147"/>
      <c r="C12" s="148"/>
      <c r="D12" s="148"/>
      <c r="E12" s="148"/>
      <c r="F12" s="147"/>
      <c r="G12" s="148"/>
      <c r="H12" s="148"/>
      <c r="I12" s="148"/>
      <c r="J12" s="148"/>
      <c r="K12" s="148"/>
      <c r="L12" s="148"/>
      <c r="M12" s="147"/>
      <c r="N12" s="148"/>
      <c r="O12" s="148"/>
      <c r="P12" s="147"/>
      <c r="Q12" s="148"/>
    </row>
    <row r="13" spans="2:17" s="155" customFormat="1" x14ac:dyDescent="0.25">
      <c r="B13" s="150" t="s">
        <v>93</v>
      </c>
      <c r="C13" s="131">
        <v>2020</v>
      </c>
      <c r="D13" s="151">
        <v>37513.738590000001</v>
      </c>
      <c r="E13" s="151">
        <v>1110.1433</v>
      </c>
      <c r="F13" s="152">
        <v>38623.881890000004</v>
      </c>
      <c r="G13" s="151">
        <v>517.75800000000004</v>
      </c>
      <c r="H13" s="151" t="s">
        <v>45</v>
      </c>
      <c r="I13" s="633">
        <v>2286.3674334000002</v>
      </c>
      <c r="J13" s="634"/>
      <c r="K13" s="151">
        <v>32009.144067600002</v>
      </c>
      <c r="L13" s="151">
        <v>3810.6123889999981</v>
      </c>
      <c r="M13" s="152">
        <v>38623.881890000004</v>
      </c>
      <c r="N13" s="153">
        <v>0.1174397378710179</v>
      </c>
      <c r="O13" s="153">
        <v>0.32175270649593946</v>
      </c>
      <c r="P13" s="153">
        <v>98.44543280835903</v>
      </c>
      <c r="Q13" s="154">
        <v>2.913293682675842</v>
      </c>
    </row>
    <row r="14" spans="2:17" s="155" customFormat="1" x14ac:dyDescent="0.25">
      <c r="B14" s="156" t="s">
        <v>94</v>
      </c>
      <c r="C14" s="131">
        <v>2021</v>
      </c>
      <c r="D14" s="151">
        <v>39386.878939999995</v>
      </c>
      <c r="E14" s="151">
        <v>811.52949999999998</v>
      </c>
      <c r="F14" s="152">
        <v>40198.408439999992</v>
      </c>
      <c r="G14" s="151">
        <v>880.92399999999998</v>
      </c>
      <c r="H14" s="151" t="s">
        <v>45</v>
      </c>
      <c r="I14" s="633">
        <v>2359.0490663999994</v>
      </c>
      <c r="J14" s="634"/>
      <c r="K14" s="151">
        <v>33026.686929599993</v>
      </c>
      <c r="L14" s="151">
        <v>3931.7484439999971</v>
      </c>
      <c r="M14" s="152">
        <v>40198.408439999992</v>
      </c>
      <c r="N14" s="153">
        <v>0.12069356469670309</v>
      </c>
      <c r="O14" s="153">
        <v>0.33066730053891258</v>
      </c>
      <c r="P14" s="153">
        <v>100.17649781258488</v>
      </c>
      <c r="Q14" s="154">
        <v>2.0640422742162601</v>
      </c>
    </row>
    <row r="15" spans="2:17" s="155" customFormat="1" x14ac:dyDescent="0.25">
      <c r="B15" s="163"/>
      <c r="C15" s="131">
        <v>2022</v>
      </c>
      <c r="D15" s="151">
        <v>42527.932560000001</v>
      </c>
      <c r="E15" s="151">
        <v>847.44359999999995</v>
      </c>
      <c r="F15" s="152">
        <v>43375.376160000007</v>
      </c>
      <c r="G15" s="151">
        <v>1039.7636</v>
      </c>
      <c r="H15" s="151" t="s">
        <v>45</v>
      </c>
      <c r="I15" s="633">
        <v>2540.1367535999998</v>
      </c>
      <c r="J15" s="634"/>
      <c r="K15" s="151">
        <v>35561.914550399997</v>
      </c>
      <c r="L15" s="151">
        <v>4233.5612560000081</v>
      </c>
      <c r="M15" s="152">
        <v>43375.376160000007</v>
      </c>
      <c r="N15" s="153">
        <v>0.12947422804383155</v>
      </c>
      <c r="O15" s="153">
        <v>0.35472391244885354</v>
      </c>
      <c r="P15" s="153">
        <v>100.45427475444563</v>
      </c>
      <c r="Q15" s="154">
        <v>2.001727502581812</v>
      </c>
    </row>
    <row r="16" spans="2:17" s="149" customFormat="1" ht="9" customHeight="1" x14ac:dyDescent="0.25">
      <c r="B16" s="150"/>
      <c r="C16" s="157"/>
      <c r="D16" s="151"/>
      <c r="E16" s="151"/>
      <c r="F16" s="152"/>
      <c r="G16" s="151"/>
      <c r="H16" s="151"/>
      <c r="I16" s="158"/>
      <c r="J16" s="158"/>
      <c r="K16" s="151"/>
      <c r="L16" s="151"/>
      <c r="M16" s="152"/>
      <c r="N16" s="153"/>
      <c r="O16" s="153"/>
      <c r="P16" s="153"/>
      <c r="Q16" s="154"/>
    </row>
    <row r="17" spans="2:17" x14ac:dyDescent="0.25">
      <c r="B17" s="159" t="s">
        <v>91</v>
      </c>
      <c r="C17" s="131">
        <v>2020</v>
      </c>
      <c r="D17" s="151">
        <v>54750.35884999999</v>
      </c>
      <c r="E17" s="151">
        <v>19017.8979</v>
      </c>
      <c r="F17" s="152">
        <v>73768.256749999986</v>
      </c>
      <c r="G17" s="151">
        <v>1391.3779699999998</v>
      </c>
      <c r="H17" s="151" t="s">
        <v>45</v>
      </c>
      <c r="I17" s="633">
        <v>3618.843938999999</v>
      </c>
      <c r="J17" s="634"/>
      <c r="K17" s="151" t="s">
        <v>45</v>
      </c>
      <c r="L17" s="151">
        <v>68758.034840999986</v>
      </c>
      <c r="M17" s="152">
        <v>73768.256749999986</v>
      </c>
      <c r="N17" s="153">
        <v>2.1190624403476579</v>
      </c>
      <c r="O17" s="153">
        <v>5.8056505215004321</v>
      </c>
      <c r="P17" s="153">
        <v>75.64620051718677</v>
      </c>
      <c r="Q17" s="154">
        <v>26.276206187072059</v>
      </c>
    </row>
    <row r="18" spans="2:17" x14ac:dyDescent="0.25">
      <c r="B18" s="161" t="s">
        <v>92</v>
      </c>
      <c r="C18" s="131">
        <v>2021</v>
      </c>
      <c r="D18" s="151">
        <v>53613.773540000009</v>
      </c>
      <c r="E18" s="151">
        <v>17291.101999999999</v>
      </c>
      <c r="F18" s="152">
        <v>70904.875540000008</v>
      </c>
      <c r="G18" s="151">
        <v>2273.670415</v>
      </c>
      <c r="H18" s="151" t="s">
        <v>45</v>
      </c>
      <c r="I18" s="633">
        <v>3431.5602562500003</v>
      </c>
      <c r="J18" s="634"/>
      <c r="K18" s="151" t="s">
        <v>45</v>
      </c>
      <c r="L18" s="151">
        <v>65199.644868750009</v>
      </c>
      <c r="M18" s="152">
        <v>70904.875540000008</v>
      </c>
      <c r="N18" s="153">
        <v>2.0014448198427393</v>
      </c>
      <c r="O18" s="153">
        <v>5.4834104653225735</v>
      </c>
      <c r="P18" s="153">
        <v>78.118653814036463</v>
      </c>
      <c r="Q18" s="154">
        <v>25.194227565299503</v>
      </c>
    </row>
    <row r="19" spans="2:17" x14ac:dyDescent="0.25">
      <c r="B19" s="159"/>
      <c r="C19" s="131">
        <v>2022</v>
      </c>
      <c r="D19" s="151">
        <v>44686.652240000003</v>
      </c>
      <c r="E19" s="151">
        <v>19236.829919999996</v>
      </c>
      <c r="F19" s="152">
        <v>63923.48216</v>
      </c>
      <c r="G19" s="151">
        <v>3126.5160500000002</v>
      </c>
      <c r="H19" s="151" t="s">
        <v>45</v>
      </c>
      <c r="I19" s="633">
        <v>3039.8483055000002</v>
      </c>
      <c r="J19" s="634"/>
      <c r="K19" s="151" t="s">
        <v>45</v>
      </c>
      <c r="L19" s="151">
        <v>57757.117804499998</v>
      </c>
      <c r="M19" s="152">
        <v>63923.48216</v>
      </c>
      <c r="N19" s="153">
        <v>1.7663753491640186</v>
      </c>
      <c r="O19" s="153">
        <v>4.8393845182575852</v>
      </c>
      <c r="P19" s="153">
        <v>73.501450975610211</v>
      </c>
      <c r="Q19" s="154">
        <v>31.641101770102782</v>
      </c>
    </row>
    <row r="20" spans="2:17" ht="9" customHeight="1" x14ac:dyDescent="0.25">
      <c r="B20" s="159"/>
      <c r="C20" s="157"/>
      <c r="D20" s="151"/>
      <c r="E20" s="151"/>
      <c r="F20" s="152"/>
      <c r="G20" s="151"/>
      <c r="H20" s="151"/>
      <c r="I20" s="174"/>
      <c r="J20" s="174"/>
      <c r="K20" s="151"/>
      <c r="L20" s="151"/>
      <c r="M20" s="152"/>
      <c r="N20" s="153"/>
      <c r="O20" s="153"/>
      <c r="P20" s="153"/>
      <c r="Q20" s="154"/>
    </row>
    <row r="21" spans="2:17" x14ac:dyDescent="0.25">
      <c r="B21" s="159" t="s">
        <v>95</v>
      </c>
      <c r="C21" s="131">
        <v>2020</v>
      </c>
      <c r="D21" s="151">
        <v>23519.409130000004</v>
      </c>
      <c r="E21" s="151">
        <v>153.38</v>
      </c>
      <c r="F21" s="152">
        <v>23672.789130000005</v>
      </c>
      <c r="G21" s="151">
        <v>8760.0789999999997</v>
      </c>
      <c r="H21" s="151" t="s">
        <v>45</v>
      </c>
      <c r="I21" s="151" t="s">
        <v>45</v>
      </c>
      <c r="J21" s="151" t="s">
        <v>45</v>
      </c>
      <c r="K21" s="151">
        <v>14763.583028700004</v>
      </c>
      <c r="L21" s="151">
        <v>149.1271013000005</v>
      </c>
      <c r="M21" s="152">
        <v>23672.789130000005</v>
      </c>
      <c r="N21" s="175">
        <v>4.5959667104144295E-3</v>
      </c>
      <c r="O21" s="175">
        <v>1.2591689617573778E-2</v>
      </c>
      <c r="P21" s="153">
        <v>157.71384895818395</v>
      </c>
      <c r="Q21" s="154">
        <v>1.0285186170919016</v>
      </c>
    </row>
    <row r="22" spans="2:17" x14ac:dyDescent="0.25">
      <c r="B22" s="161" t="s">
        <v>96</v>
      </c>
      <c r="C22" s="131">
        <v>2021</v>
      </c>
      <c r="D22" s="151">
        <v>25591.056289999997</v>
      </c>
      <c r="E22" s="151">
        <v>81.463999999999999</v>
      </c>
      <c r="F22" s="152">
        <v>25672.520289999997</v>
      </c>
      <c r="G22" s="151">
        <v>8543.4639999999999</v>
      </c>
      <c r="H22" s="151" t="s">
        <v>45</v>
      </c>
      <c r="I22" s="151" t="s">
        <v>45</v>
      </c>
      <c r="J22" s="151" t="s">
        <v>45</v>
      </c>
      <c r="K22" s="151">
        <v>16957.765727099995</v>
      </c>
      <c r="L22" s="151">
        <v>171.29056290000153</v>
      </c>
      <c r="M22" s="152">
        <v>25672.520289999997</v>
      </c>
      <c r="N22" s="175">
        <v>5.2581361523407876E-3</v>
      </c>
      <c r="O22" s="175">
        <v>1.440585247216654E-2</v>
      </c>
      <c r="P22" s="153">
        <v>149.40143728139972</v>
      </c>
      <c r="Q22" s="154">
        <v>0.47558953990687142</v>
      </c>
    </row>
    <row r="23" spans="2:17" x14ac:dyDescent="0.25">
      <c r="B23" s="159"/>
      <c r="C23" s="131">
        <v>2022</v>
      </c>
      <c r="D23" s="151">
        <v>25032.384129999999</v>
      </c>
      <c r="E23" s="151">
        <v>117.08499999999999</v>
      </c>
      <c r="F23" s="152">
        <v>25149.469129999998</v>
      </c>
      <c r="G23" s="151">
        <v>7835.9359999999997</v>
      </c>
      <c r="H23" s="151" t="s">
        <v>45</v>
      </c>
      <c r="I23" s="151" t="s">
        <v>45</v>
      </c>
      <c r="J23" s="151" t="s">
        <v>45</v>
      </c>
      <c r="K23" s="151">
        <v>17140.397798699996</v>
      </c>
      <c r="L23" s="151">
        <v>173.13533129999996</v>
      </c>
      <c r="M23" s="152">
        <v>25149.469129999998</v>
      </c>
      <c r="N23" s="175">
        <v>5.2949661081224892E-3</v>
      </c>
      <c r="O23" s="175">
        <v>1.450675646060956E-2</v>
      </c>
      <c r="P23" s="153">
        <v>144.58276044549899</v>
      </c>
      <c r="Q23" s="154">
        <v>0.6762628928529969</v>
      </c>
    </row>
    <row r="24" spans="2:17" ht="9" customHeight="1" x14ac:dyDescent="0.25">
      <c r="B24" s="159"/>
      <c r="C24" s="157"/>
      <c r="D24" s="151"/>
      <c r="E24" s="151"/>
      <c r="F24" s="152"/>
      <c r="G24" s="151"/>
      <c r="H24" s="151"/>
      <c r="I24" s="158"/>
      <c r="J24" s="158"/>
      <c r="K24" s="151"/>
      <c r="L24" s="151"/>
      <c r="M24" s="152"/>
      <c r="N24" s="153"/>
      <c r="O24" s="153"/>
      <c r="P24" s="153"/>
      <c r="Q24" s="154"/>
    </row>
    <row r="25" spans="2:17" x14ac:dyDescent="0.25">
      <c r="B25" s="159" t="s">
        <v>100</v>
      </c>
      <c r="C25" s="131">
        <v>2020</v>
      </c>
      <c r="D25" s="151">
        <v>11751.21846</v>
      </c>
      <c r="E25" s="151">
        <v>50586.767140000011</v>
      </c>
      <c r="F25" s="152">
        <v>62337.985600000015</v>
      </c>
      <c r="G25" s="151">
        <v>305.86302999999998</v>
      </c>
      <c r="H25" s="151" t="s">
        <v>45</v>
      </c>
      <c r="I25" s="633">
        <v>4962.569805600001</v>
      </c>
      <c r="J25" s="634"/>
      <c r="K25" s="151" t="s">
        <v>45</v>
      </c>
      <c r="L25" s="151">
        <v>57069.55276440001</v>
      </c>
      <c r="M25" s="152">
        <v>62337.985600000015</v>
      </c>
      <c r="N25" s="153">
        <v>1.758833655297646</v>
      </c>
      <c r="O25" s="153">
        <v>4.8187223432812214</v>
      </c>
      <c r="P25" s="153">
        <v>18.94376328448114</v>
      </c>
      <c r="Q25" s="154">
        <v>81.549308719712883</v>
      </c>
    </row>
    <row r="26" spans="2:17" x14ac:dyDescent="0.25">
      <c r="B26" s="161" t="s">
        <v>101</v>
      </c>
      <c r="C26" s="131">
        <v>2021</v>
      </c>
      <c r="D26" s="151">
        <v>8718.6148200000007</v>
      </c>
      <c r="E26" s="151">
        <v>51737.31697</v>
      </c>
      <c r="F26" s="152">
        <v>60455.931790000002</v>
      </c>
      <c r="G26" s="151">
        <v>656.82658000000004</v>
      </c>
      <c r="H26" s="151" t="s">
        <v>45</v>
      </c>
      <c r="I26" s="633">
        <v>4783.9284168000004</v>
      </c>
      <c r="J26" s="634"/>
      <c r="K26" s="151" t="s">
        <v>45</v>
      </c>
      <c r="L26" s="151">
        <v>55015.1767932</v>
      </c>
      <c r="M26" s="152">
        <v>60455.931790000002</v>
      </c>
      <c r="N26" s="153">
        <v>1.6888104348902355</v>
      </c>
      <c r="O26" s="153">
        <v>4.6268779038088645</v>
      </c>
      <c r="P26" s="153">
        <v>14.579841603619876</v>
      </c>
      <c r="Q26" s="154">
        <v>86.518547038975001</v>
      </c>
    </row>
    <row r="27" spans="2:17" x14ac:dyDescent="0.25">
      <c r="B27" s="159"/>
      <c r="C27" s="131">
        <v>2022</v>
      </c>
      <c r="D27" s="151">
        <v>10623.332050000001</v>
      </c>
      <c r="E27" s="151">
        <v>57136.554680000008</v>
      </c>
      <c r="F27" s="152">
        <v>67759.886730000013</v>
      </c>
      <c r="G27" s="151">
        <v>1028.43345</v>
      </c>
      <c r="H27" s="151" t="s">
        <v>45</v>
      </c>
      <c r="I27" s="633">
        <v>5338.5162624000013</v>
      </c>
      <c r="J27" s="634"/>
      <c r="K27" s="151" t="s">
        <v>45</v>
      </c>
      <c r="L27" s="151">
        <v>61392.937017600016</v>
      </c>
      <c r="M27" s="152">
        <v>67759.886730000013</v>
      </c>
      <c r="N27" s="153">
        <v>1.8775689418528911</v>
      </c>
      <c r="O27" s="153">
        <v>5.1440244982270986</v>
      </c>
      <c r="P27" s="153">
        <v>15.919527490919943</v>
      </c>
      <c r="Q27" s="154">
        <v>85.621624993328766</v>
      </c>
    </row>
    <row r="28" spans="2:17" ht="9" customHeight="1" x14ac:dyDescent="0.25">
      <c r="B28" s="159"/>
      <c r="C28" s="157"/>
      <c r="D28" s="151"/>
      <c r="E28" s="151"/>
      <c r="F28" s="152"/>
      <c r="G28" s="151"/>
      <c r="H28" s="151"/>
      <c r="I28" s="158"/>
      <c r="J28" s="158"/>
      <c r="K28" s="151"/>
      <c r="L28" s="151"/>
      <c r="M28" s="152"/>
      <c r="N28" s="153"/>
      <c r="O28" s="153"/>
      <c r="P28" s="153"/>
      <c r="Q28" s="154"/>
    </row>
    <row r="29" spans="2:17" x14ac:dyDescent="0.25">
      <c r="B29" s="159" t="s">
        <v>97</v>
      </c>
      <c r="C29" s="131">
        <v>2020</v>
      </c>
      <c r="D29" s="151">
        <v>17734.660680000001</v>
      </c>
      <c r="E29" s="151">
        <v>3279.2465099999999</v>
      </c>
      <c r="F29" s="152">
        <v>21013.907190000002</v>
      </c>
      <c r="G29" s="151">
        <v>1537.6719000000001</v>
      </c>
      <c r="H29" s="151" t="s">
        <v>45</v>
      </c>
      <c r="I29" s="151" t="s">
        <v>45</v>
      </c>
      <c r="J29" s="151">
        <v>584.2870587000001</v>
      </c>
      <c r="K29" s="151" t="s">
        <v>45</v>
      </c>
      <c r="L29" s="151">
        <v>18891.948231300001</v>
      </c>
      <c r="M29" s="152">
        <v>21013.907190000002</v>
      </c>
      <c r="N29" s="153">
        <v>0.58223330574405308</v>
      </c>
      <c r="O29" s="153">
        <v>1.5951597417645289</v>
      </c>
      <c r="P29" s="153">
        <v>91.057950450546244</v>
      </c>
      <c r="Q29" s="154">
        <v>16.83716827801786</v>
      </c>
    </row>
    <row r="30" spans="2:17" x14ac:dyDescent="0.25">
      <c r="B30" s="159" t="s">
        <v>98</v>
      </c>
      <c r="C30" s="131">
        <v>2021</v>
      </c>
      <c r="D30" s="151">
        <v>18289.076539999998</v>
      </c>
      <c r="E30" s="151">
        <v>6193.8590999999997</v>
      </c>
      <c r="F30" s="152">
        <v>24482.935639999996</v>
      </c>
      <c r="G30" s="151">
        <v>2288.9258300000001</v>
      </c>
      <c r="H30" s="151" t="s">
        <v>45</v>
      </c>
      <c r="I30" s="151" t="s">
        <v>45</v>
      </c>
      <c r="J30" s="151">
        <v>665.8202943</v>
      </c>
      <c r="K30" s="151" t="s">
        <v>45</v>
      </c>
      <c r="L30" s="151">
        <v>21528.189515699996</v>
      </c>
      <c r="M30" s="152">
        <v>24482.935639999996</v>
      </c>
      <c r="N30" s="153">
        <v>0.660854571731605</v>
      </c>
      <c r="O30" s="153">
        <v>1.810560470497548</v>
      </c>
      <c r="P30" s="153">
        <v>82.405462990105804</v>
      </c>
      <c r="Q30" s="154">
        <v>27.90779653169848</v>
      </c>
    </row>
    <row r="31" spans="2:17" x14ac:dyDescent="0.25">
      <c r="B31" s="161" t="s">
        <v>99</v>
      </c>
      <c r="C31" s="131">
        <v>2022</v>
      </c>
      <c r="D31" s="151">
        <v>19005.338060000002</v>
      </c>
      <c r="E31" s="151">
        <v>9453.1043800000007</v>
      </c>
      <c r="F31" s="152">
        <v>28458.442440000006</v>
      </c>
      <c r="G31" s="151">
        <v>1866.0536300000001</v>
      </c>
      <c r="H31" s="151" t="s">
        <v>45</v>
      </c>
      <c r="I31" s="151" t="s">
        <v>45</v>
      </c>
      <c r="J31" s="151">
        <v>797.77166430000011</v>
      </c>
      <c r="K31" s="151" t="s">
        <v>45</v>
      </c>
      <c r="L31" s="151">
        <v>25794.617145700005</v>
      </c>
      <c r="M31" s="152">
        <v>28458.442440000006</v>
      </c>
      <c r="N31" s="153">
        <v>0.78887204900896402</v>
      </c>
      <c r="O31" s="153">
        <v>2.161293284956066</v>
      </c>
      <c r="P31" s="153">
        <v>71.469089128439222</v>
      </c>
      <c r="Q31" s="154">
        <v>35.548157961819449</v>
      </c>
    </row>
    <row r="32" spans="2:17" ht="9" customHeight="1" x14ac:dyDescent="0.25">
      <c r="B32" s="164"/>
      <c r="C32" s="165"/>
      <c r="D32" s="166"/>
      <c r="E32" s="166"/>
      <c r="F32" s="167"/>
      <c r="G32" s="166"/>
      <c r="H32" s="166"/>
      <c r="I32" s="166"/>
      <c r="J32" s="166"/>
      <c r="K32" s="166"/>
      <c r="L32" s="166"/>
      <c r="M32" s="167"/>
      <c r="N32" s="166"/>
      <c r="O32" s="166"/>
      <c r="P32" s="166"/>
      <c r="Q32" s="166"/>
    </row>
    <row r="33" spans="2:17" ht="9" customHeight="1" x14ac:dyDescent="0.25">
      <c r="B33" s="168"/>
      <c r="C33" s="169"/>
      <c r="D33" s="170"/>
      <c r="E33" s="170"/>
      <c r="F33" s="171"/>
      <c r="G33" s="170"/>
      <c r="H33" s="170"/>
      <c r="I33" s="170"/>
      <c r="J33" s="170"/>
      <c r="K33" s="170"/>
      <c r="L33" s="170"/>
      <c r="M33" s="171"/>
      <c r="N33" s="170"/>
      <c r="O33" s="170"/>
      <c r="P33" s="170"/>
      <c r="Q33" s="170"/>
    </row>
  </sheetData>
  <mergeCells count="20">
    <mergeCell ref="Q7:Q8"/>
    <mergeCell ref="I13:J13"/>
    <mergeCell ref="I14:J14"/>
    <mergeCell ref="I15:J15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  <mergeCell ref="I25:J25"/>
    <mergeCell ref="I26:J26"/>
    <mergeCell ref="I27:J27"/>
    <mergeCell ref="I19:J19"/>
    <mergeCell ref="I17:J17"/>
    <mergeCell ref="I18:J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7407C-943C-4DA9-87EE-B07245538B9B}">
  <sheetPr>
    <tabColor rgb="FF92D050"/>
  </sheetPr>
  <dimension ref="B1:S81"/>
  <sheetViews>
    <sheetView showGridLines="0" zoomScaleNormal="100" zoomScaleSheetLayoutView="100" workbookViewId="0">
      <pane xSplit="3" ySplit="11" topLeftCell="D81" activePane="bottomRight" state="frozen"/>
      <selection pane="topRight" activeCell="D1" sqref="D1"/>
      <selection pane="bottomLeft" activeCell="A12" sqref="A12"/>
      <selection pane="bottomRight" activeCell="P85" sqref="P85"/>
    </sheetView>
  </sheetViews>
  <sheetFormatPr defaultColWidth="9.140625" defaultRowHeight="16.5" x14ac:dyDescent="0.25"/>
  <cols>
    <col min="1" max="1" width="1.5703125" style="13" customWidth="1"/>
    <col min="2" max="2" width="15.42578125" style="12" bestFit="1" customWidth="1"/>
    <col min="3" max="3" width="7" style="13" bestFit="1" customWidth="1"/>
    <col min="4" max="4" width="14.5703125" style="13" bestFit="1" customWidth="1"/>
    <col min="5" max="5" width="13.85546875" style="13" bestFit="1" customWidth="1"/>
    <col min="6" max="6" width="14.28515625" style="14" customWidth="1"/>
    <col min="7" max="10" width="11.7109375" style="13" bestFit="1" customWidth="1"/>
    <col min="11" max="11" width="13.140625" style="13" bestFit="1" customWidth="1"/>
    <col min="12" max="12" width="11.7109375" style="13" bestFit="1" customWidth="1"/>
    <col min="13" max="13" width="14.5703125" style="14" bestFit="1" customWidth="1"/>
    <col min="14" max="15" width="13.7109375" style="13" customWidth="1"/>
    <col min="16" max="16" width="13.5703125" style="13" bestFit="1" customWidth="1"/>
    <col min="17" max="17" width="19.28515625" style="13" customWidth="1"/>
    <col min="18" max="18" width="1.42578125" style="13" customWidth="1"/>
    <col min="19" max="16384" width="9.140625" style="13"/>
  </cols>
  <sheetData>
    <row r="1" spans="2:17" ht="9" customHeight="1" x14ac:dyDescent="0.25"/>
    <row r="2" spans="2:17" x14ac:dyDescent="0.25">
      <c r="B2" s="12" t="s">
        <v>459</v>
      </c>
    </row>
    <row r="3" spans="2:17" x14ac:dyDescent="0.25">
      <c r="B3" s="184" t="s">
        <v>460</v>
      </c>
    </row>
    <row r="4" spans="2:17" ht="17.25" thickBot="1" x14ac:dyDescent="0.3"/>
    <row r="5" spans="2:17" ht="30" customHeight="1" x14ac:dyDescent="0.2">
      <c r="B5" s="667" t="s">
        <v>44</v>
      </c>
      <c r="C5" s="273"/>
      <c r="D5" s="670" t="s">
        <v>19</v>
      </c>
      <c r="E5" s="670"/>
      <c r="F5" s="670"/>
      <c r="G5" s="670" t="s">
        <v>20</v>
      </c>
      <c r="H5" s="670"/>
      <c r="I5" s="670"/>
      <c r="J5" s="670"/>
      <c r="K5" s="670"/>
      <c r="L5" s="670"/>
      <c r="M5" s="670"/>
      <c r="N5" s="670" t="s">
        <v>24</v>
      </c>
      <c r="O5" s="670"/>
      <c r="P5" s="663" t="s">
        <v>30</v>
      </c>
      <c r="Q5" s="663" t="s">
        <v>32</v>
      </c>
    </row>
    <row r="6" spans="2:17" ht="30" customHeight="1" thickBot="1" x14ac:dyDescent="0.3">
      <c r="B6" s="668"/>
      <c r="C6" s="243"/>
      <c r="D6" s="665" t="s">
        <v>18</v>
      </c>
      <c r="E6" s="665"/>
      <c r="F6" s="665"/>
      <c r="G6" s="665" t="s">
        <v>21</v>
      </c>
      <c r="H6" s="665"/>
      <c r="I6" s="665"/>
      <c r="J6" s="665"/>
      <c r="K6" s="665"/>
      <c r="L6" s="665"/>
      <c r="M6" s="665"/>
      <c r="N6" s="665" t="s">
        <v>25</v>
      </c>
      <c r="O6" s="665"/>
      <c r="P6" s="674"/>
      <c r="Q6" s="674"/>
    </row>
    <row r="7" spans="2:17" ht="30" customHeight="1" x14ac:dyDescent="0.25">
      <c r="B7" s="668"/>
      <c r="C7" s="243" t="s">
        <v>42</v>
      </c>
      <c r="D7" s="274" t="s">
        <v>0</v>
      </c>
      <c r="E7" s="274" t="s">
        <v>2</v>
      </c>
      <c r="F7" s="475" t="s">
        <v>16</v>
      </c>
      <c r="G7" s="274" t="s">
        <v>4</v>
      </c>
      <c r="H7" s="274" t="s">
        <v>6</v>
      </c>
      <c r="I7" s="274" t="s">
        <v>8</v>
      </c>
      <c r="J7" s="274" t="s">
        <v>10</v>
      </c>
      <c r="K7" s="274" t="s">
        <v>12</v>
      </c>
      <c r="L7" s="274" t="s">
        <v>14</v>
      </c>
      <c r="M7" s="475" t="s">
        <v>22</v>
      </c>
      <c r="N7" s="274" t="s">
        <v>26</v>
      </c>
      <c r="O7" s="274" t="s">
        <v>28</v>
      </c>
      <c r="P7" s="673" t="s">
        <v>31</v>
      </c>
      <c r="Q7" s="673" t="s">
        <v>33</v>
      </c>
    </row>
    <row r="8" spans="2:17" ht="30" customHeight="1" x14ac:dyDescent="0.25">
      <c r="B8" s="668"/>
      <c r="C8" s="276" t="s">
        <v>43</v>
      </c>
      <c r="D8" s="277" t="s">
        <v>1</v>
      </c>
      <c r="E8" s="277" t="s">
        <v>3</v>
      </c>
      <c r="F8" s="278" t="s">
        <v>17</v>
      </c>
      <c r="G8" s="277" t="s">
        <v>5</v>
      </c>
      <c r="H8" s="277" t="s">
        <v>7</v>
      </c>
      <c r="I8" s="277" t="s">
        <v>9</v>
      </c>
      <c r="J8" s="277" t="s">
        <v>11</v>
      </c>
      <c r="K8" s="277" t="s">
        <v>13</v>
      </c>
      <c r="L8" s="277" t="s">
        <v>15</v>
      </c>
      <c r="M8" s="278" t="s">
        <v>23</v>
      </c>
      <c r="N8" s="277" t="s">
        <v>27</v>
      </c>
      <c r="O8" s="277" t="s">
        <v>29</v>
      </c>
      <c r="P8" s="673"/>
      <c r="Q8" s="673"/>
    </row>
    <row r="9" spans="2:17" ht="7.5" customHeight="1" x14ac:dyDescent="0.25">
      <c r="B9" s="668"/>
      <c r="C9" s="279"/>
      <c r="D9" s="280"/>
      <c r="E9" s="280"/>
      <c r="F9" s="281"/>
      <c r="G9" s="280"/>
      <c r="H9" s="280"/>
      <c r="I9" s="280"/>
      <c r="J9" s="280"/>
      <c r="K9" s="280"/>
      <c r="L9" s="280"/>
      <c r="M9" s="281"/>
      <c r="N9" s="280"/>
      <c r="O9" s="280"/>
      <c r="P9" s="281"/>
      <c r="Q9" s="281"/>
    </row>
    <row r="10" spans="2:17" s="15" customFormat="1" ht="13.5" x14ac:dyDescent="0.25">
      <c r="B10" s="668"/>
      <c r="C10" s="282"/>
      <c r="D10" s="283" t="s">
        <v>35</v>
      </c>
      <c r="E10" s="283" t="s">
        <v>35</v>
      </c>
      <c r="F10" s="284" t="s">
        <v>35</v>
      </c>
      <c r="G10" s="283" t="s">
        <v>35</v>
      </c>
      <c r="H10" s="283" t="s">
        <v>35</v>
      </c>
      <c r="I10" s="283" t="s">
        <v>35</v>
      </c>
      <c r="J10" s="283" t="s">
        <v>35</v>
      </c>
      <c r="K10" s="283" t="s">
        <v>35</v>
      </c>
      <c r="L10" s="283" t="s">
        <v>35</v>
      </c>
      <c r="M10" s="284" t="s">
        <v>35</v>
      </c>
      <c r="N10" s="282" t="s">
        <v>34</v>
      </c>
      <c r="O10" s="282" t="s">
        <v>291</v>
      </c>
      <c r="P10" s="282" t="s">
        <v>40</v>
      </c>
      <c r="Q10" s="282" t="s">
        <v>40</v>
      </c>
    </row>
    <row r="11" spans="2:17" s="15" customFormat="1" ht="14.25" thickBot="1" x14ac:dyDescent="0.3">
      <c r="B11" s="669"/>
      <c r="C11" s="292"/>
      <c r="D11" s="293" t="s">
        <v>36</v>
      </c>
      <c r="E11" s="293" t="s">
        <v>36</v>
      </c>
      <c r="F11" s="294" t="s">
        <v>36</v>
      </c>
      <c r="G11" s="293" t="s">
        <v>36</v>
      </c>
      <c r="H11" s="293" t="s">
        <v>36</v>
      </c>
      <c r="I11" s="293" t="s">
        <v>36</v>
      </c>
      <c r="J11" s="293" t="s">
        <v>36</v>
      </c>
      <c r="K11" s="293" t="s">
        <v>36</v>
      </c>
      <c r="L11" s="293" t="s">
        <v>36</v>
      </c>
      <c r="M11" s="294" t="s">
        <v>36</v>
      </c>
      <c r="N11" s="293" t="s">
        <v>37</v>
      </c>
      <c r="O11" s="293" t="s">
        <v>39</v>
      </c>
      <c r="P11" s="293" t="s">
        <v>41</v>
      </c>
      <c r="Q11" s="293" t="s">
        <v>41</v>
      </c>
    </row>
    <row r="12" spans="2:17" s="16" customFormat="1" ht="9" customHeight="1" x14ac:dyDescent="0.25">
      <c r="B12" s="242"/>
      <c r="C12" s="269"/>
      <c r="D12" s="269"/>
      <c r="E12" s="269"/>
      <c r="F12" s="242"/>
      <c r="G12" s="269"/>
      <c r="H12" s="269"/>
      <c r="I12" s="269"/>
      <c r="J12" s="269"/>
      <c r="K12" s="269"/>
      <c r="L12" s="269"/>
      <c r="M12" s="242"/>
      <c r="N12" s="269"/>
      <c r="O12" s="269"/>
      <c r="P12" s="242"/>
      <c r="Q12" s="269"/>
    </row>
    <row r="13" spans="2:17" s="127" customFormat="1" x14ac:dyDescent="0.25">
      <c r="B13" s="331" t="s">
        <v>464</v>
      </c>
      <c r="C13" s="325">
        <v>2020</v>
      </c>
      <c r="D13" s="326">
        <v>7619.5614600000008</v>
      </c>
      <c r="E13" s="326">
        <v>12494.315769999999</v>
      </c>
      <c r="F13" s="327">
        <v>20113.900000000001</v>
      </c>
      <c r="G13" s="326">
        <v>4251.0397199999998</v>
      </c>
      <c r="H13" s="326" t="s">
        <v>45</v>
      </c>
      <c r="I13" s="326" t="s">
        <v>45</v>
      </c>
      <c r="J13" s="326" t="s">
        <v>45</v>
      </c>
      <c r="K13" s="326" t="s">
        <v>45</v>
      </c>
      <c r="L13" s="326">
        <v>15862.8</v>
      </c>
      <c r="M13" s="327">
        <f>F13</f>
        <v>20113.900000000001</v>
      </c>
      <c r="N13" s="328">
        <v>0.5</v>
      </c>
      <c r="O13" s="328">
        <v>1.3393938770264704</v>
      </c>
      <c r="P13" s="328">
        <v>48.034038394433523</v>
      </c>
      <c r="Q13" s="329">
        <v>78.764696178243838</v>
      </c>
    </row>
    <row r="14" spans="2:17" s="127" customFormat="1" x14ac:dyDescent="0.25">
      <c r="B14" s="336" t="s">
        <v>465</v>
      </c>
      <c r="C14" s="325">
        <v>2021</v>
      </c>
      <c r="D14" s="326">
        <v>10801.675899999998</v>
      </c>
      <c r="E14" s="326">
        <v>17512.460179999998</v>
      </c>
      <c r="F14" s="327">
        <v>28314.1</v>
      </c>
      <c r="G14" s="326">
        <v>6758.1488200000013</v>
      </c>
      <c r="H14" s="326" t="s">
        <v>45</v>
      </c>
      <c r="I14" s="326" t="s">
        <v>45</v>
      </c>
      <c r="J14" s="326" t="s">
        <v>45</v>
      </c>
      <c r="K14" s="326" t="s">
        <v>45</v>
      </c>
      <c r="L14" s="326">
        <v>21556</v>
      </c>
      <c r="M14" s="327">
        <f t="shared" ref="M14:M17" si="0">F14</f>
        <v>28314.1</v>
      </c>
      <c r="N14" s="328">
        <v>0.7</v>
      </c>
      <c r="O14" s="328">
        <v>1.8128983120964375</v>
      </c>
      <c r="P14" s="328">
        <v>50.109864000726823</v>
      </c>
      <c r="Q14" s="329">
        <v>81.241744897932378</v>
      </c>
    </row>
    <row r="15" spans="2:17" s="127" customFormat="1" x14ac:dyDescent="0.25">
      <c r="B15" s="331"/>
      <c r="C15" s="325">
        <v>2022</v>
      </c>
      <c r="D15" s="326">
        <v>10997.16311</v>
      </c>
      <c r="E15" s="326">
        <v>17876.350710000002</v>
      </c>
      <c r="F15" s="327">
        <v>28873.5</v>
      </c>
      <c r="G15" s="326">
        <v>6131.2714200000009</v>
      </c>
      <c r="H15" s="326" t="s">
        <v>45</v>
      </c>
      <c r="I15" s="326" t="s">
        <v>45</v>
      </c>
      <c r="J15" s="326" t="s">
        <v>45</v>
      </c>
      <c r="K15" s="326" t="s">
        <v>45</v>
      </c>
      <c r="L15" s="326">
        <v>22742.2</v>
      </c>
      <c r="M15" s="327">
        <f t="shared" si="0"/>
        <v>28873.5</v>
      </c>
      <c r="N15" s="328">
        <v>0.7</v>
      </c>
      <c r="O15" s="328">
        <v>1.905527609223034</v>
      </c>
      <c r="P15" s="328">
        <v>48.355667469272952</v>
      </c>
      <c r="Q15" s="329">
        <v>78.604169261690757</v>
      </c>
    </row>
    <row r="16" spans="2:17" s="127" customFormat="1" x14ac:dyDescent="0.25">
      <c r="B16" s="331"/>
      <c r="C16" s="325">
        <v>2023</v>
      </c>
      <c r="D16" s="326">
        <v>12787.86464</v>
      </c>
      <c r="E16" s="326">
        <v>20073.953219999999</v>
      </c>
      <c r="F16" s="327">
        <v>32861.800000000003</v>
      </c>
      <c r="G16" s="326">
        <v>5628.7804699999997</v>
      </c>
      <c r="H16" s="326" t="s">
        <v>45</v>
      </c>
      <c r="I16" s="326" t="s">
        <v>45</v>
      </c>
      <c r="J16" s="326" t="s">
        <v>45</v>
      </c>
      <c r="K16" s="326" t="s">
        <v>45</v>
      </c>
      <c r="L16" s="326">
        <v>27233</v>
      </c>
      <c r="M16" s="327">
        <f t="shared" si="0"/>
        <v>32861.800000000003</v>
      </c>
      <c r="N16" s="328">
        <v>0.8</v>
      </c>
      <c r="O16" s="328">
        <v>2.2337437306512147</v>
      </c>
      <c r="P16" s="328">
        <v>46.957173586137394</v>
      </c>
      <c r="Q16" s="329">
        <v>73.711767558367086</v>
      </c>
    </row>
    <row r="17" spans="2:19" s="127" customFormat="1" x14ac:dyDescent="0.25">
      <c r="B17" s="331"/>
      <c r="C17" s="325">
        <v>2024</v>
      </c>
      <c r="D17" s="326">
        <v>8445.297700000001</v>
      </c>
      <c r="E17" s="326">
        <v>21154.070419999993</v>
      </c>
      <c r="F17" s="327">
        <v>29599.4</v>
      </c>
      <c r="G17" s="326">
        <v>5921.8573450000004</v>
      </c>
      <c r="H17" s="326" t="s">
        <v>45</v>
      </c>
      <c r="I17" s="326" t="s">
        <v>45</v>
      </c>
      <c r="J17" s="326" t="s">
        <v>45</v>
      </c>
      <c r="K17" s="326" t="s">
        <v>45</v>
      </c>
      <c r="L17" s="326">
        <v>23677.5</v>
      </c>
      <c r="M17" s="327">
        <f t="shared" si="0"/>
        <v>29599.4</v>
      </c>
      <c r="N17" s="328">
        <v>0.7</v>
      </c>
      <c r="O17" s="328">
        <v>1.9050188544684927</v>
      </c>
      <c r="P17" s="328">
        <v>35.668013332368567</v>
      </c>
      <c r="Q17" s="329">
        <v>89.342459268715075</v>
      </c>
    </row>
    <row r="18" spans="2:19" ht="9" customHeight="1" x14ac:dyDescent="0.25">
      <c r="B18" s="242"/>
      <c r="C18" s="243"/>
      <c r="D18" s="244"/>
      <c r="E18" s="244"/>
      <c r="F18" s="245"/>
      <c r="G18" s="244"/>
      <c r="H18" s="244"/>
      <c r="I18" s="246"/>
      <c r="J18" s="246"/>
      <c r="K18" s="244"/>
      <c r="L18" s="244"/>
      <c r="M18" s="245"/>
      <c r="N18" s="247"/>
      <c r="O18" s="247"/>
      <c r="P18" s="247"/>
      <c r="Q18" s="248"/>
    </row>
    <row r="19" spans="2:19" x14ac:dyDescent="0.25">
      <c r="B19" s="242" t="s">
        <v>100</v>
      </c>
      <c r="C19" s="243">
        <v>2020</v>
      </c>
      <c r="D19" s="244">
        <v>11751.21846</v>
      </c>
      <c r="E19" s="244">
        <v>50586.767140000011</v>
      </c>
      <c r="F19" s="245">
        <v>62337.985600000015</v>
      </c>
      <c r="G19" s="244">
        <v>305.86302999999998</v>
      </c>
      <c r="H19" s="244" t="s">
        <v>45</v>
      </c>
      <c r="I19" s="616">
        <v>4962.569805600001</v>
      </c>
      <c r="J19" s="616"/>
      <c r="K19" s="244" t="s">
        <v>45</v>
      </c>
      <c r="L19" s="244">
        <v>57069.55276440001</v>
      </c>
      <c r="M19" s="245">
        <f t="shared" ref="M19:M23" si="1">F19</f>
        <v>62337.985600000015</v>
      </c>
      <c r="N19" s="247">
        <v>1.758833655297646</v>
      </c>
      <c r="O19" s="247">
        <v>4.8187223432812214</v>
      </c>
      <c r="P19" s="247">
        <v>18.94376328448114</v>
      </c>
      <c r="Q19" s="248">
        <v>81.549308719712883</v>
      </c>
    </row>
    <row r="20" spans="2:19" x14ac:dyDescent="0.25">
      <c r="B20" s="287" t="s">
        <v>101</v>
      </c>
      <c r="C20" s="243">
        <v>2021</v>
      </c>
      <c r="D20" s="244">
        <v>8718.6148200000007</v>
      </c>
      <c r="E20" s="244">
        <v>51737.31697</v>
      </c>
      <c r="F20" s="245">
        <v>60455.931790000002</v>
      </c>
      <c r="G20" s="244">
        <v>656.82658000000004</v>
      </c>
      <c r="H20" s="244" t="s">
        <v>45</v>
      </c>
      <c r="I20" s="616">
        <v>4783.9284168000004</v>
      </c>
      <c r="J20" s="616"/>
      <c r="K20" s="244" t="s">
        <v>45</v>
      </c>
      <c r="L20" s="244">
        <v>55015.1767932</v>
      </c>
      <c r="M20" s="245">
        <f t="shared" si="1"/>
        <v>60455.931790000002</v>
      </c>
      <c r="N20" s="247">
        <v>1.6888104348902355</v>
      </c>
      <c r="O20" s="247">
        <v>4.6268779038088645</v>
      </c>
      <c r="P20" s="247">
        <v>14.579841603619876</v>
      </c>
      <c r="Q20" s="248">
        <v>86.518547038975001</v>
      </c>
    </row>
    <row r="21" spans="2:19" x14ac:dyDescent="0.25">
      <c r="B21" s="242"/>
      <c r="C21" s="243">
        <v>2022</v>
      </c>
      <c r="D21" s="244">
        <v>10623.332050000001</v>
      </c>
      <c r="E21" s="244">
        <v>57136.554680000001</v>
      </c>
      <c r="F21" s="245">
        <v>67759.886730000013</v>
      </c>
      <c r="G21" s="244">
        <v>1028.43345</v>
      </c>
      <c r="H21" s="244" t="s">
        <v>45</v>
      </c>
      <c r="I21" s="616">
        <v>5338.5162624000013</v>
      </c>
      <c r="J21" s="616"/>
      <c r="K21" s="244" t="s">
        <v>45</v>
      </c>
      <c r="L21" s="244">
        <v>61392.937017600016</v>
      </c>
      <c r="M21" s="245">
        <f t="shared" si="1"/>
        <v>67759.886730000013</v>
      </c>
      <c r="N21" s="247">
        <v>1.8775574576537619</v>
      </c>
      <c r="O21" s="247">
        <v>5.1440244982270986</v>
      </c>
      <c r="P21" s="247">
        <v>15.919527490919947</v>
      </c>
      <c r="Q21" s="248">
        <v>85.621624993328766</v>
      </c>
    </row>
    <row r="22" spans="2:19" x14ac:dyDescent="0.25">
      <c r="B22" s="242"/>
      <c r="C22" s="243">
        <v>2023</v>
      </c>
      <c r="D22" s="244">
        <v>10784.650119999998</v>
      </c>
      <c r="E22" s="244">
        <v>55354.806582000005</v>
      </c>
      <c r="F22" s="245">
        <v>66139.45670200001</v>
      </c>
      <c r="G22" s="244">
        <v>2275.2711659999995</v>
      </c>
      <c r="H22" s="244" t="s">
        <v>45</v>
      </c>
      <c r="I22" s="616">
        <v>5109.1348428800002</v>
      </c>
      <c r="J22" s="616"/>
      <c r="K22" s="244" t="s">
        <v>45</v>
      </c>
      <c r="L22" s="244">
        <v>58755.050693120007</v>
      </c>
      <c r="M22" s="245">
        <f t="shared" si="1"/>
        <v>66139.45670200001</v>
      </c>
      <c r="N22" s="247">
        <v>1.7590384558053755</v>
      </c>
      <c r="O22" s="247">
        <v>4.8192834405626739</v>
      </c>
      <c r="P22" s="247">
        <v>16.886851416778395</v>
      </c>
      <c r="Q22" s="248">
        <v>86.675820128946455</v>
      </c>
    </row>
    <row r="23" spans="2:19" x14ac:dyDescent="0.25">
      <c r="B23" s="242"/>
      <c r="C23" s="243">
        <v>2024</v>
      </c>
      <c r="D23" s="244">
        <v>11256.4414</v>
      </c>
      <c r="E23" s="244">
        <v>62922.307056299993</v>
      </c>
      <c r="F23" s="245">
        <v>74178.748456299989</v>
      </c>
      <c r="G23" s="244">
        <v>1771.0946055000002</v>
      </c>
      <c r="H23" s="244" t="s">
        <v>45</v>
      </c>
      <c r="I23" s="671">
        <v>5792.612308064</v>
      </c>
      <c r="J23" s="672"/>
      <c r="K23" s="244" t="s">
        <v>45</v>
      </c>
      <c r="L23" s="244">
        <v>66615.041542735999</v>
      </c>
      <c r="M23" s="245">
        <f t="shared" si="1"/>
        <v>74178.748456299989</v>
      </c>
      <c r="N23" s="247">
        <v>1.9562682343449009</v>
      </c>
      <c r="O23" s="247">
        <v>5.3585689241515002</v>
      </c>
      <c r="P23" s="247">
        <v>15.545927538536914</v>
      </c>
      <c r="Q23" s="248">
        <v>86.900077146478068</v>
      </c>
    </row>
    <row r="24" spans="2:19" ht="9" customHeight="1" x14ac:dyDescent="0.25">
      <c r="B24" s="242"/>
      <c r="C24" s="243"/>
      <c r="D24" s="244"/>
      <c r="E24" s="244"/>
      <c r="F24" s="245"/>
      <c r="G24" s="244"/>
      <c r="H24" s="244"/>
      <c r="I24" s="246"/>
      <c r="J24" s="246"/>
      <c r="K24" s="244"/>
      <c r="L24" s="244"/>
      <c r="M24" s="245"/>
      <c r="N24" s="247"/>
      <c r="O24" s="247"/>
      <c r="P24" s="247"/>
      <c r="Q24" s="248"/>
    </row>
    <row r="25" spans="2:19" x14ac:dyDescent="0.25">
      <c r="B25" s="242" t="s">
        <v>97</v>
      </c>
      <c r="C25" s="243">
        <v>2020</v>
      </c>
      <c r="D25" s="244">
        <v>17734.660679999997</v>
      </c>
      <c r="E25" s="244">
        <v>3279.2465099999999</v>
      </c>
      <c r="F25" s="245">
        <v>21013.907190000002</v>
      </c>
      <c r="G25" s="244">
        <v>1537.6719000000001</v>
      </c>
      <c r="H25" s="244" t="s">
        <v>45</v>
      </c>
      <c r="I25" s="244" t="s">
        <v>45</v>
      </c>
      <c r="J25" s="244">
        <v>584.2870587000001</v>
      </c>
      <c r="K25" s="244" t="s">
        <v>45</v>
      </c>
      <c r="L25" s="244">
        <v>18891.948231300001</v>
      </c>
      <c r="M25" s="245">
        <f t="shared" ref="M25:M29" si="2">F25</f>
        <v>21013.907190000002</v>
      </c>
      <c r="N25" s="247">
        <v>0.58223330574405296</v>
      </c>
      <c r="O25" s="247">
        <v>1.5951597417645285</v>
      </c>
      <c r="P25" s="247">
        <v>91.057950450546244</v>
      </c>
      <c r="Q25" s="248">
        <v>16.83716827801786</v>
      </c>
      <c r="R25" s="17"/>
      <c r="S25" s="17"/>
    </row>
    <row r="26" spans="2:19" x14ac:dyDescent="0.25">
      <c r="B26" s="242" t="s">
        <v>98</v>
      </c>
      <c r="C26" s="243">
        <v>2021</v>
      </c>
      <c r="D26" s="244">
        <v>18289.076539999998</v>
      </c>
      <c r="E26" s="244">
        <v>6193.8590999999997</v>
      </c>
      <c r="F26" s="245">
        <v>24482.935639999996</v>
      </c>
      <c r="G26" s="244">
        <v>2288.9258300000001</v>
      </c>
      <c r="H26" s="244" t="s">
        <v>45</v>
      </c>
      <c r="I26" s="244" t="s">
        <v>45</v>
      </c>
      <c r="J26" s="244">
        <v>665.8202943</v>
      </c>
      <c r="K26" s="244" t="s">
        <v>45</v>
      </c>
      <c r="L26" s="244">
        <v>21528.189515699996</v>
      </c>
      <c r="M26" s="245">
        <f t="shared" si="2"/>
        <v>24482.935639999996</v>
      </c>
      <c r="N26" s="247">
        <v>0.660854571731605</v>
      </c>
      <c r="O26" s="247">
        <v>1.810560470497548</v>
      </c>
      <c r="P26" s="247">
        <v>82.405462990105804</v>
      </c>
      <c r="Q26" s="248">
        <v>27.90779653169848</v>
      </c>
      <c r="R26" s="17"/>
      <c r="S26" s="17"/>
    </row>
    <row r="27" spans="2:19" x14ac:dyDescent="0.25">
      <c r="B27" s="287" t="s">
        <v>99</v>
      </c>
      <c r="C27" s="243">
        <v>2022</v>
      </c>
      <c r="D27" s="244">
        <v>19005.338059999998</v>
      </c>
      <c r="E27" s="244">
        <v>9453.1043800000007</v>
      </c>
      <c r="F27" s="245">
        <v>28458.442439999999</v>
      </c>
      <c r="G27" s="244">
        <v>1866.0536300000001</v>
      </c>
      <c r="H27" s="244" t="s">
        <v>45</v>
      </c>
      <c r="I27" s="244" t="s">
        <v>45</v>
      </c>
      <c r="J27" s="244">
        <v>797.7716643</v>
      </c>
      <c r="K27" s="244" t="s">
        <v>45</v>
      </c>
      <c r="L27" s="244">
        <v>25794.617145700002</v>
      </c>
      <c r="M27" s="245">
        <f t="shared" si="2"/>
        <v>28458.442439999999</v>
      </c>
      <c r="N27" s="247">
        <v>0.78886722385261632</v>
      </c>
      <c r="O27" s="247">
        <v>2.1612800653496338</v>
      </c>
      <c r="P27" s="247">
        <v>71.469089128439222</v>
      </c>
      <c r="Q27" s="248">
        <v>35.548157961819456</v>
      </c>
      <c r="R27" s="17"/>
      <c r="S27" s="17"/>
    </row>
    <row r="28" spans="2:19" x14ac:dyDescent="0.25">
      <c r="B28" s="242"/>
      <c r="C28" s="243">
        <v>2023</v>
      </c>
      <c r="D28" s="244">
        <v>17646.269029999999</v>
      </c>
      <c r="E28" s="244">
        <v>12797.380209999999</v>
      </c>
      <c r="F28" s="245">
        <v>30443.649239999999</v>
      </c>
      <c r="G28" s="244">
        <v>1926.9608499999999</v>
      </c>
      <c r="H28" s="244" t="s">
        <v>45</v>
      </c>
      <c r="I28" s="244" t="s">
        <v>45</v>
      </c>
      <c r="J28" s="244">
        <v>855.50065170000005</v>
      </c>
      <c r="K28" s="244" t="s">
        <v>45</v>
      </c>
      <c r="L28" s="244">
        <v>27661.187738299999</v>
      </c>
      <c r="M28" s="245">
        <f t="shared" si="2"/>
        <v>30443.649239999999</v>
      </c>
      <c r="N28" s="247">
        <v>0.82813464359106381</v>
      </c>
      <c r="O28" s="247">
        <v>2.2688620372357913</v>
      </c>
      <c r="P28" s="247">
        <v>61.880498845679611</v>
      </c>
      <c r="Q28" s="248">
        <v>44.876810501207011</v>
      </c>
      <c r="R28" s="17"/>
      <c r="S28" s="17"/>
    </row>
    <row r="29" spans="2:19" x14ac:dyDescent="0.25">
      <c r="B29" s="242"/>
      <c r="C29" s="243">
        <v>2024</v>
      </c>
      <c r="D29" s="244">
        <v>22639.591610000003</v>
      </c>
      <c r="E29" s="244">
        <v>13208.712300000003</v>
      </c>
      <c r="F29" s="245">
        <v>35848.303910000002</v>
      </c>
      <c r="G29" s="244">
        <v>2278.4712980000004</v>
      </c>
      <c r="H29" s="244" t="s">
        <v>45</v>
      </c>
      <c r="I29" s="244" t="s">
        <v>45</v>
      </c>
      <c r="J29" s="244">
        <v>1007.0949783599999</v>
      </c>
      <c r="K29" s="244" t="s">
        <v>45</v>
      </c>
      <c r="L29" s="244">
        <v>32562.737633639998</v>
      </c>
      <c r="M29" s="245">
        <f t="shared" si="2"/>
        <v>35848.303910000002</v>
      </c>
      <c r="N29" s="247">
        <v>0.95626224619450784</v>
      </c>
      <c r="O29" s="247">
        <v>2.6198965649164596</v>
      </c>
      <c r="P29" s="247">
        <v>67.440287449950432</v>
      </c>
      <c r="Q29" s="248">
        <v>39.346970992278244</v>
      </c>
      <c r="R29" s="17"/>
      <c r="S29" s="17"/>
    </row>
    <row r="30" spans="2:19" ht="9" customHeight="1" x14ac:dyDescent="0.25">
      <c r="B30" s="242"/>
      <c r="C30" s="243"/>
      <c r="D30" s="244"/>
      <c r="E30" s="244"/>
      <c r="F30" s="245"/>
      <c r="G30" s="244"/>
      <c r="H30" s="244"/>
      <c r="I30" s="246"/>
      <c r="J30" s="246"/>
      <c r="K30" s="244"/>
      <c r="L30" s="244"/>
      <c r="M30" s="245"/>
      <c r="N30" s="247"/>
      <c r="O30" s="247"/>
      <c r="P30" s="247"/>
      <c r="Q30" s="248"/>
    </row>
    <row r="31" spans="2:19" x14ac:dyDescent="0.25">
      <c r="B31" s="242" t="s">
        <v>95</v>
      </c>
      <c r="C31" s="243">
        <v>2020</v>
      </c>
      <c r="D31" s="244">
        <v>23519.409130000004</v>
      </c>
      <c r="E31" s="244">
        <v>153.38</v>
      </c>
      <c r="F31" s="245">
        <v>23672.789130000005</v>
      </c>
      <c r="G31" s="244">
        <v>8760.0789999999997</v>
      </c>
      <c r="H31" s="244" t="s">
        <v>45</v>
      </c>
      <c r="I31" s="244" t="s">
        <v>45</v>
      </c>
      <c r="J31" s="244" t="s">
        <v>45</v>
      </c>
      <c r="K31" s="244">
        <v>14763.583028700004</v>
      </c>
      <c r="L31" s="244">
        <v>149.1271013000005</v>
      </c>
      <c r="M31" s="245">
        <f t="shared" ref="M31:M35" si="3">F31</f>
        <v>23672.789130000005</v>
      </c>
      <c r="N31" s="295">
        <v>4.5959667104144295E-3</v>
      </c>
      <c r="O31" s="295">
        <v>1.2591689617573778E-2</v>
      </c>
      <c r="P31" s="247">
        <v>157.71384895818395</v>
      </c>
      <c r="Q31" s="248">
        <v>1.0285186170919016</v>
      </c>
    </row>
    <row r="32" spans="2:19" x14ac:dyDescent="0.25">
      <c r="B32" s="287" t="s">
        <v>96</v>
      </c>
      <c r="C32" s="243">
        <v>2021</v>
      </c>
      <c r="D32" s="244">
        <v>25591.056290000004</v>
      </c>
      <c r="E32" s="244">
        <v>81.463999999999999</v>
      </c>
      <c r="F32" s="245">
        <v>25672.520289999997</v>
      </c>
      <c r="G32" s="244">
        <v>8543.4639999999999</v>
      </c>
      <c r="H32" s="244" t="s">
        <v>45</v>
      </c>
      <c r="I32" s="244" t="s">
        <v>45</v>
      </c>
      <c r="J32" s="244" t="s">
        <v>45</v>
      </c>
      <c r="K32" s="244">
        <v>16957.765727099995</v>
      </c>
      <c r="L32" s="244">
        <v>171.29056290000153</v>
      </c>
      <c r="M32" s="245">
        <f t="shared" si="3"/>
        <v>25672.520289999997</v>
      </c>
      <c r="N32" s="295">
        <v>5.2581361523407876E-3</v>
      </c>
      <c r="O32" s="295">
        <v>1.440585247216654E-2</v>
      </c>
      <c r="P32" s="247">
        <v>149.40143728139972</v>
      </c>
      <c r="Q32" s="248">
        <v>0.47558953990687142</v>
      </c>
    </row>
    <row r="33" spans="2:17" x14ac:dyDescent="0.25">
      <c r="B33" s="242"/>
      <c r="C33" s="243">
        <v>2022</v>
      </c>
      <c r="D33" s="244">
        <v>25032.384130000002</v>
      </c>
      <c r="E33" s="244">
        <v>117.08499999999999</v>
      </c>
      <c r="F33" s="245">
        <v>25149.469129999998</v>
      </c>
      <c r="G33" s="244">
        <v>7835.9359999999997</v>
      </c>
      <c r="H33" s="244" t="s">
        <v>45</v>
      </c>
      <c r="I33" s="244" t="s">
        <v>45</v>
      </c>
      <c r="J33" s="244" t="s">
        <v>45</v>
      </c>
      <c r="K33" s="244">
        <v>17140.397798699996</v>
      </c>
      <c r="L33" s="244">
        <v>173.13533129999996</v>
      </c>
      <c r="M33" s="245">
        <f t="shared" si="3"/>
        <v>25149.469129999998</v>
      </c>
      <c r="N33" s="295">
        <v>5.2949337213249606E-3</v>
      </c>
      <c r="O33" s="295">
        <v>1.4506667729657427E-2</v>
      </c>
      <c r="P33" s="247">
        <v>144.58276044549899</v>
      </c>
      <c r="Q33" s="248">
        <v>0.6762628928529969</v>
      </c>
    </row>
    <row r="34" spans="2:17" x14ac:dyDescent="0.25">
      <c r="B34" s="242"/>
      <c r="C34" s="243">
        <v>2023</v>
      </c>
      <c r="D34" s="244">
        <v>20364.199070000002</v>
      </c>
      <c r="E34" s="244">
        <v>306.57620000000003</v>
      </c>
      <c r="F34" s="245">
        <v>20670.775270000002</v>
      </c>
      <c r="G34" s="244">
        <v>8093.38</v>
      </c>
      <c r="H34" s="244" t="s">
        <v>45</v>
      </c>
      <c r="I34" s="244" t="s">
        <v>45</v>
      </c>
      <c r="J34" s="244" t="s">
        <v>45</v>
      </c>
      <c r="K34" s="244">
        <v>12451.621317300001</v>
      </c>
      <c r="L34" s="244">
        <v>125.77395269999943</v>
      </c>
      <c r="M34" s="245">
        <f t="shared" si="3"/>
        <v>20670.775270000002</v>
      </c>
      <c r="N34" s="295">
        <v>3.7654842762964696E-3</v>
      </c>
      <c r="O34" s="295">
        <v>1.0316395277524574E-2</v>
      </c>
      <c r="P34" s="247">
        <v>161.91110029413903</v>
      </c>
      <c r="Q34" s="248">
        <v>2.4375174145258458</v>
      </c>
    </row>
    <row r="35" spans="2:17" x14ac:dyDescent="0.25">
      <c r="B35" s="242"/>
      <c r="C35" s="243">
        <v>2024</v>
      </c>
      <c r="D35" s="244">
        <v>17954.610540000001</v>
      </c>
      <c r="E35" s="244">
        <v>109.22069999999999</v>
      </c>
      <c r="F35" s="245">
        <v>18063.831240000003</v>
      </c>
      <c r="G35" s="244">
        <v>8071.2860000000001</v>
      </c>
      <c r="H35" s="244" t="s">
        <v>45</v>
      </c>
      <c r="I35" s="244" t="s">
        <v>45</v>
      </c>
      <c r="J35" s="244" t="s">
        <v>45</v>
      </c>
      <c r="K35" s="244">
        <v>9892.6197876000024</v>
      </c>
      <c r="L35" s="244">
        <v>99.925452400000722</v>
      </c>
      <c r="M35" s="245">
        <f t="shared" si="3"/>
        <v>18063.831240000003</v>
      </c>
      <c r="N35" s="295">
        <v>2.934487223989144E-3</v>
      </c>
      <c r="O35" s="295">
        <v>8.039691024627791E-3</v>
      </c>
      <c r="P35" s="247">
        <v>179.68005256686729</v>
      </c>
      <c r="Q35" s="248">
        <v>1.0930218215354306</v>
      </c>
    </row>
    <row r="36" spans="2:17" ht="9" customHeight="1" x14ac:dyDescent="0.25">
      <c r="B36" s="242"/>
      <c r="C36" s="243"/>
      <c r="D36" s="244"/>
      <c r="E36" s="244"/>
      <c r="F36" s="245"/>
      <c r="G36" s="244"/>
      <c r="H36" s="244"/>
      <c r="I36" s="244"/>
      <c r="J36" s="244"/>
      <c r="K36" s="244"/>
      <c r="L36" s="244"/>
      <c r="M36" s="245"/>
      <c r="N36" s="247"/>
      <c r="O36" s="247"/>
      <c r="P36" s="248"/>
      <c r="Q36" s="248"/>
    </row>
    <row r="37" spans="2:17" x14ac:dyDescent="0.25">
      <c r="B37" s="252" t="s">
        <v>93</v>
      </c>
      <c r="C37" s="243">
        <v>2020</v>
      </c>
      <c r="D37" s="244">
        <v>37513.738590000001</v>
      </c>
      <c r="E37" s="244">
        <v>1110.1433</v>
      </c>
      <c r="F37" s="245">
        <v>38623.881890000004</v>
      </c>
      <c r="G37" s="244">
        <v>517.75800000000004</v>
      </c>
      <c r="H37" s="244" t="s">
        <v>45</v>
      </c>
      <c r="I37" s="616">
        <v>2286.3674334000002</v>
      </c>
      <c r="J37" s="616"/>
      <c r="K37" s="244">
        <v>32009.144067600002</v>
      </c>
      <c r="L37" s="244">
        <v>3810.6123889999981</v>
      </c>
      <c r="M37" s="245">
        <f t="shared" ref="M37:M41" si="4">F37</f>
        <v>38623.881890000004</v>
      </c>
      <c r="N37" s="247">
        <v>0.1174397378710179</v>
      </c>
      <c r="O37" s="247">
        <v>0.32175270649593946</v>
      </c>
      <c r="P37" s="247">
        <v>98.44543280835903</v>
      </c>
      <c r="Q37" s="248">
        <v>2.913293682675842</v>
      </c>
    </row>
    <row r="38" spans="2:17" x14ac:dyDescent="0.25">
      <c r="B38" s="285" t="s">
        <v>94</v>
      </c>
      <c r="C38" s="243">
        <v>2021</v>
      </c>
      <c r="D38" s="244">
        <v>39386.878939999995</v>
      </c>
      <c r="E38" s="244">
        <v>811.52949999999998</v>
      </c>
      <c r="F38" s="245">
        <v>40198.408439999992</v>
      </c>
      <c r="G38" s="244">
        <v>880.92399999999998</v>
      </c>
      <c r="H38" s="244" t="s">
        <v>45</v>
      </c>
      <c r="I38" s="616">
        <v>2359.0490663999994</v>
      </c>
      <c r="J38" s="616"/>
      <c r="K38" s="244">
        <v>33026.686929599993</v>
      </c>
      <c r="L38" s="244">
        <v>3931.7484439999971</v>
      </c>
      <c r="M38" s="245">
        <f t="shared" si="4"/>
        <v>40198.408439999992</v>
      </c>
      <c r="N38" s="247">
        <v>0.12069356469670309</v>
      </c>
      <c r="O38" s="247">
        <v>0.33066730053891258</v>
      </c>
      <c r="P38" s="247">
        <v>100.17649781258488</v>
      </c>
      <c r="Q38" s="248">
        <v>2.0640422742162601</v>
      </c>
    </row>
    <row r="39" spans="2:17" x14ac:dyDescent="0.25">
      <c r="B39" s="286"/>
      <c r="C39" s="243">
        <v>2022</v>
      </c>
      <c r="D39" s="244">
        <v>42527.932559999994</v>
      </c>
      <c r="E39" s="244">
        <v>847.44359999999995</v>
      </c>
      <c r="F39" s="245">
        <v>43375.376159999993</v>
      </c>
      <c r="G39" s="244">
        <v>1039.7636</v>
      </c>
      <c r="H39" s="244" t="s">
        <v>45</v>
      </c>
      <c r="I39" s="616">
        <v>2540.1367535999998</v>
      </c>
      <c r="J39" s="616"/>
      <c r="K39" s="244">
        <v>35561.914550399997</v>
      </c>
      <c r="L39" s="244">
        <v>4233.5612559999936</v>
      </c>
      <c r="M39" s="245">
        <f t="shared" si="4"/>
        <v>43375.376159999993</v>
      </c>
      <c r="N39" s="247">
        <v>0.12947422804383155</v>
      </c>
      <c r="O39" s="247">
        <v>0.35472391244885354</v>
      </c>
      <c r="P39" s="247">
        <v>100.45427475444563</v>
      </c>
      <c r="Q39" s="248">
        <v>2.001727502581812</v>
      </c>
    </row>
    <row r="40" spans="2:17" ht="18" x14ac:dyDescent="0.25">
      <c r="B40" s="252"/>
      <c r="C40" s="243">
        <v>2023</v>
      </c>
      <c r="D40" s="244">
        <v>45266.089589999996</v>
      </c>
      <c r="E40" s="244" t="s">
        <v>488</v>
      </c>
      <c r="F40" s="245">
        <v>46153.889589999999</v>
      </c>
      <c r="G40" s="244">
        <v>1176.5587</v>
      </c>
      <c r="H40" s="244" t="s">
        <v>45</v>
      </c>
      <c r="I40" s="616">
        <v>2698.6398534</v>
      </c>
      <c r="J40" s="616"/>
      <c r="K40" s="244">
        <v>37780.9579476</v>
      </c>
      <c r="L40" s="244">
        <v>4497.7330889999903</v>
      </c>
      <c r="M40" s="245">
        <f t="shared" si="4"/>
        <v>46153.889589999999</v>
      </c>
      <c r="N40" s="247">
        <v>0.134655410456921</v>
      </c>
      <c r="O40" s="247">
        <v>0.36891893275868798</v>
      </c>
      <c r="P40" s="247">
        <v>100.64200941738</v>
      </c>
      <c r="Q40" s="248">
        <v>1.97388324836632</v>
      </c>
    </row>
    <row r="41" spans="2:17" x14ac:dyDescent="0.25">
      <c r="B41" s="252"/>
      <c r="C41" s="243">
        <v>2024</v>
      </c>
      <c r="D41" s="244">
        <v>41341.209849999999</v>
      </c>
      <c r="E41" s="244">
        <v>6148.9</v>
      </c>
      <c r="F41" s="245">
        <v>47490.109850000001</v>
      </c>
      <c r="G41" s="244">
        <v>750.8</v>
      </c>
      <c r="H41" s="244" t="s">
        <v>45</v>
      </c>
      <c r="I41" s="616">
        <v>2804.3585910000002</v>
      </c>
      <c r="J41" s="616"/>
      <c r="K41" s="244">
        <v>39261.020274000002</v>
      </c>
      <c r="L41" s="244">
        <v>4673.930985</v>
      </c>
      <c r="M41" s="245">
        <f t="shared" si="4"/>
        <v>47490.109850000001</v>
      </c>
      <c r="N41" s="247">
        <v>0.13725742416811801</v>
      </c>
      <c r="O41" s="247">
        <v>0.37604773744689801</v>
      </c>
      <c r="P41" s="247">
        <v>88.450621078222895</v>
      </c>
      <c r="Q41" s="248">
        <v>13.1557355462321</v>
      </c>
    </row>
    <row r="42" spans="2:17" ht="9" customHeight="1" x14ac:dyDescent="0.25">
      <c r="B42" s="252"/>
      <c r="C42" s="243"/>
      <c r="D42" s="244"/>
      <c r="E42" s="244"/>
      <c r="F42" s="245"/>
      <c r="G42" s="244"/>
      <c r="H42" s="244"/>
      <c r="I42" s="246"/>
      <c r="J42" s="246"/>
      <c r="K42" s="244"/>
      <c r="L42" s="244"/>
      <c r="M42" s="245"/>
      <c r="N42" s="247"/>
      <c r="O42" s="247"/>
      <c r="P42" s="247"/>
      <c r="Q42" s="248"/>
    </row>
    <row r="43" spans="2:17" ht="9" customHeight="1" thickBot="1" x14ac:dyDescent="0.3">
      <c r="B43" s="288"/>
      <c r="C43" s="289"/>
      <c r="D43" s="290"/>
      <c r="E43" s="290"/>
      <c r="F43" s="291"/>
      <c r="G43" s="290"/>
      <c r="H43" s="290"/>
      <c r="I43" s="290"/>
      <c r="J43" s="290"/>
      <c r="K43" s="290"/>
      <c r="L43" s="290"/>
      <c r="M43" s="291"/>
      <c r="N43" s="290"/>
      <c r="O43" s="290"/>
      <c r="P43" s="290"/>
      <c r="Q43" s="290"/>
    </row>
    <row r="44" spans="2:17" ht="9" customHeight="1" x14ac:dyDescent="0.25">
      <c r="B44" s="26"/>
      <c r="C44" s="18"/>
      <c r="D44" s="19"/>
      <c r="E44" s="19"/>
      <c r="F44" s="20"/>
      <c r="G44" s="19"/>
      <c r="H44" s="19"/>
      <c r="I44" s="19"/>
      <c r="J44" s="19"/>
      <c r="K44" s="19"/>
      <c r="L44" s="19"/>
      <c r="M44" s="20"/>
      <c r="N44" s="19"/>
      <c r="O44" s="19"/>
      <c r="P44" s="19"/>
      <c r="Q44" s="19"/>
    </row>
    <row r="45" spans="2:17" ht="9" customHeight="1" x14ac:dyDescent="0.25"/>
    <row r="46" spans="2:17" x14ac:dyDescent="0.25">
      <c r="B46" s="12" t="s">
        <v>461</v>
      </c>
    </row>
    <row r="47" spans="2:17" x14ac:dyDescent="0.25">
      <c r="B47" s="184" t="s">
        <v>462</v>
      </c>
    </row>
    <row r="48" spans="2:17" ht="17.25" thickBot="1" x14ac:dyDescent="0.3"/>
    <row r="49" spans="2:17" ht="30" customHeight="1" x14ac:dyDescent="0.2">
      <c r="B49" s="667" t="s">
        <v>44</v>
      </c>
      <c r="C49" s="273"/>
      <c r="D49" s="670" t="s">
        <v>19</v>
      </c>
      <c r="E49" s="670"/>
      <c r="F49" s="670"/>
      <c r="G49" s="670" t="s">
        <v>20</v>
      </c>
      <c r="H49" s="670"/>
      <c r="I49" s="670"/>
      <c r="J49" s="670"/>
      <c r="K49" s="670"/>
      <c r="L49" s="670"/>
      <c r="M49" s="670"/>
      <c r="N49" s="670" t="s">
        <v>24</v>
      </c>
      <c r="O49" s="670"/>
      <c r="P49" s="663" t="s">
        <v>30</v>
      </c>
      <c r="Q49" s="663" t="s">
        <v>32</v>
      </c>
    </row>
    <row r="50" spans="2:17" ht="30" customHeight="1" thickBot="1" x14ac:dyDescent="0.3">
      <c r="B50" s="668"/>
      <c r="C50" s="243"/>
      <c r="D50" s="665" t="s">
        <v>18</v>
      </c>
      <c r="E50" s="665"/>
      <c r="F50" s="665"/>
      <c r="G50" s="665" t="s">
        <v>21</v>
      </c>
      <c r="H50" s="665"/>
      <c r="I50" s="665"/>
      <c r="J50" s="665"/>
      <c r="K50" s="665"/>
      <c r="L50" s="665"/>
      <c r="M50" s="665"/>
      <c r="N50" s="665" t="s">
        <v>25</v>
      </c>
      <c r="O50" s="665"/>
      <c r="P50" s="674"/>
      <c r="Q50" s="674"/>
    </row>
    <row r="51" spans="2:17" ht="30" customHeight="1" x14ac:dyDescent="0.25">
      <c r="B51" s="668"/>
      <c r="C51" s="243" t="s">
        <v>42</v>
      </c>
      <c r="D51" s="274" t="s">
        <v>0</v>
      </c>
      <c r="E51" s="274" t="s">
        <v>2</v>
      </c>
      <c r="F51" s="475" t="s">
        <v>16</v>
      </c>
      <c r="G51" s="274" t="s">
        <v>4</v>
      </c>
      <c r="H51" s="274" t="s">
        <v>6</v>
      </c>
      <c r="I51" s="274" t="s">
        <v>8</v>
      </c>
      <c r="J51" s="274" t="s">
        <v>10</v>
      </c>
      <c r="K51" s="274" t="s">
        <v>12</v>
      </c>
      <c r="L51" s="274" t="s">
        <v>14</v>
      </c>
      <c r="M51" s="475" t="s">
        <v>22</v>
      </c>
      <c r="N51" s="274" t="s">
        <v>26</v>
      </c>
      <c r="O51" s="274" t="s">
        <v>28</v>
      </c>
      <c r="P51" s="673" t="s">
        <v>31</v>
      </c>
      <c r="Q51" s="673" t="s">
        <v>33</v>
      </c>
    </row>
    <row r="52" spans="2:17" ht="30" customHeight="1" x14ac:dyDescent="0.25">
      <c r="B52" s="668"/>
      <c r="C52" s="276" t="s">
        <v>43</v>
      </c>
      <c r="D52" s="277" t="s">
        <v>1</v>
      </c>
      <c r="E52" s="277" t="s">
        <v>3</v>
      </c>
      <c r="F52" s="278" t="s">
        <v>17</v>
      </c>
      <c r="G52" s="277" t="s">
        <v>5</v>
      </c>
      <c r="H52" s="277" t="s">
        <v>7</v>
      </c>
      <c r="I52" s="277" t="s">
        <v>9</v>
      </c>
      <c r="J52" s="277" t="s">
        <v>11</v>
      </c>
      <c r="K52" s="277" t="s">
        <v>13</v>
      </c>
      <c r="L52" s="277" t="s">
        <v>15</v>
      </c>
      <c r="M52" s="278" t="s">
        <v>23</v>
      </c>
      <c r="N52" s="277" t="s">
        <v>27</v>
      </c>
      <c r="O52" s="277" t="s">
        <v>29</v>
      </c>
      <c r="P52" s="673"/>
      <c r="Q52" s="673"/>
    </row>
    <row r="53" spans="2:17" ht="9" customHeight="1" x14ac:dyDescent="0.25">
      <c r="B53" s="668"/>
      <c r="C53" s="279"/>
      <c r="D53" s="280"/>
      <c r="E53" s="280"/>
      <c r="F53" s="281"/>
      <c r="G53" s="280"/>
      <c r="H53" s="280"/>
      <c r="I53" s="280"/>
      <c r="J53" s="280"/>
      <c r="K53" s="280"/>
      <c r="L53" s="280"/>
      <c r="M53" s="281"/>
      <c r="N53" s="280"/>
      <c r="O53" s="280"/>
      <c r="P53" s="281"/>
      <c r="Q53" s="281"/>
    </row>
    <row r="54" spans="2:17" x14ac:dyDescent="0.25">
      <c r="B54" s="668"/>
      <c r="C54" s="282"/>
      <c r="D54" s="283" t="s">
        <v>35</v>
      </c>
      <c r="E54" s="283" t="s">
        <v>35</v>
      </c>
      <c r="F54" s="284" t="s">
        <v>35</v>
      </c>
      <c r="G54" s="283" t="s">
        <v>35</v>
      </c>
      <c r="H54" s="283" t="s">
        <v>35</v>
      </c>
      <c r="I54" s="283" t="s">
        <v>35</v>
      </c>
      <c r="J54" s="283" t="s">
        <v>35</v>
      </c>
      <c r="K54" s="283" t="s">
        <v>35</v>
      </c>
      <c r="L54" s="283" t="s">
        <v>35</v>
      </c>
      <c r="M54" s="284" t="s">
        <v>35</v>
      </c>
      <c r="N54" s="282" t="s">
        <v>34</v>
      </c>
      <c r="O54" s="282" t="s">
        <v>291</v>
      </c>
      <c r="P54" s="282" t="s">
        <v>40</v>
      </c>
      <c r="Q54" s="282" t="s">
        <v>40</v>
      </c>
    </row>
    <row r="55" spans="2:17" ht="17.25" thickBot="1" x14ac:dyDescent="0.3">
      <c r="B55" s="669"/>
      <c r="C55" s="292"/>
      <c r="D55" s="293" t="s">
        <v>36</v>
      </c>
      <c r="E55" s="293" t="s">
        <v>36</v>
      </c>
      <c r="F55" s="294" t="s">
        <v>36</v>
      </c>
      <c r="G55" s="293" t="s">
        <v>36</v>
      </c>
      <c r="H55" s="293" t="s">
        <v>36</v>
      </c>
      <c r="I55" s="293" t="s">
        <v>36</v>
      </c>
      <c r="J55" s="293" t="s">
        <v>36</v>
      </c>
      <c r="K55" s="293" t="s">
        <v>36</v>
      </c>
      <c r="L55" s="293" t="s">
        <v>36</v>
      </c>
      <c r="M55" s="294" t="s">
        <v>36</v>
      </c>
      <c r="N55" s="293" t="s">
        <v>37</v>
      </c>
      <c r="O55" s="293" t="s">
        <v>39</v>
      </c>
      <c r="P55" s="293" t="s">
        <v>41</v>
      </c>
      <c r="Q55" s="293" t="s">
        <v>41</v>
      </c>
    </row>
    <row r="56" spans="2:17" ht="9" customHeight="1" x14ac:dyDescent="0.25">
      <c r="B56" s="242"/>
      <c r="C56" s="269"/>
      <c r="D56" s="269"/>
      <c r="E56" s="269"/>
      <c r="F56" s="242"/>
      <c r="G56" s="269"/>
      <c r="H56" s="269"/>
      <c r="I56" s="269"/>
      <c r="J56" s="269"/>
      <c r="K56" s="269"/>
      <c r="L56" s="269"/>
      <c r="M56" s="242"/>
      <c r="N56" s="269"/>
      <c r="O56" s="269"/>
      <c r="P56" s="242"/>
      <c r="Q56" s="269"/>
    </row>
    <row r="57" spans="2:17" x14ac:dyDescent="0.25">
      <c r="B57" s="242" t="s">
        <v>91</v>
      </c>
      <c r="C57" s="243">
        <v>2020</v>
      </c>
      <c r="D57" s="244">
        <v>54750.358849999997</v>
      </c>
      <c r="E57" s="244">
        <v>19017.8979</v>
      </c>
      <c r="F57" s="245">
        <v>73768.25675</v>
      </c>
      <c r="G57" s="244">
        <v>1391.3779699999998</v>
      </c>
      <c r="H57" s="244" t="s">
        <v>45</v>
      </c>
      <c r="I57" s="616">
        <v>3618.843938999999</v>
      </c>
      <c r="J57" s="616"/>
      <c r="K57" s="244" t="s">
        <v>45</v>
      </c>
      <c r="L57" s="244">
        <v>68758.034841000001</v>
      </c>
      <c r="M57" s="245">
        <f>F57</f>
        <v>73768.25675</v>
      </c>
      <c r="N57" s="247">
        <v>2.1190624403476579</v>
      </c>
      <c r="O57" s="247">
        <v>5.8056505215004321</v>
      </c>
      <c r="P57" s="247">
        <v>75.64620051718677</v>
      </c>
      <c r="Q57" s="248">
        <v>26.276206187072059</v>
      </c>
    </row>
    <row r="58" spans="2:17" x14ac:dyDescent="0.25">
      <c r="B58" s="287" t="s">
        <v>92</v>
      </c>
      <c r="C58" s="243">
        <v>2021</v>
      </c>
      <c r="D58" s="244">
        <v>53613.773539999995</v>
      </c>
      <c r="E58" s="244">
        <v>17291.101999999999</v>
      </c>
      <c r="F58" s="245">
        <v>70904.875539999994</v>
      </c>
      <c r="G58" s="244">
        <v>2273.670415</v>
      </c>
      <c r="H58" s="244" t="s">
        <v>45</v>
      </c>
      <c r="I58" s="616">
        <v>3431.5602562500003</v>
      </c>
      <c r="J58" s="616"/>
      <c r="K58" s="244" t="s">
        <v>45</v>
      </c>
      <c r="L58" s="244">
        <v>65199.644868749994</v>
      </c>
      <c r="M58" s="245">
        <f>F58</f>
        <v>70904.875539999994</v>
      </c>
      <c r="N58" s="247">
        <v>2.0014448198427393</v>
      </c>
      <c r="O58" s="247">
        <v>5.4834104653225735</v>
      </c>
      <c r="P58" s="247">
        <v>78.118653814036463</v>
      </c>
      <c r="Q58" s="248">
        <v>25.194227565299503</v>
      </c>
    </row>
    <row r="59" spans="2:17" x14ac:dyDescent="0.25">
      <c r="B59" s="242"/>
      <c r="C59" s="243">
        <v>2022</v>
      </c>
      <c r="D59" s="244">
        <v>44686.65224000001</v>
      </c>
      <c r="E59" s="244">
        <v>19236.82992</v>
      </c>
      <c r="F59" s="245">
        <v>63923.482160000014</v>
      </c>
      <c r="G59" s="244">
        <v>3126.5160500000002</v>
      </c>
      <c r="H59" s="244" t="s">
        <v>45</v>
      </c>
      <c r="I59" s="616">
        <v>3039.8483055000002</v>
      </c>
      <c r="J59" s="616"/>
      <c r="K59" s="244" t="s">
        <v>45</v>
      </c>
      <c r="L59" s="244">
        <v>57757.117804500012</v>
      </c>
      <c r="M59" s="245">
        <f>F59</f>
        <v>63923.482160000014</v>
      </c>
      <c r="N59" s="247">
        <v>1.7663753491640186</v>
      </c>
      <c r="O59" s="247">
        <v>4.8393845182575852</v>
      </c>
      <c r="P59" s="247">
        <v>73.501450975610211</v>
      </c>
      <c r="Q59" s="248">
        <v>31.641101770102782</v>
      </c>
    </row>
    <row r="60" spans="2:17" x14ac:dyDescent="0.25">
      <c r="B60" s="242"/>
      <c r="C60" s="243">
        <v>2023</v>
      </c>
      <c r="D60" s="244">
        <v>32983.788999999997</v>
      </c>
      <c r="E60" s="244">
        <v>21833.498580000003</v>
      </c>
      <c r="F60" s="245">
        <v>54817.287580000004</v>
      </c>
      <c r="G60" s="244">
        <v>1925.3516100000004</v>
      </c>
      <c r="H60" s="244" t="s">
        <v>45</v>
      </c>
      <c r="I60" s="616">
        <v>2644.5967985000002</v>
      </c>
      <c r="J60" s="616"/>
      <c r="K60" s="244" t="s">
        <v>45</v>
      </c>
      <c r="L60" s="244">
        <v>50247.339171500003</v>
      </c>
      <c r="M60" s="245">
        <f>F60</f>
        <v>54817.287580000004</v>
      </c>
      <c r="N60" s="247">
        <v>1.504330280748343</v>
      </c>
      <c r="O60" s="247">
        <v>4.1214528239680632</v>
      </c>
      <c r="P60" s="247">
        <v>62.360714152547203</v>
      </c>
      <c r="Q60" s="248">
        <v>41.279446818478782</v>
      </c>
    </row>
    <row r="61" spans="2:17" x14ac:dyDescent="0.25">
      <c r="B61" s="242"/>
      <c r="C61" s="243">
        <v>2024</v>
      </c>
      <c r="D61" s="244">
        <v>50583.326789999999</v>
      </c>
      <c r="E61" s="244">
        <v>24720.918529999999</v>
      </c>
      <c r="F61" s="245">
        <v>75304.245320000002</v>
      </c>
      <c r="G61" s="244">
        <v>1290.27701</v>
      </c>
      <c r="H61" s="244" t="s">
        <v>45</v>
      </c>
      <c r="I61" s="616">
        <v>3700.6984155</v>
      </c>
      <c r="J61" s="616"/>
      <c r="K61" s="244" t="s">
        <v>45</v>
      </c>
      <c r="L61" s="244">
        <v>70313.269894500001</v>
      </c>
      <c r="M61" s="245">
        <f>F61</f>
        <v>75304.245320000002</v>
      </c>
      <c r="N61" s="247">
        <v>2.0644609747966021</v>
      </c>
      <c r="O61" s="247">
        <v>5.6560574651961693</v>
      </c>
      <c r="P61" s="247">
        <v>68.342946534276976</v>
      </c>
      <c r="Q61" s="248">
        <v>33.400341982014723</v>
      </c>
    </row>
    <row r="62" spans="2:17" ht="9.75" customHeight="1" x14ac:dyDescent="0.25">
      <c r="B62" s="342"/>
      <c r="C62" s="243"/>
      <c r="D62" s="244"/>
      <c r="E62" s="244"/>
      <c r="F62" s="245"/>
      <c r="G62" s="244"/>
      <c r="H62" s="244"/>
      <c r="I62" s="246"/>
      <c r="J62" s="246"/>
      <c r="K62" s="244"/>
      <c r="L62" s="244"/>
      <c r="M62" s="245"/>
      <c r="N62" s="247"/>
      <c r="O62" s="247"/>
      <c r="P62" s="247"/>
      <c r="Q62" s="248"/>
    </row>
    <row r="63" spans="2:17" s="127" customFormat="1" x14ac:dyDescent="0.25">
      <c r="B63" s="324" t="s">
        <v>336</v>
      </c>
      <c r="C63" s="325">
        <v>2020</v>
      </c>
      <c r="D63" s="326" t="s">
        <v>45</v>
      </c>
      <c r="E63" s="326">
        <v>435972.18489000003</v>
      </c>
      <c r="F63" s="327">
        <f>E63</f>
        <v>435972.18489000003</v>
      </c>
      <c r="G63" s="326" t="s">
        <v>45</v>
      </c>
      <c r="H63" s="326" t="s">
        <v>45</v>
      </c>
      <c r="I63" s="326" t="s">
        <v>45</v>
      </c>
      <c r="J63" s="326" t="s">
        <v>45</v>
      </c>
      <c r="K63" s="326" t="s">
        <v>45</v>
      </c>
      <c r="L63" s="326">
        <v>435972.18489000003</v>
      </c>
      <c r="M63" s="327">
        <f t="shared" ref="M63:M65" si="5">F63</f>
        <v>435972.18489000003</v>
      </c>
      <c r="N63" s="328">
        <v>13.436281537017544</v>
      </c>
      <c r="O63" s="328">
        <v>36.81173023840423</v>
      </c>
      <c r="P63" s="329" t="s">
        <v>45</v>
      </c>
      <c r="Q63" s="329">
        <v>100</v>
      </c>
    </row>
    <row r="64" spans="2:17" s="127" customFormat="1" x14ac:dyDescent="0.25">
      <c r="B64" s="324" t="s">
        <v>337</v>
      </c>
      <c r="C64" s="325">
        <v>2021</v>
      </c>
      <c r="D64" s="326" t="s">
        <v>45</v>
      </c>
      <c r="E64" s="326">
        <v>445069.20413999999</v>
      </c>
      <c r="F64" s="327">
        <f t="shared" ref="F64:F67" si="6">E64</f>
        <v>445069.20413999999</v>
      </c>
      <c r="G64" s="326" t="s">
        <v>45</v>
      </c>
      <c r="H64" s="326" t="s">
        <v>45</v>
      </c>
      <c r="I64" s="326" t="s">
        <v>45</v>
      </c>
      <c r="J64" s="326" t="s">
        <v>45</v>
      </c>
      <c r="K64" s="326" t="s">
        <v>45</v>
      </c>
      <c r="L64" s="326">
        <v>445069.20413999999</v>
      </c>
      <c r="M64" s="327">
        <f t="shared" si="5"/>
        <v>445069.20413999999</v>
      </c>
      <c r="N64" s="328">
        <v>13.662366514491568</v>
      </c>
      <c r="O64" s="328">
        <v>37.431141135593336</v>
      </c>
      <c r="P64" s="329" t="s">
        <v>45</v>
      </c>
      <c r="Q64" s="329">
        <v>100</v>
      </c>
    </row>
    <row r="65" spans="2:17" s="127" customFormat="1" x14ac:dyDescent="0.25">
      <c r="B65" s="330" t="s">
        <v>338</v>
      </c>
      <c r="C65" s="325">
        <v>2022</v>
      </c>
      <c r="D65" s="326" t="s">
        <v>45</v>
      </c>
      <c r="E65" s="326">
        <v>485127.113098</v>
      </c>
      <c r="F65" s="327">
        <f t="shared" si="6"/>
        <v>485127.113098</v>
      </c>
      <c r="G65" s="326" t="s">
        <v>45</v>
      </c>
      <c r="H65" s="326" t="s">
        <v>45</v>
      </c>
      <c r="I65" s="326" t="s">
        <v>45</v>
      </c>
      <c r="J65" s="326" t="s">
        <v>45</v>
      </c>
      <c r="K65" s="326" t="s">
        <v>45</v>
      </c>
      <c r="L65" s="326">
        <v>485127.113098</v>
      </c>
      <c r="M65" s="327">
        <f t="shared" si="5"/>
        <v>485127.113098</v>
      </c>
      <c r="N65" s="328">
        <v>14.836462446059887</v>
      </c>
      <c r="O65" s="328">
        <v>40.647842317972291</v>
      </c>
      <c r="P65" s="329" t="s">
        <v>45</v>
      </c>
      <c r="Q65" s="329">
        <v>100</v>
      </c>
    </row>
    <row r="66" spans="2:17" s="127" customFormat="1" x14ac:dyDescent="0.25">
      <c r="B66" s="331"/>
      <c r="C66" s="325">
        <v>2023</v>
      </c>
      <c r="D66" s="326" t="s">
        <v>45</v>
      </c>
      <c r="E66" s="326">
        <v>524788.18042900006</v>
      </c>
      <c r="F66" s="327">
        <f t="shared" si="6"/>
        <v>524788.18042900006</v>
      </c>
      <c r="G66" s="326" t="s">
        <v>45</v>
      </c>
      <c r="H66" s="326" t="s">
        <v>45</v>
      </c>
      <c r="I66" s="326" t="s">
        <v>45</v>
      </c>
      <c r="J66" s="326" t="s">
        <v>45</v>
      </c>
      <c r="K66" s="326" t="s">
        <v>45</v>
      </c>
      <c r="L66" s="326">
        <v>524788.18042900006</v>
      </c>
      <c r="M66" s="327">
        <f>F66</f>
        <v>524788.18042900006</v>
      </c>
      <c r="N66" s="328">
        <v>15.7</v>
      </c>
      <c r="O66" s="328">
        <v>43.044862564621027</v>
      </c>
      <c r="P66" s="329" t="s">
        <v>45</v>
      </c>
      <c r="Q66" s="329">
        <v>100</v>
      </c>
    </row>
    <row r="67" spans="2:17" s="127" customFormat="1" x14ac:dyDescent="0.25">
      <c r="B67" s="331"/>
      <c r="C67" s="325">
        <v>2024</v>
      </c>
      <c r="D67" s="326" t="s">
        <v>45</v>
      </c>
      <c r="E67" s="326">
        <v>505129.23780599999</v>
      </c>
      <c r="F67" s="327">
        <f t="shared" si="6"/>
        <v>505129.23780599999</v>
      </c>
      <c r="G67" s="326" t="s">
        <v>45</v>
      </c>
      <c r="H67" s="326" t="s">
        <v>45</v>
      </c>
      <c r="I67" s="326" t="s">
        <v>45</v>
      </c>
      <c r="J67" s="326" t="s">
        <v>45</v>
      </c>
      <c r="K67" s="326" t="s">
        <v>45</v>
      </c>
      <c r="L67" s="326">
        <v>505129.23780599999</v>
      </c>
      <c r="M67" s="327">
        <v>505129.23780599999</v>
      </c>
      <c r="N67" s="328">
        <v>14.834010237254091</v>
      </c>
      <c r="O67" s="328">
        <v>40.641123937682444</v>
      </c>
      <c r="P67" s="329" t="s">
        <v>45</v>
      </c>
      <c r="Q67" s="329">
        <v>100</v>
      </c>
    </row>
    <row r="68" spans="2:17" s="127" customFormat="1" ht="8.25" customHeight="1" x14ac:dyDescent="0.25">
      <c r="B68" s="331"/>
      <c r="C68" s="325"/>
      <c r="D68" s="326"/>
      <c r="E68" s="326"/>
      <c r="F68" s="327"/>
      <c r="G68" s="326"/>
      <c r="H68" s="326"/>
      <c r="I68" s="326"/>
      <c r="J68" s="326"/>
      <c r="K68" s="326"/>
      <c r="L68" s="326"/>
      <c r="M68" s="327"/>
      <c r="N68" s="328"/>
      <c r="O68" s="328"/>
      <c r="P68" s="329"/>
      <c r="Q68" s="329"/>
    </row>
    <row r="69" spans="2:17" s="127" customFormat="1" x14ac:dyDescent="0.25">
      <c r="B69" s="324" t="s">
        <v>336</v>
      </c>
      <c r="C69" s="325">
        <v>2020</v>
      </c>
      <c r="D69" s="326" t="s">
        <v>45</v>
      </c>
      <c r="E69" s="326">
        <v>40601.655650000001</v>
      </c>
      <c r="F69" s="327">
        <v>40601.655650000001</v>
      </c>
      <c r="G69" s="326" t="s">
        <v>45</v>
      </c>
      <c r="H69" s="326" t="s">
        <v>45</v>
      </c>
      <c r="I69" s="326" t="s">
        <v>45</v>
      </c>
      <c r="J69" s="326" t="s">
        <v>45</v>
      </c>
      <c r="K69" s="326" t="s">
        <v>45</v>
      </c>
      <c r="L69" s="326">
        <v>40601.655650000001</v>
      </c>
      <c r="M69" s="327">
        <f t="shared" ref="M69:M71" si="7">F69</f>
        <v>40601.655650000001</v>
      </c>
      <c r="N69" s="328">
        <v>1.2513088496962081</v>
      </c>
      <c r="O69" s="328">
        <v>3.428243423825228</v>
      </c>
      <c r="P69" s="329" t="s">
        <v>45</v>
      </c>
      <c r="Q69" s="329">
        <v>100</v>
      </c>
    </row>
    <row r="70" spans="2:17" s="127" customFormat="1" x14ac:dyDescent="0.25">
      <c r="B70" s="324" t="s">
        <v>339</v>
      </c>
      <c r="C70" s="325">
        <v>2021</v>
      </c>
      <c r="D70" s="326" t="s">
        <v>45</v>
      </c>
      <c r="E70" s="326">
        <v>39543.766980000008</v>
      </c>
      <c r="F70" s="327">
        <v>39543.766980000008</v>
      </c>
      <c r="G70" s="326" t="s">
        <v>45</v>
      </c>
      <c r="H70" s="326" t="s">
        <v>45</v>
      </c>
      <c r="I70" s="326" t="s">
        <v>45</v>
      </c>
      <c r="J70" s="326" t="s">
        <v>45</v>
      </c>
      <c r="K70" s="326" t="s">
        <v>45</v>
      </c>
      <c r="L70" s="326">
        <v>39543.766980000008</v>
      </c>
      <c r="M70" s="327">
        <f t="shared" si="7"/>
        <v>39543.766980000008</v>
      </c>
      <c r="N70" s="328">
        <v>1.2138828950099259</v>
      </c>
      <c r="O70" s="328">
        <v>3.32570656167103</v>
      </c>
      <c r="P70" s="329" t="s">
        <v>45</v>
      </c>
      <c r="Q70" s="329">
        <v>100</v>
      </c>
    </row>
    <row r="71" spans="2:17" s="127" customFormat="1" x14ac:dyDescent="0.25">
      <c r="B71" s="330" t="s">
        <v>340</v>
      </c>
      <c r="C71" s="325">
        <v>2022</v>
      </c>
      <c r="D71" s="326" t="s">
        <v>45</v>
      </c>
      <c r="E71" s="326">
        <v>38567.639200000005</v>
      </c>
      <c r="F71" s="327">
        <v>38567.639200000005</v>
      </c>
      <c r="G71" s="326" t="s">
        <v>45</v>
      </c>
      <c r="H71" s="326" t="s">
        <v>45</v>
      </c>
      <c r="I71" s="326" t="s">
        <v>45</v>
      </c>
      <c r="J71" s="326" t="s">
        <v>45</v>
      </c>
      <c r="K71" s="326" t="s">
        <v>45</v>
      </c>
      <c r="L71" s="326">
        <v>38567.639200000005</v>
      </c>
      <c r="M71" s="327">
        <f t="shared" si="7"/>
        <v>38567.639200000005</v>
      </c>
      <c r="N71" s="328">
        <v>1.1794986283690589</v>
      </c>
      <c r="O71" s="328">
        <v>3.2315030914220793</v>
      </c>
      <c r="P71" s="329" t="s">
        <v>45</v>
      </c>
      <c r="Q71" s="329">
        <v>100</v>
      </c>
    </row>
    <row r="72" spans="2:17" s="127" customFormat="1" x14ac:dyDescent="0.25">
      <c r="B72" s="324"/>
      <c r="C72" s="325">
        <v>2023</v>
      </c>
      <c r="D72" s="326" t="s">
        <v>45</v>
      </c>
      <c r="E72" s="326">
        <v>39824.246450000006</v>
      </c>
      <c r="F72" s="327">
        <v>39824.246450000006</v>
      </c>
      <c r="G72" s="326" t="s">
        <v>45</v>
      </c>
      <c r="H72" s="326" t="s">
        <v>45</v>
      </c>
      <c r="I72" s="326" t="s">
        <v>45</v>
      </c>
      <c r="J72" s="326" t="s">
        <v>45</v>
      </c>
      <c r="K72" s="326" t="s">
        <v>45</v>
      </c>
      <c r="L72" s="326">
        <v>39824.246450000006</v>
      </c>
      <c r="M72" s="327">
        <f>F72</f>
        <v>39824.246450000006</v>
      </c>
      <c r="N72" s="328">
        <v>1.192277062912777</v>
      </c>
      <c r="O72" s="328">
        <v>3.266512501130896</v>
      </c>
      <c r="P72" s="329" t="s">
        <v>45</v>
      </c>
      <c r="Q72" s="329">
        <v>100</v>
      </c>
    </row>
    <row r="73" spans="2:17" s="127" customFormat="1" x14ac:dyDescent="0.25">
      <c r="B73" s="324"/>
      <c r="C73" s="325">
        <v>2024</v>
      </c>
      <c r="D73" s="326">
        <v>11.86</v>
      </c>
      <c r="E73" s="326">
        <v>83076.29982</v>
      </c>
      <c r="F73" s="327">
        <v>83088.159820000001</v>
      </c>
      <c r="G73" s="326" t="s">
        <v>45</v>
      </c>
      <c r="H73" s="326" t="s">
        <v>45</v>
      </c>
      <c r="I73" s="326" t="s">
        <v>45</v>
      </c>
      <c r="J73" s="326" t="s">
        <v>45</v>
      </c>
      <c r="K73" s="326" t="s">
        <v>45</v>
      </c>
      <c r="L73" s="326">
        <v>83088.159820000001</v>
      </c>
      <c r="M73" s="327">
        <v>83088.159820000001</v>
      </c>
      <c r="N73" s="328">
        <v>2.4400304186819608</v>
      </c>
      <c r="O73" s="328">
        <v>6.6850148457040017</v>
      </c>
      <c r="P73" s="463">
        <v>1.4273995266826454E-2</v>
      </c>
      <c r="Q73" s="462">
        <v>99.985726004733181</v>
      </c>
    </row>
    <row r="74" spans="2:17" s="127" customFormat="1" ht="9" customHeight="1" x14ac:dyDescent="0.25">
      <c r="B74" s="331"/>
      <c r="C74" s="332"/>
      <c r="D74" s="326"/>
      <c r="E74" s="326"/>
      <c r="F74" s="327"/>
      <c r="G74" s="326"/>
      <c r="H74" s="326"/>
      <c r="I74" s="333"/>
      <c r="J74" s="333"/>
      <c r="K74" s="326"/>
      <c r="L74" s="326"/>
      <c r="M74" s="327"/>
      <c r="N74" s="328"/>
      <c r="O74" s="328"/>
      <c r="P74" s="328"/>
      <c r="Q74" s="329"/>
    </row>
    <row r="75" spans="2:17" s="127" customFormat="1" x14ac:dyDescent="0.25">
      <c r="B75" s="324" t="s">
        <v>336</v>
      </c>
      <c r="C75" s="325">
        <v>2020</v>
      </c>
      <c r="D75" s="326" t="s">
        <v>45</v>
      </c>
      <c r="E75" s="326">
        <v>112687.54753</v>
      </c>
      <c r="F75" s="327">
        <v>112687.54753</v>
      </c>
      <c r="G75" s="326" t="s">
        <v>45</v>
      </c>
      <c r="H75" s="326" t="s">
        <v>45</v>
      </c>
      <c r="I75" s="326" t="s">
        <v>45</v>
      </c>
      <c r="J75" s="326" t="s">
        <v>45</v>
      </c>
      <c r="K75" s="326" t="s">
        <v>45</v>
      </c>
      <c r="L75" s="326">
        <v>112687.54753</v>
      </c>
      <c r="M75" s="327">
        <f t="shared" ref="M75:M77" si="8">F75</f>
        <v>112687.54753</v>
      </c>
      <c r="N75" s="328">
        <v>3.4729300989894871</v>
      </c>
      <c r="O75" s="328">
        <v>9.5148769835328419</v>
      </c>
      <c r="P75" s="329" t="s">
        <v>45</v>
      </c>
      <c r="Q75" s="329">
        <v>100</v>
      </c>
    </row>
    <row r="76" spans="2:17" s="127" customFormat="1" x14ac:dyDescent="0.25">
      <c r="B76" s="324" t="s">
        <v>341</v>
      </c>
      <c r="C76" s="325">
        <v>2021</v>
      </c>
      <c r="D76" s="326" t="s">
        <v>45</v>
      </c>
      <c r="E76" s="326">
        <v>137573.21619000001</v>
      </c>
      <c r="F76" s="327">
        <v>137573.21619000001</v>
      </c>
      <c r="G76" s="326" t="s">
        <v>45</v>
      </c>
      <c r="H76" s="326" t="s">
        <v>45</v>
      </c>
      <c r="I76" s="326" t="s">
        <v>45</v>
      </c>
      <c r="J76" s="326" t="s">
        <v>45</v>
      </c>
      <c r="K76" s="326" t="s">
        <v>45</v>
      </c>
      <c r="L76" s="326">
        <v>137573.21619000001</v>
      </c>
      <c r="M76" s="327">
        <f t="shared" si="8"/>
        <v>137573.21619000001</v>
      </c>
      <c r="N76" s="328">
        <v>4.2231084086956621</v>
      </c>
      <c r="O76" s="328">
        <v>11.57016002382373</v>
      </c>
      <c r="P76" s="329" t="s">
        <v>45</v>
      </c>
      <c r="Q76" s="329">
        <v>100</v>
      </c>
    </row>
    <row r="77" spans="2:17" s="127" customFormat="1" x14ac:dyDescent="0.25">
      <c r="B77" s="330" t="s">
        <v>342</v>
      </c>
      <c r="C77" s="325">
        <v>2022</v>
      </c>
      <c r="D77" s="326" t="s">
        <v>45</v>
      </c>
      <c r="E77" s="326">
        <v>161730.00515000001</v>
      </c>
      <c r="F77" s="327">
        <v>161730.00515000001</v>
      </c>
      <c r="G77" s="326" t="s">
        <v>45</v>
      </c>
      <c r="H77" s="326" t="s">
        <v>45</v>
      </c>
      <c r="I77" s="326" t="s">
        <v>45</v>
      </c>
      <c r="J77" s="326" t="s">
        <v>45</v>
      </c>
      <c r="K77" s="326" t="s">
        <v>45</v>
      </c>
      <c r="L77" s="326">
        <v>161730.00515000001</v>
      </c>
      <c r="M77" s="327">
        <f t="shared" si="8"/>
        <v>161730.00515000001</v>
      </c>
      <c r="N77" s="328">
        <v>4.9461286978222114</v>
      </c>
      <c r="O77" s="328">
        <v>13.551037528280032</v>
      </c>
      <c r="P77" s="329" t="s">
        <v>45</v>
      </c>
      <c r="Q77" s="329">
        <v>100</v>
      </c>
    </row>
    <row r="78" spans="2:17" s="127" customFormat="1" x14ac:dyDescent="0.25">
      <c r="B78" s="331"/>
      <c r="C78" s="325">
        <v>2023</v>
      </c>
      <c r="D78" s="326" t="s">
        <v>45</v>
      </c>
      <c r="E78" s="326">
        <v>196125.95601999998</v>
      </c>
      <c r="F78" s="327">
        <v>196125.95601999998</v>
      </c>
      <c r="G78" s="326" t="s">
        <v>45</v>
      </c>
      <c r="H78" s="326" t="s">
        <v>45</v>
      </c>
      <c r="I78" s="326" t="s">
        <v>45</v>
      </c>
      <c r="J78" s="326" t="s">
        <v>45</v>
      </c>
      <c r="K78" s="326" t="s">
        <v>45</v>
      </c>
      <c r="L78" s="326">
        <v>196125.95601999998</v>
      </c>
      <c r="M78" s="327">
        <f>F78</f>
        <v>196125.95601999998</v>
      </c>
      <c r="N78" s="328">
        <v>5.889682591956122</v>
      </c>
      <c r="O78" s="328">
        <v>16.136116690290745</v>
      </c>
      <c r="P78" s="329" t="s">
        <v>45</v>
      </c>
      <c r="Q78" s="329">
        <v>100</v>
      </c>
    </row>
    <row r="79" spans="2:17" s="127" customFormat="1" x14ac:dyDescent="0.25">
      <c r="B79" s="331"/>
      <c r="C79" s="325">
        <v>2024</v>
      </c>
      <c r="D79" s="326" t="s">
        <v>45</v>
      </c>
      <c r="E79" s="326">
        <v>226116.83116</v>
      </c>
      <c r="F79" s="327">
        <v>226116.83116</v>
      </c>
      <c r="G79" s="326" t="s">
        <v>45</v>
      </c>
      <c r="H79" s="326" t="s">
        <v>45</v>
      </c>
      <c r="I79" s="326" t="s">
        <v>45</v>
      </c>
      <c r="J79" s="326" t="s">
        <v>45</v>
      </c>
      <c r="K79" s="326" t="s">
        <v>45</v>
      </c>
      <c r="L79" s="326">
        <v>226116.83116</v>
      </c>
      <c r="M79" s="327">
        <v>226116.83116</v>
      </c>
      <c r="N79" s="328">
        <v>6.6403188055949558</v>
      </c>
      <c r="O79" s="328">
        <v>18.192654261903989</v>
      </c>
      <c r="P79" s="329" t="s">
        <v>45</v>
      </c>
      <c r="Q79" s="329">
        <v>100</v>
      </c>
    </row>
    <row r="80" spans="2:17" s="314" customFormat="1" ht="9" customHeight="1" thickBot="1" x14ac:dyDescent="0.3">
      <c r="B80" s="318"/>
      <c r="C80" s="319"/>
      <c r="D80" s="320"/>
      <c r="E80" s="320"/>
      <c r="F80" s="321"/>
      <c r="G80" s="320"/>
      <c r="H80" s="320"/>
      <c r="I80" s="320"/>
      <c r="J80" s="320"/>
      <c r="K80" s="320"/>
      <c r="L80" s="320"/>
      <c r="M80" s="321"/>
      <c r="N80" s="320"/>
      <c r="O80" s="320"/>
      <c r="P80" s="320"/>
      <c r="Q80" s="320"/>
    </row>
    <row r="81" spans="2:13" s="314" customFormat="1" ht="9" customHeight="1" x14ac:dyDescent="0.25">
      <c r="B81" s="322"/>
      <c r="F81" s="323"/>
      <c r="M81" s="323"/>
    </row>
  </sheetData>
  <mergeCells count="37">
    <mergeCell ref="I20:J20"/>
    <mergeCell ref="I21:J21"/>
    <mergeCell ref="I22:J22"/>
    <mergeCell ref="I19:J19"/>
    <mergeCell ref="I57:J57"/>
    <mergeCell ref="I23:J23"/>
    <mergeCell ref="I58:J58"/>
    <mergeCell ref="I59:J59"/>
    <mergeCell ref="I60:J60"/>
    <mergeCell ref="I61:J61"/>
    <mergeCell ref="I37:J37"/>
    <mergeCell ref="I38:J38"/>
    <mergeCell ref="I39:J39"/>
    <mergeCell ref="I40:J40"/>
    <mergeCell ref="I41:J41"/>
    <mergeCell ref="P51:P52"/>
    <mergeCell ref="Q51:Q52"/>
    <mergeCell ref="N49:O49"/>
    <mergeCell ref="P49:P50"/>
    <mergeCell ref="Q49:Q50"/>
    <mergeCell ref="D50:F50"/>
    <mergeCell ref="G50:M50"/>
    <mergeCell ref="N50:O50"/>
    <mergeCell ref="B49:B55"/>
    <mergeCell ref="D49:F49"/>
    <mergeCell ref="G49:M49"/>
    <mergeCell ref="Q7:Q8"/>
    <mergeCell ref="B5:B11"/>
    <mergeCell ref="D5:F5"/>
    <mergeCell ref="G5:M5"/>
    <mergeCell ref="N5:O5"/>
    <mergeCell ref="P5:P6"/>
    <mergeCell ref="Q5:Q6"/>
    <mergeCell ref="D6:F6"/>
    <mergeCell ref="G6:M6"/>
    <mergeCell ref="N6:O6"/>
    <mergeCell ref="P7:P8"/>
  </mergeCells>
  <printOptions horizontalCentered="1"/>
  <pageMargins left="0" right="0" top="0.74803149606299213" bottom="0.74803149606299213" header="0.31496062992125984" footer="0.31496062992125984"/>
  <pageSetup paperSize="9" scale="67" fitToHeight="0" orientation="landscape" r:id="rId1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4 4 4 W 5 G s o N m l A A A A 9 w A A A B I A H A B D b 2 5 m a W c v U G F j a 2 F n Z S 5 4 b W w g o h g A K K A U A A A A A A A A A A A A A A A A A A A A A A A A A A A A h Y 8 x D o I w G I W v Q r r T F i R E S C m D q y Q m J k b H p l R o h B 9 D i + V u D h 7 J K 4 h R 1 M 3 x f e 8 b 3 r t f b y w f 2 8 a 7 q N 7 o D j I U Y I o 8 B b I r N V Q Z G u z R X 6 K c s 4 2 Q J 1 E p b 5 L B p K M p M 1 R b e 0 4 J c c 5 h t 8 B d X 5 G Q 0 o D s i / V W 1 q o V 6 C P r / 7 K v w V g B U i H O d q 8 x P M R J j I M k j i J M G Z k p K z R 8 j X A a / G x / I F s N j R 1 6 x R X 4 x Y G R O T L y P s E f U E s D B B Q A A g A I A I O O O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j j h b K I p H u A 4 A A A A R A A A A E w A c A E Z v c m 1 1 b G F z L 1 N l Y 3 R p b 2 4 x L m 0 g o h g A K K A U A A A A A A A A A A A A A A A A A A A A A A A A A A A A K 0 5 N L s n M z 1 M I h t C G 1 g B Q S w E C L Q A U A A I A C A C D j j h b k a y g 2 a U A A A D 3 A A A A E g A A A A A A A A A A A A A A A A A A A A A A Q 2 9 u Z m l n L 1 B h Y 2 t h Z 2 U u e G 1 s U E s B A i 0 A F A A C A A g A g 4 4 4 W w / K 6 a u k A A A A 6 Q A A A B M A A A A A A A A A A A A A A A A A 8 Q A A A F t D b 2 5 0 Z W 5 0 X 1 R 5 c G V z X S 5 4 b W x Q S w E C L Q A U A A I A C A C D j j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r H c t y D b H E O 7 5 S 8 a I 2 Q f H Q A A A A A C A A A A A A A D Z g A A w A A A A B A A A A D R L F 6 k n p 1 / u 0 s v / / a 6 P L Q y A A A A A A S A A A C g A A A A E A A A A O t 4 G u e G 9 N O M u 3 + F I w 6 F X K l Q A A A A 1 V c K 2 j m l 3 s t Q c K G S 4 5 3 f T c L P D M f f A a W 8 6 t I v b G m x j O T 3 w s n J 3 P w a l y O K s + Y Q F f m E O Q h E Q r G T N w x k b 2 6 c j v n o 1 z K r I y Z E o t V l M p Z 1 w f x O 8 w s U A A A A c r Z c 7 2 Z h b i B r y 7 G 8 A S L m o N V q e S M = < / D a t a M a s h u p > 
</file>

<file path=customXml/itemProps1.xml><?xml version="1.0" encoding="utf-8"?>
<ds:datastoreItem xmlns:ds="http://schemas.openxmlformats.org/officeDocument/2006/customXml" ds:itemID="{8FA7F6C7-2D25-4A93-ADA0-D9E91DE955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51</vt:i4>
      </vt:variant>
    </vt:vector>
  </HeadingPairs>
  <TitlesOfParts>
    <vt:vector size="71" baseType="lpstr">
      <vt:lpstr>1.Buah</vt:lpstr>
      <vt:lpstr>Jadual 1_Buah-buahan</vt:lpstr>
      <vt:lpstr>1.Buah (2)</vt:lpstr>
      <vt:lpstr>2.Sayur (2)</vt:lpstr>
      <vt:lpstr>2.Sayur (3)</vt:lpstr>
      <vt:lpstr>Jadual 2_Sayur-sayuran</vt:lpstr>
      <vt:lpstr>3.TLain</vt:lpstr>
      <vt:lpstr>3.TLain (2)</vt:lpstr>
      <vt:lpstr>Jadual 3_Tanaman Lain</vt:lpstr>
      <vt:lpstr>Jadual 4_Ternakan</vt:lpstr>
      <vt:lpstr>Jadual 5_Perikanan</vt:lpstr>
      <vt:lpstr>Jadual 6_PCC Negeri</vt:lpstr>
      <vt:lpstr>Jadual 7_Harga Purata</vt:lpstr>
      <vt:lpstr>Jadual 8_Penduduk</vt:lpstr>
      <vt:lpstr>4.Ternakan (2)</vt:lpstr>
      <vt:lpstr>5.Ikan</vt:lpstr>
      <vt:lpstr>7.Harga2 (2)</vt:lpstr>
      <vt:lpstr>5.Ikan (2)</vt:lpstr>
      <vt:lpstr>7.Harga</vt:lpstr>
      <vt:lpstr>Sheet1</vt:lpstr>
      <vt:lpstr>'1.Buah (2)'!Print_Area</vt:lpstr>
      <vt:lpstr>'2.Sayur (2)'!Print_Area</vt:lpstr>
      <vt:lpstr>'3.TLain (2)'!Print_Area</vt:lpstr>
      <vt:lpstr>'4.Ternakan (2)'!Print_Area</vt:lpstr>
      <vt:lpstr>'5.Ikan (2)'!Print_Area</vt:lpstr>
      <vt:lpstr>'Jadual 1_Buah-buahan'!Print_Area</vt:lpstr>
      <vt:lpstr>'Jadual 2_Sayur-sayuran'!Print_Area</vt:lpstr>
      <vt:lpstr>'Jadual 3_Tanaman Lain'!Print_Area</vt:lpstr>
      <vt:lpstr>'Jadual 5_Perikanan'!Print_Area</vt:lpstr>
      <vt:lpstr>'Jadual 8_Penduduk'!Print_Area</vt:lpstr>
      <vt:lpstr>table_1.3</vt:lpstr>
      <vt:lpstr>'1.Buah'!table1.1</vt:lpstr>
      <vt:lpstr>'1.Buah (2)'!table1.1</vt:lpstr>
      <vt:lpstr>table1.1</vt:lpstr>
      <vt:lpstr>'1.Buah'!table1.2</vt:lpstr>
      <vt:lpstr>'1.Buah (2)'!table1.2</vt:lpstr>
      <vt:lpstr>table1.2</vt:lpstr>
      <vt:lpstr>'1.Buah'!table1.3</vt:lpstr>
      <vt:lpstr>'2.Sayur (2)'!table2.1</vt:lpstr>
      <vt:lpstr>'Jadual 2_Sayur-sayuran'!table2.1</vt:lpstr>
      <vt:lpstr>'2.Sayur (2)'!table2.2</vt:lpstr>
      <vt:lpstr>table2.2</vt:lpstr>
      <vt:lpstr>'3.TLain (2)'!table3</vt:lpstr>
      <vt:lpstr>'Jadual 3_Tanaman Lain'!table3</vt:lpstr>
      <vt:lpstr>table3</vt:lpstr>
      <vt:lpstr>'Jadual 3_Tanaman Lain'!table3.2</vt:lpstr>
      <vt:lpstr>table3.2</vt:lpstr>
      <vt:lpstr>'4.Ternakan (2)'!table4.1</vt:lpstr>
      <vt:lpstr>'Jadual 4_Ternakan'!table4.1</vt:lpstr>
      <vt:lpstr>'4.Ternakan (2)'!table4.2</vt:lpstr>
      <vt:lpstr>'Jadual 4_Ternakan'!table4.2</vt:lpstr>
      <vt:lpstr>'5.Ikan (2)'!table5.1</vt:lpstr>
      <vt:lpstr>'Jadual 5_Perikanan'!table5.1</vt:lpstr>
      <vt:lpstr>table5.1</vt:lpstr>
      <vt:lpstr>'5.Ikan (2)'!table5.2</vt:lpstr>
      <vt:lpstr>'Jadual 5_Perikanan'!table5.2</vt:lpstr>
      <vt:lpstr>table5.2</vt:lpstr>
      <vt:lpstr>'Jadual 5_Perikanan'!table5.3</vt:lpstr>
      <vt:lpstr>table5.3</vt:lpstr>
      <vt:lpstr>'Jadual 6_PCC Negeri'!table6.1</vt:lpstr>
      <vt:lpstr>'Jadual 6_PCC Negeri'!table6.2</vt:lpstr>
      <vt:lpstr>'7.Harga'!table7.1</vt:lpstr>
      <vt:lpstr>'7.Harga2 (2)'!table7.1</vt:lpstr>
      <vt:lpstr>'Jadual 7_Harga Purata'!table7.1</vt:lpstr>
      <vt:lpstr>'7.Harga'!table7.2</vt:lpstr>
      <vt:lpstr>'7.Harga2 (2)'!table7.2</vt:lpstr>
      <vt:lpstr>'Jadual 7_Harga Purata'!table7.2</vt:lpstr>
      <vt:lpstr>'7.Harga'!table7.3</vt:lpstr>
      <vt:lpstr>'7.Harga2 (2)'!table7.3</vt:lpstr>
      <vt:lpstr>'Jadual 7_Harga Purata'!table7.3</vt:lpstr>
      <vt:lpstr>'Jadual 8_Penduduk'!table8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Azrulnizam Hussin</dc:creator>
  <cp:lastModifiedBy>Nurul Azliza Mohd Noh</cp:lastModifiedBy>
  <cp:lastPrinted>2025-10-10T00:59:37Z</cp:lastPrinted>
  <dcterms:created xsi:type="dcterms:W3CDTF">2022-07-29T07:57:59Z</dcterms:created>
  <dcterms:modified xsi:type="dcterms:W3CDTF">2025-12-15T02:10:40Z</dcterms:modified>
</cp:coreProperties>
</file>